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BF91B3D9-12FB-44AF-87F1-A954AE1AEF7A}"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326" i="58" l="1"/>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6" i="58"/>
  <c r="O416" i="58"/>
  <c r="N416" i="58"/>
  <c r="M416" i="58"/>
  <c r="L416" i="58"/>
  <c r="K416" i="58"/>
  <c r="J416" i="58"/>
  <c r="I416" i="58"/>
  <c r="G416" i="58"/>
  <c r="F416" i="58"/>
  <c r="E416"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6" i="58"/>
  <c r="O456" i="58"/>
  <c r="N456" i="58"/>
  <c r="M456" i="58"/>
  <c r="L456" i="58"/>
  <c r="K456" i="58"/>
  <c r="J456" i="58"/>
  <c r="I456" i="58"/>
  <c r="G456" i="58"/>
  <c r="F456" i="58"/>
  <c r="E456" i="58"/>
  <c r="P448" i="58"/>
  <c r="O448" i="58"/>
  <c r="N448" i="58"/>
  <c r="M448" i="58"/>
  <c r="L448" i="58"/>
  <c r="K448" i="58"/>
  <c r="J448" i="58"/>
  <c r="I448" i="58"/>
  <c r="G448" i="58"/>
  <c r="F448" i="58"/>
  <c r="E448" i="58"/>
  <c r="P123" i="58"/>
  <c r="O123" i="58"/>
  <c r="N123" i="58"/>
  <c r="M123" i="58"/>
  <c r="L123" i="58"/>
  <c r="K123" i="58"/>
  <c r="J123" i="58"/>
  <c r="I123" i="58"/>
  <c r="G123" i="58"/>
  <c r="F123" i="58"/>
  <c r="E123" i="58"/>
  <c r="P390" i="58"/>
  <c r="O390" i="58"/>
  <c r="N390" i="58"/>
  <c r="M390" i="58"/>
  <c r="L390" i="58"/>
  <c r="K390" i="58"/>
  <c r="J390" i="58"/>
  <c r="I390" i="58"/>
  <c r="G390" i="58"/>
  <c r="F390" i="58"/>
  <c r="E390" i="58"/>
  <c r="P363" i="58"/>
  <c r="O363" i="58"/>
  <c r="N363" i="58"/>
  <c r="M363" i="58"/>
  <c r="L363" i="58"/>
  <c r="K363" i="58"/>
  <c r="J363" i="58"/>
  <c r="I363" i="58"/>
  <c r="G363" i="58"/>
  <c r="F363" i="58"/>
  <c r="E363"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1" i="58"/>
  <c r="O321" i="58"/>
  <c r="N321" i="58"/>
  <c r="M321" i="58"/>
  <c r="L321" i="58"/>
  <c r="K321" i="58"/>
  <c r="J321" i="58"/>
  <c r="I321" i="58"/>
  <c r="G321" i="58"/>
  <c r="F321" i="58"/>
  <c r="E321"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5" i="58"/>
  <c r="O165" i="58"/>
  <c r="N165" i="58"/>
  <c r="M165" i="58"/>
  <c r="L165" i="58"/>
  <c r="K165" i="58"/>
  <c r="J165" i="58"/>
  <c r="I165" i="58"/>
  <c r="G165" i="58"/>
  <c r="F165" i="58"/>
  <c r="E165" i="58"/>
  <c r="P366" i="58"/>
  <c r="O366" i="58"/>
  <c r="N366" i="58"/>
  <c r="M366" i="58"/>
  <c r="L366" i="58"/>
  <c r="K366" i="58"/>
  <c r="J366" i="58"/>
  <c r="I366" i="58"/>
  <c r="G366" i="58"/>
  <c r="F366"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3" i="58"/>
  <c r="O313" i="58"/>
  <c r="N313" i="58"/>
  <c r="M313" i="58"/>
  <c r="L313" i="58"/>
  <c r="K313" i="58"/>
  <c r="J313" i="58"/>
  <c r="I313" i="58"/>
  <c r="G313" i="58"/>
  <c r="F313" i="58"/>
  <c r="E313" i="58"/>
  <c r="P294" i="58"/>
  <c r="O294" i="58"/>
  <c r="N294" i="58"/>
  <c r="M294" i="58"/>
  <c r="L294" i="58"/>
  <c r="K294" i="58"/>
  <c r="J294" i="58"/>
  <c r="I294" i="58"/>
  <c r="G294" i="58"/>
  <c r="F294" i="58"/>
  <c r="E294" i="58"/>
  <c r="P292" i="58"/>
  <c r="O292" i="58"/>
  <c r="N292" i="58"/>
  <c r="M292" i="58"/>
  <c r="L292" i="58"/>
  <c r="K292" i="58"/>
  <c r="J292" i="58"/>
  <c r="I292" i="58"/>
  <c r="G292" i="58"/>
  <c r="F292" i="58"/>
  <c r="E292" i="58"/>
  <c r="P278" i="58"/>
  <c r="O278" i="58"/>
  <c r="N278" i="58"/>
  <c r="M278" i="58"/>
  <c r="L278" i="58"/>
  <c r="K278" i="58"/>
  <c r="J278" i="58"/>
  <c r="I278" i="58"/>
  <c r="G278" i="58"/>
  <c r="F278" i="58"/>
  <c r="E278" i="58"/>
  <c r="P256" i="58"/>
  <c r="O256" i="58"/>
  <c r="N256" i="58"/>
  <c r="M256" i="58"/>
  <c r="L256" i="58"/>
  <c r="K256" i="58"/>
  <c r="J256" i="58"/>
  <c r="I256" i="58"/>
  <c r="G256" i="58"/>
  <c r="F256" i="58"/>
  <c r="E256" i="58"/>
  <c r="P201" i="58"/>
  <c r="O201" i="58"/>
  <c r="N201" i="58"/>
  <c r="M201" i="58"/>
  <c r="L201" i="58"/>
  <c r="K201" i="58"/>
  <c r="J201" i="58"/>
  <c r="I201" i="58"/>
  <c r="G201" i="58"/>
  <c r="F201" i="58"/>
  <c r="E201" i="58"/>
  <c r="P458" i="58"/>
  <c r="O458" i="58"/>
  <c r="N458" i="58"/>
  <c r="M458" i="58"/>
  <c r="L458" i="58"/>
  <c r="K458" i="58"/>
  <c r="J458" i="58"/>
  <c r="I458" i="58"/>
  <c r="G458" i="58"/>
  <c r="F458" i="58"/>
  <c r="E458" i="58"/>
  <c r="P121" i="58"/>
  <c r="O121" i="58"/>
  <c r="N121" i="58"/>
  <c r="M121" i="58"/>
  <c r="L121" i="58"/>
  <c r="K121" i="58"/>
  <c r="J121" i="58"/>
  <c r="I121" i="58"/>
  <c r="G121" i="58"/>
  <c r="F121" i="58"/>
  <c r="E121" i="58"/>
  <c r="P31" i="58"/>
  <c r="O31" i="58"/>
  <c r="N31" i="58"/>
  <c r="M31" i="58"/>
  <c r="L31" i="58"/>
  <c r="K31" i="58"/>
  <c r="J31" i="58"/>
  <c r="I31" i="58"/>
  <c r="G31" i="58"/>
  <c r="F31" i="58"/>
  <c r="E31" i="58"/>
  <c r="P312" i="58"/>
  <c r="O312" i="58"/>
  <c r="N312" i="58"/>
  <c r="M312" i="58"/>
  <c r="L312" i="58"/>
  <c r="K312" i="58"/>
  <c r="J312" i="58"/>
  <c r="I312" i="58"/>
  <c r="G312" i="58"/>
  <c r="F312" i="58"/>
  <c r="E312"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7" i="58"/>
  <c r="O367" i="58"/>
  <c r="N367" i="58"/>
  <c r="M367" i="58"/>
  <c r="L367" i="58"/>
  <c r="K367" i="58"/>
  <c r="J367" i="58"/>
  <c r="I367" i="58"/>
  <c r="G367" i="58"/>
  <c r="F367" i="58"/>
  <c r="E367" i="58"/>
  <c r="P332" i="58"/>
  <c r="O332" i="58"/>
  <c r="N332" i="58"/>
  <c r="M332" i="58"/>
  <c r="L332" i="58"/>
  <c r="K332" i="58"/>
  <c r="J332" i="58"/>
  <c r="I332" i="58"/>
  <c r="G332" i="58"/>
  <c r="F332" i="58"/>
  <c r="E332" i="58"/>
  <c r="P229" i="58"/>
  <c r="O229" i="58"/>
  <c r="N229" i="58"/>
  <c r="M229" i="58"/>
  <c r="L229" i="58"/>
  <c r="K229" i="58"/>
  <c r="J229" i="58"/>
  <c r="I229" i="58"/>
  <c r="G229" i="58"/>
  <c r="F229" i="58"/>
  <c r="E229"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0" i="58"/>
  <c r="O190" i="58"/>
  <c r="N190" i="58"/>
  <c r="M190" i="58"/>
  <c r="L190" i="58"/>
  <c r="K190" i="58"/>
  <c r="J190" i="58"/>
  <c r="I190" i="58"/>
  <c r="G190" i="58"/>
  <c r="F190" i="58"/>
  <c r="E190" i="58"/>
  <c r="P172" i="58"/>
  <c r="O172" i="58"/>
  <c r="N172" i="58"/>
  <c r="M172" i="58"/>
  <c r="L172" i="58"/>
  <c r="K172" i="58"/>
  <c r="J172" i="58"/>
  <c r="I172" i="58"/>
  <c r="G172" i="58"/>
  <c r="F172" i="58"/>
  <c r="E172" i="58"/>
  <c r="P175" i="58"/>
  <c r="O175" i="58"/>
  <c r="N175" i="58"/>
  <c r="M175" i="58"/>
  <c r="L175" i="58"/>
  <c r="K175" i="58"/>
  <c r="J175" i="58"/>
  <c r="I175" i="58"/>
  <c r="G175" i="58"/>
  <c r="F175" i="58"/>
  <c r="E175"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7" i="58"/>
  <c r="O397" i="58"/>
  <c r="N397" i="58"/>
  <c r="M397" i="58"/>
  <c r="L397" i="58"/>
  <c r="K397" i="58"/>
  <c r="J397" i="58"/>
  <c r="I397" i="58"/>
  <c r="G397" i="58"/>
  <c r="F397" i="58"/>
  <c r="E397" i="58"/>
  <c r="P93" i="58"/>
  <c r="O93" i="58"/>
  <c r="N93" i="58"/>
  <c r="M93" i="58"/>
  <c r="L93" i="58"/>
  <c r="K93" i="58"/>
  <c r="J93" i="58"/>
  <c r="I93" i="58"/>
  <c r="G93" i="58"/>
  <c r="F93" i="58"/>
  <c r="E93" i="58"/>
  <c r="P394" i="58"/>
  <c r="O394" i="58"/>
  <c r="N394" i="58"/>
  <c r="M394" i="58"/>
  <c r="L394" i="58"/>
  <c r="K394" i="58"/>
  <c r="J394" i="58"/>
  <c r="I394" i="58"/>
  <c r="G394" i="58"/>
  <c r="F394" i="58"/>
  <c r="E394" i="58"/>
  <c r="P68" i="58"/>
  <c r="O68" i="58"/>
  <c r="N68" i="58"/>
  <c r="M68" i="58"/>
  <c r="L68" i="58"/>
  <c r="K68" i="58"/>
  <c r="J68" i="58"/>
  <c r="I68" i="58"/>
  <c r="G68" i="58"/>
  <c r="F68" i="58"/>
  <c r="E68" i="58"/>
  <c r="P81" i="58"/>
  <c r="O81" i="58"/>
  <c r="N81" i="58"/>
  <c r="M81" i="58"/>
  <c r="L81" i="58"/>
  <c r="K81" i="58"/>
  <c r="J81" i="58"/>
  <c r="I81" i="58"/>
  <c r="G81" i="58"/>
  <c r="F81" i="58"/>
  <c r="E81"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2" i="58"/>
  <c r="O422" i="58"/>
  <c r="N422" i="58"/>
  <c r="M422" i="58"/>
  <c r="L422" i="58"/>
  <c r="K422" i="58"/>
  <c r="J422" i="58"/>
  <c r="I422" i="58"/>
  <c r="G422" i="58"/>
  <c r="F422" i="58"/>
  <c r="E422" i="58"/>
  <c r="P287" i="58"/>
  <c r="O287" i="58"/>
  <c r="N287" i="58"/>
  <c r="M287" i="58"/>
  <c r="L287" i="58"/>
  <c r="K287" i="58"/>
  <c r="J287" i="58"/>
  <c r="I287" i="58"/>
  <c r="G287" i="58"/>
  <c r="F287" i="58"/>
  <c r="E287"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1" i="58"/>
  <c r="O421" i="58"/>
  <c r="N421" i="58"/>
  <c r="M421" i="58"/>
  <c r="L421" i="58"/>
  <c r="K421" i="58"/>
  <c r="J421" i="58"/>
  <c r="I421" i="58"/>
  <c r="G421" i="58"/>
  <c r="F421" i="58"/>
  <c r="E421"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24" i="58"/>
  <c r="O424" i="58"/>
  <c r="N424" i="58"/>
  <c r="M424" i="58"/>
  <c r="L424" i="58"/>
  <c r="K424" i="58"/>
  <c r="J424" i="58"/>
  <c r="I424" i="58"/>
  <c r="G424" i="58"/>
  <c r="F424" i="58"/>
  <c r="E424"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9" i="58"/>
  <c r="O69" i="58"/>
  <c r="N69" i="58"/>
  <c r="M69" i="58"/>
  <c r="L69" i="58"/>
  <c r="K69" i="58"/>
  <c r="J69" i="58"/>
  <c r="I69" i="58"/>
  <c r="G69" i="58"/>
  <c r="F69" i="58"/>
  <c r="E69"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10" i="58"/>
  <c r="O510" i="58"/>
  <c r="N510" i="58"/>
  <c r="M510" i="58"/>
  <c r="L510" i="58"/>
  <c r="K510" i="58"/>
  <c r="J510" i="58"/>
  <c r="I510" i="58"/>
  <c r="G510" i="58"/>
  <c r="F510" i="58"/>
  <c r="E510"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7" i="58"/>
  <c r="O147" i="58"/>
  <c r="N147" i="58"/>
  <c r="M147" i="58"/>
  <c r="L147" i="58"/>
  <c r="K147" i="58"/>
  <c r="J147" i="58"/>
  <c r="I147" i="58"/>
  <c r="G147" i="58"/>
  <c r="F147" i="58"/>
  <c r="E147" i="58"/>
  <c r="P130" i="58"/>
  <c r="O130" i="58"/>
  <c r="N130" i="58"/>
  <c r="M130" i="58"/>
  <c r="L130" i="58"/>
  <c r="K130" i="58"/>
  <c r="J130" i="58"/>
  <c r="I130" i="58"/>
  <c r="G130" i="58"/>
  <c r="F130" i="58"/>
  <c r="E130"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94" i="58"/>
  <c r="O194" i="58"/>
  <c r="N194" i="58"/>
  <c r="M194" i="58"/>
  <c r="L194" i="58"/>
  <c r="K194" i="58"/>
  <c r="J194" i="58"/>
  <c r="I194" i="58"/>
  <c r="G194" i="58"/>
  <c r="F194" i="58"/>
  <c r="E194"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2" i="58"/>
  <c r="O192" i="58"/>
  <c r="N192" i="58"/>
  <c r="M192" i="58"/>
  <c r="L192" i="58"/>
  <c r="K192" i="58"/>
  <c r="J192" i="58"/>
  <c r="I192" i="58"/>
  <c r="G192" i="58"/>
  <c r="F192" i="58"/>
  <c r="E192"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70" i="58"/>
  <c r="O170" i="58"/>
  <c r="N170" i="58"/>
  <c r="M170" i="58"/>
  <c r="L170" i="58"/>
  <c r="K170" i="58"/>
  <c r="J170" i="58"/>
  <c r="I170" i="58"/>
  <c r="G170" i="58"/>
  <c r="F170" i="58"/>
  <c r="E170" i="58"/>
  <c r="P143" i="58"/>
  <c r="O143" i="58"/>
  <c r="N143" i="58"/>
  <c r="M143" i="58"/>
  <c r="L143" i="58"/>
  <c r="K143" i="58"/>
  <c r="J143" i="58"/>
  <c r="I143" i="58"/>
  <c r="G143" i="58"/>
  <c r="F143" i="58"/>
  <c r="E143" i="58"/>
  <c r="P146" i="58"/>
  <c r="O146" i="58"/>
  <c r="N146" i="58"/>
  <c r="M146" i="58"/>
  <c r="L146" i="58"/>
  <c r="K146" i="58"/>
  <c r="J146" i="58"/>
  <c r="I146" i="58"/>
  <c r="G146" i="58"/>
  <c r="F146" i="58"/>
  <c r="E146" i="58"/>
  <c r="P138" i="58"/>
  <c r="O138" i="58"/>
  <c r="N138" i="58"/>
  <c r="M138" i="58"/>
  <c r="L138" i="58"/>
  <c r="K138" i="58"/>
  <c r="J138" i="58"/>
  <c r="I138" i="58"/>
  <c r="G138" i="58"/>
  <c r="F138" i="58"/>
  <c r="E138" i="58"/>
  <c r="P141" i="58"/>
  <c r="O141" i="58"/>
  <c r="N141" i="58"/>
  <c r="M141" i="58"/>
  <c r="L141" i="58"/>
  <c r="K141" i="58"/>
  <c r="J141" i="58"/>
  <c r="I141" i="58"/>
  <c r="G141" i="58"/>
  <c r="F141" i="58"/>
  <c r="E141" i="58"/>
  <c r="P440" i="58"/>
  <c r="O440" i="58"/>
  <c r="N440" i="58"/>
  <c r="M440" i="58"/>
  <c r="L440" i="58"/>
  <c r="K440" i="58"/>
  <c r="J440" i="58"/>
  <c r="I440" i="58"/>
  <c r="G440" i="58"/>
  <c r="F440" i="58"/>
  <c r="E440" i="58"/>
  <c r="P125" i="58"/>
  <c r="O125" i="58"/>
  <c r="N125" i="58"/>
  <c r="M125" i="58"/>
  <c r="L125" i="58"/>
  <c r="K125" i="58"/>
  <c r="J125" i="58"/>
  <c r="I125" i="58"/>
  <c r="G125" i="58"/>
  <c r="F125" i="58"/>
  <c r="E125" i="58"/>
  <c r="P114" i="58"/>
  <c r="O114" i="58"/>
  <c r="N114" i="58"/>
  <c r="M114" i="58"/>
  <c r="L114" i="58"/>
  <c r="K114" i="58"/>
  <c r="J114" i="58"/>
  <c r="I114" i="58"/>
  <c r="G114" i="58"/>
  <c r="F114" i="58"/>
  <c r="E114" i="58"/>
  <c r="P408" i="58"/>
  <c r="O408" i="58"/>
  <c r="N408" i="58"/>
  <c r="M408" i="58"/>
  <c r="L408" i="58"/>
  <c r="K408" i="58"/>
  <c r="J408" i="58"/>
  <c r="I408" i="58"/>
  <c r="G408" i="58"/>
  <c r="F408" i="58"/>
  <c r="E408" i="58"/>
  <c r="P122" i="58"/>
  <c r="O122" i="58"/>
  <c r="N122" i="58"/>
  <c r="M122" i="58"/>
  <c r="L122" i="58"/>
  <c r="K122" i="58"/>
  <c r="J122" i="58"/>
  <c r="I122" i="58"/>
  <c r="G122" i="58"/>
  <c r="F122" i="58"/>
  <c r="E122"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1" i="58"/>
  <c r="O351" i="58"/>
  <c r="N351" i="58"/>
  <c r="M351" i="58"/>
  <c r="L351" i="58"/>
  <c r="K351" i="58"/>
  <c r="J351" i="58"/>
  <c r="I351" i="58"/>
  <c r="G351" i="58"/>
  <c r="F351" i="58"/>
  <c r="E351" i="58"/>
  <c r="P357" i="58"/>
  <c r="O357" i="58"/>
  <c r="N357" i="58"/>
  <c r="M357" i="58"/>
  <c r="L357" i="58"/>
  <c r="K357" i="58"/>
  <c r="J357" i="58"/>
  <c r="I357" i="58"/>
  <c r="G357" i="58"/>
  <c r="F357" i="58"/>
  <c r="E357" i="58"/>
  <c r="P349" i="58"/>
  <c r="O349" i="58"/>
  <c r="N349" i="58"/>
  <c r="M349" i="58"/>
  <c r="L349" i="58"/>
  <c r="K349" i="58"/>
  <c r="J349" i="58"/>
  <c r="I349" i="58"/>
  <c r="G349" i="58"/>
  <c r="F349" i="58"/>
  <c r="E349" i="58"/>
  <c r="P344" i="58"/>
  <c r="O344" i="58"/>
  <c r="N344" i="58"/>
  <c r="M344" i="58"/>
  <c r="L344" i="58"/>
  <c r="K344" i="58"/>
  <c r="J344" i="58"/>
  <c r="I344" i="58"/>
  <c r="G344" i="58"/>
  <c r="F344" i="58"/>
  <c r="E344" i="58"/>
  <c r="P337" i="58"/>
  <c r="O337" i="58"/>
  <c r="N337" i="58"/>
  <c r="M337" i="58"/>
  <c r="L337" i="58"/>
  <c r="K337" i="58"/>
  <c r="J337" i="58"/>
  <c r="I337" i="58"/>
  <c r="G337" i="58"/>
  <c r="F337" i="58"/>
  <c r="E337" i="58"/>
  <c r="P352" i="58"/>
  <c r="O352" i="58"/>
  <c r="N352" i="58"/>
  <c r="M352" i="58"/>
  <c r="L352" i="58"/>
  <c r="K352" i="58"/>
  <c r="J352" i="58"/>
  <c r="I352" i="58"/>
  <c r="G352" i="58"/>
  <c r="F352" i="58"/>
  <c r="E352"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8" i="58"/>
  <c r="O88" i="58"/>
  <c r="N88" i="58"/>
  <c r="M88" i="58"/>
  <c r="L88" i="58"/>
  <c r="K88" i="58"/>
  <c r="J88" i="58"/>
  <c r="I88" i="58"/>
  <c r="G88" i="58"/>
  <c r="F88" i="58"/>
  <c r="E88"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5" i="58"/>
  <c r="O365" i="58"/>
  <c r="N365" i="58"/>
  <c r="M365" i="58"/>
  <c r="L365" i="58"/>
  <c r="K365" i="58"/>
  <c r="J365" i="58"/>
  <c r="I365" i="58"/>
  <c r="G365" i="58"/>
  <c r="F365" i="58"/>
  <c r="E365" i="58"/>
  <c r="P329" i="58"/>
  <c r="O329" i="58"/>
  <c r="N329" i="58"/>
  <c r="M329" i="58"/>
  <c r="L329" i="58"/>
  <c r="K329" i="58"/>
  <c r="J329" i="58"/>
  <c r="I329" i="58"/>
  <c r="G329" i="58"/>
  <c r="F329" i="58"/>
  <c r="E329" i="58"/>
  <c r="P319" i="58"/>
  <c r="O319" i="58"/>
  <c r="N319" i="58"/>
  <c r="M319" i="58"/>
  <c r="L319" i="58"/>
  <c r="K319" i="58"/>
  <c r="J319" i="58"/>
  <c r="I319" i="58"/>
  <c r="G319" i="58"/>
  <c r="F319" i="58"/>
  <c r="E319" i="58"/>
  <c r="P495" i="58"/>
  <c r="O495" i="58"/>
  <c r="N495" i="58"/>
  <c r="M495" i="58"/>
  <c r="L495" i="58"/>
  <c r="K495" i="58"/>
  <c r="J495" i="58"/>
  <c r="I495" i="58"/>
  <c r="G495" i="58"/>
  <c r="F495" i="58"/>
  <c r="E495" i="58"/>
  <c r="P119" i="58"/>
  <c r="O119" i="58"/>
  <c r="N119" i="58"/>
  <c r="M119" i="58"/>
  <c r="L119" i="58"/>
  <c r="K119" i="58"/>
  <c r="J119" i="58"/>
  <c r="I119" i="58"/>
  <c r="G119" i="58"/>
  <c r="F119" i="58"/>
  <c r="E119" i="58"/>
  <c r="P409" i="58"/>
  <c r="O409" i="58"/>
  <c r="N409" i="58"/>
  <c r="M409" i="58"/>
  <c r="L409" i="58"/>
  <c r="K409" i="58"/>
  <c r="J409" i="58"/>
  <c r="I409" i="58"/>
  <c r="G409" i="58"/>
  <c r="F409" i="58"/>
  <c r="E409" i="58"/>
  <c r="P371" i="58"/>
  <c r="O371" i="58"/>
  <c r="N371" i="58"/>
  <c r="M371" i="58"/>
  <c r="L371" i="58"/>
  <c r="K371" i="58"/>
  <c r="J371" i="58"/>
  <c r="I371" i="58"/>
  <c r="G371" i="58"/>
  <c r="F371" i="58"/>
  <c r="E371"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5" i="58"/>
  <c r="O205" i="58"/>
  <c r="N205" i="58"/>
  <c r="M205" i="58"/>
  <c r="L205" i="58"/>
  <c r="K205" i="58"/>
  <c r="J205" i="58"/>
  <c r="I205" i="58"/>
  <c r="G205" i="58"/>
  <c r="F205" i="58"/>
  <c r="E205" i="58"/>
  <c r="P598" i="58"/>
  <c r="O598" i="58"/>
  <c r="N598" i="58"/>
  <c r="M598" i="58"/>
  <c r="L598" i="58"/>
  <c r="K598" i="58"/>
  <c r="J598" i="58"/>
  <c r="I598" i="58"/>
  <c r="G598" i="58"/>
  <c r="F598" i="58"/>
  <c r="E598"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8" i="58"/>
  <c r="O158" i="58"/>
  <c r="N158" i="58"/>
  <c r="M158" i="58"/>
  <c r="L158" i="58"/>
  <c r="K158" i="58"/>
  <c r="J158" i="58"/>
  <c r="I158" i="58"/>
  <c r="G158" i="58"/>
  <c r="F158" i="58"/>
  <c r="E158" i="58"/>
  <c r="P163" i="58"/>
  <c r="O163" i="58"/>
  <c r="N163" i="58"/>
  <c r="M163" i="58"/>
  <c r="L163" i="58"/>
  <c r="K163" i="58"/>
  <c r="J163" i="58"/>
  <c r="I163" i="58"/>
  <c r="G163" i="58"/>
  <c r="F163" i="58"/>
  <c r="E163"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89" i="58"/>
  <c r="O89" i="58"/>
  <c r="N89" i="58"/>
  <c r="M89" i="58"/>
  <c r="L89" i="58"/>
  <c r="K89" i="58"/>
  <c r="J89" i="58"/>
  <c r="I89" i="58"/>
  <c r="G89" i="58"/>
  <c r="F89" i="58"/>
  <c r="E89" i="58"/>
  <c r="P385" i="58"/>
  <c r="O385" i="58"/>
  <c r="N385" i="58"/>
  <c r="M385" i="58"/>
  <c r="L385" i="58"/>
  <c r="K385" i="58"/>
  <c r="J385" i="58"/>
  <c r="I385" i="58"/>
  <c r="G385" i="58"/>
  <c r="F385" i="58"/>
  <c r="E385" i="58"/>
  <c r="P64" i="58"/>
  <c r="O64" i="58"/>
  <c r="N64" i="58"/>
  <c r="M64" i="58"/>
  <c r="L64" i="58"/>
  <c r="K64" i="58"/>
  <c r="J64" i="58"/>
  <c r="I64" i="58"/>
  <c r="G64" i="58"/>
  <c r="F64" i="58"/>
  <c r="E64"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39" i="58"/>
  <c r="O39" i="58"/>
  <c r="N39" i="58"/>
  <c r="M39" i="58"/>
  <c r="L39" i="58"/>
  <c r="K39" i="58"/>
  <c r="J39" i="58"/>
  <c r="I39" i="58"/>
  <c r="G39" i="58"/>
  <c r="F39" i="58"/>
  <c r="E39"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9" i="58"/>
  <c r="O469" i="58"/>
  <c r="N469" i="58"/>
  <c r="M469" i="58"/>
  <c r="L469" i="58"/>
  <c r="K469" i="58"/>
  <c r="J469" i="58"/>
  <c r="I469" i="58"/>
  <c r="G469" i="58"/>
  <c r="F469" i="58"/>
  <c r="E469" i="58"/>
  <c r="P467" i="58"/>
  <c r="O467" i="58"/>
  <c r="N467" i="58"/>
  <c r="M467" i="58"/>
  <c r="L467" i="58"/>
  <c r="K467" i="58"/>
  <c r="J467" i="58"/>
  <c r="I467" i="58"/>
  <c r="G467" i="58"/>
  <c r="F467" i="58"/>
  <c r="E467" i="58"/>
  <c r="P174" i="58"/>
  <c r="O174" i="58"/>
  <c r="N174" i="58"/>
  <c r="M174" i="58"/>
  <c r="L174" i="58"/>
  <c r="K174" i="58"/>
  <c r="J174" i="58"/>
  <c r="I174" i="58"/>
  <c r="G174" i="58"/>
  <c r="F174" i="58"/>
  <c r="E174" i="58"/>
  <c r="P120" i="58"/>
  <c r="O120" i="58"/>
  <c r="N120" i="58"/>
  <c r="M120" i="58"/>
  <c r="L120" i="58"/>
  <c r="K120" i="58"/>
  <c r="J120" i="58"/>
  <c r="I120" i="58"/>
  <c r="G120" i="58"/>
  <c r="F120" i="58"/>
  <c r="E120" i="58"/>
  <c r="P402" i="58"/>
  <c r="O402" i="58"/>
  <c r="N402" i="58"/>
  <c r="M402" i="58"/>
  <c r="L402" i="58"/>
  <c r="K402" i="58"/>
  <c r="J402" i="58"/>
  <c r="I402" i="58"/>
  <c r="G402" i="58"/>
  <c r="F402" i="58"/>
  <c r="E402" i="58"/>
  <c r="P75" i="58"/>
  <c r="O75" i="58"/>
  <c r="N75" i="58"/>
  <c r="M75" i="58"/>
  <c r="L75" i="58"/>
  <c r="K75" i="58"/>
  <c r="J75" i="58"/>
  <c r="I75" i="58"/>
  <c r="G75" i="58"/>
  <c r="F75" i="58"/>
  <c r="E75" i="58"/>
  <c r="P51" i="58"/>
  <c r="O51" i="58"/>
  <c r="N51" i="58"/>
  <c r="M51" i="58"/>
  <c r="L51" i="58"/>
  <c r="K51" i="58"/>
  <c r="J51" i="58"/>
  <c r="I51" i="58"/>
  <c r="G51" i="58"/>
  <c r="F51" i="58"/>
  <c r="E51"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8" i="58"/>
  <c r="O438" i="58"/>
  <c r="N438" i="58"/>
  <c r="M438" i="58"/>
  <c r="L438" i="58"/>
  <c r="K438" i="58"/>
  <c r="J438" i="58"/>
  <c r="I438" i="58"/>
  <c r="G438" i="58"/>
  <c r="F438" i="58"/>
  <c r="E438" i="58"/>
  <c r="P118" i="58"/>
  <c r="O118" i="58"/>
  <c r="N118" i="58"/>
  <c r="M118" i="58"/>
  <c r="L118" i="58"/>
  <c r="K118" i="58"/>
  <c r="J118" i="58"/>
  <c r="I118" i="58"/>
  <c r="G118" i="58"/>
  <c r="F118" i="58"/>
  <c r="E118" i="58"/>
  <c r="P418" i="58"/>
  <c r="O418" i="58"/>
  <c r="N418" i="58"/>
  <c r="M418" i="58"/>
  <c r="L418" i="58"/>
  <c r="K418" i="58"/>
  <c r="J418" i="58"/>
  <c r="I418" i="58"/>
  <c r="G418" i="58"/>
  <c r="F418" i="58"/>
  <c r="E418" i="58"/>
  <c r="P417" i="58"/>
  <c r="O417" i="58"/>
  <c r="N417" i="58"/>
  <c r="M417" i="58"/>
  <c r="L417" i="58"/>
  <c r="K417" i="58"/>
  <c r="J417" i="58"/>
  <c r="I417" i="58"/>
  <c r="G417" i="58"/>
  <c r="F417" i="58"/>
  <c r="E417"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50" i="58"/>
  <c r="O350" i="58"/>
  <c r="N350" i="58"/>
  <c r="M350" i="58"/>
  <c r="L350" i="58"/>
  <c r="K350" i="58"/>
  <c r="J350" i="58"/>
  <c r="I350" i="58"/>
  <c r="G350" i="58"/>
  <c r="F350" i="58"/>
  <c r="E350"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7" i="58"/>
  <c r="O247" i="58"/>
  <c r="N247" i="58"/>
  <c r="M247" i="58"/>
  <c r="L247" i="58"/>
  <c r="K247" i="58"/>
  <c r="J247" i="58"/>
  <c r="I247" i="58"/>
  <c r="G247" i="58"/>
  <c r="F247" i="58"/>
  <c r="E247"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9" i="58"/>
  <c r="O599" i="58"/>
  <c r="N599" i="58"/>
  <c r="M599" i="58"/>
  <c r="L599" i="58"/>
  <c r="K599" i="58"/>
  <c r="J599" i="58"/>
  <c r="I599" i="58"/>
  <c r="G599" i="58"/>
  <c r="F599" i="58"/>
  <c r="E599"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7" i="58"/>
  <c r="O437" i="58"/>
  <c r="N437" i="58"/>
  <c r="M437" i="58"/>
  <c r="L437" i="58"/>
  <c r="K437" i="58"/>
  <c r="J437" i="58"/>
  <c r="I437" i="58"/>
  <c r="G437" i="58"/>
  <c r="F437" i="58"/>
  <c r="E437" i="58"/>
  <c r="P420" i="58"/>
  <c r="O420" i="58"/>
  <c r="N420" i="58"/>
  <c r="M420" i="58"/>
  <c r="L420" i="58"/>
  <c r="K420" i="58"/>
  <c r="J420" i="58"/>
  <c r="I420" i="58"/>
  <c r="G420" i="58"/>
  <c r="F420" i="58"/>
  <c r="E420" i="58"/>
  <c r="P414" i="58"/>
  <c r="O414" i="58"/>
  <c r="N414" i="58"/>
  <c r="M414" i="58"/>
  <c r="L414" i="58"/>
  <c r="K414" i="58"/>
  <c r="J414" i="58"/>
  <c r="I414" i="58"/>
  <c r="G414" i="58"/>
  <c r="F414" i="58"/>
  <c r="E414"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70" i="58"/>
  <c r="O370" i="58"/>
  <c r="N370" i="58"/>
  <c r="M370" i="58"/>
  <c r="L370" i="58"/>
  <c r="K370" i="58"/>
  <c r="J370" i="58"/>
  <c r="I370" i="58"/>
  <c r="G370" i="58"/>
  <c r="F370" i="58"/>
  <c r="E370"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1" i="58"/>
  <c r="O41" i="58"/>
  <c r="N41" i="58"/>
  <c r="M41" i="58"/>
  <c r="L41" i="58"/>
  <c r="K41" i="58"/>
  <c r="J41" i="58"/>
  <c r="I41" i="58"/>
  <c r="G41" i="58"/>
  <c r="F41" i="58"/>
  <c r="E41" i="58"/>
  <c r="P36" i="58"/>
  <c r="O36" i="58"/>
  <c r="N36" i="58"/>
  <c r="M36" i="58"/>
  <c r="L36" i="58"/>
  <c r="K36" i="58"/>
  <c r="J36" i="58"/>
  <c r="I36" i="58"/>
  <c r="G36" i="58"/>
  <c r="F36" i="58"/>
  <c r="E36" i="58"/>
  <c r="P322" i="58"/>
  <c r="O322" i="58"/>
  <c r="N322" i="58"/>
  <c r="M322" i="58"/>
  <c r="L322" i="58"/>
  <c r="K322" i="58"/>
  <c r="J322" i="58"/>
  <c r="I322" i="58"/>
  <c r="G322" i="58"/>
  <c r="F322" i="58"/>
  <c r="E322"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3" i="58"/>
  <c r="O153" i="58"/>
  <c r="N153" i="58"/>
  <c r="M153" i="58"/>
  <c r="L153" i="58"/>
  <c r="K153" i="58"/>
  <c r="J153" i="58"/>
  <c r="I153" i="58"/>
  <c r="G153" i="58"/>
  <c r="F153" i="58"/>
  <c r="E153" i="58"/>
  <c r="P447" i="58"/>
  <c r="O447" i="58"/>
  <c r="N447" i="58"/>
  <c r="M447" i="58"/>
  <c r="L447" i="58"/>
  <c r="K447" i="58"/>
  <c r="J447" i="58"/>
  <c r="I447" i="58"/>
  <c r="G447" i="58"/>
  <c r="F447" i="58"/>
  <c r="E447" i="58"/>
  <c r="P166" i="58"/>
  <c r="O166" i="58"/>
  <c r="N166" i="58"/>
  <c r="M166" i="58"/>
  <c r="L166" i="58"/>
  <c r="K166" i="58"/>
  <c r="J166" i="58"/>
  <c r="I166" i="58"/>
  <c r="G166" i="58"/>
  <c r="F166" i="58"/>
  <c r="E166" i="58"/>
  <c r="P543" i="58"/>
  <c r="O543" i="58"/>
  <c r="N543" i="58"/>
  <c r="M543" i="58"/>
  <c r="L543" i="58"/>
  <c r="K543" i="58"/>
  <c r="J543" i="58"/>
  <c r="I543" i="58"/>
  <c r="G543" i="58"/>
  <c r="F543" i="58"/>
  <c r="E543" i="58"/>
  <c r="P132" i="58"/>
  <c r="O132" i="58"/>
  <c r="N132" i="58"/>
  <c r="M132" i="58"/>
  <c r="L132" i="58"/>
  <c r="K132" i="58"/>
  <c r="J132" i="58"/>
  <c r="I132" i="58"/>
  <c r="G132" i="58"/>
  <c r="F132" i="58"/>
  <c r="E132" i="58"/>
  <c r="P140" i="58"/>
  <c r="O140" i="58"/>
  <c r="N140" i="58"/>
  <c r="M140" i="58"/>
  <c r="L140" i="58"/>
  <c r="K140" i="58"/>
  <c r="J140" i="58"/>
  <c r="I140" i="58"/>
  <c r="G140" i="58"/>
  <c r="F140" i="58"/>
  <c r="E140" i="58"/>
  <c r="P142" i="58"/>
  <c r="O142" i="58"/>
  <c r="N142" i="58"/>
  <c r="M142" i="58"/>
  <c r="L142" i="58"/>
  <c r="K142" i="58"/>
  <c r="J142" i="58"/>
  <c r="I142" i="58"/>
  <c r="G142" i="58"/>
  <c r="F142" i="58"/>
  <c r="E142"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7" i="58"/>
  <c r="O407" i="58"/>
  <c r="N407" i="58"/>
  <c r="M407" i="58"/>
  <c r="L407" i="58"/>
  <c r="K407" i="58"/>
  <c r="J407" i="58"/>
  <c r="I407" i="58"/>
  <c r="G407" i="58"/>
  <c r="F407" i="58"/>
  <c r="E407" i="58"/>
  <c r="P113" i="58"/>
  <c r="O113" i="58"/>
  <c r="N113" i="58"/>
  <c r="M113" i="58"/>
  <c r="L113" i="58"/>
  <c r="K113" i="58"/>
  <c r="J113" i="58"/>
  <c r="I113" i="58"/>
  <c r="G113" i="58"/>
  <c r="F113" i="58"/>
  <c r="E113" i="58"/>
  <c r="P105" i="58"/>
  <c r="O105" i="58"/>
  <c r="N105" i="58"/>
  <c r="M105" i="58"/>
  <c r="L105" i="58"/>
  <c r="K105" i="58"/>
  <c r="J105" i="58"/>
  <c r="I105" i="58"/>
  <c r="G105" i="58"/>
  <c r="F105" i="58"/>
  <c r="E105"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1" i="58"/>
  <c r="O361" i="58"/>
  <c r="N361" i="58"/>
  <c r="M361" i="58"/>
  <c r="L361" i="58"/>
  <c r="K361" i="58"/>
  <c r="J361" i="58"/>
  <c r="I361" i="58"/>
  <c r="G361" i="58"/>
  <c r="F361" i="58"/>
  <c r="E361"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69" i="58"/>
  <c r="O369" i="58"/>
  <c r="N369" i="58"/>
  <c r="M369" i="58"/>
  <c r="L369" i="58"/>
  <c r="K369" i="58"/>
  <c r="J369" i="58"/>
  <c r="I369" i="58"/>
  <c r="G369" i="58"/>
  <c r="F369" i="58"/>
  <c r="E369"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39" i="58"/>
  <c r="O139" i="58"/>
  <c r="N139" i="58"/>
  <c r="M139" i="58"/>
  <c r="L139" i="58"/>
  <c r="K139" i="58"/>
  <c r="J139" i="58"/>
  <c r="I139" i="58"/>
  <c r="G139" i="58"/>
  <c r="F139" i="58"/>
  <c r="E139" i="58"/>
  <c r="P388" i="58"/>
  <c r="O388" i="58"/>
  <c r="N388" i="58"/>
  <c r="M388" i="58"/>
  <c r="L388" i="58"/>
  <c r="K388" i="58"/>
  <c r="J388" i="58"/>
  <c r="I388" i="58"/>
  <c r="G388" i="58"/>
  <c r="F388" i="58"/>
  <c r="E388"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9" i="58"/>
  <c r="O149" i="58"/>
  <c r="N149" i="58"/>
  <c r="M149" i="58"/>
  <c r="L149" i="58"/>
  <c r="K149" i="58"/>
  <c r="J149" i="58"/>
  <c r="I149" i="58"/>
  <c r="G149" i="58"/>
  <c r="F149" i="58"/>
  <c r="E149"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10" i="58"/>
  <c r="O110" i="58"/>
  <c r="N110" i="58"/>
  <c r="M110" i="58"/>
  <c r="L110" i="58"/>
  <c r="K110" i="58"/>
  <c r="J110" i="58"/>
  <c r="I110" i="58"/>
  <c r="G110" i="58"/>
  <c r="F110" i="58"/>
  <c r="E110" i="58"/>
  <c r="P403" i="58"/>
  <c r="O403" i="58"/>
  <c r="N403" i="58"/>
  <c r="M403" i="58"/>
  <c r="L403" i="58"/>
  <c r="K403" i="58"/>
  <c r="J403" i="58"/>
  <c r="I403" i="58"/>
  <c r="G403" i="58"/>
  <c r="F403" i="58"/>
  <c r="E403" i="58"/>
  <c r="P91" i="58"/>
  <c r="O91" i="58"/>
  <c r="N91" i="58"/>
  <c r="M91" i="58"/>
  <c r="L91" i="58"/>
  <c r="K91" i="58"/>
  <c r="J91" i="58"/>
  <c r="I91" i="58"/>
  <c r="G91" i="58"/>
  <c r="F91" i="58"/>
  <c r="E91" i="58"/>
  <c r="P387" i="58"/>
  <c r="O387" i="58"/>
  <c r="N387" i="58"/>
  <c r="M387" i="58"/>
  <c r="L387" i="58"/>
  <c r="K387" i="58"/>
  <c r="J387" i="58"/>
  <c r="I387" i="58"/>
  <c r="G387" i="58"/>
  <c r="F387" i="58"/>
  <c r="E387" i="58"/>
  <c r="P82" i="58"/>
  <c r="O82" i="58"/>
  <c r="N82" i="58"/>
  <c r="M82" i="58"/>
  <c r="L82" i="58"/>
  <c r="K82" i="58"/>
  <c r="J82" i="58"/>
  <c r="I82" i="58"/>
  <c r="G82" i="58"/>
  <c r="F82" i="58"/>
  <c r="E82"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7" i="58"/>
  <c r="O327" i="58"/>
  <c r="N327" i="58"/>
  <c r="M327" i="58"/>
  <c r="L327" i="58"/>
  <c r="K327" i="58"/>
  <c r="J327" i="58"/>
  <c r="I327" i="58"/>
  <c r="G327" i="58"/>
  <c r="F327" i="58"/>
  <c r="E327" i="58"/>
  <c r="P38" i="58"/>
  <c r="O38" i="58"/>
  <c r="N38" i="58"/>
  <c r="M38" i="58"/>
  <c r="L38" i="58"/>
  <c r="K38" i="58"/>
  <c r="J38" i="58"/>
  <c r="I38" i="58"/>
  <c r="G38" i="58"/>
  <c r="F38" i="58"/>
  <c r="E38" i="58"/>
  <c r="P325" i="58"/>
  <c r="O325" i="58"/>
  <c r="N325" i="58"/>
  <c r="M325" i="58"/>
  <c r="L325" i="58"/>
  <c r="K325" i="58"/>
  <c r="J325" i="58"/>
  <c r="I325" i="58"/>
  <c r="G325" i="58"/>
  <c r="F325" i="58"/>
  <c r="E325" i="58"/>
  <c r="P320" i="58"/>
  <c r="O320" i="58"/>
  <c r="N320" i="58"/>
  <c r="M320" i="58"/>
  <c r="L320" i="58"/>
  <c r="K320" i="58"/>
  <c r="J320" i="58"/>
  <c r="I320" i="58"/>
  <c r="G320" i="58"/>
  <c r="F320" i="58"/>
  <c r="E320" i="58"/>
  <c r="P32" i="58"/>
  <c r="O32" i="58"/>
  <c r="N32" i="58"/>
  <c r="M32" i="58"/>
  <c r="L32" i="58"/>
  <c r="K32" i="58"/>
  <c r="J32" i="58"/>
  <c r="I32" i="58"/>
  <c r="G32" i="58"/>
  <c r="F32" i="58"/>
  <c r="E32" i="58"/>
  <c r="P311" i="58"/>
  <c r="O311" i="58"/>
  <c r="N311" i="58"/>
  <c r="M311" i="58"/>
  <c r="L311" i="58"/>
  <c r="K311" i="58"/>
  <c r="J311" i="58"/>
  <c r="I311" i="58"/>
  <c r="G311" i="58"/>
  <c r="F311" i="58"/>
  <c r="E311" i="58"/>
  <c r="P297" i="58"/>
  <c r="O297" i="58"/>
  <c r="N297" i="58"/>
  <c r="M297" i="58"/>
  <c r="L297" i="58"/>
  <c r="K297" i="58"/>
  <c r="J297" i="58"/>
  <c r="I297" i="58"/>
  <c r="G297" i="58"/>
  <c r="F297" i="58"/>
  <c r="E297" i="58"/>
  <c r="P17" i="58"/>
  <c r="O17" i="58"/>
  <c r="N17" i="58"/>
  <c r="M17" i="58"/>
  <c r="L17" i="58"/>
  <c r="K17" i="58"/>
  <c r="J17" i="58"/>
  <c r="I17" i="58"/>
  <c r="G17" i="58"/>
  <c r="F17" i="58"/>
  <c r="E17" i="58"/>
  <c r="P279" i="58"/>
  <c r="O279" i="58"/>
  <c r="N279" i="58"/>
  <c r="M279" i="58"/>
  <c r="L279" i="58"/>
  <c r="K279" i="58"/>
  <c r="J279" i="58"/>
  <c r="I279" i="58"/>
  <c r="G279" i="58"/>
  <c r="F279" i="58"/>
  <c r="E279"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2" i="58"/>
  <c r="O112" i="58"/>
  <c r="N112" i="58"/>
  <c r="M112" i="58"/>
  <c r="L112" i="58"/>
  <c r="K112" i="58"/>
  <c r="J112" i="58"/>
  <c r="I112" i="58"/>
  <c r="G112" i="58"/>
  <c r="F112" i="58"/>
  <c r="E112" i="58"/>
  <c r="P107" i="58"/>
  <c r="O107" i="58"/>
  <c r="N107" i="58"/>
  <c r="M107" i="58"/>
  <c r="L107" i="58"/>
  <c r="K107" i="58"/>
  <c r="J107" i="58"/>
  <c r="I107" i="58"/>
  <c r="G107" i="58"/>
  <c r="F107" i="58"/>
  <c r="E107"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67" i="58"/>
  <c r="O67" i="58"/>
  <c r="N67" i="58"/>
  <c r="M67" i="58"/>
  <c r="L67" i="58"/>
  <c r="K67" i="58"/>
  <c r="J67" i="58"/>
  <c r="I67" i="58"/>
  <c r="G67" i="58"/>
  <c r="F67" i="58"/>
  <c r="E67" i="58"/>
  <c r="P375" i="58"/>
  <c r="O375" i="58"/>
  <c r="N375" i="58"/>
  <c r="M375" i="58"/>
  <c r="L375" i="58"/>
  <c r="K375" i="58"/>
  <c r="J375" i="58"/>
  <c r="I375" i="58"/>
  <c r="G375" i="58"/>
  <c r="F375" i="58"/>
  <c r="E375" i="58"/>
  <c r="P364" i="58"/>
  <c r="O364" i="58"/>
  <c r="N364" i="58"/>
  <c r="M364" i="58"/>
  <c r="L364" i="58"/>
  <c r="K364" i="58"/>
  <c r="J364" i="58"/>
  <c r="I364" i="58"/>
  <c r="G364" i="58"/>
  <c r="F364" i="58"/>
  <c r="E364" i="58"/>
  <c r="P362" i="58"/>
  <c r="O362" i="58"/>
  <c r="N362" i="58"/>
  <c r="M362" i="58"/>
  <c r="L362" i="58"/>
  <c r="K362" i="58"/>
  <c r="J362" i="58"/>
  <c r="I362" i="58"/>
  <c r="G362" i="58"/>
  <c r="F362" i="58"/>
  <c r="E362" i="58"/>
  <c r="P331" i="58"/>
  <c r="O331" i="58"/>
  <c r="N331" i="58"/>
  <c r="M331" i="58"/>
  <c r="L331" i="58"/>
  <c r="K331" i="58"/>
  <c r="J331" i="58"/>
  <c r="I331" i="58"/>
  <c r="G331" i="58"/>
  <c r="F331" i="58"/>
  <c r="E331"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4" i="58"/>
  <c r="O254" i="58"/>
  <c r="N254" i="58"/>
  <c r="M254" i="58"/>
  <c r="L254" i="58"/>
  <c r="K254" i="58"/>
  <c r="J254" i="58"/>
  <c r="I254" i="58"/>
  <c r="G254" i="58"/>
  <c r="F254" i="58"/>
  <c r="E254" i="58"/>
  <c r="P509" i="58"/>
  <c r="O509" i="58"/>
  <c r="N509" i="58"/>
  <c r="M509" i="58"/>
  <c r="L509" i="58"/>
  <c r="K509" i="58"/>
  <c r="J509" i="58"/>
  <c r="I509" i="58"/>
  <c r="G509" i="58"/>
  <c r="F509" i="58"/>
  <c r="E509"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8" i="58"/>
  <c r="O488" i="58"/>
  <c r="N488" i="58"/>
  <c r="M488" i="58"/>
  <c r="L488" i="58"/>
  <c r="K488" i="58"/>
  <c r="J488" i="58"/>
  <c r="I488" i="58"/>
  <c r="G488" i="58"/>
  <c r="F488" i="58"/>
  <c r="E488" i="58"/>
  <c r="P203" i="58"/>
  <c r="O203" i="58"/>
  <c r="N203" i="58"/>
  <c r="M203" i="58"/>
  <c r="L203" i="58"/>
  <c r="K203" i="58"/>
  <c r="J203" i="58"/>
  <c r="I203" i="58"/>
  <c r="G203" i="58"/>
  <c r="F203" i="58"/>
  <c r="E203" i="58"/>
  <c r="P198" i="58"/>
  <c r="O198" i="58"/>
  <c r="N198" i="58"/>
  <c r="M198" i="58"/>
  <c r="L198" i="58"/>
  <c r="K198" i="58"/>
  <c r="J198" i="58"/>
  <c r="I198" i="58"/>
  <c r="G198" i="58"/>
  <c r="F198" i="58"/>
  <c r="E198" i="58"/>
  <c r="P553" i="58"/>
  <c r="O553" i="58"/>
  <c r="N553" i="58"/>
  <c r="M553" i="58"/>
  <c r="L553" i="58"/>
  <c r="K553" i="58"/>
  <c r="J553" i="58"/>
  <c r="I553" i="58"/>
  <c r="G553" i="58"/>
  <c r="F553" i="58"/>
  <c r="E553" i="58"/>
  <c r="P185" i="58"/>
  <c r="O185" i="58"/>
  <c r="N185" i="58"/>
  <c r="M185" i="58"/>
  <c r="L185" i="58"/>
  <c r="K185" i="58"/>
  <c r="J185" i="58"/>
  <c r="I185" i="58"/>
  <c r="G185" i="58"/>
  <c r="F185" i="58"/>
  <c r="E185" i="58"/>
  <c r="P180" i="58"/>
  <c r="O180" i="58"/>
  <c r="N180" i="58"/>
  <c r="M180" i="58"/>
  <c r="L180" i="58"/>
  <c r="K180" i="58"/>
  <c r="J180" i="58"/>
  <c r="I180" i="58"/>
  <c r="G180" i="58"/>
  <c r="F180" i="58"/>
  <c r="E180"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60" i="58"/>
  <c r="O160" i="58"/>
  <c r="N160" i="58"/>
  <c r="M160" i="58"/>
  <c r="L160" i="58"/>
  <c r="K160" i="58"/>
  <c r="J160" i="58"/>
  <c r="I160" i="58"/>
  <c r="G160" i="58"/>
  <c r="F160" i="58"/>
  <c r="E160" i="58"/>
  <c r="P466" i="58"/>
  <c r="O466" i="58"/>
  <c r="N466" i="58"/>
  <c r="M466" i="58"/>
  <c r="L466" i="58"/>
  <c r="K466" i="58"/>
  <c r="J466" i="58"/>
  <c r="I466" i="58"/>
  <c r="G466" i="58"/>
  <c r="F466" i="58"/>
  <c r="E466" i="58"/>
  <c r="P155" i="58"/>
  <c r="O155" i="58"/>
  <c r="N155" i="58"/>
  <c r="M155" i="58"/>
  <c r="L155" i="58"/>
  <c r="K155" i="58"/>
  <c r="J155" i="58"/>
  <c r="I155" i="58"/>
  <c r="G155" i="58"/>
  <c r="F155" i="58"/>
  <c r="E155" i="58"/>
  <c r="P161" i="58"/>
  <c r="O161" i="58"/>
  <c r="N161" i="58"/>
  <c r="M161" i="58"/>
  <c r="L161" i="58"/>
  <c r="K161" i="58"/>
  <c r="J161" i="58"/>
  <c r="I161" i="58"/>
  <c r="G161" i="58"/>
  <c r="F161" i="58"/>
  <c r="E161" i="58"/>
  <c r="P156" i="58"/>
  <c r="O156" i="58"/>
  <c r="N156" i="58"/>
  <c r="M156" i="58"/>
  <c r="L156" i="58"/>
  <c r="K156" i="58"/>
  <c r="J156" i="58"/>
  <c r="I156" i="58"/>
  <c r="G156" i="58"/>
  <c r="F156" i="58"/>
  <c r="E156" i="58"/>
  <c r="P154" i="58"/>
  <c r="O154" i="58"/>
  <c r="N154" i="58"/>
  <c r="M154" i="58"/>
  <c r="L154" i="58"/>
  <c r="K154" i="58"/>
  <c r="J154" i="58"/>
  <c r="I154" i="58"/>
  <c r="G154" i="58"/>
  <c r="F154" i="58"/>
  <c r="E154" i="58"/>
  <c r="P449" i="58"/>
  <c r="O449" i="58"/>
  <c r="N449" i="58"/>
  <c r="M449" i="58"/>
  <c r="L449" i="58"/>
  <c r="K449" i="58"/>
  <c r="J449" i="58"/>
  <c r="I449" i="58"/>
  <c r="G449" i="58"/>
  <c r="F449" i="58"/>
  <c r="E449" i="58"/>
  <c r="P157" i="58"/>
  <c r="O157" i="58"/>
  <c r="N157" i="58"/>
  <c r="M157" i="58"/>
  <c r="L157" i="58"/>
  <c r="K157" i="58"/>
  <c r="J157" i="58"/>
  <c r="I157" i="58"/>
  <c r="G157" i="58"/>
  <c r="F157" i="58"/>
  <c r="E157" i="58"/>
  <c r="P135" i="58"/>
  <c r="O135" i="58"/>
  <c r="N135" i="58"/>
  <c r="M135" i="58"/>
  <c r="L135" i="58"/>
  <c r="K135" i="58"/>
  <c r="J135" i="58"/>
  <c r="I135" i="58"/>
  <c r="G135" i="58"/>
  <c r="F135" i="58"/>
  <c r="E135" i="58"/>
  <c r="P129" i="58"/>
  <c r="O129" i="58"/>
  <c r="N129" i="58"/>
  <c r="M129" i="58"/>
  <c r="L129" i="58"/>
  <c r="K129" i="58"/>
  <c r="J129" i="58"/>
  <c r="I129" i="58"/>
  <c r="G129" i="58"/>
  <c r="F129" i="58"/>
  <c r="E129" i="58"/>
  <c r="P436" i="58"/>
  <c r="O436" i="58"/>
  <c r="N436" i="58"/>
  <c r="M436" i="58"/>
  <c r="L436" i="58"/>
  <c r="K436" i="58"/>
  <c r="J436" i="58"/>
  <c r="I436" i="58"/>
  <c r="G436" i="58"/>
  <c r="F436" i="58"/>
  <c r="E436"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3" i="58"/>
  <c r="O63" i="58"/>
  <c r="N63" i="58"/>
  <c r="M63" i="58"/>
  <c r="L63" i="58"/>
  <c r="K63" i="58"/>
  <c r="J63" i="58"/>
  <c r="I63" i="58"/>
  <c r="G63" i="58"/>
  <c r="F63" i="58"/>
  <c r="E63" i="58"/>
  <c r="P583" i="58"/>
  <c r="O583" i="58"/>
  <c r="N583" i="58"/>
  <c r="M583" i="58"/>
  <c r="L583" i="58"/>
  <c r="K583" i="58"/>
  <c r="J583" i="58"/>
  <c r="I583" i="58"/>
  <c r="G583" i="58"/>
  <c r="F583" i="58"/>
  <c r="E583" i="58"/>
  <c r="P55" i="58"/>
  <c r="O55" i="58"/>
  <c r="N55" i="58"/>
  <c r="M55" i="58"/>
  <c r="L55" i="58"/>
  <c r="K55" i="58"/>
  <c r="J55" i="58"/>
  <c r="I55" i="58"/>
  <c r="G55" i="58"/>
  <c r="F55" i="58"/>
  <c r="E55" i="58"/>
  <c r="P342" i="58"/>
  <c r="O342" i="58"/>
  <c r="N342" i="58"/>
  <c r="M342" i="58"/>
  <c r="L342" i="58"/>
  <c r="K342" i="58"/>
  <c r="J342" i="58"/>
  <c r="I342" i="58"/>
  <c r="G342" i="58"/>
  <c r="F342" i="58"/>
  <c r="E342" i="58"/>
  <c r="P52" i="58"/>
  <c r="O52" i="58"/>
  <c r="N52" i="58"/>
  <c r="M52" i="58"/>
  <c r="L52" i="58"/>
  <c r="K52" i="58"/>
  <c r="J52" i="58"/>
  <c r="I52" i="58"/>
  <c r="G52" i="58"/>
  <c r="F52" i="58"/>
  <c r="E52"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8" i="58"/>
  <c r="O468" i="58"/>
  <c r="N468" i="58"/>
  <c r="M468" i="58"/>
  <c r="L468" i="58"/>
  <c r="K468" i="58"/>
  <c r="J468" i="58"/>
  <c r="I468" i="58"/>
  <c r="G468" i="58"/>
  <c r="F468" i="58"/>
  <c r="E468" i="58"/>
  <c r="P167" i="58"/>
  <c r="O167" i="58"/>
  <c r="N167" i="58"/>
  <c r="M167" i="58"/>
  <c r="L167" i="58"/>
  <c r="K167" i="58"/>
  <c r="J167" i="58"/>
  <c r="I167" i="58"/>
  <c r="G167" i="58"/>
  <c r="F167" i="58"/>
  <c r="E167"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4" i="58"/>
  <c r="O404" i="58"/>
  <c r="N404" i="58"/>
  <c r="M404" i="58"/>
  <c r="L404" i="58"/>
  <c r="K404" i="58"/>
  <c r="J404" i="58"/>
  <c r="I404" i="58"/>
  <c r="G404" i="58"/>
  <c r="F404" i="58"/>
  <c r="E404"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7" i="58"/>
  <c r="O87" i="58"/>
  <c r="N87" i="58"/>
  <c r="M87" i="58"/>
  <c r="L87" i="58"/>
  <c r="K87" i="58"/>
  <c r="J87" i="58"/>
  <c r="I87" i="58"/>
  <c r="G87" i="58"/>
  <c r="F87" i="58"/>
  <c r="E87" i="58"/>
  <c r="P391" i="58"/>
  <c r="O391" i="58"/>
  <c r="N391" i="58"/>
  <c r="M391" i="58"/>
  <c r="L391" i="58"/>
  <c r="K391" i="58"/>
  <c r="J391" i="58"/>
  <c r="I391" i="58"/>
  <c r="G391" i="58"/>
  <c r="F391" i="58"/>
  <c r="E391" i="58"/>
  <c r="P399" i="58"/>
  <c r="O399" i="58"/>
  <c r="N399" i="58"/>
  <c r="M399" i="58"/>
  <c r="L399" i="58"/>
  <c r="K399" i="58"/>
  <c r="J399" i="58"/>
  <c r="I399" i="58"/>
  <c r="G399" i="58"/>
  <c r="F399" i="58"/>
  <c r="E399"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6" i="58"/>
  <c r="O356" i="58"/>
  <c r="N356" i="58"/>
  <c r="M356" i="58"/>
  <c r="L356" i="58"/>
  <c r="K356" i="58"/>
  <c r="J356" i="58"/>
  <c r="I356" i="58"/>
  <c r="G356" i="58"/>
  <c r="F356" i="58"/>
  <c r="E356" i="58"/>
  <c r="P53" i="58"/>
  <c r="O53" i="58"/>
  <c r="N53" i="58"/>
  <c r="M53" i="58"/>
  <c r="L53" i="58"/>
  <c r="K53" i="58"/>
  <c r="J53" i="58"/>
  <c r="I53" i="58"/>
  <c r="G53" i="58"/>
  <c r="F53" i="58"/>
  <c r="E53" i="58"/>
  <c r="P343" i="58"/>
  <c r="O343" i="58"/>
  <c r="N343" i="58"/>
  <c r="M343" i="58"/>
  <c r="L343" i="58"/>
  <c r="K343" i="58"/>
  <c r="J343" i="58"/>
  <c r="I343" i="58"/>
  <c r="G343" i="58"/>
  <c r="F343" i="58"/>
  <c r="E343" i="58"/>
  <c r="P358" i="58"/>
  <c r="O358" i="58"/>
  <c r="N358" i="58"/>
  <c r="M358" i="58"/>
  <c r="L358" i="58"/>
  <c r="K358" i="58"/>
  <c r="J358" i="58"/>
  <c r="I358" i="58"/>
  <c r="G358" i="58"/>
  <c r="F358" i="58"/>
  <c r="E358"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4" i="58" l="1"/>
  <c r="T184" i="58" s="1"/>
  <c r="Q181" i="58"/>
  <c r="T181" i="58" s="1"/>
  <c r="R184" i="58" l="1"/>
  <c r="R181" i="58"/>
  <c r="Q571" i="58"/>
  <c r="T571" i="58" s="1"/>
  <c r="Q178" i="58"/>
  <c r="T178" i="58" s="1"/>
  <c r="R571" i="58" l="1"/>
  <c r="R178" i="58"/>
  <c r="Q310" i="58"/>
  <c r="T310" i="58" s="1"/>
  <c r="Q574" i="58"/>
  <c r="T574" i="58" s="1"/>
  <c r="Q23" i="58"/>
  <c r="T23" i="58" s="1"/>
  <c r="Q367" i="58"/>
  <c r="T367" i="58" s="1"/>
  <c r="Q183" i="58"/>
  <c r="T183" i="58" s="1"/>
  <c r="Q152" i="58"/>
  <c r="T152" i="58" s="1"/>
  <c r="Q151" i="58"/>
  <c r="T151" i="58" s="1"/>
  <c r="Q591" i="58"/>
  <c r="T591" i="58" s="1"/>
  <c r="Q592" i="58"/>
  <c r="T592" i="58" s="1"/>
  <c r="Q411" i="58"/>
  <c r="T411" i="58" s="1"/>
  <c r="Q423" i="58"/>
  <c r="T423" i="58" s="1"/>
  <c r="Q396" i="58"/>
  <c r="T396" i="58" s="1"/>
  <c r="Q376" i="58"/>
  <c r="T376" i="58" s="1"/>
  <c r="Q49" i="58"/>
  <c r="T49" i="58" s="1"/>
  <c r="Q306" i="58"/>
  <c r="T306" i="58" s="1"/>
  <c r="Q301" i="58"/>
  <c r="T301" i="58" s="1"/>
  <c r="Q572" i="58"/>
  <c r="T572" i="58" s="1"/>
  <c r="Q295" i="58"/>
  <c r="T295" i="58" s="1"/>
  <c r="Q8" i="58"/>
  <c r="T8" i="58" s="1"/>
  <c r="T273" i="58"/>
  <c r="Q354" i="58"/>
  <c r="T354" i="58" s="1"/>
  <c r="Q19" i="58"/>
  <c r="T19" i="58" s="1"/>
  <c r="Q15" i="58"/>
  <c r="T15" i="58" s="1"/>
  <c r="Q577" i="58"/>
  <c r="T577" i="58" s="1"/>
  <c r="Q534" i="58"/>
  <c r="T534" i="58" s="1"/>
  <c r="Q284" i="58"/>
  <c r="T284" i="58" s="1"/>
  <c r="Q16" i="58"/>
  <c r="T16" i="58" s="1"/>
  <c r="Q417" i="58"/>
  <c r="T417" i="58" s="1"/>
  <c r="Q97" i="58"/>
  <c r="T97" i="58" s="1"/>
  <c r="Q525" i="58"/>
  <c r="T525" i="58" s="1"/>
  <c r="Q552" i="58"/>
  <c r="T552" i="58" s="1"/>
  <c r="Q471" i="58"/>
  <c r="T471" i="58" s="1"/>
  <c r="Q549" i="58"/>
  <c r="T549" i="58" s="1"/>
  <c r="Q459" i="58"/>
  <c r="T459" i="58" s="1"/>
  <c r="Q447" i="58"/>
  <c r="T447" i="58" s="1"/>
  <c r="Q543" i="58"/>
  <c r="T543" i="58" s="1"/>
  <c r="Q317" i="58"/>
  <c r="T317" i="58" s="1"/>
  <c r="Q107" i="58"/>
  <c r="T107" i="58" s="1"/>
  <c r="Q86" i="58"/>
  <c r="T86" i="58" s="1"/>
  <c r="Q383" i="58"/>
  <c r="T383" i="58" s="1"/>
  <c r="Q377" i="58"/>
  <c r="T377" i="58" s="1"/>
  <c r="Q71" i="58"/>
  <c r="T71" i="58" s="1"/>
  <c r="Q67" i="58"/>
  <c r="T67" i="58" s="1"/>
  <c r="Q375" i="58"/>
  <c r="T375" i="58" s="1"/>
  <c r="Q35" i="58"/>
  <c r="T35" i="58" s="1"/>
  <c r="Q415" i="58"/>
  <c r="T415" i="58" s="1"/>
  <c r="Q78" i="58"/>
  <c r="T78" i="58" s="1"/>
  <c r="Q90" i="58"/>
  <c r="T90" i="58" s="1"/>
  <c r="Q160" i="58"/>
  <c r="T160"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3" i="58"/>
  <c r="T223" i="58" s="1"/>
  <c r="Q498" i="58"/>
  <c r="T498" i="58" s="1"/>
  <c r="Q220" i="58"/>
  <c r="T220" i="58" s="1"/>
  <c r="Q553" i="58"/>
  <c r="T553" i="58" s="1"/>
  <c r="Q260" i="58"/>
  <c r="T260" i="58" s="1"/>
  <c r="Q218" i="58"/>
  <c r="T218" i="58" s="1"/>
  <c r="Q253" i="58"/>
  <c r="T253" i="58" s="1"/>
  <c r="Q254" i="58"/>
  <c r="T254" i="58" s="1"/>
  <c r="Q244" i="58"/>
  <c r="T244" i="58" s="1"/>
  <c r="Q180" i="58"/>
  <c r="T180" i="58" s="1"/>
  <c r="Q156" i="58"/>
  <c r="T156" i="58" s="1"/>
  <c r="Q509" i="58"/>
  <c r="T509" i="58" s="1"/>
  <c r="P315" i="58"/>
  <c r="O315" i="58"/>
  <c r="N315" i="58"/>
  <c r="M315" i="58"/>
  <c r="L315" i="58"/>
  <c r="K315" i="58"/>
  <c r="J315" i="58"/>
  <c r="I315" i="58"/>
  <c r="F315" i="58"/>
  <c r="E315" i="58"/>
  <c r="Q315" i="58" s="1"/>
  <c r="T315" i="58" s="1"/>
  <c r="Q264" i="58"/>
  <c r="R264" i="58" s="1"/>
  <c r="Q203" i="58"/>
  <c r="T203" i="58" s="1"/>
  <c r="Q521" i="58"/>
  <c r="R521" i="58" s="1"/>
  <c r="Q169" i="58"/>
  <c r="T169" i="58" s="1"/>
  <c r="Q99" i="58"/>
  <c r="T99" i="58" s="1"/>
  <c r="Q279" i="58"/>
  <c r="T279" i="58" s="1"/>
  <c r="Q430" i="58"/>
  <c r="T430" i="58" s="1"/>
  <c r="Q484" i="58"/>
  <c r="T484" i="58" s="1"/>
  <c r="Q214" i="58"/>
  <c r="T214" i="58" s="1"/>
  <c r="Q128" i="58"/>
  <c r="T128" i="58" s="1"/>
  <c r="Q470" i="58"/>
  <c r="T470" i="58" s="1"/>
  <c r="Q209" i="58"/>
  <c r="T209" i="58" s="1"/>
  <c r="Q451" i="58"/>
  <c r="T451" i="58" s="1"/>
  <c r="Q76" i="58"/>
  <c r="T76" i="58" s="1"/>
  <c r="Q186" i="58"/>
  <c r="T186" i="58" s="1"/>
  <c r="Q124" i="58"/>
  <c r="T124" i="58" s="1"/>
  <c r="Q225" i="58"/>
  <c r="T225" i="58" s="1"/>
  <c r="Q17" i="58"/>
  <c r="T17" i="58" s="1"/>
  <c r="Q111" i="58"/>
  <c r="T111" i="58" s="1"/>
  <c r="Q389" i="58"/>
  <c r="T389" i="58" s="1"/>
  <c r="Q207" i="58"/>
  <c r="T207" i="58" s="1"/>
  <c r="Q474" i="58"/>
  <c r="T474" i="58" s="1"/>
  <c r="Q483" i="58"/>
  <c r="T483" i="58" s="1"/>
  <c r="Q197" i="58"/>
  <c r="T197" i="58" s="1"/>
  <c r="Q139" i="58"/>
  <c r="T139"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69" i="58"/>
  <c r="T369" i="58" s="1"/>
  <c r="Q166" i="58"/>
  <c r="T166" i="58" s="1"/>
  <c r="Q462" i="58"/>
  <c r="T462" i="58" s="1"/>
  <c r="Q503" i="58"/>
  <c r="T503" i="58" s="1"/>
  <c r="Q500" i="58"/>
  <c r="T500" i="58" s="1"/>
  <c r="Q140" i="58"/>
  <c r="T140" i="58" s="1"/>
  <c r="Q505" i="58"/>
  <c r="T505" i="58" s="1"/>
  <c r="Q263" i="58"/>
  <c r="T263" i="58" s="1"/>
  <c r="Q492" i="58"/>
  <c r="T492" i="58" s="1"/>
  <c r="Q497" i="58"/>
  <c r="T497" i="58" s="1"/>
  <c r="Q514" i="58"/>
  <c r="T514" i="58" s="1"/>
  <c r="Q491" i="58"/>
  <c r="T491" i="58" s="1"/>
  <c r="Q257" i="58"/>
  <c r="T257" i="58" s="1"/>
  <c r="Q507" i="58"/>
  <c r="T507" i="58" s="1"/>
  <c r="Q512" i="58"/>
  <c r="T512" i="58" s="1"/>
  <c r="Q177" i="58"/>
  <c r="T177" i="58" s="1"/>
  <c r="Q465" i="58"/>
  <c r="T465" i="58" s="1"/>
  <c r="Q252" i="58"/>
  <c r="T252" i="58" s="1"/>
  <c r="Q250" i="58"/>
  <c r="T250" i="58" s="1"/>
  <c r="Q227" i="58"/>
  <c r="T227" i="58" s="1"/>
  <c r="Q228" i="58"/>
  <c r="T228" i="58" s="1"/>
  <c r="Q204" i="58"/>
  <c r="T204" i="58" s="1"/>
  <c r="Q189" i="58"/>
  <c r="T189" i="58" s="1"/>
  <c r="Q226" i="58"/>
  <c r="T226" i="58" s="1"/>
  <c r="Q233" i="58"/>
  <c r="T233" i="58" s="1"/>
  <c r="Q249" i="58"/>
  <c r="T249" i="58" s="1"/>
  <c r="Q237" i="58"/>
  <c r="T237" i="58" s="1"/>
  <c r="Q202" i="58"/>
  <c r="T202" i="58" s="1"/>
  <c r="Q561" i="58"/>
  <c r="T561" i="58" s="1"/>
  <c r="Q304" i="58"/>
  <c r="T304" i="58" s="1"/>
  <c r="Q333" i="58"/>
  <c r="T333" i="58" s="1"/>
  <c r="Q65" i="58"/>
  <c r="T65" i="58" s="1"/>
  <c r="Q381" i="58"/>
  <c r="T381" i="58" s="1"/>
  <c r="Q298" i="58"/>
  <c r="T298" i="58" s="1"/>
  <c r="Q305" i="58"/>
  <c r="T305" i="58" s="1"/>
  <c r="Q300" i="58"/>
  <c r="T300" i="58" s="1"/>
  <c r="Q280" i="58"/>
  <c r="T280" i="58" s="1"/>
  <c r="Q393" i="58"/>
  <c r="T393" i="58" s="1"/>
  <c r="Q437" i="58"/>
  <c r="T437" i="58" s="1"/>
  <c r="Q420" i="58"/>
  <c r="T420" i="58" s="1"/>
  <c r="Q307" i="58"/>
  <c r="T307" i="58" s="1"/>
  <c r="Q326" i="58"/>
  <c r="T326" i="58" s="1"/>
  <c r="Q348" i="58"/>
  <c r="T348" i="58" s="1"/>
  <c r="Q355" i="58"/>
  <c r="T355" i="58" s="1"/>
  <c r="Q13" i="58"/>
  <c r="T13" i="58" s="1"/>
  <c r="Q322" i="58"/>
  <c r="T322" i="58" s="1"/>
  <c r="Q277" i="58"/>
  <c r="T277" i="58" s="1"/>
  <c r="Q445" i="58"/>
  <c r="T445" i="58" s="1"/>
  <c r="Q293" i="58"/>
  <c r="T293" i="58" s="1"/>
  <c r="Q72" i="58"/>
  <c r="T72" i="58" s="1"/>
  <c r="Q464" i="58"/>
  <c r="T464" i="58" s="1"/>
  <c r="Q516" i="58"/>
  <c r="T516" i="58" s="1"/>
  <c r="Q378" i="58"/>
  <c r="T378" i="58" s="1"/>
  <c r="Q414" i="58"/>
  <c r="T414" i="58" s="1"/>
  <c r="Q41" i="58"/>
  <c r="T41" i="58" s="1"/>
  <c r="Q370" i="58"/>
  <c r="T370" i="58" s="1"/>
  <c r="Q182" i="58"/>
  <c r="T182" i="58" s="1"/>
  <c r="Q215" i="58"/>
  <c r="T215" i="58" s="1"/>
  <c r="Q599" i="58"/>
  <c r="T599" i="58" s="1"/>
  <c r="Q47" i="58"/>
  <c r="T47" i="58" s="1"/>
  <c r="Q506" i="58"/>
  <c r="T506" i="58" s="1"/>
  <c r="Q231" i="58"/>
  <c r="T231" i="58" s="1"/>
  <c r="Q595" i="58"/>
  <c r="T595" i="58" s="1"/>
  <c r="Q478" i="58"/>
  <c r="T478" i="58" s="1"/>
  <c r="Q242" i="58"/>
  <c r="T242" i="58" s="1"/>
  <c r="Q581" i="58"/>
  <c r="T581" i="58" s="1"/>
  <c r="Q36" i="58"/>
  <c r="T36" i="58" s="1"/>
  <c r="Q578" i="58"/>
  <c r="T578" i="58" s="1"/>
  <c r="Q84" i="58"/>
  <c r="T84" i="58" s="1"/>
  <c r="Q255" i="58"/>
  <c r="T255" i="58" s="1"/>
  <c r="Q262" i="58"/>
  <c r="T262" i="58" s="1"/>
  <c r="Q164" i="58"/>
  <c r="T164" i="58" s="1"/>
  <c r="Q585" i="58"/>
  <c r="T585" i="58" s="1"/>
  <c r="Q530" i="58"/>
  <c r="T530" i="58" s="1"/>
  <c r="Q565" i="58"/>
  <c r="T565" i="58" s="1"/>
  <c r="Q567" i="58"/>
  <c r="T567" i="58" s="1"/>
  <c r="Q555" i="58"/>
  <c r="T555" i="58" s="1"/>
  <c r="Q247" i="58"/>
  <c r="T247" i="58" s="1"/>
  <c r="Q596" i="58"/>
  <c r="T596" i="58" s="1"/>
  <c r="Q473" i="58"/>
  <c r="T473" i="58" s="1"/>
  <c r="Q502" i="58"/>
  <c r="T502" i="58" s="1"/>
  <c r="Q603" i="58"/>
  <c r="T603" i="58" s="1"/>
  <c r="Q438" i="58"/>
  <c r="T438" i="58" s="1"/>
  <c r="Q418" i="58"/>
  <c r="T418" i="58" s="1"/>
  <c r="Q51" i="58"/>
  <c r="T51" i="58" s="1"/>
  <c r="Q353" i="58"/>
  <c r="T353" i="58" s="1"/>
  <c r="Q30" i="58"/>
  <c r="T30" i="58" s="1"/>
  <c r="Q402" i="58"/>
  <c r="T402" i="58" s="1"/>
  <c r="Q467" i="58"/>
  <c r="T467" i="58" s="1"/>
  <c r="Q188" i="58"/>
  <c r="T188" i="58" s="1"/>
  <c r="Q174" i="58"/>
  <c r="T174" i="58" s="1"/>
  <c r="Q210" i="58"/>
  <c r="T210" i="58" s="1"/>
  <c r="Q211" i="58"/>
  <c r="T211" i="58" s="1"/>
  <c r="Q469" i="58"/>
  <c r="T469" i="58" s="1"/>
  <c r="Q556" i="58"/>
  <c r="T556" i="58" s="1"/>
  <c r="Q75" i="58"/>
  <c r="T75" i="58" s="1"/>
  <c r="Q120" i="58"/>
  <c r="T120" i="58" s="1"/>
  <c r="Q568" i="58"/>
  <c r="R568" i="58" s="1"/>
  <c r="Q504" i="58"/>
  <c r="T504" i="58" s="1"/>
  <c r="Q64" i="58"/>
  <c r="T64" i="58" s="1"/>
  <c r="Q330" i="58"/>
  <c r="T330" i="58" s="1"/>
  <c r="Q494" i="58"/>
  <c r="T494" i="58" s="1"/>
  <c r="Q475" i="58"/>
  <c r="T475" i="58" s="1"/>
  <c r="Q336" i="58"/>
  <c r="T336" i="58" s="1"/>
  <c r="Q433" i="58"/>
  <c r="T433" i="58" s="1"/>
  <c r="Q455" i="58"/>
  <c r="T455" i="58" s="1"/>
  <c r="Q385" i="58"/>
  <c r="T385" i="58" s="1"/>
  <c r="Q28" i="58"/>
  <c r="T28" i="58" s="1"/>
  <c r="Q346" i="58"/>
  <c r="T346" i="58" s="1"/>
  <c r="Q432" i="58"/>
  <c r="T432" i="58" s="1"/>
  <c r="Q246" i="58"/>
  <c r="T246" i="58" s="1"/>
  <c r="Q283" i="58"/>
  <c r="T283" i="58" s="1"/>
  <c r="Q173" i="58"/>
  <c r="T173" i="58" s="1"/>
  <c r="Q137" i="58"/>
  <c r="T137" i="58" s="1"/>
  <c r="Q29" i="58"/>
  <c r="T29" i="58" s="1"/>
  <c r="Q103" i="58"/>
  <c r="T103" i="58" s="1"/>
  <c r="Q490" i="58"/>
  <c r="T490" i="58" s="1"/>
  <c r="Q131" i="58"/>
  <c r="T131" i="58" s="1"/>
  <c r="Q89" i="58"/>
  <c r="T89" i="58" s="1"/>
  <c r="Q548" i="58"/>
  <c r="T548" i="58" s="1"/>
  <c r="Q158" i="58"/>
  <c r="T158" i="58" s="1"/>
  <c r="Q235" i="58"/>
  <c r="T235" i="58" s="1"/>
  <c r="Q536" i="58"/>
  <c r="T536" i="58" s="1"/>
  <c r="Q7" i="58"/>
  <c r="T7" i="58" s="1"/>
  <c r="Q144" i="58"/>
  <c r="T144" i="58" s="1"/>
  <c r="Q602" i="58"/>
  <c r="T602" i="58" s="1"/>
  <c r="Q163" i="58"/>
  <c r="T163" i="58" s="1"/>
  <c r="Q563" i="58"/>
  <c r="T563" i="58" s="1"/>
  <c r="Q219" i="58"/>
  <c r="T219" i="58" s="1"/>
  <c r="Q205" i="58"/>
  <c r="T205" i="58" s="1"/>
  <c r="Q179" i="58"/>
  <c r="T179" i="58" s="1"/>
  <c r="Q98" i="58"/>
  <c r="T98" i="58" s="1"/>
  <c r="Q559" i="58"/>
  <c r="T559" i="58" s="1"/>
  <c r="Q104" i="58"/>
  <c r="T104" i="58" s="1"/>
  <c r="Q39" i="58"/>
  <c r="T39" i="58" s="1"/>
  <c r="Q551" i="58"/>
  <c r="T551" i="58" s="1"/>
  <c r="Q601" i="58"/>
  <c r="T601" i="58" s="1"/>
  <c r="Q598" i="58"/>
  <c r="T598" i="58" s="1"/>
  <c r="Q217" i="58"/>
  <c r="T217" i="58" s="1"/>
  <c r="Q238" i="58"/>
  <c r="T238" i="58" s="1"/>
  <c r="Q409" i="58"/>
  <c r="T409" i="58" s="1"/>
  <c r="Q371" i="58"/>
  <c r="T371" i="58" s="1"/>
  <c r="Q495" i="58"/>
  <c r="T495" i="58" s="1"/>
  <c r="Q119" i="58"/>
  <c r="T119" i="58" s="1"/>
  <c r="Q365" i="58"/>
  <c r="T365" i="58" s="1"/>
  <c r="Q319" i="58"/>
  <c r="T319" i="58" s="1"/>
  <c r="Q329" i="58"/>
  <c r="T329" i="58" s="1"/>
  <c r="Q441" i="58"/>
  <c r="T441" i="58" s="1"/>
  <c r="Q187" i="58"/>
  <c r="T187" i="58" s="1"/>
  <c r="Q70" i="58"/>
  <c r="T70" i="58" s="1"/>
  <c r="Q127" i="58"/>
  <c r="T127" i="58" s="1"/>
  <c r="Q545" i="58"/>
  <c r="T545" i="58" s="1"/>
  <c r="Q554" i="58"/>
  <c r="T554" i="58" s="1"/>
  <c r="Q550" i="58"/>
  <c r="T550" i="58" s="1"/>
  <c r="Q600" i="58"/>
  <c r="T600" i="58" s="1"/>
  <c r="Q344" i="58"/>
  <c r="T344" i="58" s="1"/>
  <c r="Q352" i="58"/>
  <c r="T352" i="58" s="1"/>
  <c r="Q337" i="58"/>
  <c r="T337" i="58" s="1"/>
  <c r="Q77" i="58"/>
  <c r="T77" i="58" s="1"/>
  <c r="Q513" i="58"/>
  <c r="T513" i="58" s="1"/>
  <c r="Q408" i="58"/>
  <c r="T408" i="58" s="1"/>
  <c r="Q450" i="58"/>
  <c r="T450" i="58" s="1"/>
  <c r="Q588" i="58"/>
  <c r="T588" i="58" s="1"/>
  <c r="Q357" i="58"/>
  <c r="T357" i="58" s="1"/>
  <c r="Q440" i="58"/>
  <c r="T440" i="58" s="1"/>
  <c r="Q259" i="58"/>
  <c r="T259" i="58" s="1"/>
  <c r="Q349" i="58"/>
  <c r="T349" i="58" s="1"/>
  <c r="Q59" i="58"/>
  <c r="T59" i="58" s="1"/>
  <c r="Q138" i="58"/>
  <c r="T138" i="58" s="1"/>
  <c r="Q485" i="58"/>
  <c r="T485" i="58" s="1"/>
  <c r="Q114" i="58"/>
  <c r="T114" i="58" s="1"/>
  <c r="Q146" i="58"/>
  <c r="T146" i="58" s="1"/>
  <c r="Q125" i="58"/>
  <c r="T125" i="58" s="1"/>
  <c r="Q351" i="58"/>
  <c r="T351" i="58" s="1"/>
  <c r="Q372" i="58"/>
  <c r="T372" i="58" s="1"/>
  <c r="Q212" i="58"/>
  <c r="T212" i="58" s="1"/>
  <c r="Q258" i="58"/>
  <c r="T258" i="58" s="1"/>
  <c r="Q245" i="58"/>
  <c r="T245" i="58" s="1"/>
  <c r="Q122" i="58"/>
  <c r="T122" i="58" s="1"/>
  <c r="Q95" i="58"/>
  <c r="T95" i="58" s="1"/>
  <c r="Q230" i="58"/>
  <c r="T230" i="58" s="1"/>
  <c r="Q143" i="58"/>
  <c r="T143" i="58" s="1"/>
  <c r="Q170" i="58"/>
  <c r="T170" i="58" s="1"/>
  <c r="Q580" i="58"/>
  <c r="T580" i="58" s="1"/>
  <c r="Q200" i="58"/>
  <c r="T200" i="58" s="1"/>
  <c r="Q232" i="58"/>
  <c r="T232" i="58" s="1"/>
  <c r="Q100" i="58"/>
  <c r="T100" i="58" s="1"/>
  <c r="Q141" i="58"/>
  <c r="T141" i="58" s="1"/>
  <c r="Q566" i="58"/>
  <c r="T566" i="58" s="1"/>
  <c r="Q564" i="58"/>
  <c r="T564" i="58" s="1"/>
  <c r="Q486" i="58"/>
  <c r="T486" i="58" s="1"/>
  <c r="Q133" i="58"/>
  <c r="T133" i="58" s="1"/>
  <c r="Q192" i="58"/>
  <c r="T192" i="58" s="1"/>
  <c r="Q586" i="58"/>
  <c r="T586" i="58" s="1"/>
  <c r="Q442" i="58"/>
  <c r="T442" i="58" s="1"/>
  <c r="Q477" i="58"/>
  <c r="T477" i="58" s="1"/>
  <c r="Q130" i="58"/>
  <c r="T130" i="58" s="1"/>
  <c r="Q453" i="58"/>
  <c r="T453" i="58" s="1"/>
  <c r="Q147" i="58"/>
  <c r="T147" i="58" s="1"/>
  <c r="Q542" i="58"/>
  <c r="T542" i="58" s="1"/>
  <c r="Q108" i="58"/>
  <c r="T108" i="58" s="1"/>
  <c r="Q268" i="58"/>
  <c r="T268" i="58" s="1"/>
  <c r="Q269" i="58"/>
  <c r="T269" i="58" s="1"/>
  <c r="Q520" i="58"/>
  <c r="T520" i="58" s="1"/>
  <c r="Q519" i="58"/>
  <c r="T519" i="58" s="1"/>
  <c r="Q69" i="58"/>
  <c r="T69" i="58" s="1"/>
  <c r="Q162" i="58"/>
  <c r="T162" i="58" s="1"/>
  <c r="Q62" i="58"/>
  <c r="T62" i="58" s="1"/>
  <c r="Q496" i="58"/>
  <c r="T496" i="58" s="1"/>
  <c r="Q405" i="58"/>
  <c r="T405" i="58" s="1"/>
  <c r="Q482" i="58"/>
  <c r="T482" i="58" s="1"/>
  <c r="Q517" i="58"/>
  <c r="T517" i="58" s="1"/>
  <c r="Q532" i="58"/>
  <c r="T532" i="58" s="1"/>
  <c r="Q234" i="58"/>
  <c r="T234" i="58" s="1"/>
  <c r="Q439" i="58"/>
  <c r="T439" i="58" s="1"/>
  <c r="Q224" i="58"/>
  <c r="T224" i="58" s="1"/>
  <c r="Q213" i="58"/>
  <c r="T213" i="58" s="1"/>
  <c r="Q199" i="58"/>
  <c r="T199" i="58" s="1"/>
  <c r="Q229" i="58"/>
  <c r="T229" i="58" s="1"/>
  <c r="Q557" i="58"/>
  <c r="T557" i="58" s="1"/>
  <c r="Q458" i="58"/>
  <c r="T458" i="58" s="1"/>
  <c r="Q201" i="58"/>
  <c r="T201" i="58" s="1"/>
  <c r="Q31" i="58"/>
  <c r="T31" i="58" s="1"/>
  <c r="Q256" i="58"/>
  <c r="T256" i="58" s="1"/>
  <c r="Q121" i="58"/>
  <c r="T121" i="58" s="1"/>
  <c r="Q401" i="58"/>
  <c r="T401" i="58" s="1"/>
  <c r="Q481" i="58"/>
  <c r="T481" i="58" s="1"/>
  <c r="Q58" i="58"/>
  <c r="T58" i="58" s="1"/>
  <c r="Q150" i="58"/>
  <c r="T150" i="58" s="1"/>
  <c r="Q116" i="58"/>
  <c r="T116" i="58" s="1"/>
  <c r="Q366" i="58"/>
  <c r="T366" i="58" s="1"/>
  <c r="Q20" i="58"/>
  <c r="T20" i="58" s="1"/>
  <c r="Q193" i="58"/>
  <c r="T193" i="58" s="1"/>
  <c r="Q261" i="58"/>
  <c r="T261" i="58" s="1"/>
  <c r="Q302" i="58"/>
  <c r="T302" i="58" s="1"/>
  <c r="Q208" i="58"/>
  <c r="T208" i="58" s="1"/>
  <c r="Q206" i="58"/>
  <c r="T206" i="58" s="1"/>
  <c r="Q83" i="58"/>
  <c r="T83" i="58" s="1"/>
  <c r="Q448" i="58"/>
  <c r="T448" i="58" s="1"/>
  <c r="Q456" i="58"/>
  <c r="T456" i="58" s="1"/>
  <c r="Q480" i="58"/>
  <c r="T480" i="58" s="1"/>
  <c r="Q597" i="58"/>
  <c r="T597" i="58" s="1"/>
  <c r="Q416" i="58"/>
  <c r="T416"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2" i="58"/>
  <c r="R520" i="58"/>
  <c r="R477" i="58"/>
  <c r="R580" i="58"/>
  <c r="R212" i="58"/>
  <c r="R357" i="58"/>
  <c r="R344" i="58"/>
  <c r="R441" i="58"/>
  <c r="R238" i="58"/>
  <c r="R98" i="58"/>
  <c r="R7" i="58"/>
  <c r="R103" i="58"/>
  <c r="R28" i="58"/>
  <c r="R64" i="58"/>
  <c r="R210" i="58"/>
  <c r="R418" i="58"/>
  <c r="R567" i="58"/>
  <c r="R578" i="58"/>
  <c r="R47" i="58"/>
  <c r="R516" i="58"/>
  <c r="R355" i="58"/>
  <c r="R300" i="58"/>
  <c r="R202" i="58"/>
  <c r="R227" i="58"/>
  <c r="R263" i="58"/>
  <c r="R558" i="58"/>
  <c r="R428" i="58"/>
  <c r="R197" i="58"/>
  <c r="R124" i="58"/>
  <c r="R484" i="58"/>
  <c r="R315" i="58"/>
  <c r="R85" i="58"/>
  <c r="R416" i="58"/>
  <c r="R448" i="58"/>
  <c r="R302" i="58"/>
  <c r="R366" i="58"/>
  <c r="R481" i="58"/>
  <c r="R31" i="58"/>
  <c r="R229" i="58"/>
  <c r="R439" i="58"/>
  <c r="R482" i="58"/>
  <c r="R162" i="58"/>
  <c r="R269" i="58"/>
  <c r="R147" i="58"/>
  <c r="R442" i="58"/>
  <c r="R486" i="58"/>
  <c r="R100" i="58"/>
  <c r="R170" i="58"/>
  <c r="R122" i="58"/>
  <c r="R372" i="58"/>
  <c r="R114" i="58"/>
  <c r="R349" i="58"/>
  <c r="R588" i="58"/>
  <c r="R77" i="58"/>
  <c r="R600" i="58"/>
  <c r="R127" i="58"/>
  <c r="R329" i="58"/>
  <c r="R495" i="58"/>
  <c r="R217" i="58"/>
  <c r="R39" i="58"/>
  <c r="R179" i="58"/>
  <c r="R163" i="58"/>
  <c r="R536" i="58"/>
  <c r="R89" i="58"/>
  <c r="R29" i="58"/>
  <c r="R246" i="58"/>
  <c r="R385" i="58"/>
  <c r="R475" i="58"/>
  <c r="R504" i="58"/>
  <c r="R556" i="58"/>
  <c r="R174" i="58"/>
  <c r="R30" i="58"/>
  <c r="R438" i="58"/>
  <c r="R596" i="58"/>
  <c r="R565" i="58"/>
  <c r="R262" i="58"/>
  <c r="R36" i="58"/>
  <c r="R595" i="58"/>
  <c r="R599" i="58"/>
  <c r="R41" i="58"/>
  <c r="R464" i="58"/>
  <c r="R277" i="58"/>
  <c r="R348" i="58"/>
  <c r="R437" i="58"/>
  <c r="R305" i="58"/>
  <c r="R333" i="58"/>
  <c r="R237" i="58"/>
  <c r="R189" i="58"/>
  <c r="R250" i="58"/>
  <c r="R512" i="58"/>
  <c r="R514" i="58"/>
  <c r="R505" i="58"/>
  <c r="R462" i="58"/>
  <c r="R587" i="58"/>
  <c r="R518" i="58"/>
  <c r="R276" i="58"/>
  <c r="R483" i="58"/>
  <c r="R111" i="58"/>
  <c r="R186" i="58"/>
  <c r="R470" i="58"/>
  <c r="R430" i="58"/>
  <c r="R244" i="58"/>
  <c r="R260" i="58"/>
  <c r="R223" i="58"/>
  <c r="R4" i="58"/>
  <c r="R610" i="58"/>
  <c r="R90" i="58"/>
  <c r="R375" i="58"/>
  <c r="R383" i="58"/>
  <c r="R543" i="58"/>
  <c r="R471" i="58"/>
  <c r="R417" i="58"/>
  <c r="R577" i="58"/>
  <c r="R273" i="58"/>
  <c r="R301" i="58"/>
  <c r="R396" i="58"/>
  <c r="R591" i="58"/>
  <c r="R367" i="58"/>
  <c r="R456" i="58"/>
  <c r="R597" i="58"/>
  <c r="R261" i="58"/>
  <c r="R201" i="58"/>
  <c r="R69" i="58"/>
  <c r="R586" i="58"/>
  <c r="R245" i="58"/>
  <c r="R450" i="58"/>
  <c r="R70" i="58"/>
  <c r="R104" i="58"/>
  <c r="R235" i="58"/>
  <c r="R432" i="58"/>
  <c r="R494" i="58"/>
  <c r="R603" i="58"/>
  <c r="R393" i="58"/>
  <c r="R509" i="58"/>
  <c r="R254" i="58"/>
  <c r="R553" i="58"/>
  <c r="R340" i="58"/>
  <c r="R611" i="58"/>
  <c r="R78" i="58"/>
  <c r="R67" i="58"/>
  <c r="R86" i="58"/>
  <c r="R447" i="58"/>
  <c r="R552" i="58"/>
  <c r="R16" i="58"/>
  <c r="R15" i="58"/>
  <c r="R8" i="58"/>
  <c r="R306" i="58"/>
  <c r="R423" i="58"/>
  <c r="R151" i="58"/>
  <c r="R23" i="58"/>
  <c r="R562" i="58"/>
  <c r="R20" i="58"/>
  <c r="R195" i="58"/>
  <c r="R83" i="58"/>
  <c r="R116" i="58"/>
  <c r="R401" i="58"/>
  <c r="R199" i="58"/>
  <c r="R234" i="58"/>
  <c r="R405" i="58"/>
  <c r="R268" i="58"/>
  <c r="R453" i="58"/>
  <c r="R564" i="58"/>
  <c r="R232" i="58"/>
  <c r="R143" i="58"/>
  <c r="R351" i="58"/>
  <c r="R485" i="58"/>
  <c r="R259" i="58"/>
  <c r="R337" i="58"/>
  <c r="R550" i="58"/>
  <c r="R319" i="58"/>
  <c r="R371" i="58"/>
  <c r="R598" i="58"/>
  <c r="R205" i="58"/>
  <c r="R602" i="58"/>
  <c r="R131" i="58"/>
  <c r="R137" i="58"/>
  <c r="R455" i="58"/>
  <c r="R469" i="58"/>
  <c r="R188" i="58"/>
  <c r="R353" i="58"/>
  <c r="R247" i="58"/>
  <c r="R530" i="58"/>
  <c r="R255" i="58"/>
  <c r="R581" i="58"/>
  <c r="R231" i="58"/>
  <c r="R215" i="58"/>
  <c r="R414" i="58"/>
  <c r="R72" i="58"/>
  <c r="R322" i="58"/>
  <c r="R298" i="58"/>
  <c r="R304" i="58"/>
  <c r="R249" i="58"/>
  <c r="R204" i="58"/>
  <c r="R252" i="58"/>
  <c r="R507" i="58"/>
  <c r="R497" i="58"/>
  <c r="R140" i="58"/>
  <c r="R166" i="58"/>
  <c r="R101" i="58"/>
  <c r="R457" i="58"/>
  <c r="R546" i="58"/>
  <c r="R474" i="58"/>
  <c r="R17" i="58"/>
  <c r="R76" i="58"/>
  <c r="R128" i="58"/>
  <c r="R279" i="58"/>
  <c r="R203" i="58"/>
  <c r="R606" i="58"/>
  <c r="R612" i="58"/>
  <c r="R134" i="58"/>
  <c r="R221" i="58"/>
  <c r="R480" i="58"/>
  <c r="R206" i="58"/>
  <c r="R193" i="58"/>
  <c r="R150" i="58"/>
  <c r="R121" i="58"/>
  <c r="R458" i="58"/>
  <c r="R213" i="58"/>
  <c r="R532" i="58"/>
  <c r="R496" i="58"/>
  <c r="R519" i="58"/>
  <c r="R108" i="58"/>
  <c r="R130" i="58"/>
  <c r="R192" i="58"/>
  <c r="R566" i="58"/>
  <c r="R200" i="58"/>
  <c r="R230" i="58"/>
  <c r="R258" i="58"/>
  <c r="R125" i="58"/>
  <c r="R138" i="58"/>
  <c r="R440" i="58"/>
  <c r="R408" i="58"/>
  <c r="R352" i="58"/>
  <c r="R554" i="58"/>
  <c r="R187" i="58"/>
  <c r="R365" i="58"/>
  <c r="R409" i="58"/>
  <c r="R601" i="58"/>
  <c r="R559" i="58"/>
  <c r="R219" i="58"/>
  <c r="R144" i="58"/>
  <c r="R158" i="58"/>
  <c r="R490" i="58"/>
  <c r="R173" i="58"/>
  <c r="R346" i="58"/>
  <c r="R433" i="58"/>
  <c r="R330" i="58"/>
  <c r="R120" i="58"/>
  <c r="R211" i="58"/>
  <c r="R467" i="58"/>
  <c r="R51" i="58"/>
  <c r="R502" i="58"/>
  <c r="R555" i="58"/>
  <c r="R585" i="58"/>
  <c r="R84" i="58"/>
  <c r="R242" i="58"/>
  <c r="R506" i="58"/>
  <c r="R182" i="58"/>
  <c r="R378" i="58"/>
  <c r="R293" i="58"/>
  <c r="R13" i="58"/>
  <c r="R307" i="58"/>
  <c r="R280" i="58"/>
  <c r="R381" i="58"/>
  <c r="R561" i="58"/>
  <c r="R233" i="58"/>
  <c r="R228" i="58"/>
  <c r="R465" i="58"/>
  <c r="R257" i="58"/>
  <c r="R492" i="58"/>
  <c r="R500" i="58"/>
  <c r="R369" i="58"/>
  <c r="R251" i="58"/>
  <c r="R538" i="58"/>
  <c r="R139" i="58"/>
  <c r="R207" i="58"/>
  <c r="R225" i="58"/>
  <c r="R451" i="58"/>
  <c r="R214" i="58"/>
  <c r="R99" i="58"/>
  <c r="R156" i="58"/>
  <c r="R253" i="58"/>
  <c r="R220" i="58"/>
  <c r="R454" i="58"/>
  <c r="R607" i="58"/>
  <c r="R539" i="58"/>
  <c r="R415" i="58"/>
  <c r="R71" i="58"/>
  <c r="R107" i="58"/>
  <c r="R459" i="58"/>
  <c r="R525" i="58"/>
  <c r="R284" i="58"/>
  <c r="R19" i="58"/>
  <c r="R295" i="58"/>
  <c r="R49" i="58"/>
  <c r="R411" i="58"/>
  <c r="R152" i="58"/>
  <c r="R574" i="58"/>
  <c r="R608" i="58"/>
  <c r="R208" i="58"/>
  <c r="R256" i="58"/>
  <c r="R224" i="58"/>
  <c r="R542" i="58"/>
  <c r="R133" i="58"/>
  <c r="R141" i="58"/>
  <c r="R95" i="58"/>
  <c r="R146" i="58"/>
  <c r="R59" i="58"/>
  <c r="R513" i="58"/>
  <c r="R545" i="58"/>
  <c r="R119" i="58"/>
  <c r="R551" i="58"/>
  <c r="R563" i="58"/>
  <c r="R548" i="58"/>
  <c r="R283" i="58"/>
  <c r="R336" i="58"/>
  <c r="R75" i="58"/>
  <c r="R402" i="58"/>
  <c r="R473" i="58"/>
  <c r="R164" i="58"/>
  <c r="R478" i="58"/>
  <c r="R370" i="58"/>
  <c r="R445" i="58"/>
  <c r="R420" i="58"/>
  <c r="R65" i="58"/>
  <c r="R226" i="58"/>
  <c r="R177" i="58"/>
  <c r="R491" i="58"/>
  <c r="R503" i="58"/>
  <c r="R239" i="58"/>
  <c r="R389" i="58"/>
  <c r="R209" i="58"/>
  <c r="R169" i="58"/>
  <c r="R180" i="58"/>
  <c r="R218" i="58"/>
  <c r="R498" i="58"/>
  <c r="R487" i="58"/>
  <c r="R609" i="58"/>
  <c r="R160" i="58"/>
  <c r="R35" i="58"/>
  <c r="R377" i="58"/>
  <c r="R317" i="58"/>
  <c r="R549" i="58"/>
  <c r="R97" i="58"/>
  <c r="R534" i="58"/>
  <c r="R354" i="58"/>
  <c r="R572" i="58"/>
  <c r="R376" i="58"/>
  <c r="R592" i="58"/>
  <c r="R183" i="58"/>
  <c r="R310" i="58"/>
  <c r="Q5" i="58"/>
  <c r="T5" i="58" s="1"/>
  <c r="Q294" i="58"/>
  <c r="T294" i="58" s="1"/>
  <c r="Q334" i="58"/>
  <c r="T334" i="58" s="1"/>
  <c r="Q360" i="58"/>
  <c r="T360" i="58" s="1"/>
  <c r="Q374" i="58"/>
  <c r="T374" i="58" s="1"/>
  <c r="Q368" i="58"/>
  <c r="T368" i="58" s="1"/>
  <c r="Q105" i="58"/>
  <c r="T105" i="58" s="1"/>
  <c r="Q407" i="58"/>
  <c r="T407" i="58" s="1"/>
  <c r="Q427" i="58"/>
  <c r="T427" i="58" s="1"/>
  <c r="Q388" i="58"/>
  <c r="T388" i="58" s="1"/>
  <c r="Q32" i="58"/>
  <c r="T32" i="58" s="1"/>
  <c r="Q38" i="58"/>
  <c r="T38" i="58" s="1"/>
  <c r="Q327" i="58"/>
  <c r="T327" i="58" s="1"/>
  <c r="Q325" i="58"/>
  <c r="T325" i="58" s="1"/>
  <c r="Q40" i="58"/>
  <c r="T40" i="58" s="1"/>
  <c r="Q46" i="58"/>
  <c r="T46" i="58" s="1"/>
  <c r="Q43" i="58"/>
  <c r="T43" i="58" s="1"/>
  <c r="Q54" i="58"/>
  <c r="T54" i="58" s="1"/>
  <c r="Q73" i="58"/>
  <c r="T73" i="58" s="1"/>
  <c r="Q82" i="58"/>
  <c r="T82" i="58" s="1"/>
  <c r="Q387" i="58"/>
  <c r="T387" i="58" s="1"/>
  <c r="Q91" i="58"/>
  <c r="T91" i="58" s="1"/>
  <c r="Q452" i="58"/>
  <c r="T452" i="58" s="1"/>
  <c r="Q149" i="58"/>
  <c r="T149" i="58" s="1"/>
  <c r="Q526" i="58"/>
  <c r="T526" i="58" s="1"/>
  <c r="Q281" i="58"/>
  <c r="T281" i="58" s="1"/>
  <c r="Q318" i="58"/>
  <c r="T318" i="58" s="1"/>
  <c r="Q364" i="58"/>
  <c r="T364" i="58" s="1"/>
  <c r="Q362" i="58"/>
  <c r="T362" i="58" s="1"/>
  <c r="Q443" i="58"/>
  <c r="T443" i="58" s="1"/>
  <c r="Q145" i="58"/>
  <c r="T145" i="58" s="1"/>
  <c r="Q359" i="58"/>
  <c r="T359" i="58" s="1"/>
  <c r="Q373" i="58"/>
  <c r="T373" i="58" s="1"/>
  <c r="Q384" i="58"/>
  <c r="T384" i="58" s="1"/>
  <c r="Q406" i="58"/>
  <c r="T406" i="58" s="1"/>
  <c r="Q313" i="58"/>
  <c r="T313" i="58" s="1"/>
  <c r="Q316" i="58"/>
  <c r="T316" i="58" s="1"/>
  <c r="Q547" i="58"/>
  <c r="T547" i="58" s="1"/>
  <c r="Q109" i="58"/>
  <c r="T109" i="58" s="1"/>
  <c r="Q332" i="58"/>
  <c r="T332" i="58" s="1"/>
  <c r="Q286" i="58"/>
  <c r="T286" i="58" s="1"/>
  <c r="Q136" i="58"/>
  <c r="T136" i="58" s="1"/>
  <c r="Q314" i="58"/>
  <c r="T314" i="58" s="1"/>
  <c r="Q26" i="58"/>
  <c r="T26" i="58" s="1"/>
  <c r="Q339" i="58"/>
  <c r="T339" i="58" s="1"/>
  <c r="Q533" i="58"/>
  <c r="T533" i="58" s="1"/>
  <c r="Q350" i="58"/>
  <c r="T350" i="58" s="1"/>
  <c r="Q79" i="58"/>
  <c r="T79" i="58" s="1"/>
  <c r="Q308" i="58"/>
  <c r="T308" i="58" s="1"/>
  <c r="Q113" i="58"/>
  <c r="T113" i="58" s="1"/>
  <c r="Q142" i="58"/>
  <c r="T142" i="58" s="1"/>
  <c r="Q176" i="58"/>
  <c r="T176" i="58" s="1"/>
  <c r="Q584" i="58"/>
  <c r="T584" i="58" s="1"/>
  <c r="Q386" i="58"/>
  <c r="T386" i="58" s="1"/>
  <c r="Q363" i="58"/>
  <c r="T363" i="58" s="1"/>
  <c r="Q390" i="58"/>
  <c r="T390" i="58" s="1"/>
  <c r="Q510" i="58"/>
  <c r="T510" i="58" s="1"/>
  <c r="Q398" i="58"/>
  <c r="T398" i="58" s="1"/>
  <c r="Q361" i="58"/>
  <c r="T361" i="58" s="1"/>
  <c r="Q535" i="58"/>
  <c r="T535" i="58" s="1"/>
  <c r="Q400" i="58"/>
  <c r="T400" i="58" s="1"/>
  <c r="Q426" i="58"/>
  <c r="T426" i="58" s="1"/>
  <c r="Q117" i="58"/>
  <c r="T117" i="58" s="1"/>
  <c r="Q132" i="58"/>
  <c r="T132" i="58" s="1"/>
  <c r="Q153" i="58"/>
  <c r="T153" i="58" s="1"/>
  <c r="Q168" i="58"/>
  <c r="T168" i="58" s="1"/>
  <c r="Q575" i="58"/>
  <c r="T575" i="58" s="1"/>
  <c r="Q347" i="58"/>
  <c r="T347" i="58" s="1"/>
  <c r="Q123" i="58"/>
  <c r="T123" i="58" s="1"/>
  <c r="Q80" i="58"/>
  <c r="T80" i="58" s="1"/>
  <c r="Q501" i="58"/>
  <c r="T501" i="58" s="1"/>
  <c r="Q3" i="58"/>
  <c r="T3" i="58" s="1"/>
  <c r="Q267" i="58"/>
  <c r="T267" i="58" s="1"/>
  <c r="Q118" i="58"/>
  <c r="T118" i="58" s="1"/>
  <c r="Q27" i="58"/>
  <c r="T27" i="58" s="1"/>
  <c r="Q52" i="58"/>
  <c r="T52" i="58" s="1"/>
  <c r="Q55" i="58"/>
  <c r="T55" i="58" s="1"/>
  <c r="Q434" i="58"/>
  <c r="T434" i="58" s="1"/>
  <c r="Q431" i="58"/>
  <c r="T431" i="58" s="1"/>
  <c r="Q129" i="58"/>
  <c r="T129" i="58" s="1"/>
  <c r="Q135" i="58"/>
  <c r="T135" i="58" s="1"/>
  <c r="Q449" i="58"/>
  <c r="T449" i="58" s="1"/>
  <c r="Q466" i="58"/>
  <c r="T466" i="58" s="1"/>
  <c r="Q45" i="58"/>
  <c r="T45" i="58" s="1"/>
  <c r="Q165" i="58"/>
  <c r="T165"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1" i="58"/>
  <c r="T321" i="58" s="1"/>
  <c r="Q278" i="58"/>
  <c r="T278" i="58" s="1"/>
  <c r="Q292" i="58"/>
  <c r="T292" i="58" s="1"/>
  <c r="Q175" i="58"/>
  <c r="T175" i="58" s="1"/>
  <c r="Q299" i="58"/>
  <c r="T299" i="58" s="1"/>
  <c r="Q576" i="58"/>
  <c r="T576" i="58" s="1"/>
  <c r="Q323" i="58"/>
  <c r="T323" i="58" s="1"/>
  <c r="Q44" i="58"/>
  <c r="T44" i="58" s="1"/>
  <c r="Q531" i="58"/>
  <c r="T531" i="58" s="1"/>
  <c r="Q266" i="58"/>
  <c r="T266" i="58" s="1"/>
  <c r="Q272" i="58"/>
  <c r="T272" i="58" s="1"/>
  <c r="Q18" i="58"/>
  <c r="T18" i="58" s="1"/>
  <c r="Q60" i="58"/>
  <c r="T60" i="58" s="1"/>
  <c r="Q583" i="58"/>
  <c r="T583" i="58" s="1"/>
  <c r="Q92" i="58"/>
  <c r="T92" i="58" s="1"/>
  <c r="Q399" i="58"/>
  <c r="T399" i="58" s="1"/>
  <c r="Q94" i="58"/>
  <c r="T94" i="58" s="1"/>
  <c r="Q404" i="58"/>
  <c r="T404" i="58" s="1"/>
  <c r="Q413" i="58"/>
  <c r="T413" i="58" s="1"/>
  <c r="Q468" i="58"/>
  <c r="T468" i="58" s="1"/>
  <c r="Q222" i="58"/>
  <c r="T222" i="58" s="1"/>
  <c r="Q499" i="58"/>
  <c r="T499" i="58" s="1"/>
  <c r="Q243" i="58"/>
  <c r="T243" i="58" s="1"/>
  <c r="Q515" i="58"/>
  <c r="T515" i="58" s="1"/>
  <c r="Q570" i="58"/>
  <c r="T570" i="58" s="1"/>
  <c r="Q33" i="58"/>
  <c r="T33" i="58" s="1"/>
  <c r="Q343" i="58"/>
  <c r="T343" i="58" s="1"/>
  <c r="Q391" i="58"/>
  <c r="T391" i="58" s="1"/>
  <c r="Q392" i="58"/>
  <c r="T392" i="58" s="1"/>
  <c r="Q34" i="58"/>
  <c r="T34" i="58" s="1"/>
  <c r="Q379" i="58"/>
  <c r="T379" i="58" s="1"/>
  <c r="Q157" i="58"/>
  <c r="T157" i="58" s="1"/>
  <c r="Q154" i="58"/>
  <c r="T154" i="58" s="1"/>
  <c r="Q155" i="58"/>
  <c r="T155" i="58" s="1"/>
  <c r="Q198" i="58"/>
  <c r="T198" i="58" s="1"/>
  <c r="Q560" i="58"/>
  <c r="T560" i="58" s="1"/>
  <c r="Q331" i="58"/>
  <c r="T331" i="58" s="1"/>
  <c r="Q66" i="58"/>
  <c r="T66" i="58" s="1"/>
  <c r="Q106" i="58"/>
  <c r="T106" i="58" s="1"/>
  <c r="Q410" i="58"/>
  <c r="T410" i="58" s="1"/>
  <c r="Q112" i="58"/>
  <c r="T112" i="58" s="1"/>
  <c r="Q171" i="58"/>
  <c r="T171" i="58" s="1"/>
  <c r="Q236" i="58"/>
  <c r="T236" i="58" s="1"/>
  <c r="Q573" i="58"/>
  <c r="T573" i="58" s="1"/>
  <c r="Q167" i="58"/>
  <c r="T167" i="58" s="1"/>
  <c r="Q472" i="58"/>
  <c r="T472" i="58" s="1"/>
  <c r="Q461" i="58"/>
  <c r="T461" i="58" s="1"/>
  <c r="Q479" i="58"/>
  <c r="T479" i="58" s="1"/>
  <c r="Q287" i="58"/>
  <c r="T287" i="58" s="1"/>
  <c r="Q422" i="58"/>
  <c r="T422" i="58" s="1"/>
  <c r="Q57" i="58"/>
  <c r="T57" i="58" s="1"/>
  <c r="Q303" i="58"/>
  <c r="T303" i="58" s="1"/>
  <c r="Q529" i="58"/>
  <c r="T529" i="58" s="1"/>
  <c r="Q527" i="58"/>
  <c r="T527" i="58" s="1"/>
  <c r="Q395" i="58"/>
  <c r="T395" i="58" s="1"/>
  <c r="Q88" i="58"/>
  <c r="T88" i="58" s="1"/>
  <c r="Q274" i="58"/>
  <c r="T274" i="58" s="1"/>
  <c r="Q275" i="58"/>
  <c r="T275" i="58" s="1"/>
  <c r="Q12" i="58"/>
  <c r="T12" i="58" s="1"/>
  <c r="Q285" i="58"/>
  <c r="T285" i="58" s="1"/>
  <c r="Q291" i="58"/>
  <c r="T291" i="58" s="1"/>
  <c r="Q21" i="58"/>
  <c r="T21" i="58" s="1"/>
  <c r="Q24" i="58"/>
  <c r="T24" i="58" s="1"/>
  <c r="Q579" i="58"/>
  <c r="T579" i="58" s="1"/>
  <c r="Q48" i="58"/>
  <c r="T48" i="58" s="1"/>
  <c r="Q394" i="58"/>
  <c r="T394" i="58" s="1"/>
  <c r="Q81" i="58"/>
  <c r="T81" i="58" s="1"/>
  <c r="Q68" i="58"/>
  <c r="T68" i="58" s="1"/>
  <c r="Q93" i="58"/>
  <c r="T93" i="58" s="1"/>
  <c r="Q397" i="58"/>
  <c r="T397" i="58" s="1"/>
  <c r="Q589" i="58"/>
  <c r="T589" i="58" s="1"/>
  <c r="Q537" i="58"/>
  <c r="T537" i="58" s="1"/>
  <c r="Q148" i="58"/>
  <c r="T148" i="58" s="1"/>
  <c r="Q159" i="58"/>
  <c r="T159" i="58" s="1"/>
  <c r="Q172" i="58"/>
  <c r="T172" i="58" s="1"/>
  <c r="Q190" i="58"/>
  <c r="T190" i="58" s="1"/>
  <c r="Q282" i="58"/>
  <c r="T282" i="58" s="1"/>
  <c r="Q341" i="58"/>
  <c r="T341" i="58" s="1"/>
  <c r="Q582" i="58"/>
  <c r="T582" i="58" s="1"/>
  <c r="Q74" i="58"/>
  <c r="T74" i="58" s="1"/>
  <c r="Q102" i="58"/>
  <c r="T102" i="58" s="1"/>
  <c r="Q115" i="58"/>
  <c r="T115" i="58" s="1"/>
  <c r="Q324" i="58"/>
  <c r="T324" i="58" s="1"/>
  <c r="Q358" i="58"/>
  <c r="T358" i="58" s="1"/>
  <c r="Q53" i="58"/>
  <c r="T53" i="58" s="1"/>
  <c r="Q356" i="58"/>
  <c r="T356" i="58" s="1"/>
  <c r="Q56" i="58"/>
  <c r="T56" i="58" s="1"/>
  <c r="Q382" i="58"/>
  <c r="T382" i="58" s="1"/>
  <c r="Q96" i="58"/>
  <c r="T96" i="58" s="1"/>
  <c r="Q380" i="58"/>
  <c r="T380" i="58" s="1"/>
  <c r="Q126" i="58"/>
  <c r="T126" i="58" s="1"/>
  <c r="Q444" i="58"/>
  <c r="T444" i="58" s="1"/>
  <c r="Q429" i="58"/>
  <c r="T429" i="58" s="1"/>
  <c r="Q435" i="58"/>
  <c r="T435" i="58" s="1"/>
  <c r="Q476" i="58"/>
  <c r="T476" i="58" s="1"/>
  <c r="Q489" i="58"/>
  <c r="T489" i="58" s="1"/>
  <c r="Q14" i="58"/>
  <c r="T14" i="58" s="1"/>
  <c r="Q338" i="58"/>
  <c r="T338" i="58" s="1"/>
  <c r="Q309" i="58"/>
  <c r="T309" i="58" s="1"/>
  <c r="Q161" i="58"/>
  <c r="T161" i="58" s="1"/>
  <c r="Q488" i="58"/>
  <c r="T488" i="58" s="1"/>
  <c r="Q436" i="58"/>
  <c r="T436" i="58" s="1"/>
  <c r="Q493" i="58"/>
  <c r="T493" i="58" s="1"/>
  <c r="Q463" i="58"/>
  <c r="T463" i="58" s="1"/>
  <c r="Q63" i="58"/>
  <c r="T63" i="58" s="1"/>
  <c r="Q185" i="58"/>
  <c r="T185" i="58" s="1"/>
  <c r="Q403" i="58"/>
  <c r="T403" i="58" s="1"/>
  <c r="Q320" i="58"/>
  <c r="T320" i="58" s="1"/>
  <c r="Q297" i="58"/>
  <c r="T297" i="58" s="1"/>
  <c r="Q42" i="58"/>
  <c r="T42" i="58" s="1"/>
  <c r="Q311" i="58"/>
  <c r="T311" i="58" s="1"/>
  <c r="Q110" i="58"/>
  <c r="T110" i="58" s="1"/>
  <c r="Q288" i="58"/>
  <c r="T288" i="58" s="1"/>
  <c r="Q508" i="58"/>
  <c r="T508" i="58" s="1"/>
  <c r="Q425" i="58"/>
  <c r="T425" i="58" s="1"/>
  <c r="Q290" i="58"/>
  <c r="T290" i="58" s="1"/>
  <c r="Q460" i="58"/>
  <c r="T460" i="58" s="1"/>
  <c r="Q11" i="58"/>
  <c r="T11" i="58" s="1"/>
  <c r="Q194" i="58"/>
  <c r="T194" i="58" s="1"/>
  <c r="Q248" i="58"/>
  <c r="T248" i="58" s="1"/>
  <c r="Q569" i="58"/>
  <c r="T569" i="58" s="1"/>
  <c r="Q37" i="58"/>
  <c r="T37" i="58" s="1"/>
  <c r="Q541" i="58"/>
  <c r="T541" i="58" s="1"/>
  <c r="Q544" i="58"/>
  <c r="T544" i="58" s="1"/>
  <c r="Q87" i="58"/>
  <c r="T87" i="58" s="1"/>
  <c r="Q10" i="58"/>
  <c r="T10" i="58" s="1"/>
  <c r="Q6" i="58"/>
  <c r="T6" i="58" s="1"/>
  <c r="Q289" i="58"/>
  <c r="T289" i="58" s="1"/>
  <c r="Q312" i="58"/>
  <c r="T312" i="58" s="1"/>
  <c r="Q528" i="58"/>
  <c r="T528" i="58" s="1"/>
  <c r="Q25" i="58"/>
  <c r="T25" i="58" s="1"/>
  <c r="Q342" i="58"/>
  <c r="T342" i="58" s="1"/>
  <c r="Q191" i="58"/>
  <c r="T191" i="58" s="1"/>
  <c r="Q296" i="58"/>
  <c r="T296" i="58" s="1"/>
  <c r="Q446" i="58"/>
  <c r="T446" i="58" s="1"/>
  <c r="Q265" i="58"/>
  <c r="T265" i="58" s="1"/>
  <c r="Q511" i="58"/>
  <c r="T511" i="58" s="1"/>
  <c r="Q424" i="58"/>
  <c r="T424" i="58" s="1"/>
  <c r="Q419" i="58"/>
  <c r="T419" i="58" s="1"/>
  <c r="Q412" i="58"/>
  <c r="T412" i="58" s="1"/>
  <c r="Q421" i="58"/>
  <c r="T421" i="58" s="1"/>
  <c r="Q216" i="58"/>
  <c r="T216" i="58" s="1"/>
  <c r="R312" i="58" l="1"/>
  <c r="R297" i="58"/>
  <c r="R14" i="58"/>
  <c r="R96" i="58"/>
  <c r="R102" i="58"/>
  <c r="R148" i="58"/>
  <c r="R48" i="58"/>
  <c r="R274" i="58"/>
  <c r="R287" i="58"/>
  <c r="R112" i="58"/>
  <c r="R154" i="58"/>
  <c r="R392" i="58"/>
  <c r="R222" i="58"/>
  <c r="R60" i="58"/>
  <c r="R299" i="58"/>
  <c r="R270" i="58"/>
  <c r="R9" i="58"/>
  <c r="R135" i="58"/>
  <c r="R267" i="58"/>
  <c r="R153" i="58"/>
  <c r="R510" i="58"/>
  <c r="R308" i="58"/>
  <c r="R286" i="58"/>
  <c r="R373" i="58"/>
  <c r="R43" i="58"/>
  <c r="R427" i="58"/>
  <c r="R412" i="58"/>
  <c r="R265" i="58"/>
  <c r="R342" i="58"/>
  <c r="R289" i="58"/>
  <c r="R544" i="58"/>
  <c r="R248" i="58"/>
  <c r="R290" i="58"/>
  <c r="R110" i="58"/>
  <c r="R320" i="58"/>
  <c r="R463" i="58"/>
  <c r="R161" i="58"/>
  <c r="R489" i="58"/>
  <c r="R444" i="58"/>
  <c r="R382" i="58"/>
  <c r="R358" i="58"/>
  <c r="R74" i="58"/>
  <c r="R190" i="58"/>
  <c r="R537" i="58"/>
  <c r="R68" i="58"/>
  <c r="R579" i="58"/>
  <c r="R285" i="58"/>
  <c r="R88" i="58"/>
  <c r="R303" i="58"/>
  <c r="R479" i="58"/>
  <c r="R573" i="58"/>
  <c r="R410" i="58"/>
  <c r="R560" i="58"/>
  <c r="R157" i="58"/>
  <c r="R391" i="58"/>
  <c r="R515" i="58"/>
  <c r="R468" i="58"/>
  <c r="R399" i="58"/>
  <c r="R18" i="58"/>
  <c r="R44" i="58"/>
  <c r="R175" i="58"/>
  <c r="R524" i="58"/>
  <c r="R345" i="58"/>
  <c r="R590" i="58"/>
  <c r="R540" i="58"/>
  <c r="R45" i="58"/>
  <c r="R129" i="58"/>
  <c r="R52" i="58"/>
  <c r="R3" i="58"/>
  <c r="R347" i="58"/>
  <c r="R132" i="58"/>
  <c r="R535" i="58"/>
  <c r="R390" i="58"/>
  <c r="R176" i="58"/>
  <c r="R79" i="58"/>
  <c r="R26" i="58"/>
  <c r="R332" i="58"/>
  <c r="R313" i="58"/>
  <c r="R359" i="58"/>
  <c r="R364" i="58"/>
  <c r="R149" i="58"/>
  <c r="R82" i="58"/>
  <c r="R46" i="58"/>
  <c r="R38" i="58"/>
  <c r="R407" i="58"/>
  <c r="R360" i="58"/>
  <c r="R421" i="58"/>
  <c r="R191" i="58"/>
  <c r="R460" i="58"/>
  <c r="R419" i="58"/>
  <c r="R6" i="58"/>
  <c r="R194" i="58"/>
  <c r="R403" i="58"/>
  <c r="R476" i="58"/>
  <c r="R324" i="58"/>
  <c r="R172" i="58"/>
  <c r="R24" i="58"/>
  <c r="R57" i="58"/>
  <c r="R106" i="58"/>
  <c r="R343" i="58"/>
  <c r="R413" i="58"/>
  <c r="R272" i="58"/>
  <c r="R523" i="58"/>
  <c r="R241" i="58"/>
  <c r="R466" i="58"/>
  <c r="R27" i="58"/>
  <c r="R117" i="58"/>
  <c r="R142" i="58"/>
  <c r="R314" i="58"/>
  <c r="R406" i="58"/>
  <c r="R452" i="58"/>
  <c r="R32" i="58"/>
  <c r="R334" i="58"/>
  <c r="R511" i="58"/>
  <c r="R87" i="58"/>
  <c r="R63" i="58"/>
  <c r="R446" i="58"/>
  <c r="R25" i="58"/>
  <c r="R541" i="58"/>
  <c r="R425" i="58"/>
  <c r="R311" i="58"/>
  <c r="R493" i="58"/>
  <c r="R309" i="58"/>
  <c r="R126" i="58"/>
  <c r="R56" i="58"/>
  <c r="R582" i="58"/>
  <c r="R589" i="58"/>
  <c r="R81" i="58"/>
  <c r="R12" i="58"/>
  <c r="R395" i="58"/>
  <c r="R461" i="58"/>
  <c r="R236" i="58"/>
  <c r="R198" i="58"/>
  <c r="R379" i="58"/>
  <c r="R243" i="58"/>
  <c r="R92" i="58"/>
  <c r="R323" i="58"/>
  <c r="R292" i="58"/>
  <c r="R196" i="58"/>
  <c r="R50" i="58"/>
  <c r="R431" i="58"/>
  <c r="R501" i="58"/>
  <c r="R575" i="58"/>
  <c r="R361" i="58"/>
  <c r="R363" i="58"/>
  <c r="R350" i="58"/>
  <c r="R109" i="58"/>
  <c r="R145" i="58"/>
  <c r="R318" i="58"/>
  <c r="R73" i="58"/>
  <c r="R40" i="58"/>
  <c r="R105" i="58"/>
  <c r="R216" i="58"/>
  <c r="R424" i="58"/>
  <c r="R296" i="58"/>
  <c r="R528" i="58"/>
  <c r="R10" i="58"/>
  <c r="R37" i="58"/>
  <c r="R11" i="58"/>
  <c r="R508" i="58"/>
  <c r="R42" i="58"/>
  <c r="R185" i="58"/>
  <c r="R436" i="58"/>
  <c r="R338" i="58"/>
  <c r="R435" i="58"/>
  <c r="R380" i="58"/>
  <c r="R356" i="58"/>
  <c r="R115" i="58"/>
  <c r="R341" i="58"/>
  <c r="R159" i="58"/>
  <c r="R397" i="58"/>
  <c r="R394" i="58"/>
  <c r="R21" i="58"/>
  <c r="R275" i="58"/>
  <c r="R527" i="58"/>
  <c r="R422" i="58"/>
  <c r="R472" i="58"/>
  <c r="R171" i="58"/>
  <c r="R66" i="58"/>
  <c r="R155" i="58"/>
  <c r="R34" i="58"/>
  <c r="R33" i="58"/>
  <c r="R499" i="58"/>
  <c r="R404" i="58"/>
  <c r="R583" i="58"/>
  <c r="R266" i="58"/>
  <c r="R576" i="58"/>
  <c r="R278" i="58"/>
  <c r="R522" i="58"/>
  <c r="R594" i="58"/>
  <c r="R22" i="58"/>
  <c r="R335" i="58"/>
  <c r="R449" i="58"/>
  <c r="R434" i="58"/>
  <c r="R118" i="58"/>
  <c r="R80" i="58"/>
  <c r="R168" i="58"/>
  <c r="R426" i="58"/>
  <c r="R398" i="58"/>
  <c r="R386" i="58"/>
  <c r="R113" i="58"/>
  <c r="R533" i="58"/>
  <c r="R136" i="58"/>
  <c r="R547" i="58"/>
  <c r="R384" i="58"/>
  <c r="R443" i="58"/>
  <c r="R281" i="58"/>
  <c r="R91" i="58"/>
  <c r="R54" i="58"/>
  <c r="R325" i="58"/>
  <c r="R388" i="58"/>
  <c r="R368" i="58"/>
  <c r="R294" i="58"/>
  <c r="R569" i="58"/>
  <c r="R288" i="58"/>
  <c r="R488" i="58"/>
  <c r="R429" i="58"/>
  <c r="R53" i="58"/>
  <c r="R282" i="58"/>
  <c r="R93" i="58"/>
  <c r="R291" i="58"/>
  <c r="R529" i="58"/>
  <c r="R167" i="58"/>
  <c r="R331" i="58"/>
  <c r="R570" i="58"/>
  <c r="R94" i="58"/>
  <c r="R531" i="58"/>
  <c r="R321" i="58"/>
  <c r="R593" i="58"/>
  <c r="R165" i="58"/>
  <c r="R55" i="58"/>
  <c r="R123" i="58"/>
  <c r="R400" i="58"/>
  <c r="R584" i="58"/>
  <c r="R339" i="58"/>
  <c r="R316" i="58"/>
  <c r="R362" i="58"/>
  <c r="R526" i="58"/>
  <c r="R387" i="58"/>
  <c r="R327"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<sst xmlns="http://schemas.openxmlformats.org/spreadsheetml/2006/main" count="9609" uniqueCount="2667">
  <si>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</si>
  <si>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</si>
  <si>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</si>
  <si>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</si>
  <si>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</si>
  <si>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</si>
  <si>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</si>
  <si>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</si>
  <si>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</si>
  <si>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</si>
  <si>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</si>
  <si>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</si>
  <si>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</si>
  <si>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</si>
  <si>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</si>
  <si>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</si>
  <si>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</si>
  <si>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</si>
  <si>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</si>
  <si>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</si>
  <si>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</si>
  <si>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</si>
  <si>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</si>
  <si>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</si>
  <si>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</si>
  <si>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</si>
  <si>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</si>
  <si>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</si>
  <si>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</si>
  <si>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</si>
  <si>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</si>
  <si>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</si>
  <si>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</si>
  <si>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</si>
  <si>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</si>
  <si>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</si>
  <si>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</si>
  <si>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</si>
  <si>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</si>
  <si>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</si>
  <si>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</si>
  <si>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</si>
  <si>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</si>
  <si>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</si>
  <si>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</si>
  <si>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</si>
  <si>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</si>
  <si>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</si>
  <si>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</si>
  <si>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</si>
  <si>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</si>
  <si>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</si>
  <si>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</si>
  <si>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</si>
  <si>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</si>
  <si>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</si>
  <si>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</si>
  <si>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</si>
  <si>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</si>
  <si>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</si>
  <si>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</si>
  <si>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</si>
  <si>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</si>
  <si>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</si>
  <si>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</si>
  <si>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</si>
  <si>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</si>
  <si>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</si>
  <si>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</si>
  <si>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</si>
  <si>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</si>
  <si>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</si>
  <si>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</si>
  <si>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</si>
  <si>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</si>
  <si>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</si>
  <si>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</si>
  <si>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</si>
  <si>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</si>
  <si>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</si>
  <si>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</si>
  <si>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</si>
  <si>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</si>
  <si>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</si>
  <si>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</si>
  <si>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</si>
  <si>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</si>
  <si>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</si>
  <si>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</si>
  <si>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</si>
  <si>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</si>
  <si>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</si>
  <si>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</si>
  <si>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</si>
  <si>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</si>
  <si>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</si>
  <si>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</si>
  <si>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</si>
  <si>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</si>
  <si>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</si>
  <si>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</si>
  <si>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</si>
  <si>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</si>
  <si>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</si>
  <si>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</si>
  <si>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</si>
  <si>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</si>
  <si>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</si>
  <si>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</si>
  <si>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</si>
  <si>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</si>
  <si>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</si>
  <si>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</si>
  <si>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</si>
  <si>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</si>
  <si>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</si>
  <si>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</si>
  <si>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</si>
  <si>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</si>
  <si>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</si>
  <si>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</si>
  <si>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</si>
  <si>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</si>
  <si>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</si>
  <si>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</si>
  <si>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</si>
  <si>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</si>
  <si>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</si>
  <si>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</si>
  <si>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</si>
  <si>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</si>
  <si>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</si>
  <si>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</si>
  <si>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</si>
  <si>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</si>
  <si>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</si>
  <si>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</si>
  <si>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</si>
  <si>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</si>
  <si>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</si>
  <si>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</si>
  <si>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</si>
  <si>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</si>
  <si>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</si>
  <si>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</si>
  <si>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</si>
  <si>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</si>
  <si>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</si>
  <si>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</si>
  <si>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</si>
  <si>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</si>
  <si>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</si>
  <si>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</si>
  <si>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</si>
  <si>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</si>
  <si>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</si>
  <si>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</si>
  <si>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</si>
  <si>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</si>
  <si>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</si>
  <si>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</si>
  <si>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</si>
  <si>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</si>
  <si>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</si>
  <si>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</si>
  <si>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</si>
  <si>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</si>
  <si>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</si>
  <si>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</si>
  <si>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</si>
  <si>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</si>
  <si>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</si>
  <si>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</si>
  <si>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</si>
  <si>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</si>
  <si>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</si>
  <si>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</si>
  <si>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</si>
  <si>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</si>
  <si>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</si>
  <si>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</si>
  <si>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</si>
  <si>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</si>
  <si>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</si>
  <si>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</si>
  <si>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</si>
  <si>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</si>
  <si>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</si>
  <si>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</si>
  <si>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</si>
  <si>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</si>
  <si>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</si>
  <si>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</si>
  <si>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</si>
  <si>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</si>
  <si>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</si>
  <si>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</si>
  <si>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</si>
  <si>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</si>
  <si>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</si>
  <si>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</si>
  <si>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</si>
  <si>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</si>
  <si>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</si>
  <si>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</si>
  <si>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</si>
  <si>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</si>
  <si>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</si>
  <si>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</si>
  <si>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</si>
  <si>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</si>
  <si>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</si>
  <si>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</si>
  <si>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</si>
  <si>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</si>
  <si>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</si>
  <si>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</si>
  <si>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</si>
  <si>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</si>
  <si>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</si>
  <si>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</si>
  <si>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</si>
  <si>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</si>
  <si>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</si>
  <si>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</si>
  <si>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</si>
  <si>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</si>
  <si>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</si>
  <si>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</si>
  <si>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</si>
  <si>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</si>
  <si>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</si>
  <si>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</si>
  <si>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</si>
  <si>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</si>
  <si>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</si>
  <si>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</si>
  <si>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</si>
  <si>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</si>
  <si>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</si>
  <si>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</si>
  <si>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</si>
  <si>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</si>
  <si>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</si>
  <si>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</si>
  <si>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</si>
  <si>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</si>
  <si>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</si>
  <si>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</si>
  <si>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</si>
  <si>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</si>
  <si>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</si>
  <si>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</si>
  <si>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</si>
  <si>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</si>
  <si>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</si>
  <si>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</si>
  <si>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</si>
  <si>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</si>
  <si>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</si>
  <si>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</si>
  <si>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</si>
  <si>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</si>
  <si>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</si>
  <si>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</si>
  <si>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</si>
  <si>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</si>
  <si>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</si>
  <si>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</si>
  <si>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</si>
  <si>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</si>
  <si>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</si>
  <si>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</si>
  <si>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</si>
  <si>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</si>
  <si>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</si>
  <si>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</si>
  <si>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</si>
  <si>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</si>
  <si>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</si>
  <si>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</si>
  <si>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</si>
  <si>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</si>
  <si>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</si>
  <si>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</si>
  <si>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</si>
  <si>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</si>
  <si>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</si>
  <si>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</si>
  <si>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</si>
  <si>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</si>
  <si>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</si>
  <si>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</si>
  <si>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</si>
  <si>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</si>
  <si>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</si>
  <si>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</si>
  <si>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</si>
  <si>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</si>
  <si>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</si>
  <si>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</si>
  <si>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</si>
  <si>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</si>
  <si>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</si>
  <si>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</si>
  <si>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</si>
  <si>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</si>
  <si>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</si>
  <si>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</si>
  <si>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</si>
  <si>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</si>
  <si>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</si>
  <si>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</si>
  <si>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</si>
  <si>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</si>
  <si>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</si>
  <si>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</si>
  <si>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</si>
  <si>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</si>
  <si>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</si>
  <si>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</si>
  <si>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</si>
  <si>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</si>
  <si>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</si>
  <si>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</si>
  <si>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</si>
  <si>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</si>
  <si>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</si>
  <si>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</si>
  <si>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</si>
  <si>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</si>
  <si>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</si>
  <si>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</si>
  <si>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</si>
  <si>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</si>
  <si>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</si>
  <si>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</si>
  <si>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</si>
  <si>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</si>
  <si>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</si>
  <si>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</si>
  <si>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</si>
  <si>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</si>
  <si>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</si>
  <si>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</si>
  <si>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</si>
  <si>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</si>
  <si>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</si>
  <si>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</si>
  <si>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</si>
  <si>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</si>
  <si>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</si>
  <si>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</si>
  <si>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</si>
  <si>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</si>
  <si>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</si>
  <si>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</si>
  <si>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</si>
  <si>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</si>
  <si>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</si>
  <si>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</si>
  <si>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</si>
  <si>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</si>
  <si>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</si>
  <si>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</si>
  <si>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</si>
  <si>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</si>
  <si>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</si>
  <si>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</si>
  <si>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</si>
  <si>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</si>
  <si>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</si>
  <si>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</si>
  <si>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</si>
  <si>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</si>
  <si>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</si>
  <si>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</si>
  <si>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</si>
  <si>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</si>
  <si>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</si>
  <si>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</si>
  <si>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</si>
  <si>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</si>
  <si>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</si>
  <si>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</si>
  <si>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</si>
  <si>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</si>
  <si>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</si>
  <si>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</si>
  <si>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</si>
  <si>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</si>
  <si>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</si>
  <si>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</si>
  <si>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</si>
  <si>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</si>
  <si>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</si>
  <si>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</si>
  <si>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</si>
  <si>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</si>
  <si>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</si>
  <si>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</si>
  <si>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</si>
  <si>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</si>
  <si>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</si>
  <si>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</si>
  <si>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</si>
  <si>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</si>
  <si>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</si>
  <si>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</si>
  <si>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</si>
  <si>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</si>
  <si>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</si>
  <si>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</si>
  <si>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</si>
  <si>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</si>
  <si>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</si>
  <si>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</si>
  <si>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</si>
  <si>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</si>
  <si>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</si>
  <si>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</si>
  <si>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</si>
  <si>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</si>
  <si>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</si>
  <si>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</si>
  <si>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</si>
  <si>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</si>
  <si>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</si>
  <si>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</si>
  <si>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</si>
  <si>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</si>
  <si>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</si>
  <si>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</si>
  <si>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</si>
  <si>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</si>
  <si>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</si>
  <si>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</si>
  <si>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</si>
  <si>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</si>
  <si>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</si>
  <si>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</si>
  <si>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</si>
  <si>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</si>
  <si>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</si>
  <si>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</si>
  <si>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</si>
  <si>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</si>
  <si>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</si>
  <si>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</si>
  <si>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</si>
  <si>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</si>
  <si>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</si>
  <si>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</si>
  <si>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</si>
  <si>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</si>
  <si>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</si>
  <si>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</si>
  <si>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</si>
  <si>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</si>
  <si>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</si>
  <si>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</si>
  <si>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</si>
  <si>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</si>
  <si>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</si>
  <si>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</si>
  <si>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</si>
  <si>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</si>
  <si>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</si>
  <si>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</si>
  <si>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</si>
  <si>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</si>
  <si>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</si>
  <si>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</si>
  <si>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</si>
  <si>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</si>
  <si>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</si>
  <si>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</si>
  <si>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</si>
  <si>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</si>
  <si>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</si>
  <si>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</si>
  <si>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</si>
  <si>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</si>
  <si>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</si>
  <si>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</si>
  <si>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</si>
  <si>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</si>
  <si>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</si>
  <si>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</si>
  <si>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</si>
  <si>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</si>
  <si>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</si>
  <si>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</si>
  <si>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</si>
  <si>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</si>
  <si>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</si>
  <si>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</si>
  <si>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</si>
  <si>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</si>
  <si>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</si>
  <si>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</si>
  <si>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</si>
  <si>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</si>
  <si>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</si>
  <si>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</si>
  <si>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</si>
  <si>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</si>
  <si>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</si>
  <si>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</si>
  <si>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</si>
  <si>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</si>
  <si>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</si>
  <si>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</si>
  <si>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</si>
  <si>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</si>
  <si>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</si>
  <si>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</si>
  <si>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</si>
  <si>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</si>
  <si>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</si>
  <si>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</si>
  <si>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</si>
  <si>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</si>
  <si>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</si>
  <si>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</si>
  <si>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</si>
  <si>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</si>
  <si>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</si>
  <si>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</si>
  <si>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</si>
  <si>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</si>
  <si>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</si>
  <si>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</si>
  <si>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</si>
  <si>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</si>
  <si>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</si>
  <si>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</si>
  <si>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</si>
  <si>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</si>
  <si>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</si>
  <si>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</si>
  <si>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</si>
  <si>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</si>
  <si>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</si>
  <si>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</si>
  <si>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</si>
  <si>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</si>
  <si>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</si>
  <si>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</si>
  <si>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</si>
  <si>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</si>
  <si>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</si>
  <si>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</si>
  <si>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</si>
  <si>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</si>
  <si>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</si>
  <si>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</si>
  <si>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</si>
  <si>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</si>
  <si>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</si>
  <si>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</si>
  <si>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</si>
  <si>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</si>
  <si>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</si>
  <si>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</si>
  <si>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</si>
  <si>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</si>
  <si>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</si>
  <si>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</si>
  <si>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</si>
  <si>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</si>
  <si>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</si>
  <si>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</si>
  <si>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</si>
  <si>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</si>
  <si>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</si>
  <si>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</si>
  <si>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</si>
  <si>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</si>
  <si>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</si>
  <si>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</si>
  <si>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</si>
  <si>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</si>
  <si>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</si>
  <si>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</si>
  <si>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</si>
  <si>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</si>
  <si>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</si>
  <si>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</si>
  <si>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</si>
  <si>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</si>
  <si>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</si>
  <si>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</si>
  <si>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</si>
  <si>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</si>
  <si>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</si>
  <si>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</si>
  <si>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</si>
  <si>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</si>
  <si>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</si>
  <si>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</si>
  <si>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</si>
  <si>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</si>
  <si>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</si>
  <si>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</si>
  <si>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</si>
  <si>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</si>
  <si>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</si>
  <si>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</si>
  <si>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</si>
  <si>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</si>
  <si>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</si>
  <si>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</si>
  <si>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</si>
  <si>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</si>
  <si>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</si>
  <si>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</si>
  <si>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</si>
  <si>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</si>
  <si>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</si>
  <si>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</si>
  <si>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</si>
  <si>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</si>
  <si>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</si>
  <si>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</si>
  <si>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</si>
  <si>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</si>
  <si>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</si>
  <si>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</si>
  <si>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</si>
  <si>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</si>
  <si>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</si>
  <si>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</si>
  <si>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</si>
  <si>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</si>
  <si>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</si>
  <si>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</si>
  <si>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</si>
  <si>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</si>
  <si>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</si>
  <si>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</si>
  <si>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</si>
  <si>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</si>
  <si>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</si>
  <si>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</si>
  <si>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</si>
  <si>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</si>
  <si>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</si>
  <si>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</si>
  <si>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</si>
  <si>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</si>
  <si>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</si>
  <si>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</si>
  <si>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</si>
  <si>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</si>
  <si>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</si>
  <si>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</si>
  <si>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</si>
  <si>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</si>
  <si>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</si>
  <si>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</si>
  <si>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</si>
  <si>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</si>
  <si>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</si>
  <si>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</si>
  <si>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</si>
  <si>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</si>
  <si>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</si>
  <si>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</si>
  <si>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</si>
  <si>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</si>
  <si>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</si>
  <si>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</si>
  <si>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</si>
  <si>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</si>
  <si>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</si>
  <si>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</si>
  <si>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</si>
  <si>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</si>
  <si>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</si>
  <si>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</si>
  <si>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</si>
  <si>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</si>
  <si>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</si>
  <si>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</si>
  <si>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</si>
  <si>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</si>
  <si>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</si>
  <si>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</si>
  <si>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</si>
  <si>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</si>
  <si>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</si>
  <si>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</si>
  <si>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</si>
  <si>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</si>
  <si>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</si>
  <si>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</si>
  <si>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</si>
  <si>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</si>
  <si>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</si>
  <si>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</si>
  <si>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</si>
  <si>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</si>
  <si>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</si>
  <si>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</si>
  <si>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</si>
  <si>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</si>
  <si>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</si>
  <si>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</si>
  <si>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</si>
  <si>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</si>
  <si>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</si>
  <si>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</si>
  <si>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</si>
  <si>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</si>
  <si>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</si>
  <si>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</si>
  <si>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</si>
  <si>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</si>
  <si>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</si>
  <si>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</si>
  <si>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</si>
  <si>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</si>
  <si>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</si>
  <si>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</si>
  <si>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</si>
  <si>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</si>
  <si>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</si>
  <si>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</si>
  <si>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</si>
  <si>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</si>
  <si>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</si>
  <si>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</si>
  <si>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</si>
  <si>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</si>
  <si>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</si>
  <si>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</si>
  <si>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</si>
  <si>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</si>
  <si>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</si>
  <si>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</si>
  <si>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</si>
  <si>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</si>
  <si>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</si>
  <si>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</si>
  <si>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</si>
  <si>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</si>
  <si>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</si>
  <si>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</si>
  <si>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</si>
  <si>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</si>
  <si>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</si>
  <si>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</si>
  <si>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</si>
  <si>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</si>
  <si>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</si>
  <si>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</si>
  <si>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</si>
  <si>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</si>
  <si>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</si>
  <si>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</si>
  <si>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</si>
  <si>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</si>
  <si>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</si>
  <si>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</si>
  <si>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</si>
  <si>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</si>
  <si>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</si>
  <si>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</si>
  <si>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</si>
  <si>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</si>
  <si>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</si>
  <si>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</si>
  <si>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</si>
  <si>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</si>
  <si>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</si>
  <si>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</si>
  <si>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</si>
  <si>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</si>
  <si>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</si>
  <si>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</si>
  <si>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</si>
  <si>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</si>
  <si>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</si>
  <si>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</si>
  <si>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</si>
  <si>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</si>
  <si>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</si>
  <si>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</si>
  <si>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</si>
  <si>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</si>
  <si>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</si>
  <si>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</si>
  <si>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</si>
  <si>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</si>
  <si>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</si>
  <si>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</si>
  <si>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</si>
  <si>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</si>
  <si>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</si>
  <si>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</si>
  <si>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</si>
  <si>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</si>
  <si>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</si>
  <si>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</si>
  <si>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</si>
  <si>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</si>
  <si>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</si>
  <si>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</si>
  <si>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</si>
  <si>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</si>
  <si>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</si>
  <si>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</si>
  <si>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</si>
  <si>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</si>
  <si>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</si>
  <si>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</si>
  <si>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</si>
  <si>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</si>
  <si>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</si>
  <si>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</si>
  <si>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</si>
  <si>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</si>
  <si>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</si>
  <si>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</si>
  <si>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</si>
  <si>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</si>
  <si>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</si>
  <si>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</si>
  <si>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</si>
  <si>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</si>
  <si>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</si>
  <si>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</si>
  <si>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</si>
  <si>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</si>
  <si>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</si>
  <si>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</si>
  <si>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</si>
  <si>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</si>
  <si>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</si>
  <si>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</si>
  <si>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</si>
  <si>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</si>
  <si>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</si>
  <si>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</si>
  <si>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</si>
  <si>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</si>
  <si>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</si>
  <si>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</si>
  <si>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</si>
  <si>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</si>
  <si>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</si>
  <si>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</si>
  <si>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</si>
  <si>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</si>
  <si>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</si>
  <si>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</si>
  <si>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</si>
  <si>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</si>
  <si>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</si>
  <si>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</si>
  <si>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</si>
  <si>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</si>
  <si>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</si>
  <si>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</si>
  <si>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</si>
  <si>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</si>
  <si>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</si>
  <si>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</si>
  <si>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</si>
  <si>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</si>
  <si>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</si>
  <si>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</si>
  <si>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</si>
  <si>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</si>
  <si>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</si>
  <si>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</si>
  <si>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</si>
  <si>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</si>
  <si>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</si>
  <si>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</si>
  <si>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</si>
  <si>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</si>
  <si>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</si>
  <si>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</si>
  <si>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</si>
  <si>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</si>
  <si>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</si>
  <si>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</si>
  <si>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</si>
  <si>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</si>
  <si>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</si>
  <si>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</si>
  <si>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</si>
  <si>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</si>
  <si>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</si>
  <si>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</si>
  <si>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</si>
  <si>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</si>
  <si>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</si>
  <si>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</si>
  <si>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</si>
  <si>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</si>
  <si>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</si>
  <si>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</si>
  <si>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</si>
  <si>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</si>
  <si>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</si>
  <si>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</si>
  <si>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</si>
  <si>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</si>
  <si>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</si>
  <si>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</si>
  <si>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</si>
  <si>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</si>
  <si>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</si>
  <si>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</si>
  <si>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</si>
  <si>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</si>
  <si>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</si>
  <si>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</si>
  <si>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</si>
  <si>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</si>
  <si>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</si>
  <si>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</si>
  <si>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</si>
  <si>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</si>
  <si>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</si>
  <si>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</si>
  <si>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</si>
  <si>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</si>
  <si>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</si>
  <si>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</si>
  <si>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</si>
  <si>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</si>
  <si>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</si>
  <si>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</si>
  <si>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</si>
  <si>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</si>
  <si>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</si>
  <si>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</si>
  <si>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</si>
  <si>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</si>
  <si>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</si>
  <si>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</si>
  <si>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</si>
  <si>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</si>
  <si>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</si>
  <si>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</si>
  <si>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</si>
  <si>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</si>
  <si>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</si>
  <si>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</si>
  <si>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</si>
  <si>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</si>
  <si>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</si>
  <si>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</si>
  <si>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</si>
  <si>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</si>
  <si>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</si>
  <si>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</si>
  <si>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</si>
  <si>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</si>
  <si>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</si>
  <si>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</si>
  <si>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</si>
  <si>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</si>
  <si>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</si>
  <si>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</si>
  <si>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</si>
  <si>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</si>
  <si>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</si>
  <si>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</si>
  <si>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</si>
  <si>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</si>
  <si>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</si>
  <si>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</si>
  <si>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</si>
  <si>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</si>
  <si>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</si>
  <si>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</si>
  <si>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</si>
  <si>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</si>
  <si>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</si>
  <si>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</si>
  <si>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</si>
  <si>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</si>
  <si>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</si>
  <si>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</si>
  <si>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</si>
  <si>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</si>
  <si>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</si>
  <si>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</si>
  <si>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</si>
  <si>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</si>
  <si>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</si>
  <si>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</si>
  <si>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</si>
  <si>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</si>
  <si>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</si>
  <si>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</si>
  <si>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</si>
  <si>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</si>
  <si>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</si>
  <si>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</si>
  <si>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</si>
  <si>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</si>
  <si>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</si>
  <si>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</si>
  <si>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</si>
  <si>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</si>
  <si>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</si>
  <si>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</si>
  <si>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</si>
  <si>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</si>
  <si>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</si>
  <si>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</si>
  <si>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</si>
  <si>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</si>
  <si>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</si>
  <si>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</si>
  <si>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</si>
  <si>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</si>
  <si>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</si>
  <si>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</si>
  <si>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</si>
  <si>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</si>
  <si>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</si>
  <si>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</si>
  <si>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</si>
  <si>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</si>
  <si>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</si>
  <si>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</si>
  <si>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</si>
  <si>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</si>
  <si>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</si>
  <si>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</si>
  <si>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</si>
  <si>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</si>
  <si>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</si>
  <si>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</si>
  <si>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</si>
  <si>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</si>
  <si>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</si>
  <si>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</si>
  <si>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</si>
  <si>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</si>
  <si>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</si>
  <si>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</si>
  <si>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</si>
  <si>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</si>
  <si>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</si>
  <si>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</si>
  <si>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</si>
  <si>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</si>
  <si>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</si>
  <si>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</si>
  <si>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</si>
  <si>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</si>
  <si>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</si>
  <si>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</si>
  <si>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</si>
  <si>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</si>
  <si>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</si>
  <si>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</si>
  <si>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</si>
  <si>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</si>
  <si>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</si>
  <si>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</si>
  <si>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</si>
  <si>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</si>
  <si>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</si>
  <si>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</si>
  <si>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</si>
  <si>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</si>
  <si>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</si>
  <si>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</si>
  <si>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</si>
  <si>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</si>
  <si>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</si>
  <si>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</si>
  <si>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</si>
  <si>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</si>
  <si>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</si>
  <si>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</si>
  <si>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</si>
  <si>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</si>
  <si>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</si>
  <si>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</si>
  <si>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</si>
  <si>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</si>
  <si>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</si>
  <si>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</si>
  <si>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</si>
  <si>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</si>
  <si>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</si>
  <si>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</si>
  <si>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</si>
  <si>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</si>
  <si>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</si>
  <si>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</si>
  <si>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</si>
  <si>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</si>
  <si>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</si>
  <si>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</si>
  <si>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</si>
  <si>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</si>
  <si>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</si>
  <si>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</si>
  <si>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</si>
  <si>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</si>
  <si>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</si>
  <si>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</si>
  <si>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</si>
  <si>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</si>
  <si>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</si>
  <si>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</si>
  <si>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</si>
  <si>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</si>
  <si>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</si>
  <si>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</si>
  <si>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</si>
  <si>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</si>
  <si>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</si>
  <si>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</si>
  <si>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</si>
  <si>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</si>
  <si>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</si>
  <si>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</si>
  <si>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</si>
  <si>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</si>
  <si>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</si>
  <si>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</si>
  <si>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</si>
  <si>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</si>
  <si>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</si>
  <si>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</si>
  <si>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</si>
  <si>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</si>
  <si>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</si>
  <si>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</si>
  <si>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</si>
  <si>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</si>
  <si>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</si>
  <si>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</si>
  <si>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</si>
  <si>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</si>
  <si>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</si>
  <si>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</si>
  <si>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</si>
  <si>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</si>
  <si>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</si>
  <si>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</si>
  <si>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</si>
  <si>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</si>
  <si>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</si>
  <si>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</si>
  <si>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</si>
  <si>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</si>
  <si>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</si>
  <si>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</si>
  <si>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</si>
  <si>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</si>
  <si>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</si>
  <si>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</si>
  <si>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</si>
  <si>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</si>
  <si>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</si>
  <si>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</si>
  <si>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</si>
  <si>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</si>
  <si>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</si>
  <si>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</si>
  <si>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</si>
  <si>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</si>
  <si>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</si>
  <si>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</si>
  <si>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</si>
  <si>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</si>
  <si>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</si>
  <si>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</si>
  <si>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</si>
  <si>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</si>
  <si>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</si>
  <si>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</si>
  <si>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</si>
  <si>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</si>
  <si>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</si>
  <si>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</si>
  <si>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</si>
  <si>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</si>
  <si>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</si>
  <si>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</si>
  <si>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</si>
  <si>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</si>
  <si>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</si>
  <si>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</si>
  <si>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</si>
  <si>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</si>
  <si>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</si>
  <si>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</si>
  <si>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</si>
  <si>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</si>
  <si>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</si>
  <si>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</si>
  <si>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</si>
  <si>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</si>
  <si>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</si>
  <si>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</si>
  <si>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</si>
  <si>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</si>
  <si>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</si>
  <si>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</si>
  <si>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</si>
  <si>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</si>
  <si>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</si>
  <si>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</si>
  <si>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</si>
  <si>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</si>
  <si>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</si>
  <si>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</si>
  <si>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</si>
  <si>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</si>
  <si>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</si>
  <si>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</si>
  <si>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</si>
  <si>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</si>
  <si>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</si>
  <si>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</si>
  <si>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</si>
  <si>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</si>
  <si>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</si>
  <si>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</si>
  <si>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</si>
  <si>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</si>
  <si>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</si>
  <si>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</si>
  <si>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</si>
  <si>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</si>
  <si>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</si>
  <si>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</si>
  <si>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</si>
  <si>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</si>
  <si>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</si>
  <si>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</si>
  <si>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</si>
  <si>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</si>
  <si>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</si>
  <si>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</si>
  <si>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</si>
  <si>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</si>
  <si>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</si>
  <si>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</si>
  <si>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</si>
  <si>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</si>
  <si>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</si>
  <si>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</si>
  <si>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</si>
  <si>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</si>
  <si>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</si>
  <si>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</si>
  <si>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</si>
  <si>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</si>
  <si>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</si>
  <si>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</si>
  <si>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</si>
  <si>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</si>
  <si>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</si>
  <si>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</si>
  <si>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</si>
  <si>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</si>
  <si>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</si>
  <si>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</si>
  <si>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</si>
  <si>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</si>
  <si>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</si>
  <si>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</si>
  <si>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</si>
  <si>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</si>
  <si>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</si>
  <si>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</si>
  <si>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</si>
  <si>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</si>
  <si>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</si>
  <si>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</si>
  <si>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</si>
  <si>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</si>
  <si>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</si>
  <si>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</si>
  <si>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</si>
  <si>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</si>
  <si>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</si>
  <si>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</si>
  <si>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</si>
  <si>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</si>
  <si>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</si>
  <si>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</si>
  <si>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</si>
  <si>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</si>
  <si>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</si>
  <si>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</si>
  <si>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</si>
  <si>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</si>
  <si>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</si>
  <si>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</si>
  <si>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</si>
  <si>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</si>
  <si>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</si>
  <si>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</si>
  <si>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</si>
  <si>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</si>
  <si>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</si>
  <si>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</si>
  <si>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</si>
  <si>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</si>
  <si>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</si>
  <si>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</si>
  <si>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</si>
  <si>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</si>
  <si>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</si>
  <si>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</si>
  <si>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</si>
  <si>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</si>
  <si>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</si>
  <si>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</si>
  <si>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</si>
  <si>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</si>
  <si>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</si>
  <si>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</si>
  <si>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</si>
  <si>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</si>
  <si>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</si>
  <si>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</si>
  <si>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</si>
  <si>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</si>
  <si>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</si>
  <si>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</si>
  <si>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</si>
  <si>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</si>
  <si>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</si>
  <si>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</si>
  <si>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</si>
  <si>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</si>
  <si>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</si>
  <si>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</si>
  <si>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</si>
  <si>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</si>
  <si>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</si>
  <si>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</si>
  <si>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</si>
  <si>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</si>
  <si>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</si>
  <si>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</si>
  <si>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</si>
  <si>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</si>
  <si>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</si>
  <si>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</si>
  <si>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</si>
  <si>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</si>
  <si>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</si>
  <si>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</si>
  <si>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</si>
  <si>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</si>
  <si>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</si>
  <si>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</si>
  <si>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</si>
  <si>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</si>
  <si>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</si>
  <si>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</si>
  <si>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</si>
  <si>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</si>
  <si>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</si>
  <si>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</si>
  <si>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</si>
  <si>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</si>
  <si>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</si>
  <si>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</si>
  <si>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</si>
  <si>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</si>
  <si>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</si>
  <si>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</si>
  <si>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</si>
  <si>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</si>
  <si>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</si>
  <si>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</si>
  <si>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</si>
  <si>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</si>
  <si>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</si>
  <si>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</si>
  <si>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</si>
  <si>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</si>
  <si>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</si>
  <si>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</si>
  <si>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</si>
  <si>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</si>
  <si>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</si>
  <si>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</si>
  <si>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</si>
  <si>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</si>
  <si>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</si>
  <si>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</si>
  <si>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</si>
  <si>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</si>
  <si>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</si>
  <si>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</si>
  <si>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</si>
  <si>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</si>
  <si>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</si>
  <si>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</si>
  <si>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</si>
  <si>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</si>
  <si>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</si>
  <si>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</si>
  <si>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</si>
  <si>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</si>
  <si>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</si>
  <si>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</si>
  <si>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</si>
  <si>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</si>
  <si>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</si>
  <si>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</si>
  <si>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</si>
  <si>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</si>
  <si>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</si>
  <si>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</si>
  <si>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</si>
  <si>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</si>
  <si>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</si>
  <si>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</si>
  <si>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</si>
  <si>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</si>
  <si>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</si>
  <si>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</si>
  <si>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</si>
  <si>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</si>
  <si>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</si>
  <si>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</si>
  <si>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</si>
  <si>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</si>
  <si>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</si>
  <si>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</si>
  <si>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</si>
  <si>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</si>
  <si>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</si>
  <si>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</si>
  <si>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</si>
  <si>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</si>
  <si>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</si>
  <si>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</si>
  <si>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</si>
  <si>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</si>
  <si>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</si>
  <si>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</si>
  <si>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</si>
  <si>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</si>
  <si>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</si>
  <si>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</si>
  <si>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</si>
  <si>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</si>
  <si>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</si>
  <si>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</si>
  <si>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</si>
  <si>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</si>
  <si>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</si>
  <si>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</si>
  <si>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</si>
  <si>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</si>
  <si>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</si>
  <si>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</si>
  <si>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</si>
  <si>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</si>
  <si>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</si>
  <si>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</si>
  <si>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</si>
  <si>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</si>
  <si>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</si>
  <si>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</si>
  <si>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</si>
  <si>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</si>
  <si>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</si>
  <si>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</si>
  <si>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</si>
  <si>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</si>
  <si>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</si>
  <si>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</si>
  <si>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</si>
  <si>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</si>
  <si>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</si>
  <si>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</si>
  <si>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</si>
  <si>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</si>
  <si>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</si>
  <si>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</si>
  <si>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</si>
  <si>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</si>
  <si>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</si>
  <si>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</si>
  <si>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</si>
  <si>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</si>
  <si>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</si>
  <si>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</si>
  <si>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</si>
  <si>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</si>
  <si>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</si>
  <si>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</si>
  <si>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</si>
  <si>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</si>
  <si>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</si>
  <si>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</si>
  <si>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</si>
  <si>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</si>
  <si>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</si>
  <si>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</si>
  <si>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</si>
  <si>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</si>
  <si>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</si>
  <si>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</si>
  <si>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</si>
  <si>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</si>
  <si>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</si>
  <si>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</si>
  <si>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</si>
  <si>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</si>
  <si>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</si>
  <si>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</si>
  <si>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</si>
  <si>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</si>
  <si>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</si>
  <si>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</si>
  <si>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</si>
  <si>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</si>
  <si>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</si>
  <si>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</si>
  <si>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</si>
  <si>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</si>
  <si>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</si>
  <si>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</si>
  <si>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</si>
  <si>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</si>
  <si>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</si>
  <si>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</si>
  <si>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</si>
  <si>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</si>
  <si>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</si>
  <si>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</si>
  <si>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</si>
  <si>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</si>
  <si>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</si>
  <si>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</si>
  <si>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</si>
  <si>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</si>
  <si>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</si>
  <si>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</si>
  <si>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</si>
  <si>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</si>
  <si>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</si>
  <si>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</si>
  <si>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</si>
  <si>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</si>
  <si>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</si>
  <si>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</si>
  <si>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</si>
  <si>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</si>
  <si>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</si>
  <si>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</si>
  <si>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</si>
  <si>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</si>
  <si>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</si>
  <si>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</si>
  <si>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</si>
  <si>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</si>
  <si>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</si>
  <si>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</si>
  <si>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</si>
  <si>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</si>
  <si>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</si>
  <si>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</si>
  <si>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</si>
  <si>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</si>
  <si>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</si>
  <si>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</si>
  <si>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</si>
  <si>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</si>
  <si>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</si>
  <si>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</si>
  <si>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</si>
  <si>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</si>
  <si>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</si>
  <si>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</si>
  <si>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</si>
  <si>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</si>
  <si>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</si>
  <si>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</si>
  <si>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</si>
  <si>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</si>
  <si>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</si>
  <si>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</si>
  <si>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</si>
  <si>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</si>
  <si>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</si>
  <si>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</si>
  <si>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</si>
  <si>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</si>
  <si>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</si>
  <si>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</si>
  <si>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</si>
  <si>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</si>
  <si>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</si>
  <si>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</si>
  <si>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</si>
  <si>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</si>
  <si>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</si>
  <si>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</si>
  <si>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</si>
  <si>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</si>
  <si>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</si>
  <si>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</si>
  <si>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</si>
  <si>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</si>
  <si>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</si>
  <si>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</si>
  <si>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</si>
  <si>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</si>
  <si>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</si>
  <si>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</si>
  <si>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</si>
  <si>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</si>
  <si>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</si>
  <si>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</si>
  <si>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</si>
  <si>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</si>
  <si>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</si>
  <si>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</si>
  <si>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</si>
  <si>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</si>
  <si>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</si>
  <si>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</si>
  <si>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</si>
  <si>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</si>
  <si>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</si>
  <si>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</si>
  <si>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</si>
  <si>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</si>
  <si>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</si>
  <si>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</si>
  <si>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</si>
  <si>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</si>
  <si>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</si>
  <si>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</si>
  <si>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</si>
  <si>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</si>
  <si>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</si>
  <si>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</si>
  <si>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</si>
  <si>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</si>
  <si>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</si>
  <si>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</si>
  <si>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</si>
  <si>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</si>
  <si>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</si>
  <si>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</si>
  <si>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</si>
  <si>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</si>
  <si>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</si>
  <si>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</si>
  <si>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</si>
  <si>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</si>
  <si>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</si>
  <si>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</si>
  <si>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</si>
  <si>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</si>
  <si>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</si>
  <si>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</si>
  <si>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</si>
  <si>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</si>
  <si>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</si>
  <si>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</si>
  <si>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</si>
  <si>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</si>
  <si>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</si>
  <si>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</si>
  <si>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</si>
  <si>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</si>
  <si>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</si>
  <si>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</si>
  <si>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</si>
  <si>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</si>
  <si>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</si>
  <si>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</si>
  <si>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</si>
  <si>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</si>
  <si>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</si>
  <si>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</si>
  <si>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</si>
  <si>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</si>
  <si>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</si>
  <si>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</si>
  <si>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</si>
  <si>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</si>
  <si>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</si>
  <si>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</si>
  <si>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</si>
  <si>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</si>
  <si>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</si>
  <si>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</si>
  <si>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</si>
  <si>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</si>
  <si>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</si>
  <si>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</si>
  <si>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</si>
  <si>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</si>
  <si>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</si>
  <si>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</si>
  <si>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</si>
  <si>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</si>
  <si>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</si>
  <si>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</si>
  <si>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</si>
  <si>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</si>
  <si>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</si>
  <si>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</si>
  <si>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</si>
  <si>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</si>
  <si>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</si>
  <si>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</si>
  <si>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</si>
  <si>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</si>
  <si>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</si>
  <si>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</si>
  <si>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</si>
  <si>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</si>
  <si>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</si>
  <si>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</si>
  <si>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</si>
  <si>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</si>
  <si>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</si>
  <si>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</si>
  <si>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</si>
  <si>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</si>
  <si>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</si>
  <si>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</si>
  <si>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</si>
  <si>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</si>
  <si>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</si>
  <si>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</si>
  <si>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</si>
  <si>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</si>
  <si>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</si>
  <si>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</si>
  <si>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</si>
  <si>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</si>
  <si>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</si>
  <si>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</si>
  <si>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</si>
  <si>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</si>
  <si>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</si>
  <si>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</si>
  <si>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</si>
  <si>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</si>
  <si>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</si>
  <si>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</si>
  <si>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</si>
  <si>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</si>
  <si>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</si>
  <si>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</si>
  <si>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</si>
  <si>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</si>
  <si>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</si>
  <si>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</si>
  <si>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</si>
  <si>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</si>
  <si>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</si>
  <si>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</si>
  <si>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</si>
  <si>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</si>
  <si>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</si>
  <si>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</si>
  <si>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</si>
  <si>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</si>
  <si>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</si>
  <si>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</si>
  <si>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</si>
  <si>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</si>
  <si>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</si>
  <si>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</si>
  <si>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</si>
  <si>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</si>
  <si>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</si>
  <si>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</si>
  <si>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</si>
  <si>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</si>
  <si>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</si>
  <si>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</si>
  <si>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</si>
  <si>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</si>
  <si>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</si>
  <si>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</si>
  <si>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</si>
  <si>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</si>
  <si>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</si>
  <si>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</si>
  <si>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</si>
  <si>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</si>
  <si>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</si>
  <si>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</si>
  <si>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</si>
  <si>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</si>
  <si>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</si>
  <si>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</si>
  <si>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</si>
  <si>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</si>
  <si>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</si>
  <si>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</si>
  <si>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</si>
  <si>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</si>
  <si>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</si>
  <si>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</si>
  <si>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</si>
  <si>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</si>
  <si>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</si>
  <si>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</si>
  <si>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</si>
  <si>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</si>
  <si>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</si>
  <si>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</si>
  <si>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</si>
  <si>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</si>
  <si>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</si>
  <si>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</si>
  <si>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</si>
  <si>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</si>
  <si>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</si>
  <si>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</si>
  <si>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</si>
  <si>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</si>
  <si>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</si>
  <si>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</si>
  <si>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</si>
  <si>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</si>
  <si>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</si>
  <si>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</si>
  <si>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</si>
  <si>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</si>
  <si>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</si>
  <si>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</si>
  <si>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</si>
  <si>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</si>
  <si>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</si>
  <si>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</si>
  <si>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</si>
  <si>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</si>
  <si>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</si>
  <si>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</si>
  <si>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</si>
  <si>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</si>
  <si>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</si>
  <si>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</si>
  <si>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</si>
  <si>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</si>
  <si>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</si>
  <si>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</si>
  <si>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</si>
  <si>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</si>
  <si>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</si>
  <si>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</si>
  <si>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</si>
  <si>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</si>
  <si>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</si>
  <si>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</si>
  <si>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</si>
  <si>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</si>
  <si>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</si>
  <si>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</si>
  <si>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</si>
  <si>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</si>
  <si>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</si>
  <si>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</si>
  <si>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</si>
  <si>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</si>
  <si>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</si>
  <si>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</si>
  <si>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</si>
  <si>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</si>
  <si>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</si>
  <si>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</si>
  <si>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</si>
  <si>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</si>
  <si>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</si>
  <si>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</si>
  <si>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</si>
  <si>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</si>
  <si>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</si>
  <si>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</si>
  <si>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</si>
  <si>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</si>
  <si>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</si>
  <si>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</si>
  <si>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</si>
  <si>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</si>
  <si>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</si>
  <si>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</si>
  <si>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</si>
  <si>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</si>
  <si>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</si>
  <si>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</si>
  <si>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</si>
  <si>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</si>
  <si>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</si>
  <si>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</si>
  <si>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</si>
  <si>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</si>
  <si>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</si>
  <si>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</si>
  <si>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</si>
  <si>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</si>
  <si>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</si>
  <si>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</si>
  <si>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</si>
  <si>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</si>
  <si>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</si>
  <si>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</si>
  <si>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</si>
  <si>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</si>
  <si>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</si>
  <si>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</si>
  <si>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</si>
  <si>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</si>
  <si>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</si>
  <si>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</si>
  <si>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</si>
  <si>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</si>
  <si>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</si>
  <si>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</si>
  <si>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</si>
  <si>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</si>
  <si>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</si>
  <si>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</si>
  <si>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</si>
  <si>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</si>
  <si>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</si>
  <si>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</si>
  <si>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</si>
  <si>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</si>
  <si>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</si>
  <si>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</si>
  <si>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</si>
  <si>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</si>
  <si>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</si>
  <si>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</si>
  <si>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</si>
  <si>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</si>
  <si>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</si>
  <si>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</si>
  <si>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</si>
  <si>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</si>
  <si>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</si>
  <si>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</si>
  <si>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</si>
  <si>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</si>
  <si>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</si>
  <si>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</si>
  <si>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</si>
  <si>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</si>
  <si>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</si>
  <si>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</si>
  <si>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</si>
  <si>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</si>
  <si>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</si>
  <si>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</si>
  <si>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</si>
  <si>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</si>
  <si>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</si>
  <si>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</si>
  <si>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</si>
  <si>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</si>
  <si>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</si>
  <si>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</si>
  <si>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</si>
  <si>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</si>
  <si>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</si>
  <si>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</si>
  <si>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</si>
  <si>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</si>
  <si>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</si>
  <si>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</si>
  <si>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</si>
  <si>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</si>
  <si>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</si>
  <si>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</si>
  <si>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</si>
  <si>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</si>
  <si>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</si>
  <si>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</si>
  <si>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</si>
  <si>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</si>
  <si>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</si>
  <si>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</si>
  <si>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</si>
  <si>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</si>
  <si>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</si>
  <si>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</si>
  <si>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</si>
  <si>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</si>
  <si>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</si>
  <si>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</si>
  <si>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</si>
  <si>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</si>
  <si>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</si>
  <si>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</si>
  <si>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</si>
  <si>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</si>
  <si>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</si>
  <si>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</si>
  <si>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</si>
  <si>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</si>
  <si>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</si>
  <si>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</si>
  <si>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</si>
  <si>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</si>
  <si>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</si>
  <si>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</si>
  <si>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</si>
  <si>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</si>
  <si>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</si>
  <si>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</si>
  <si>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</si>
  <si>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</si>
  <si>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</si>
  <si>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</si>
  <si>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</si>
  <si>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</si>
  <si>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</si>
  <si>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</si>
  <si>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</si>
  <si>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</si>
  <si>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</si>
  <si>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</si>
  <si>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</si>
  <si>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</si>
  <si>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</si>
  <si>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</si>
  <si>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</si>
  <si>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</si>
  <si>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</si>
  <si>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</si>
  <si>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</si>
  <si>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</si>
  <si>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</si>
  <si>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</si>
  <si>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</si>
  <si>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</si>
  <si>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</si>
  <si>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</si>
  <si>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</si>
  <si>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</si>
  <si>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</si>
  <si>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</si>
  <si>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</si>
  <si>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</si>
  <si>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</si>
  <si>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</si>
  <si>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</si>
  <si>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</si>
  <si>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</si>
  <si>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</si>
  <si>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</si>
  <si>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</si>
  <si>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</si>
  <si>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</si>
  <si>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</si>
  <si>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</si>
  <si>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</si>
  <si>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</si>
  <si>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</si>
  <si>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</si>
  <si>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</si>
  <si>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</si>
  <si>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</si>
  <si>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</si>
  <si>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</si>
  <si>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</si>
  <si>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</si>
  <si>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</si>
  <si>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</si>
  <si>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</si>
  <si>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</si>
  <si>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</si>
  <si>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</si>
  <si>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</si>
  <si>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</si>
  <si>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</si>
  <si>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</si>
  <si>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</si>
  <si>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</si>
  <si>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</si>
  <si>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</si>
  <si>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</si>
  <si>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</si>
  <si>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</si>
  <si>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</si>
  <si>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</si>
  <si>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</si>
  <si>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</si>
  <si>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</si>
  <si>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</si>
  <si>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</si>
  <si>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</si>
  <si>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</si>
  <si>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</si>
  <si>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</si>
  <si>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</si>
  <si>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</si>
  <si>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</si>
  <si>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</si>
  <si>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</si>
  <si>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</si>
  <si>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</si>
  <si>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</si>
  <si>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</si>
  <si>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</si>
  <si>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</si>
  <si>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</si>
  <si>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</si>
  <si>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</si>
  <si>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</si>
  <si>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</si>
  <si>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</si>
  <si>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</si>
  <si>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</si>
  <si>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</si>
  <si>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</si>
  <si>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</si>
  <si>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</si>
  <si>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</si>
  <si>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</si>
  <si>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</si>
  <si>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</si>
  <si>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</si>
  <si>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</si>
  <si>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</si>
  <si>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</si>
  <si>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</si>
  <si>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</si>
  <si>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</si>
  <si>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</si>
  <si>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</si>
  <si>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</si>
  <si>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</si>
  <si>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</si>
  <si>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</si>
  <si>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</si>
  <si>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</si>
  <si>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</si>
  <si>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</si>
  <si>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</si>
  <si>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</si>
  <si>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</si>
  <si>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</si>
  <si>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</si>
  <si>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</si>
  <si>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</si>
  <si>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</si>
  <si>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</si>
  <si>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</si>
  <si>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</si>
  <si>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</si>
  <si>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</si>
  <si>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</si>
  <si>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</si>
  <si>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</si>
  <si>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</si>
  <si>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</si>
  <si>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</si>
  <si>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</si>
  <si>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</si>
  <si>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</si>
  <si>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</si>
  <si>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</si>
  <si>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</si>
  <si>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</si>
  <si>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</si>
  <si>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</si>
  <si>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</si>
  <si>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</si>
  <si>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</si>
  <si>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</si>
  <si>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</si>
  <si>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</si>
  <si>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</si>
  <si>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</si>
  <si>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</si>
  <si>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</si>
  <si>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</si>
  <si>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</si>
  <si>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</si>
  <si>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</si>
  <si>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</si>
  <si>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</si>
  <si>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</si>
  <si>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</si>
  <si>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</si>
  <si>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</si>
  <si>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</si>
  <si>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</si>
  <si>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</si>
  <si>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</si>
  <si>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</si>
  <si>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</si>
  <si>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</si>
  <si>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</si>
  <si>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</si>
  <si>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</si>
  <si>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</si>
  <si>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</si>
  <si>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</si>
  <si>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</si>
  <si>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</si>
  <si>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</si>
  <si>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</si>
  <si>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</si>
  <si>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</si>
  <si>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</si>
  <si>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</si>
  <si>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</si>
  <si>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</si>
  <si>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</si>
  <si>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</si>
  <si>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</si>
  <si>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</si>
  <si>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</si>
  <si>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</si>
  <si>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</si>
  <si>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</si>
  <si>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</si>
  <si>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</si>
  <si>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</si>
  <si>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</si>
  <si>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</si>
  <si>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</si>
  <si>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</si>
  <si>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</si>
  <si>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</si>
  <si>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</si>
  <si>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</si>
  <si>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</si>
  <si>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</si>
  <si>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</si>
  <si>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</si>
  <si>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</si>
  <si>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</si>
  <si>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</si>
  <si>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</si>
  <si>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</si>
  <si>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</si>
  <si>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</si>
  <si>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</si>
  <si>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</si>
  <si>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</si>
  <si>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</si>
  <si>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</si>
  <si>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</si>
  <si>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</si>
  <si>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</si>
  <si>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</si>
  <si>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</si>
  <si>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</si>
  <si>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</si>
  <si>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</si>
  <si>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</si>
  <si>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</si>
  <si>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</si>
  <si>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</si>
  <si>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</si>
  <si>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</si>
  <si>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</si>
  <si>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</si>
  <si>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</si>
  <si>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</si>
  <si>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</si>
  <si>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</si>
  <si>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</si>
  <si>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</si>
  <si>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</si>
  <si>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</si>
  <si>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</si>
  <si>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</si>
  <si>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</si>
  <si>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</si>
  <si>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</si>
  <si>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</si>
  <si>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</si>
  <si>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</si>
  <si>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</si>
  <si>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</si>
  <si>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</si>
  <si>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</si>
  <si>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</si>
  <si>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</si>
  <si>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</si>
  <si>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</si>
  <si>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</si>
  <si>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</si>
  <si>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</si>
  <si>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</si>
  <si>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</si>
  <si>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</si>
  <si>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</si>
  <si>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</si>
  <si>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</si>
  <si>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</si>
  <si>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</si>
  <si>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</si>
  <si>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</si>
  <si>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</si>
  <si>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</si>
  <si>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</si>
  <si>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</si>
  <si>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</si>
  <si>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</si>
  <si>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</si>
  <si>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</si>
  <si>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</si>
  <si>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</si>
  <si>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</si>
  <si>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</si>
  <si>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</si>
  <si>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</si>
  <si>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</si>
  <si>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</si>
  <si>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</si>
  <si>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</si>
  <si>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</si>
  <si>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</si>
  <si>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</si>
  <si>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</si>
  <si>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</si>
  <si>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</si>
  <si>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</si>
  <si>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</si>
  <si>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</si>
  <si>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</si>
  <si>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</si>
  <si>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</si>
  <si>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</si>
  <si>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</si>
  <si>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</si>
  <si>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</si>
  <si>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</si>
  <si>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</si>
  <si>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</si>
  <si>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</si>
  <si>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</si>
  <si>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</si>
  <si>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</si>
  <si>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</si>
  <si>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</si>
  <si>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</si>
  <si>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</si>
  <si>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</si>
  <si>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</si>
  <si>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</si>
  <si>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</si>
  <si>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</si>
  <si>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</si>
  <si>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</si>
  <si>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</si>
  <si>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</si>
  <si>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</si>
  <si>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</si>
  <si>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</si>
  <si>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</si>
  <si>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</si>
  <si>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</si>
  <si>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</si>
  <si>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</si>
  <si>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</si>
  <si>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</si>
  <si>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</si>
  <si>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</si>
  <si>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</si>
  <si>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</si>
  <si>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</si>
  <si>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</si>
  <si>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</si>
  <si>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</si>
  <si>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</si>
  <si>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</si>
  <si>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</si>
  <si>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</si>
  <si>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</si>
  <si>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</si>
  <si>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</si>
  <si>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</si>
  <si>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</si>
  <si>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</si>
  <si>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</si>
  <si>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</si>
  <si>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</si>
  <si>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</si>
  <si>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</si>
  <si>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</si>
  <si>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</si>
  <si>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</si>
  <si>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</si>
  <si>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</si>
  <si>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</si>
  <si>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</si>
  <si>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</si>
  <si>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</si>
  <si>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</si>
  <si>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</si>
  <si>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</si>
  <si>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BLCYT +8,22</t>
  </si>
  <si>
    <t>ICUGS +7,21</t>
  </si>
  <si>
    <t>RNPOL +6,38</t>
  </si>
  <si>
    <t>MERKO +5,56</t>
  </si>
  <si>
    <t>DENGE +5,36</t>
  </si>
  <si>
    <t>KATMR +4,53</t>
  </si>
  <si>
    <t>TSPOR +3,81</t>
  </si>
  <si>
    <t>KONTR +3,38</t>
  </si>
  <si>
    <t>SELVA +3,37</t>
  </si>
  <si>
    <t>KOCMT +3,36</t>
  </si>
  <si>
    <t>VAKFN +3,22</t>
  </si>
  <si>
    <t>YESIL +3,16</t>
  </si>
  <si>
    <t>MHRGY +2,76</t>
  </si>
  <si>
    <t>BORSK +2,56</t>
  </si>
  <si>
    <t>PAHOL +2,39</t>
  </si>
  <si>
    <t>BARMA +2,27</t>
  </si>
  <si>
    <t>AGROT +2,15</t>
  </si>
  <si>
    <t>IHEVA +2,08</t>
  </si>
  <si>
    <t>GENKM +2,03</t>
  </si>
  <si>
    <t>DERHL +1,96</t>
  </si>
  <si>
    <t>SASA +1,71</t>
  </si>
  <si>
    <t>IHLGM +1,65</t>
  </si>
  <si>
    <t>INFO +1,57</t>
  </si>
  <si>
    <t>ULUFA +1,48</t>
  </si>
  <si>
    <t>HLGYO +1,41</t>
  </si>
  <si>
    <t>SEYKM +1,37</t>
  </si>
  <si>
    <t>VRGYO +1,27</t>
  </si>
  <si>
    <t>AKFGY +1,26</t>
  </si>
  <si>
    <t>GENTS +1,23</t>
  </si>
  <si>
    <t>VKGYO +1,10</t>
  </si>
  <si>
    <t>DGNMO +1,07</t>
  </si>
  <si>
    <t>TUKAS +1,07</t>
  </si>
  <si>
    <t>DNISI +1,05</t>
  </si>
  <si>
    <t>EGSER +0,97</t>
  </si>
  <si>
    <t>SUWEN +0,96</t>
  </si>
  <si>
    <t>FZLGY +0,96</t>
  </si>
  <si>
    <t>SNPAM +0,95</t>
  </si>
  <si>
    <t>EKSUN +0,90</t>
  </si>
  <si>
    <t>SNICA +0,85</t>
  </si>
  <si>
    <t>EUREN +0,85</t>
  </si>
  <si>
    <t>MARMR +0,85</t>
  </si>
  <si>
    <t>FENER +0,84</t>
  </si>
  <si>
    <t>KARSN +0,83</t>
  </si>
  <si>
    <t>MSGYO +0,78</t>
  </si>
  <si>
    <t>SDTTR +0,76</t>
  </si>
  <si>
    <t>KCAER +0,74</t>
  </si>
  <si>
    <t>HALKB +0,73</t>
  </si>
  <si>
    <t>ESEN +0,73</t>
  </si>
  <si>
    <t>INVEO +0,72</t>
  </si>
  <si>
    <t>HDFGS +0,70</t>
  </si>
  <si>
    <t>LRSHO +0,69</t>
  </si>
  <si>
    <t>ALGYO +0,65</t>
  </si>
  <si>
    <t>GENIL +0,61</t>
  </si>
  <si>
    <t>OSMEN +0,60</t>
  </si>
  <si>
    <t>AZTEK +0,60</t>
  </si>
  <si>
    <t>BOBET +0,55</t>
  </si>
  <si>
    <t>ISKPL +0,52</t>
  </si>
  <si>
    <t>TSGYO +0,50</t>
  </si>
  <si>
    <t>KAYSE +0,49</t>
  </si>
  <si>
    <t>CEMAS +0,49</t>
  </si>
  <si>
    <t>NATEN +0,48</t>
  </si>
  <si>
    <t>IZENR +0,47</t>
  </si>
  <si>
    <t>KTLEV +0,47</t>
  </si>
  <si>
    <t>KRGYO +0,47</t>
  </si>
  <si>
    <t>BAYRK +0,46</t>
  </si>
  <si>
    <t>HATEK +0,43</t>
  </si>
  <si>
    <t>BERA +0,43</t>
  </si>
  <si>
    <t>QUAGR +0,43</t>
  </si>
  <si>
    <t>NIBAS +0,41</t>
  </si>
  <si>
    <t>KRPLS +0,40</t>
  </si>
  <si>
    <t>ONRYT +0,39</t>
  </si>
  <si>
    <t>DYOBY +0,38</t>
  </si>
  <si>
    <t>ARTMS +0,37</t>
  </si>
  <si>
    <t>KLGYO +0,35</t>
  </si>
  <si>
    <t>CRDFA +0,34</t>
  </si>
  <si>
    <t>MNDTR +0,33</t>
  </si>
  <si>
    <t>MNDRS +0,33</t>
  </si>
  <si>
    <t>ISCTR +0,33</t>
  </si>
  <si>
    <t>DURDO +0,33</t>
  </si>
  <si>
    <t>PRDGS +0,32</t>
  </si>
  <si>
    <t>TEZOL +0,32</t>
  </si>
  <si>
    <t>AKSA +0,32</t>
  </si>
  <si>
    <t>AKENR +0,31</t>
  </si>
  <si>
    <t>ESCOM +0,31</t>
  </si>
  <si>
    <t>NUGYO +0,30</t>
  </si>
  <si>
    <t>IHAAS +0,30</t>
  </si>
  <si>
    <t>ISYAT +0,30</t>
  </si>
  <si>
    <t>LXGYO +0,30</t>
  </si>
  <si>
    <t>YYLGD +0,29</t>
  </si>
  <si>
    <t>BIOEN +0,28</t>
  </si>
  <si>
    <t>AVTUR +0,28</t>
  </si>
  <si>
    <t>MARBL +0,27</t>
  </si>
  <si>
    <t>ATATR +0,27</t>
  </si>
  <si>
    <t>VESBE +0,27</t>
  </si>
  <si>
    <t>HUNER +0,27</t>
  </si>
  <si>
    <t>SMART +0,26</t>
  </si>
  <si>
    <t>RYGYO +0,24</t>
  </si>
  <si>
    <t>SUNTK +0,23</t>
  </si>
  <si>
    <t>TSKB +0,23</t>
  </si>
  <si>
    <t>SANEL +0,22</t>
  </si>
  <si>
    <t>YUNSA +0,22</t>
  </si>
  <si>
    <t>A1CAP +0,22</t>
  </si>
  <si>
    <t>DESA +0,22</t>
  </si>
  <si>
    <t>ICBCT +0,21</t>
  </si>
  <si>
    <t>HATSN +0,20</t>
  </si>
  <si>
    <t>GSDHO +0,20</t>
  </si>
  <si>
    <t>SKBNK +0,20</t>
  </si>
  <si>
    <t>DOGUB +0,20</t>
  </si>
  <si>
    <t>KFEIN +0,19</t>
  </si>
  <si>
    <t>KLKIM +0,19</t>
  </si>
  <si>
    <t>VESTL +0,19</t>
  </si>
  <si>
    <t>TEHOL +0,19</t>
  </si>
  <si>
    <t>BASCM +0,18</t>
  </si>
  <si>
    <t>KRONT +0,18</t>
  </si>
  <si>
    <t>KBORU +0,18</t>
  </si>
  <si>
    <t>ESCAR +0,17</t>
  </si>
  <si>
    <t>ALKIM +0,17</t>
  </si>
  <si>
    <t>FRMPL +0,17</t>
  </si>
  <si>
    <t>BAHKM +0,16</t>
  </si>
  <si>
    <t>AKSGY +0,16</t>
  </si>
  <si>
    <t>TURGG +0,16</t>
  </si>
  <si>
    <t>GEREL +0,16</t>
  </si>
  <si>
    <t>VKING +0,16</t>
  </si>
  <si>
    <t>PINSU +0,16</t>
  </si>
  <si>
    <t>DOFER +0,15</t>
  </si>
  <si>
    <t>ZGYO +0,15</t>
  </si>
  <si>
    <t>BAGFS +0,15</t>
  </si>
  <si>
    <t>KLRHO +0,14</t>
  </si>
  <si>
    <t>AEFES +0,14</t>
  </si>
  <si>
    <t>AVGYO +0,14</t>
  </si>
  <si>
    <t>BAKAB +0,14</t>
  </si>
  <si>
    <t>EGPRO +0,14</t>
  </si>
  <si>
    <t>EPLAS +0,13</t>
  </si>
  <si>
    <t>SANFM +0,13</t>
  </si>
  <si>
    <t>SARKY +0,13</t>
  </si>
  <si>
    <t>CUSAN +0,13</t>
  </si>
  <si>
    <t>ZRGYO +0,13</t>
  </si>
  <si>
    <t>OYAKC +0,13</t>
  </si>
  <si>
    <t>ATAGY +0,13</t>
  </si>
  <si>
    <t>PETUN +0,12</t>
  </si>
  <si>
    <t>GSDDE +0,12</t>
  </si>
  <si>
    <t>EGEGY +0,12</t>
  </si>
  <si>
    <t>GEDIK +0,12</t>
  </si>
  <si>
    <t>TUREX +0,11</t>
  </si>
  <si>
    <t>MAKIM +0,11</t>
  </si>
  <si>
    <t>UNLU +0,11</t>
  </si>
  <si>
    <t>ENERY +0,11</t>
  </si>
  <si>
    <t>YAPRK +0,11</t>
  </si>
  <si>
    <t>ECOGR +0,11</t>
  </si>
  <si>
    <t>ACSEL +0,10</t>
  </si>
  <si>
    <t>LMKDC +0,10</t>
  </si>
  <si>
    <t>LILAK +0,10</t>
  </si>
  <si>
    <t>GARFA +0,10</t>
  </si>
  <si>
    <t>PNSUT +0,10</t>
  </si>
  <si>
    <t>ISGSY +0,10</t>
  </si>
  <si>
    <t>BESLR +0,10</t>
  </si>
  <si>
    <t>OBASE +0,09</t>
  </si>
  <si>
    <t>KONKA +0,09</t>
  </si>
  <si>
    <t>VAKBN +0,09</t>
  </si>
  <si>
    <t>MACKO +0,09</t>
  </si>
  <si>
    <t>GOZDE +0,08</t>
  </si>
  <si>
    <t>KOTON +0,08</t>
  </si>
  <si>
    <t>BMSCH +0,08</t>
  </si>
  <si>
    <t>RYSAS +0,08</t>
  </si>
  <si>
    <t>YATAS +0,08</t>
  </si>
  <si>
    <t>HRKET +0,08</t>
  </si>
  <si>
    <t>GMTAS +0,08</t>
  </si>
  <si>
    <t>PRZMA +0,07</t>
  </si>
  <si>
    <t>ENDAE +0,07</t>
  </si>
  <si>
    <t>HOROZ +0,07</t>
  </si>
  <si>
    <t>TRCAS +0,07</t>
  </si>
  <si>
    <t>NETAS +0,07</t>
  </si>
  <si>
    <t>TATGD +0,07</t>
  </si>
  <si>
    <t>MAVI +0,07</t>
  </si>
  <si>
    <t>GWIND +0,07</t>
  </si>
  <si>
    <t>MERIT +0,07</t>
  </si>
  <si>
    <t>PARSN +0,06</t>
  </si>
  <si>
    <t>KRDMD +0,06</t>
  </si>
  <si>
    <t>SERNT +0,06</t>
  </si>
  <si>
    <t>AYDEM +0,06</t>
  </si>
  <si>
    <t>AKBNK +0,06</t>
  </si>
  <si>
    <t>ELITE +0,06</t>
  </si>
  <si>
    <t>YAYLA +0,06</t>
  </si>
  <si>
    <t>YKBNK +0,06</t>
  </si>
  <si>
    <t>ARENA +0,05</t>
  </si>
  <si>
    <t>ISFIN +0,05</t>
  </si>
  <si>
    <t>BIENY +0,05</t>
  </si>
  <si>
    <t>AFYON +0,05</t>
  </si>
  <si>
    <t>DOHOL +0,05</t>
  </si>
  <si>
    <t>UCAYM +0,05</t>
  </si>
  <si>
    <t>ATAKP +0,05</t>
  </si>
  <si>
    <t>KLNMA +0,05</t>
  </si>
  <si>
    <t>ALFAS +0,05</t>
  </si>
  <si>
    <t>VSNMD +0,05</t>
  </si>
  <si>
    <t>ECILC +0,05</t>
  </si>
  <si>
    <t>ARFYE +0,05</t>
  </si>
  <si>
    <t>OFSYM +0,05</t>
  </si>
  <si>
    <t>OZKGY +0,05</t>
  </si>
  <si>
    <t>TMPOL +0,05</t>
  </si>
  <si>
    <t>ASUZU +0,05</t>
  </si>
  <si>
    <t>CEOEM +0,04</t>
  </si>
  <si>
    <t>EGGUB +0,04</t>
  </si>
  <si>
    <t>PNLSN +0,04</t>
  </si>
  <si>
    <t>YEOTK +0,04</t>
  </si>
  <si>
    <t>SISE +0,04</t>
  </si>
  <si>
    <t>FROTO +0,03</t>
  </si>
  <si>
    <t>ORGE +0,03</t>
  </si>
  <si>
    <t>ALARK +0,03</t>
  </si>
  <si>
    <t>EDIP +0,03</t>
  </si>
  <si>
    <t>GARAN +0,03</t>
  </si>
  <si>
    <t>DEVA +0,03</t>
  </si>
  <si>
    <t>TABGD +0,03</t>
  </si>
  <si>
    <t>EREGL +0,03</t>
  </si>
  <si>
    <t>MEGMT +0,03</t>
  </si>
  <si>
    <t>ENKAI +0,03</t>
  </si>
  <si>
    <t>BANVT +0,03</t>
  </si>
  <si>
    <t>BASGZ +0,03</t>
  </si>
  <si>
    <t>TMSN +0,03</t>
  </si>
  <si>
    <t>KTSKR +0,03</t>
  </si>
  <si>
    <t>KGYO +0,03</t>
  </si>
  <si>
    <t>DESPC +0,03</t>
  </si>
  <si>
    <t>PRKAB +0,03</t>
  </si>
  <si>
    <t>ALCTL +0,03</t>
  </si>
  <si>
    <t>ASELS +0,03</t>
  </si>
  <si>
    <t>ARCLK +0,03</t>
  </si>
  <si>
    <t>TTKOM +0,02</t>
  </si>
  <si>
    <t>SAHOL +0,02</t>
  </si>
  <si>
    <t>CCOLA +0,02</t>
  </si>
  <si>
    <t>ARDYZ +0,02</t>
  </si>
  <si>
    <t>ULKER +0,02</t>
  </si>
  <si>
    <t>DERIM +0,02</t>
  </si>
  <si>
    <t>AHSGY +0,02</t>
  </si>
  <si>
    <t>ALCAR +0,02</t>
  </si>
  <si>
    <t>KZGYO +0,02</t>
  </si>
  <si>
    <t>TNZTP +0,02</t>
  </si>
  <si>
    <t>EMNIS +0,02</t>
  </si>
  <si>
    <t>ALKLC +0,02</t>
  </si>
  <si>
    <t>DOKTA +0,02</t>
  </si>
  <si>
    <t>INTEK +0,02</t>
  </si>
  <si>
    <t>FMIZP +0,02</t>
  </si>
  <si>
    <t>ANELE +0,02</t>
  </si>
  <si>
    <t>BRISA +0,01</t>
  </si>
  <si>
    <t>TLMAN +0,01</t>
  </si>
  <si>
    <t>HTTBT +0,01</t>
  </si>
  <si>
    <t>CIMSA +0,01</t>
  </si>
  <si>
    <t>EBEBK +0,01</t>
  </si>
  <si>
    <t>OTKAR +0,01</t>
  </si>
  <si>
    <t>VANGD +0,01</t>
  </si>
  <si>
    <t>AYGAZ +0,01</t>
  </si>
  <si>
    <t>BINBN +0,01</t>
  </si>
  <si>
    <t>AHGAZ +0,01</t>
  </si>
  <si>
    <t>TERA +0,01</t>
  </si>
  <si>
    <t>THYAO +0,01</t>
  </si>
  <si>
    <t>BFREN +0,01</t>
  </si>
  <si>
    <t>ALARK [AL] (1.35)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</si>
</sst>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326" sqref="A326"/>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2412</v>
      </c>
      <c r="W3" s="200" t="s">
        <v>2666</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2413</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0.37421608037296245</v>
      </c>
      <c r="F5" s="128">
        <f>VLOOKUP(A5,'Tüm - Sektör'!$A:$H,6,0)</f>
        <v>2.9352470453760902E-3</v>
      </c>
      <c r="G5" s="127">
        <f>VLOOKUP(A5,'Tüm - Sektör'!$A:$H,7,0)</f>
        <v>3.4871699999999996E-4</v>
      </c>
      <c r="H5" s="159">
        <v>11317.5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1.3049550889941832E-6</v>
      </c>
      <c r="R5" s="166">
        <f t="shared" si="1"/>
        <v>8.3940799646565062E-3</v>
      </c>
      <c r="S5" s="191">
        <v>1.3095836151355948E-6</v>
      </c>
      <c r="T5" s="208">
        <f t="shared" si="2"/>
        <v>4.6285261414115772E-9</v>
      </c>
      <c r="U5" s="222" t="s">
        <v>2414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5.7684730797752124</v>
      </c>
      <c r="F6" s="128">
        <f>VLOOKUP(A6,'Tüm - Sektör'!$A:$H,6,0)</f>
        <v>0.257372192592358</v>
      </c>
      <c r="G6" s="127">
        <f>VLOOKUP(A6,'Tüm - Sektör'!$A:$H,7,0)</f>
        <v>6.0773900000000004E-4</v>
      </c>
      <c r="H6" s="159">
        <v>11412.5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3.5057260610295083E-5</v>
      </c>
      <c r="R6" s="166" t="str">
        <f t="shared" si="1"/>
        <v/>
      </c>
      <c r="S6" s="191">
        <v>3.3755830982070668E-5</v>
      </c>
      <c r="T6" s="208">
        <f t="shared" si="2"/>
        <v>-1.3014296282244149E-6</v>
      </c>
      <c r="U6" s="222" t="s">
        <v>2415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2.5416069962405836E-4</v>
      </c>
      <c r="R7" s="166" t="str">
        <f t="shared" si="1"/>
        <v/>
      </c>
      <c r="S7" s="191">
        <v>2.5676747603045895E-4</v>
      </c>
      <c r="T7" s="208">
        <f t="shared" si="2"/>
        <v>2.6067764064005919E-6</v>
      </c>
      <c r="U7" s="222" t="s">
        <v>2416</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29.898024192808474</v>
      </c>
      <c r="F8" s="128">
        <f>VLOOKUP(A8,'Tüm - Sektör'!$A:$H,6,0)</f>
        <v>11.231076523924328</v>
      </c>
      <c r="G8" s="127">
        <f>VLOOKUP(A8,'Tüm - Sektör'!$A:$H,7,0)</f>
        <v>8.7624699999999992E-4</v>
      </c>
      <c r="H8" s="159">
        <v>1527</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2.6198054004875846E-4</v>
      </c>
      <c r="R8" s="166" t="str">
        <f t="shared" si="1"/>
        <v/>
      </c>
      <c r="S8" s="191">
        <v>2.659868913925892E-4</v>
      </c>
      <c r="T8" s="208">
        <f t="shared" si="2"/>
        <v>4.0063513438307399E-6</v>
      </c>
      <c r="U8" s="222" t="s">
        <v>2417</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1.6177751214686169</v>
      </c>
      <c r="F9" s="128">
        <f>VLOOKUP(A9,'Tüm - Sektör'!$A:$H,6,0)</f>
        <v>2.3022167636853871E-2</v>
      </c>
      <c r="G9" s="127">
        <f>VLOOKUP(A9,'Tüm - Sektör'!$A:$H,7,0)</f>
        <v>16.937048000000001</v>
      </c>
      <c r="H9" s="159">
        <v>1460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0.27400334885519795</v>
      </c>
      <c r="R9" s="166" t="str">
        <f t="shared" si="1"/>
        <v/>
      </c>
      <c r="S9" s="191">
        <v>0.26669659288572606</v>
      </c>
      <c r="T9" s="208">
        <f t="shared" si="2"/>
        <v>-7.3067559694718898E-3</v>
      </c>
      <c r="U9" s="222" t="s">
        <v>2418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3.0322375978904845</v>
      </c>
      <c r="F10" s="128">
        <f>VLOOKUP(A10,'Tüm - Sektör'!$A:$H,6,0)</f>
        <v>5.5734539066087392E-2</v>
      </c>
      <c r="G10" s="127">
        <f>VLOOKUP(A10,'Tüm - Sektör'!$A:$H,7,0)</f>
        <v>10.211128</v>
      </c>
      <c r="H10" s="159">
        <v>1292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0.30962566238472272</v>
      </c>
      <c r="R10" s="166" t="str">
        <f t="shared" si="1"/>
        <v/>
      </c>
      <c r="S10" s="191">
        <v>0.2867644127606177</v>
      </c>
      <c r="T10" s="208">
        <f t="shared" si="2"/>
        <v>-2.2861249624105018E-2</v>
      </c>
      <c r="U10" s="222" t="s">
        <v>2419</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0.39855575756911799</v>
      </c>
      <c r="R11" s="166" t="str">
        <f t="shared" si="1"/>
        <v/>
      </c>
      <c r="S11" s="191">
        <v>0.39618809960336082</v>
      </c>
      <c r="T11" s="208">
        <f t="shared" si="2"/>
        <v>-2.3676579657571639E-3</v>
      </c>
      <c r="U11" s="222" t="s">
        <v>2420</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33.300548942899049</v>
      </c>
      <c r="F12" s="128">
        <f>VLOOKUP(A12,'Tüm - Sektör'!$A:$H,6,0)</f>
        <v>4.5477642498223325</v>
      </c>
      <c r="G12" s="127">
        <f>VLOOKUP(A12,'Tüm - Sektör'!$A:$H,7,0)</f>
        <v>1.717981</v>
      </c>
      <c r="H12" s="159">
        <v>699.5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0.57209710373470646</v>
      </c>
      <c r="R12" s="166" t="str">
        <f t="shared" si="1"/>
        <v/>
      </c>
      <c r="S12" s="191">
        <v>0.5902388260507776</v>
      </c>
      <c r="T12" s="208">
        <f t="shared" si="2"/>
        <v>1.814172231607114E-2</v>
      </c>
      <c r="U12" s="222" t="s">
        <v>2421</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4.0083626469904159</v>
      </c>
      <c r="F13" s="128">
        <f>VLOOKUP(A13,'Tüm - Sektör'!$A:$H,6,0)</f>
        <v>8.3230121407608298E-2</v>
      </c>
      <c r="G13" s="127">
        <f>VLOOKUP(A13,'Tüm - Sektör'!$A:$H,7,0)</f>
        <v>14.69279</v>
      </c>
      <c r="H13" s="159">
        <v>679.5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0.58894030616074322</v>
      </c>
      <c r="R13" s="166" t="str">
        <f t="shared" si="1"/>
        <v/>
      </c>
      <c r="S13" s="191">
        <v>0.58166415412242001</v>
      </c>
      <c r="T13" s="208">
        <f t="shared" si="2"/>
        <v>-7.2761520383232137E-3</v>
      </c>
      <c r="U13" s="222" t="s">
        <v>2422</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2.0106856279147025</v>
      </c>
      <c r="F14" s="128">
        <f>VLOOKUP(A14,'Tüm - Sektör'!$A:$H,6,0)</f>
        <v>4.0894191911704819E-2</v>
      </c>
      <c r="G14" s="127">
        <f>VLOOKUP(A14,'Tüm - Sektör'!$A:$H,7,0)</f>
        <v>44.440303</v>
      </c>
      <c r="H14" s="159">
        <v>447.75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0.89355478542274636</v>
      </c>
      <c r="R14" s="166" t="str">
        <f t="shared" si="1"/>
        <v/>
      </c>
      <c r="S14" s="191">
        <v>0.91084611308602093</v>
      </c>
      <c r="T14" s="208">
        <f t="shared" si="2"/>
        <v>1.7291327663274569E-2</v>
      </c>
      <c r="U14" s="222" t="s">
        <v>2423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49.29576379934776</v>
      </c>
      <c r="F15" s="128">
        <f>VLOOKUP(A15,'Tüm - Sektör'!$A:$H,6,0)</f>
        <v>4.5329437976411731</v>
      </c>
      <c r="G15" s="127">
        <f>VLOOKUP(A15,'Tüm - Sektör'!$A:$H,7,0)</f>
        <v>1.8682810000000001</v>
      </c>
      <c r="H15" s="159">
        <v>434.5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0.92098338886809228</v>
      </c>
      <c r="R15" s="166" t="str">
        <f t="shared" si="1"/>
        <v/>
      </c>
      <c r="S15" s="191">
        <v>0.91992478727169213</v>
      </c>
      <c r="T15" s="208">
        <f t="shared" si="2"/>
        <v>-1.0586015964001438E-3</v>
      </c>
      <c r="U15" s="222" t="s">
        <v>2424</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27.021376273002371</v>
      </c>
      <c r="F16" s="128">
        <f>VLOOKUP(A16,'Tüm - Sektör'!$A:$H,6,0)</f>
        <v>3.5932681214098898</v>
      </c>
      <c r="G16" s="127">
        <f>VLOOKUP(A16,'Tüm - Sektör'!$A:$H,7,0)</f>
        <v>3.9666589999999999</v>
      </c>
      <c r="H16" s="159">
        <v>373.25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1.0718458538569131</v>
      </c>
      <c r="R16" s="166" t="str">
        <f t="shared" si="1"/>
        <v/>
      </c>
      <c r="S16" s="191">
        <v>1.0632995746235026</v>
      </c>
      <c r="T16" s="208">
        <f t="shared" si="2"/>
        <v>-8.5462792334105586E-3</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53.770378973631004</v>
      </c>
      <c r="F17" s="128">
        <f>VLOOKUP(A17,'Tüm - Sektör'!$A:$H,6,0)</f>
        <v>6.0716326754325882</v>
      </c>
      <c r="G17" s="127">
        <f>VLOOKUP(A17,'Tüm - Sektör'!$A:$H,7,0)</f>
        <v>2.016016</v>
      </c>
      <c r="H17" s="159">
        <v>369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1.0840194433690369</v>
      </c>
      <c r="R17" s="166" t="str">
        <f t="shared" si="1"/>
        <v/>
      </c>
      <c r="S17" s="191">
        <v>1.081820620968694</v>
      </c>
      <c r="T17" s="208">
        <f t="shared" si="2"/>
        <v>-2.1988224003428591E-3</v>
      </c>
      <c r="U17" s="222" t="s">
        <v>2426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19.737435127133146</v>
      </c>
      <c r="F18" s="128">
        <f>VLOOKUP(A18,'Tüm - Sektör'!$A:$H,6,0)</f>
        <v>3.9557149124445137</v>
      </c>
      <c r="G18" s="127">
        <f>VLOOKUP(A18,'Tüm - Sektör'!$A:$H,7,0)</f>
        <v>5.5196949999999996</v>
      </c>
      <c r="H18" s="159">
        <v>367.25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1.0894462198406119</v>
      </c>
      <c r="R18" s="166" t="str">
        <f t="shared" si="1"/>
        <v/>
      </c>
      <c r="S18" s="191">
        <v>1.1350329765573468</v>
      </c>
      <c r="T18" s="208">
        <f t="shared" si="2"/>
        <v>4.5586756716734955E-2</v>
      </c>
      <c r="U18" s="222" t="s">
        <v>2427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9.6580078155908069</v>
      </c>
      <c r="F19" s="128">
        <f>VLOOKUP(A19,'Tüm - Sektör'!$A:$H,6,0)</f>
        <v>0.24782506140043903</v>
      </c>
      <c r="G19" s="127">
        <f>VLOOKUP(A19,'Tüm - Sektör'!$A:$H,7,0)</f>
        <v>13.658674</v>
      </c>
      <c r="H19" s="159">
        <v>303.5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1.3191558024260694</v>
      </c>
      <c r="R19" s="166" t="str">
        <f t="shared" si="1"/>
        <v/>
      </c>
      <c r="S19" s="191">
        <v>1.3126681509387281</v>
      </c>
      <c r="T19" s="208">
        <f t="shared" si="2"/>
        <v>-6.4876514873413171E-3</v>
      </c>
      <c r="U19" s="222" t="s">
        <v>2428</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17.336948067188054</v>
      </c>
      <c r="F20" s="128">
        <f>VLOOKUP(A20,'Tüm - Sektör'!$A:$H,6,0)</f>
        <v>1.7091649398684114</v>
      </c>
      <c r="G20" s="127">
        <f>VLOOKUP(A20,'Tüm - Sektör'!$A:$H,7,0)</f>
        <v>7.956887</v>
      </c>
      <c r="H20" s="159">
        <v>290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1.3794813669548376</v>
      </c>
      <c r="R20" s="166" t="str">
        <f t="shared" si="1"/>
        <v/>
      </c>
      <c r="S20" s="191">
        <v>1.3334986547230097</v>
      </c>
      <c r="T20" s="208">
        <f t="shared" si="2"/>
        <v>-4.5982712231827927E-2</v>
      </c>
      <c r="U20" s="222" t="s">
        <v>2429</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44.439319985808737</v>
      </c>
      <c r="F21" s="128">
        <f>VLOOKUP(A21,'Tüm - Sektör'!$A:$H,6,0)</f>
        <v>11.077213169966251</v>
      </c>
      <c r="G21" s="127">
        <f>VLOOKUP(A21,'Tüm - Sektör'!$A:$H,7,0)</f>
        <v>3.1674739999999999</v>
      </c>
      <c r="H21" s="159">
        <v>284.25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1.4076039063272956</v>
      </c>
      <c r="R21" s="166" t="str">
        <f t="shared" si="1"/>
        <v/>
      </c>
      <c r="S21" s="191">
        <v>1.423884022681615</v>
      </c>
      <c r="T21" s="208">
        <f t="shared" si="2"/>
        <v>1.6280116354319363E-2</v>
      </c>
      <c r="U21" s="222" t="s">
        <v>2430</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48.618763157471015</v>
      </c>
      <c r="F22" s="128">
        <f>VLOOKUP(A22,'Tüm - Sektör'!$A:$H,6,0)</f>
        <v>5.3037046105518932</v>
      </c>
      <c r="G22" s="127">
        <f>VLOOKUP(A22,'Tüm - Sektör'!$A:$H,7,0)</f>
        <v>3.3655849999999998</v>
      </c>
      <c r="H22" s="159">
        <v>244.5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1.6363058000133708</v>
      </c>
      <c r="R22" s="166" t="str">
        <f t="shared" si="1"/>
        <v/>
      </c>
      <c r="S22" s="191">
        <v>1.6263283256230454</v>
      </c>
      <c r="T22" s="208">
        <f t="shared" si="2"/>
        <v>-9.9774743903253693E-3</v>
      </c>
      <c r="U22" s="222" t="s">
        <v>2431</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68.429603486783918</v>
      </c>
      <c r="F23" s="128">
        <f>VLOOKUP(A23,'Tüm - Sektör'!$A:$H,6,0)</f>
        <v>14.852495070146359</v>
      </c>
      <c r="G23" s="127">
        <f>VLOOKUP(A23,'Tüm - Sektör'!$A:$H,7,0)</f>
        <v>2.4591859999999999</v>
      </c>
      <c r="H23" s="159">
        <v>237.7</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1.6828112288025019</v>
      </c>
      <c r="R23" s="166" t="str">
        <f t="shared" si="1"/>
        <v/>
      </c>
      <c r="S23" s="191">
        <v>1.6821035705902216</v>
      </c>
      <c r="T23" s="208">
        <f t="shared" si="2"/>
        <v>-7.0765821228024883E-4</v>
      </c>
      <c r="U23" s="222" t="s">
        <v>2432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35.226400073270909</v>
      </c>
      <c r="F24" s="128">
        <f>VLOOKUP(A24,'Tüm - Sektör'!$A:$H,6,0)</f>
        <v>1.9483628359110017</v>
      </c>
      <c r="G24" s="127">
        <f>VLOOKUP(A24,'Tüm - Sektör'!$A:$H,7,0)</f>
        <v>5.0446229999999996</v>
      </c>
      <c r="H24" s="159">
        <v>225.3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1.777039080168241</v>
      </c>
      <c r="R24" s="166" t="str">
        <f t="shared" si="1"/>
        <v/>
      </c>
      <c r="S24" s="191">
        <v>1.7691864991688235</v>
      </c>
      <c r="T24" s="208">
        <f t="shared" si="2"/>
        <v>-7.8525809994174356E-3</v>
      </c>
      <c r="U24" s="222" t="s">
        <v>2433</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15.971944959240192</v>
      </c>
      <c r="F25" s="128">
        <f>VLOOKUP(A25,'Tüm - Sektör'!$A:$H,6,0)</f>
        <v>5.0226242010189281</v>
      </c>
      <c r="G25" s="127">
        <f>VLOOKUP(A25,'Tüm - Sektör'!$A:$H,7,0)</f>
        <v>12.081939999999999</v>
      </c>
      <c r="H25" s="159">
        <v>207.3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1.9297208068084242</v>
      </c>
      <c r="R25" s="166" t="str">
        <f t="shared" si="1"/>
        <v/>
      </c>
      <c r="S25" s="191">
        <v>1.886939260619747</v>
      </c>
      <c r="T25" s="208">
        <f t="shared" si="2"/>
        <v>-4.2781546188677133E-2</v>
      </c>
      <c r="U25" s="222" t="s">
        <v>2434</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1.7897274779284769</v>
      </c>
      <c r="F26" s="128">
        <f>VLOOKUP(A26,'Tüm - Sektör'!$A:$H,6,0)</f>
        <v>3.4282683228205664E-2</v>
      </c>
      <c r="G26" s="127">
        <f>VLOOKUP(A26,'Tüm - Sektör'!$A:$H,7,0)</f>
        <v>112.25637500000001</v>
      </c>
      <c r="H26" s="159">
        <v>199.1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2.0090831891014331</v>
      </c>
      <c r="R26" s="166" t="str">
        <f t="shared" si="1"/>
        <v/>
      </c>
      <c r="S26" s="191">
        <v>2.0253593060764321</v>
      </c>
      <c r="T26" s="208">
        <f t="shared" si="2"/>
        <v>1.6276116974998978E-2</v>
      </c>
      <c r="U26" s="222" t="s">
        <v>2435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1.2943475841002343</v>
      </c>
      <c r="F27" s="128">
        <f>VLOOKUP(A27,'Tüm - Sektör'!$A:$H,6,0)</f>
        <v>9.5312782334332422E-3</v>
      </c>
      <c r="G27" s="127">
        <f>VLOOKUP(A27,'Tüm - Sektör'!$A:$H,7,0)</f>
        <v>158.53750099999999</v>
      </c>
      <c r="H27" s="159">
        <v>195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2.0520263140863846</v>
      </c>
      <c r="R27" s="166" t="str">
        <f t="shared" si="1"/>
        <v/>
      </c>
      <c r="S27" s="191">
        <v>2.0626037693136339</v>
      </c>
      <c r="T27" s="208">
        <f t="shared" si="2"/>
        <v>1.0577455227249288E-2</v>
      </c>
      <c r="U27" s="222" t="s">
        <v>2436</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23.408288296408433</v>
      </c>
      <c r="F28" s="128">
        <f>VLOOKUP(A28,'Tüm - Sektör'!$A:$H,6,0)</f>
        <v>5.5139302985439036</v>
      </c>
      <c r="G28" s="127">
        <f>VLOOKUP(A28,'Tüm - Sektör'!$A:$H,7,0)</f>
        <v>10.082440999999999</v>
      </c>
      <c r="H28" s="159">
        <v>169.5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2.3601268565952851</v>
      </c>
      <c r="R28" s="166" t="str">
        <f t="shared" si="1"/>
        <v/>
      </c>
      <c r="S28" s="191">
        <v>2.239874032435055</v>
      </c>
      <c r="T28" s="208">
        <f t="shared" si="2"/>
        <v>-0.12025282416023009</v>
      </c>
      <c r="U28" s="222" t="s">
        <v>2437</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13.357198194106806</v>
      </c>
      <c r="F29" s="128">
        <f>VLOOKUP(A29,'Tüm - Sektör'!$A:$H,6,0)</f>
        <v>1.5668267676371619</v>
      </c>
      <c r="G29" s="127">
        <f>VLOOKUP(A29,'Tüm - Sektör'!$A:$H,7,0)</f>
        <v>18.044423999999999</v>
      </c>
      <c r="H29" s="159">
        <v>166</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2.4102294766649748</v>
      </c>
      <c r="R29" s="166" t="str">
        <f t="shared" si="1"/>
        <v/>
      </c>
      <c r="S29" s="191">
        <v>2.5713245059536365</v>
      </c>
      <c r="T29" s="208">
        <f t="shared" si="2"/>
        <v>0.16109502928866171</v>
      </c>
      <c r="U29" s="222" t="s">
        <v>2438</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14.669731173508813</v>
      </c>
      <c r="F30" s="128">
        <f>VLOOKUP(A30,'Tüm - Sektör'!$A:$H,6,0)</f>
        <v>1.1999780101029704</v>
      </c>
      <c r="G30" s="127">
        <f>VLOOKUP(A30,'Tüm - Sektör'!$A:$H,7,0)</f>
        <v>17.011634999999998</v>
      </c>
      <c r="H30" s="159">
        <v>160.30000000000001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2.4955611227185357</v>
      </c>
      <c r="R30" s="166" t="str">
        <f t="shared" si="1"/>
        <v/>
      </c>
      <c r="S30" s="191">
        <v>2.4542236071888421</v>
      </c>
      <c r="T30" s="208">
        <f t="shared" si="2"/>
        <v>-4.1337515529693558E-2</v>
      </c>
      <c r="U30" s="222" t="s">
        <v>2439</v>
      </c>
      <c r="W30" s="200"/>
      <c r="X30" s="209" t="str">
        <f>IF(COUNTIF('Yıldız Liste'!A:A, A30)&gt;0, "Yıldız Pazar", IF(COUNTIF('Ana Pazar Liste'!A:A, A30)&gt;0, "Ana Pazar", IF(COUNTIF('Alt Pazar Liste'!A:A, A30)&gt;0, "Alt Pazar", "")))</f>
        <v>Ana Pazar</v>
      </c>
    </row>
    <row r="31" spans="1:24" ht="30" customHeight="1" thickTop="1" thickBot="1">
      <c r="A31" s="195" t="s">
        <v>64</v>
      </c>
      <c r="B31" s="212" t="s">
        <v>357</v>
      </c>
      <c r="C31" s="213">
        <v>240921520</v>
      </c>
      <c r="D31" s="213">
        <v>7425000</v>
      </c>
      <c r="E31" s="197">
        <f>VLOOKUP(A31,'Tüm - Sektör'!$A:$H,5,0)</f>
        <v>46.326408461796468</v>
      </c>
      <c r="F31" s="197">
        <f>VLOOKUP(A31,'Tüm - Sektör'!$A:$H,6,0)</f>
        <v>38.753086527215402</v>
      </c>
      <c r="G31" s="196">
        <f>VLOOKUP(A31,'Tüm - Sektör'!$A:$H,7,0)</f>
        <v>5.4653780000000003</v>
      </c>
      <c r="H31" s="198">
        <v>158</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2.5319133362611628</v>
      </c>
      <c r="R31" s="166" t="str">
        <f t="shared" si="1"/>
        <v/>
      </c>
      <c r="S31" s="191">
        <v>2.4770421494072057</v>
      </c>
      <c r="T31" s="208">
        <f t="shared" si="2"/>
        <v>-5.4871186853957088E-2</v>
      </c>
      <c r="U31" s="222" t="s">
        <v>2440</v>
      </c>
      <c r="W31" s="200"/>
      <c r="X31" s="209" t="str">
        <f>IF(COUNTIF('Yıldız Liste'!A:A, A31)&gt;0, "Yıldız Pazar", IF(COUNTIF('Ana Pazar Liste'!A:A, A31)&gt;0, "Ana Pazar", IF(COUNTIF('Alt Pazar Liste'!A:A, A31)&gt;0, "Alt Pazar", "")))</f>
        <v>Ana Pazar</v>
      </c>
    </row>
    <row r="32" spans="1:24" ht="33" thickTop="1" thickBot="1">
      <c r="A32" s="125" t="s">
        <v>773</v>
      </c>
      <c r="B32" s="136" t="s">
        <v>355</v>
      </c>
      <c r="C32" s="137">
        <v>2885058804</v>
      </c>
      <c r="D32" s="137">
        <v>92600000</v>
      </c>
      <c r="E32" s="128">
        <f>VLOOKUP(A32,'Tüm - Sektör'!$A:$H,5,0)</f>
        <v>13.495714854115237</v>
      </c>
      <c r="F32" s="128">
        <f>VLOOKUP(A32,'Tüm - Sektör'!$A:$H,6,0)</f>
        <v>0.91661673622364648</v>
      </c>
      <c r="G32" s="127">
        <f>VLOOKUP(A32,'Tüm - Sektör'!$A:$H,7,0)</f>
        <v>18.897796</v>
      </c>
      <c r="H32" s="159">
        <v>156.9</v>
      </c>
      <c r="I32" s="138" t="e">
        <f>VLOOKUP(A32,'Tüm - Sektör'!$A:$H,9,0)</f>
        <v>#REF!</v>
      </c>
      <c r="J32" s="137" t="e">
        <f>VLOOKUP(A32,'Tüm - Sektör'!$A:$H,10,0)</f>
        <v>#REF!</v>
      </c>
      <c r="K32" s="138" t="e">
        <f>VLOOKUP(A32,'Tüm - Sektör'!$A:$H,11,0)</f>
        <v>#REF!</v>
      </c>
      <c r="L32" s="138" t="e">
        <f>VLOOKUP(A32,'Tüm - Sektör'!$A:$H,12,0)</f>
        <v>#REF!</v>
      </c>
      <c r="M32" s="138" t="e">
        <f>VLOOKUP(A32,'Tüm - Sektör'!$A:$H,13,0)</f>
        <v>#REF!</v>
      </c>
      <c r="N32" s="139" t="e">
        <f>VLOOKUP(A32,'Tüm - Sektör'!$A:$H,14,0)</f>
        <v>#REF!</v>
      </c>
      <c r="O32" s="140" t="e">
        <f>VLOOKUP(A32,'Tüm - Sektör'!$A:$H,15,0)</f>
        <v>#REF!</v>
      </c>
      <c r="P32" s="154" t="e">
        <f>VLOOKUP(A32,'Tüm - Sektör'!$A:$H,16,0)</f>
        <v>#REF!</v>
      </c>
      <c r="Q32" s="158">
        <f t="shared" si="0"/>
        <v>2.5503926618723951</v>
      </c>
      <c r="R32" s="166" t="str">
        <f t="shared" si="1"/>
        <v/>
      </c>
      <c r="S32" s="191">
        <v>2.5151263899923242</v>
      </c>
      <c r="T32" s="208">
        <f t="shared" si="2"/>
        <v>-3.5266271880070921E-2</v>
      </c>
      <c r="U32" s="222" t="s">
        <v>2441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32.138261362833084</v>
      </c>
      <c r="F33" s="128">
        <f>VLOOKUP(A33,'Tüm - Sektör'!$A:$H,6,0)</f>
        <v>2.1709922478752439</v>
      </c>
      <c r="G33" s="127">
        <f>VLOOKUP(A33,'Tüm - Sektör'!$A:$H,7,0)</f>
        <v>8.2922969999999996</v>
      </c>
      <c r="H33" s="159">
        <v>150.1</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2.6650000828423668</v>
      </c>
      <c r="R33" s="166" t="str">
        <f t="shared" si="1"/>
        <v/>
      </c>
      <c r="S33" s="191">
        <v>2.693713888448749</v>
      </c>
      <c r="T33" s="208">
        <f t="shared" si="2"/>
        <v>2.8713805606382259E-2</v>
      </c>
      <c r="U33" s="222" t="s">
        <v>2442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16.829418130439528</v>
      </c>
      <c r="F34" s="128">
        <f>VLOOKUP(A34,'Tüm - Sektör'!$A:$H,6,0)</f>
        <v>0.35741745071375375</v>
      </c>
      <c r="G34" s="127">
        <f>VLOOKUP(A34,'Tüm - Sektör'!$A:$H,7,0)</f>
        <v>16.157962000000001</v>
      </c>
      <c r="H34" s="159">
        <v>147.1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2.7192909863375299</v>
      </c>
      <c r="R34" s="166" t="str">
        <f t="shared" si="1"/>
        <v/>
      </c>
      <c r="S34" s="191">
        <v>2.7248481205057944</v>
      </c>
      <c r="T34" s="208">
        <f t="shared" si="2"/>
        <v>5.5571341682645325E-3</v>
      </c>
      <c r="U34" s="222" t="s">
        <v>2443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23.909411066973007</v>
      </c>
      <c r="F35" s="128">
        <f>VLOOKUP(A35,'Tüm - Sektör'!$A:$H,6,0)</f>
        <v>8.359933939501051</v>
      </c>
      <c r="G35" s="127">
        <f>VLOOKUP(A35,'Tüm - Sektör'!$A:$H,7,0)</f>
        <v>11.626663000000001</v>
      </c>
      <c r="H35" s="159">
        <v>143.9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2.7798666500416562</v>
      </c>
      <c r="R35" s="166" t="str">
        <f t="shared" si="1"/>
        <v/>
      </c>
      <c r="S35" s="191">
        <v>2.7837356363325978</v>
      </c>
      <c r="T35" s="208">
        <f t="shared" si="2"/>
        <v>3.8689862909415673E-3</v>
      </c>
      <c r="U35" s="222" t="s">
        <v>2444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54.352126214801707</v>
      </c>
      <c r="F36" s="128">
        <f>VLOOKUP(A36,'Tüm - Sektör'!$A:$H,6,0)</f>
        <v>53.927134449421715</v>
      </c>
      <c r="G36" s="127">
        <f>VLOOKUP(A36,'Tüm - Sektör'!$A:$H,7,0)</f>
        <v>5.6142630000000002</v>
      </c>
      <c r="H36" s="159">
        <v>131.1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3.0514713117909129</v>
      </c>
      <c r="R36" s="166" t="str">
        <f t="shared" si="1"/>
        <v/>
      </c>
      <c r="S36" s="191">
        <v>3.0215097354666818</v>
      </c>
      <c r="T36" s="208">
        <f t="shared" si="2"/>
        <v>-2.9961576324231132E-2</v>
      </c>
      <c r="U36" s="222" t="s">
        <v>2445</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39.999917588649794</v>
      </c>
      <c r="F37" s="128">
        <f>VLOOKUP(A37,'Tüm - Sektör'!$A:$H,6,0)</f>
        <v>13.06916240763017</v>
      </c>
      <c r="G37" s="127">
        <f>VLOOKUP(A37,'Tüm - Sektör'!$A:$H,7,0)</f>
        <v>8.1175940000000004</v>
      </c>
      <c r="H37" s="159">
        <v>123.2</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3.2470309101811807</v>
      </c>
      <c r="R37" s="166" t="str">
        <f t="shared" si="1"/>
        <v/>
      </c>
      <c r="S37" s="191">
        <v>3.2443974706757621</v>
      </c>
      <c r="T37" s="208">
        <f t="shared" si="2"/>
        <v>-2.633439505418611E-3</v>
      </c>
      <c r="U37" s="222" t="s">
        <v>2446</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42.780791443893051</v>
      </c>
      <c r="F38" s="128">
        <f>VLOOKUP(A38,'Tüm - Sektör'!$A:$H,6,0)</f>
        <v>15.288409342944002</v>
      </c>
      <c r="G38" s="127">
        <f>VLOOKUP(A38,'Tüm - Sektör'!$A:$H,7,0)</f>
        <v>7.6577849999999996</v>
      </c>
      <c r="H38" s="159">
        <v>122.1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3.276061030071725</v>
      </c>
      <c r="R38" s="166" t="str">
        <f t="shared" si="1"/>
        <v/>
      </c>
      <c r="S38" s="191">
        <v>3.2284669230973173</v>
      </c>
      <c r="T38" s="208">
        <f t="shared" si="2"/>
        <v>-4.7594106974407691E-2</v>
      </c>
      <c r="U38" s="222" t="s">
        <v>2447</v>
      </c>
      <c r="W38" s="200"/>
      <c r="X38" s="209" t="str">
        <f>IF(COUNTIF('Yıldız Liste'!A:A, A38)&gt;0, "Yıldız Pazar", IF(COUNTIF('Ana Pazar Liste'!A:A, A38)&gt;0, "Ana Pazar", IF(COUNTIF('Alt Pazar Liste'!A:A, A38)&gt;0, "Alt Pazar", "")))</f>
        <v>Ana Pazar</v>
      </c>
    </row>
    <row r="39" spans="1:24" ht="30" customHeight="1" thickTop="1" thickBot="1">
      <c r="A39" s="125" t="s">
        <v>39</v>
      </c>
      <c r="B39" s="136" t="s">
        <v>255</v>
      </c>
      <c r="C39" s="137">
        <v>638570889</v>
      </c>
      <c r="D39" s="137">
        <v>10721700</v>
      </c>
      <c r="E39" s="128">
        <f>VLOOKUP(A39,'Tüm - Sektör'!$A:$H,5,0)</f>
        <v>68.312645056192338</v>
      </c>
      <c r="F39" s="128">
        <f>VLOOKUP(A39,'Tüm - Sektör'!$A:$H,6,0)</f>
        <v>58.45355813695533</v>
      </c>
      <c r="G39" s="127">
        <f>VLOOKUP(A39,'Tüm - Sektör'!$A:$H,7,0)</f>
        <v>5.1827810000000003</v>
      </c>
      <c r="H39" s="159">
        <v>113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3.540494788569776</v>
      </c>
      <c r="R39" s="166" t="str">
        <f t="shared" si="1"/>
        <v/>
      </c>
      <c r="S39" s="191">
        <v>3.6436786075444871</v>
      </c>
      <c r="T39" s="208">
        <f t="shared" si="2"/>
        <v>0.10318381897471118</v>
      </c>
      <c r="U39" s="222" t="s">
        <v>2448</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26.675033299775581</v>
      </c>
      <c r="F40" s="128">
        <f>VLOOKUP(A40,'Tüm - Sektör'!$A:$H,6,0)</f>
        <v>6.2660326963305168</v>
      </c>
      <c r="G40" s="127">
        <f>VLOOKUP(A40,'Tüm - Sektör'!$A:$H,7,0)</f>
        <v>13.534167</v>
      </c>
      <c r="H40" s="159">
        <v>110.8</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3.610243554097238</v>
      </c>
      <c r="R40" s="166" t="str">
        <f t="shared" si="1"/>
        <v/>
      </c>
      <c r="S40" s="191">
        <v>3.6364998708543084</v>
      </c>
      <c r="T40" s="208">
        <f t="shared" si="2"/>
        <v>2.6256316757070408E-2</v>
      </c>
      <c r="U40" s="222" t="s">
        <v>2449</v>
      </c>
      <c r="W40" s="200"/>
      <c r="X40" s="209" t="str">
        <f>IF(COUNTIF('Yıldız Liste'!A:A, A40)&gt;0, "Yıldız Pazar", IF(COUNTIF('Ana Pazar Liste'!A:A, A40)&gt;0, "Ana Pazar", IF(COUNTIF('Alt Pazar Liste'!A:A, A40)&gt;0, "Alt Pazar", "")))</f>
        <v>Ana Pazar</v>
      </c>
    </row>
    <row r="41" spans="1:24" ht="30" customHeight="1" thickTop="1" thickBot="1">
      <c r="A41" s="125" t="s">
        <v>673</v>
      </c>
      <c r="B41" s="136" t="s">
        <v>349</v>
      </c>
      <c r="C41" s="137">
        <v>1474864054</v>
      </c>
      <c r="D41" s="137">
        <v>36732299</v>
      </c>
      <c r="E41" s="128">
        <f>VLOOKUP(A41,'Tüm - Sektör'!$A:$H,5,0)</f>
        <v>16.768730550637162</v>
      </c>
      <c r="F41" s="128">
        <f>VLOOKUP(A41,'Tüm - Sektör'!$A:$H,6,0)</f>
        <v>3.7419004818864163</v>
      </c>
      <c r="G41" s="127">
        <f>VLOOKUP(A41,'Tüm - Sektör'!$A:$H,7,0)</f>
        <v>21.706330999999999</v>
      </c>
      <c r="H41" s="159">
        <v>109.9</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3.6398761578194252</v>
      </c>
      <c r="R41" s="166" t="str">
        <f t="shared" si="1"/>
        <v/>
      </c>
      <c r="S41" s="191">
        <v>3.2761866481929145</v>
      </c>
      <c r="T41" s="208">
        <f t="shared" si="2"/>
        <v>-0.3636895096265107</v>
      </c>
      <c r="U41" s="222" t="s">
        <v>2450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15.648973861182508</v>
      </c>
      <c r="F42" s="128">
        <f>VLOOKUP(A42,'Tüm - Sektör'!$A:$H,6,0)</f>
        <v>2.1626553152546308</v>
      </c>
      <c r="G42" s="127">
        <f>VLOOKUP(A42,'Tüm - Sektör'!$A:$H,7,0)</f>
        <v>23.711504000000001</v>
      </c>
      <c r="H42" s="159">
        <v>107.8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3.7106070630532453</v>
      </c>
      <c r="R42" s="166" t="str">
        <f t="shared" si="1"/>
        <v/>
      </c>
      <c r="S42" s="191">
        <v>3.6866676626464501</v>
      </c>
      <c r="T42" s="208">
        <f t="shared" si="2"/>
        <v>-2.3939400406795208E-2</v>
      </c>
      <c r="U42" s="222" t="s">
        <v>2451</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16.595680731732884</v>
      </c>
      <c r="F43" s="128">
        <f>VLOOKUP(A43,'Tüm - Sektör'!$A:$H,6,0)</f>
        <v>2.5843468060392163</v>
      </c>
      <c r="G43" s="127">
        <f>VLOOKUP(A43,'Tüm - Sektör'!$A:$H,7,0)</f>
        <v>23.936191999999998</v>
      </c>
      <c r="H43" s="159">
        <v>100.7</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3.9723740036545876</v>
      </c>
      <c r="R43" s="166" t="str">
        <f t="shared" si="1"/>
        <v/>
      </c>
      <c r="S43" s="191">
        <v>4.0405864865456254</v>
      </c>
      <c r="T43" s="208">
        <f t="shared" si="2"/>
        <v>6.8212482891037762E-2</v>
      </c>
      <c r="U43" s="222" t="s">
        <v>2452</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29.014003875899533</v>
      </c>
      <c r="F44" s="128">
        <f>VLOOKUP(A44,'Tüm - Sektör'!$A:$H,6,0)</f>
        <v>7.7164903925264712</v>
      </c>
      <c r="G44" s="127">
        <f>VLOOKUP(A44,'Tüm - Sektör'!$A:$H,7,0)</f>
        <v>13.732926000000001</v>
      </c>
      <c r="H44" s="159">
        <v>100.4</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3.9844716819144153</v>
      </c>
      <c r="R44" s="166" t="str">
        <f t="shared" si="1"/>
        <v/>
      </c>
      <c r="S44" s="191">
        <v>3.9884442359342698</v>
      </c>
      <c r="T44" s="208">
        <f t="shared" si="2"/>
        <v>3.9725540198545239E-3</v>
      </c>
      <c r="U44" s="222" t="s">
        <v>2453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31.95598255139441</v>
      </c>
      <c r="F45" s="128">
        <f>VLOOKUP(A45,'Tüm - Sektör'!$A:$H,6,0)</f>
        <v>6.2060091958740013</v>
      </c>
      <c r="G45" s="127">
        <f>VLOOKUP(A45,'Tüm - Sektör'!$A:$H,7,0)</f>
        <v>13.570377000000001</v>
      </c>
      <c r="H45" s="159">
        <v>92.25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4.3365473062784403</v>
      </c>
      <c r="R45" s="166" t="str">
        <f t="shared" si="1"/>
        <v/>
      </c>
      <c r="S45" s="191">
        <v>4.2808613055557636</v>
      </c>
      <c r="T45" s="208">
        <f t="shared" si="2"/>
        <v>-5.568600072267671E-2</v>
      </c>
      <c r="U45" s="222" t="s">
        <v>2454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39.124767219861525</v>
      </c>
      <c r="F46" s="128">
        <f>VLOOKUP(A46,'Tüm - Sektör'!$A:$H,6,0)</f>
        <v>15.525701277722828</v>
      </c>
      <c r="G46" s="127">
        <f>VLOOKUP(A46,'Tüm - Sektör'!$A:$H,7,0)</f>
        <v>12.224814</v>
      </c>
      <c r="H46" s="159">
        <v>83.65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4.782930020561043</v>
      </c>
      <c r="R46" s="166" t="str">
        <f t="shared" si="1"/>
        <v/>
      </c>
      <c r="S46" s="191">
        <v>4.729220995507462</v>
      </c>
      <c r="T46" s="208">
        <f t="shared" si="2"/>
        <v>-5.3709025053580994E-2</v>
      </c>
      <c r="U46" s="222" t="s">
        <v>2455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t="s">
        <v>2456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103.73375114522061</v>
      </c>
      <c r="F48" s="128">
        <f>VLOOKUP(A48,'Tüm - Sektör'!$A:$H,6,0)</f>
        <v>45.7379855137657</v>
      </c>
      <c r="G48" s="127">
        <f>VLOOKUP(A48,'Tüm - Sektör'!$A:$H,7,0)</f>
        <v>4.7491070000000004</v>
      </c>
      <c r="H48" s="159">
        <v>81.2</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4.9264268370002524</v>
      </c>
      <c r="R48" s="166" t="str">
        <f t="shared" si="1"/>
        <v/>
      </c>
      <c r="S48" s="191">
        <v>4.8843206247181987</v>
      </c>
      <c r="T48" s="208">
        <f t="shared" si="2"/>
        <v>-4.210621228205369E-2</v>
      </c>
      <c r="U48" s="222" t="s">
        <v>2457</v>
      </c>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50.337581800108737</v>
      </c>
      <c r="F49" s="128">
        <f>VLOOKUP(A49,'Tüm - Sektör'!$A:$H,6,0)</f>
        <v>16.377435780744968</v>
      </c>
      <c r="G49" s="127">
        <f>VLOOKUP(A49,'Tüm - Sektör'!$A:$H,7,0)</f>
        <v>10.270289999999999</v>
      </c>
      <c r="H49" s="159">
        <v>77.400000000000006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5.1698156298583875</v>
      </c>
      <c r="R49" s="166" t="str">
        <f t="shared" si="1"/>
        <v/>
      </c>
      <c r="S49" s="191">
        <v>5.1664781116983765</v>
      </c>
      <c r="T49" s="208">
        <f t="shared" si="2"/>
        <v>-3.3375181600110437E-3</v>
      </c>
      <c r="U49" s="222" t="s">
        <v>2458</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62.653838669122194</v>
      </c>
      <c r="F50" s="128">
        <f>VLOOKUP(A50,'Tüm - Sektör'!$A:$H,6,0)</f>
        <v>38.746962689624112</v>
      </c>
      <c r="G50" s="127">
        <f>VLOOKUP(A50,'Tüm - Sektör'!$A:$H,7,0)</f>
        <v>8.2712769999999995</v>
      </c>
      <c r="H50" s="159">
        <v>77.2</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5.1822725474562095</v>
      </c>
      <c r="R50" s="166" t="str">
        <f t="shared" si="1"/>
        <v/>
      </c>
      <c r="S50" s="191">
        <v>5.1957329956314204</v>
      </c>
      <c r="T50" s="208">
        <f t="shared" si="2"/>
        <v>1.3460448175210971E-2</v>
      </c>
      <c r="U50" s="222" t="s">
        <v>2459</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9.6319463084843466</v>
      </c>
      <c r="F51" s="128">
        <f>VLOOKUP(A51,'Tüm - Sektör'!$A:$H,6,0)</f>
        <v>1.6581875917174473</v>
      </c>
      <c r="G51" s="127">
        <f>VLOOKUP(A51,'Tüm - Sektör'!$A:$H,7,0)</f>
        <v>54.217528999999999</v>
      </c>
      <c r="H51" s="159">
        <v>76.599999999999994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5.2222032830669294</v>
      </c>
      <c r="R51" s="166" t="str">
        <f t="shared" si="1"/>
        <v/>
      </c>
      <c r="S51" s="191">
        <v>5.2947818859421147</v>
      </c>
      <c r="T51" s="208">
        <f t="shared" si="2"/>
        <v>7.2578602875185361E-2</v>
      </c>
      <c r="U51" s="222" t="s">
        <v>2460</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35.968712974706087</v>
      </c>
      <c r="F52" s="128">
        <f>VLOOKUP(A52,'Tüm - Sektör'!$A:$H,6,0)</f>
        <v>10.425713905711909</v>
      </c>
      <c r="G52" s="127">
        <f>VLOOKUP(A52,'Tüm - Sektör'!$A:$H,7,0)</f>
        <v>14.636780999999999</v>
      </c>
      <c r="H52" s="159">
        <v>76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5.2646617466263148</v>
      </c>
      <c r="R52" s="166" t="str">
        <f t="shared" si="1"/>
        <v/>
      </c>
      <c r="S52" s="191">
        <v>5.2925170997830673</v>
      </c>
      <c r="T52" s="208">
        <f t="shared" si="2"/>
        <v>2.7855353156752471E-2</v>
      </c>
      <c r="U52" s="222" t="s">
        <v>2461</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74.056466861563109</v>
      </c>
      <c r="F53" s="128">
        <f>VLOOKUP(A53,'Tüm - Sektör'!$A:$H,6,0)</f>
        <v>32.624581124045143</v>
      </c>
      <c r="G53" s="127">
        <f>VLOOKUP(A53,'Tüm - Sektör'!$A:$H,7,0)</f>
        <v>7.4210630000000002</v>
      </c>
      <c r="H53" s="159">
        <v>72.8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5.4957770613707213</v>
      </c>
      <c r="R53" s="166" t="str">
        <f t="shared" si="1"/>
        <v/>
      </c>
      <c r="S53" s="191">
        <v>5.4545680990836889</v>
      </c>
      <c r="T53" s="208">
        <f t="shared" si="2"/>
        <v>-4.1208962287032413E-2</v>
      </c>
      <c r="U53" s="222" t="s">
        <v>2462</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14.886803537178954</v>
      </c>
      <c r="F54" s="128">
        <f>VLOOKUP(A54,'Tüm - Sektör'!$A:$H,6,0)</f>
        <v>1.19958126810467</v>
      </c>
      <c r="G54" s="127">
        <f>VLOOKUP(A54,'Tüm - Sektör'!$A:$H,7,0)</f>
        <v>37.993921</v>
      </c>
      <c r="H54" s="159">
        <v>70.75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5.6560803753409781</v>
      </c>
      <c r="R54" s="166" t="str">
        <f t="shared" si="1"/>
        <v/>
      </c>
      <c r="S54" s="191">
        <v>5.4817491308955359</v>
      </c>
      <c r="T54" s="208">
        <f t="shared" si="2"/>
        <v>-0.17433124444544212</v>
      </c>
      <c r="U54" s="222" t="s">
        <v>2463</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25.562843282523751</v>
      </c>
      <c r="F55" s="128">
        <f>VLOOKUP(A55,'Tüm - Sektör'!$A:$H,6,0)</f>
        <v>2.5704216473125943</v>
      </c>
      <c r="G55" s="127">
        <f>VLOOKUP(A55,'Tüm - Sektör'!$A:$H,7,0)</f>
        <v>22.737297000000002</v>
      </c>
      <c r="H55" s="159">
        <v>68.849999999999994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5.8122995987919754</v>
      </c>
      <c r="R55" s="166" t="str">
        <f t="shared" si="1"/>
        <v/>
      </c>
      <c r="S55" s="191">
        <v>5.8591043539799044</v>
      </c>
      <c r="T55" s="208">
        <f t="shared" si="2"/>
        <v>4.6804755187928926E-2</v>
      </c>
      <c r="U55" s="222" t="s">
        <v>2464</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18.255604863873302</v>
      </c>
      <c r="F56" s="128">
        <f>VLOOKUP(A56,'Tüm - Sektör'!$A:$H,6,0)</f>
        <v>1.6015374305956154</v>
      </c>
      <c r="G56" s="127">
        <f>VLOOKUP(A56,'Tüm - Sektör'!$A:$H,7,0)</f>
        <v>33.030631999999997</v>
      </c>
      <c r="H56" s="159">
        <v>66.349999999999994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6.0299416619600903</v>
      </c>
      <c r="R56" s="166" t="str">
        <f t="shared" si="1"/>
        <v/>
      </c>
      <c r="S56" s="191">
        <v>5.7941582805365979</v>
      </c>
      <c r="T56" s="208">
        <f t="shared" si="2"/>
        <v>-0.23578338142349242</v>
      </c>
      <c r="U56" s="222" t="s">
        <v>2465</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30.124187248110111</v>
      </c>
      <c r="F57" s="128">
        <f>VLOOKUP(A57,'Tüm - Sektör'!$A:$H,6,0)</f>
        <v>8.5617048407579723</v>
      </c>
      <c r="G57" s="127">
        <f>VLOOKUP(A57,'Tüm - Sektör'!$A:$H,7,0)</f>
        <v>22.243836999999999</v>
      </c>
      <c r="H57" s="159">
        <v>59.7</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6.7007751090443977</v>
      </c>
      <c r="R57" s="166" t="str">
        <f t="shared" si="1"/>
        <v/>
      </c>
      <c r="S57" s="191">
        <v>7.0865593270141822</v>
      </c>
      <c r="T57" s="208">
        <f t="shared" si="2"/>
        <v>0.38578421796978457</v>
      </c>
      <c r="U57" s="222" t="s">
        <v>2466</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32.416823707634251</v>
      </c>
      <c r="F58" s="128">
        <f>VLOOKUP(A58,'Tüm - Sektör'!$A:$H,6,0)</f>
        <v>6.3972163663233292</v>
      </c>
      <c r="G58" s="127">
        <f>VLOOKUP(A58,'Tüm - Sektör'!$A:$H,7,0)</f>
        <v>21.769193000000001</v>
      </c>
      <c r="H58" s="159">
        <v>56.7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7.0568809173846558</v>
      </c>
      <c r="R58" s="166" t="str">
        <f t="shared" si="1"/>
        <v/>
      </c>
      <c r="S58" s="191">
        <v>7.1260044170206598</v>
      </c>
      <c r="T58" s="208">
        <f t="shared" si="2"/>
        <v>6.9123499636003949E-2</v>
      </c>
      <c r="U58" s="222" t="s">
        <v>2467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17.647229223098641</v>
      </c>
      <c r="F59" s="128">
        <f>VLOOKUP(A59,'Tüm - Sektör'!$A:$H,6,0)</f>
        <v>4.3102471082856786</v>
      </c>
      <c r="G59" s="127">
        <f>VLOOKUP(A59,'Tüm - Sektör'!$A:$H,7,0)</f>
        <v>42.211663999999999</v>
      </c>
      <c r="H59" s="159">
        <v>53.7</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7.4491891049642085</v>
      </c>
      <c r="R59" s="166" t="str">
        <f t="shared" si="1"/>
        <v/>
      </c>
      <c r="S59" s="191">
        <v>7.4422596267270338</v>
      </c>
      <c r="T59" s="208">
        <f t="shared" si="2"/>
        <v>-6.9294782371747132E-3</v>
      </c>
      <c r="U59" s="222" t="s">
        <v>2468</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26.241160992934041</v>
      </c>
      <c r="F60" s="128">
        <f>VLOOKUP(A60,'Tüm - Sektör'!$A:$H,6,0)</f>
        <v>7.9158856690600423</v>
      </c>
      <c r="G60" s="127">
        <f>VLOOKUP(A60,'Tüm - Sektör'!$A:$H,7,0)</f>
        <v>29.489985999999998</v>
      </c>
      <c r="H60" s="159">
        <v>51.7</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7.7385147030537098</v>
      </c>
      <c r="R60" s="166" t="str">
        <f t="shared" si="1"/>
        <v/>
      </c>
      <c r="S60" s="191">
        <v>7.7235754854802474</v>
      </c>
      <c r="T60" s="208">
        <f t="shared" si="2"/>
        <v>-1.4939217573462393E-2</v>
      </c>
      <c r="U60" s="222" t="s">
        <v>2469</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13.877379842927802</v>
      </c>
      <c r="F61" s="128">
        <f>VLOOKUP(A61,'Tüm - Sektör'!$A:$H,6,0)</f>
        <v>1.7374959112217105</v>
      </c>
      <c r="G61" s="127">
        <f>VLOOKUP(A61,'Tüm - Sektör'!$A:$H,7,0)</f>
        <v>56.026116999999999</v>
      </c>
      <c r="H61" s="159">
        <v>51.45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7.7749570673331458</v>
      </c>
      <c r="R61" s="166" t="str">
        <f t="shared" si="1"/>
        <v/>
      </c>
      <c r="S61" s="191">
        <v>8.0779794247635373</v>
      </c>
      <c r="T61" s="208">
        <f t="shared" si="2"/>
        <v>0.30302235743039141</v>
      </c>
      <c r="U61" s="222" t="s">
        <v>2470</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66.832160658330281</v>
      </c>
      <c r="F62" s="128">
        <f>VLOOKUP(A62,'Tüm - Sektör'!$A:$H,6,0)</f>
        <v>79.505506274041792</v>
      </c>
      <c r="G62" s="127">
        <f>VLOOKUP(A62,'Tüm - Sektör'!$A:$H,7,0)</f>
        <v>12.279838</v>
      </c>
      <c r="H62" s="159">
        <v>48.74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8.2068810607426919</v>
      </c>
      <c r="R62" s="166" t="str">
        <f t="shared" si="1"/>
        <v/>
      </c>
      <c r="S62" s="191">
        <v>8.1967906332089928</v>
      </c>
      <c r="T62" s="208">
        <f t="shared" si="2"/>
        <v>-1.0090427533699042E-2</v>
      </c>
      <c r="U62" s="222" t="s">
        <v>2471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544</v>
      </c>
      <c r="B63" s="131" t="s">
        <v>233</v>
      </c>
      <c r="C63" s="132">
        <v>5548282822</v>
      </c>
      <c r="D63" s="132">
        <v>179000000</v>
      </c>
      <c r="E63" s="128">
        <f>VLOOKUP(A63,'Tüm - Sektör'!$A:$H,5,0)</f>
        <v>18.202366900002016</v>
      </c>
      <c r="F63" s="128">
        <f>VLOOKUP(A63,'Tüm - Sektör'!$A:$H,6,0)</f>
        <v>2.1636000118866061</v>
      </c>
      <c r="G63" s="127">
        <f>VLOOKUP(A63,'Tüm - Sektör'!$A:$H,7,0)</f>
        <v>47.254246999999999</v>
      </c>
      <c r="H63" s="159">
        <v>46.52</v>
      </c>
      <c r="I63" s="133" t="e">
        <f>VLOOKUP(A63,'Tüm - Sektör'!$A:$H,9,0)</f>
        <v>#REF!</v>
      </c>
      <c r="J63" s="132" t="e">
        <f>VLOOKUP(A63,'Tüm - Sektör'!$A:$H,10,0)</f>
        <v>#REF!</v>
      </c>
      <c r="K63" s="133" t="e">
        <f>VLOOKUP(A63,'Tüm - Sektör'!$A:$H,11,0)</f>
        <v>#REF!</v>
      </c>
      <c r="L63" s="133" t="e">
        <f>VLOOKUP(A63,'Tüm - Sektör'!$A:$H,12,0)</f>
        <v>#REF!</v>
      </c>
      <c r="M63" s="133" t="e">
        <f>VLOOKUP(A63,'Tüm - Sektör'!$A:$H,13,0)</f>
        <v>#REF!</v>
      </c>
      <c r="N63" s="134" t="e">
        <f>VLOOKUP(A63,'Tüm - Sektör'!$A:$H,14,0)</f>
        <v>#REF!</v>
      </c>
      <c r="O63" s="135" t="e">
        <f>VLOOKUP(A63,'Tüm - Sektör'!$A:$H,15,0)</f>
        <v>#REF!</v>
      </c>
      <c r="P63" s="153" t="e">
        <f>VLOOKUP(A63,'Tüm - Sektör'!$A:$H,16,0)</f>
        <v>#REF!</v>
      </c>
      <c r="Q63" s="158">
        <f t="shared" si="0"/>
        <v>8.6013914147731949</v>
      </c>
      <c r="R63" s="166" t="str">
        <f t="shared" si="1"/>
        <v/>
      </c>
      <c r="S63" s="191">
        <v>8.5135474173457268</v>
      </c>
      <c r="T63" s="208">
        <f t="shared" si="2"/>
        <v>-8.7843997427468068E-2</v>
      </c>
      <c r="U63" s="222" t="s">
        <v>2472</v>
      </c>
      <c r="V63" s="226"/>
      <c r="W63" s="200"/>
      <c r="X63" s="209" t="str">
        <f>IF(COUNTIF('Yıldız Liste'!A:A, A63)&gt;0, "Yıldız Pazar", IF(COUNTIF('Ana Pazar Liste'!A:A, A63)&gt;0, "Ana Pazar", IF(COUNTIF('Alt Pazar Liste'!A:A, A63)&gt;0, "Alt Pazar", "")))</f>
        <v>Ana Pazar</v>
      </c>
    </row>
    <row r="64" spans="1:24" ht="30" customHeight="1" thickTop="1" thickBot="1">
      <c r="A64" s="125" t="s">
        <v>307</v>
      </c>
      <c r="B64" s="136" t="s">
        <v>255</v>
      </c>
      <c r="C64" s="137">
        <v>402238316</v>
      </c>
      <c r="D64" s="137">
        <v>177187500</v>
      </c>
      <c r="E64" s="128">
        <f>VLOOKUP(A64,'Tüm - Sektör'!$A:$H,5,0)</f>
        <v>7.1976505510044966</v>
      </c>
      <c r="F64" s="128">
        <f>VLOOKUP(A64,'Tüm - Sektör'!$A:$H,6,0)</f>
        <v>0.82901348893979732</v>
      </c>
      <c r="G64" s="127">
        <f>VLOOKUP(A64,'Tüm - Sektör'!$A:$H,7,0)</f>
        <v>124.842961</v>
      </c>
      <c r="H64" s="159">
        <v>44.52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 t="shared" si="0"/>
        <v>8.9857600703068297</v>
      </c>
      <c r="R64" s="166" t="str">
        <f t="shared" si="1"/>
        <v/>
      </c>
      <c r="S64" s="191">
        <v>8.088274127174687</v>
      </c>
      <c r="T64" s="208">
        <f t="shared" si="2"/>
        <v>-0.89748594313214269</v>
      </c>
      <c r="U64" s="222" t="s">
        <v>2473</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0.71996016801225293</v>
      </c>
      <c r="F65" s="128">
        <f>VLOOKUP(A65,'Tüm - Sektör'!$A:$H,6,0)</f>
        <v>8.3890791452296692E-3</v>
      </c>
      <c r="G65" s="127">
        <f>VLOOKUP(A65,'Tüm - Sektör'!$A:$H,7,0)</f>
        <v>1250.3727839999999</v>
      </c>
      <c r="H65" s="159">
        <v>44.44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9.002185996465883</v>
      </c>
      <c r="R65" s="166" t="str">
        <f t="shared" si="1"/>
        <v/>
      </c>
      <c r="S65" s="191">
        <v>9.1924895607294062</v>
      </c>
      <c r="T65" s="208">
        <f t="shared" si="2"/>
        <v>0.19030356426352313</v>
      </c>
      <c r="U65" s="222" t="s">
        <v>2474</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12.321829426943751</v>
      </c>
      <c r="F66" s="128">
        <f>VLOOKUP(A66,'Tüm - Sektör'!$A:$H,6,0)</f>
        <v>1.9103611514641474</v>
      </c>
      <c r="G66" s="127">
        <f>VLOOKUP(A66,'Tüm - Sektör'!$A:$H,7,0)</f>
        <v>74.740385000000003</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9.2093827527410532</v>
      </c>
      <c r="R66" s="166" t="str">
        <f t="shared" si="1"/>
        <v/>
      </c>
      <c r="S66" s="191">
        <v>9.1587817486051133</v>
      </c>
      <c r="T66" s="208">
        <f t="shared" si="2"/>
        <v>-5.0601004135939931E-2</v>
      </c>
      <c r="U66" s="222" t="s">
        <v>2475</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29.44221291984152</v>
      </c>
      <c r="F67" s="128">
        <f>VLOOKUP(A67,'Tüm - Sektör'!$A:$H,6,0)</f>
        <v>9.0137679554796151</v>
      </c>
      <c r="G67" s="127">
        <f>VLOOKUP(A67,'Tüm - Sektör'!$A:$H,7,0)</f>
        <v>31.848393999999999</v>
      </c>
      <c r="H67" s="159">
        <v>42.66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9.3768719730300312</v>
      </c>
      <c r="R67" s="166" t="str">
        <f t="shared" ref="R67:R130" si="4">IF(OR(H67="", H68="", Q67=0), "", IF(H67&lt;H68, (H68-H67)/H67, ""))</f>
        <v/>
      </c>
      <c r="S67" s="191">
        <v>9.3374733512946086</v>
      </c>
      <c r="T67" s="208">
        <f t="shared" ref="T67:T130" si="5">S67-Q67</f>
        <v>-3.9398621735422523E-2</v>
      </c>
      <c r="U67" s="222" t="s">
        <v>2476</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47.30403428672092</v>
      </c>
      <c r="F68" s="128">
        <f>VLOOKUP(A68,'Tüm - Sektör'!$A:$H,6,0)</f>
        <v>16.482241911749451</v>
      </c>
      <c r="G68" s="127">
        <f>VLOOKUP(A68,'Tüm - Sektör'!$A:$H,7,0)</f>
        <v>19.831706000000001</v>
      </c>
      <c r="H68" s="159">
        <v>42.64</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9.38119700588169</v>
      </c>
      <c r="R68" s="166" t="str">
        <f t="shared" si="4"/>
        <v/>
      </c>
      <c r="S68" s="191">
        <v>9.751687965158343</v>
      </c>
      <c r="T68" s="208">
        <f t="shared" si="5"/>
        <v>0.37049095927665299</v>
      </c>
      <c r="U68" s="222" t="s">
        <v>2477</v>
      </c>
      <c r="W68" s="200"/>
      <c r="X68" s="209" t="str">
        <f>IF(COUNTIF('Yıldız Liste'!A:A, A68)&gt;0, "Yıldız Pazar", IF(COUNTIF('Ana Pazar Liste'!A:A, A68)&gt;0, "Ana Pazar", IF(COUNTIF('Alt Pazar Liste'!A:A, A68)&gt;0, "Alt Pazar", "")))</f>
        <v>Ana Pazar</v>
      </c>
    </row>
    <row r="69" spans="1:24" ht="30" customHeight="1" thickTop="1" thickBot="1">
      <c r="A69" s="125" t="s">
        <v>449</v>
      </c>
      <c r="B69" s="136" t="s">
        <v>426</v>
      </c>
      <c r="C69" s="137">
        <v>1225783772</v>
      </c>
      <c r="D69" s="137">
        <v>120000000</v>
      </c>
      <c r="E69" s="128">
        <f>VLOOKUP(A69,'Tüm - Sektör'!$A:$H,5,0)</f>
        <v>23.114660783338287</v>
      </c>
      <c r="F69" s="128">
        <f>VLOOKUP(A69,'Tüm - Sektör'!$A:$H,6,0)</f>
        <v>4.5862422189163272</v>
      </c>
      <c r="G69" s="127">
        <f>VLOOKUP(A69,'Tüm - Sektör'!$A:$H,7,0)</f>
        <v>42.238092000000002</v>
      </c>
      <c r="H69" s="159">
        <v>40.98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9.7631916871543467</v>
      </c>
      <c r="R69" s="166" t="str">
        <f t="shared" si="4"/>
        <v/>
      </c>
      <c r="S69" s="191">
        <v>9.503458321605347</v>
      </c>
      <c r="T69" s="208">
        <f t="shared" si="5"/>
        <v>-0.25973336554899973</v>
      </c>
      <c r="U69" s="222" t="s">
        <v>2478</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8.7813719485313158</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9.8583164502456722</v>
      </c>
      <c r="R70" s="166" t="str">
        <f t="shared" si="4"/>
        <v/>
      </c>
      <c r="S70" s="191">
        <v>9.9071441691671449</v>
      </c>
      <c r="T70" s="208">
        <f t="shared" si="5"/>
        <v>4.8827718921472751E-2</v>
      </c>
      <c r="U70" s="222" t="s">
        <v>2479</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16.272002318874236</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9.9717151207792067</v>
      </c>
      <c r="R71" s="166" t="str">
        <f t="shared" si="4"/>
        <v/>
      </c>
      <c r="S71" s="191">
        <v>10.011641908049594</v>
      </c>
      <c r="T71" s="208">
        <f t="shared" si="5"/>
        <v>3.992678727038701E-2</v>
      </c>
      <c r="U71" s="222" t="s">
        <v>2480</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7.6755690781227193</v>
      </c>
      <c r="F72" s="128">
        <f>VLOOKUP(A72,'Tüm - Sektör'!$A:$H,6,0)</f>
        <v>1.1264906139317212</v>
      </c>
      <c r="G72" s="127">
        <f>VLOOKUP(A72,'Tüm - Sektör'!$A:$H,7,0)</f>
        <v>132.143317</v>
      </c>
      <c r="H72" s="159">
        <v>39.44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 t="shared" si="3"/>
        <v>10.142751578457682</v>
      </c>
      <c r="R72" s="166" t="str">
        <f t="shared" si="4"/>
        <v/>
      </c>
      <c r="S72" s="191">
        <v>10.005755934326437</v>
      </c>
      <c r="T72" s="208">
        <f t="shared" si="5"/>
        <v>-0.13699564413124499</v>
      </c>
      <c r="U72" s="222" t="s">
        <v>2481</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88.604115262435414</v>
      </c>
      <c r="F73" s="128">
        <f>VLOOKUP(A73,'Tüm - Sektör'!$A:$H,6,0)</f>
        <v>101.37770624992611</v>
      </c>
      <c r="G73" s="127">
        <f>VLOOKUP(A73,'Tüm - Sektör'!$A:$H,7,0)</f>
        <v>11.696857</v>
      </c>
      <c r="H73" s="159">
        <v>38.6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10.363896658362243</v>
      </c>
      <c r="R73" s="166" t="str">
        <f t="shared" si="4"/>
        <v/>
      </c>
      <c r="S73" s="191">
        <v>10.390815870461887</v>
      </c>
      <c r="T73" s="208">
        <f t="shared" si="5"/>
        <v>2.6919212099643985E-2</v>
      </c>
      <c r="U73" s="222" t="s">
        <v>2482</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19.51707914152723</v>
      </c>
      <c r="F74" s="128">
        <f>VLOOKUP(A74,'Tüm - Sektör'!$A:$H,6,0)</f>
        <v>1.8789366959197511</v>
      </c>
      <c r="G74" s="127">
        <f>VLOOKUP(A74,'Tüm - Sektör'!$A:$H,7,0)</f>
        <v>54.497838000000002</v>
      </c>
      <c r="H74" s="159">
        <v>37.619999999999997</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10.6363861728813</v>
      </c>
      <c r="R74" s="166" t="str">
        <f t="shared" si="4"/>
        <v/>
      </c>
      <c r="S74" s="191">
        <v>10.474891304287812</v>
      </c>
      <c r="T74" s="208">
        <f t="shared" si="5"/>
        <v>-0.16149486859348805</v>
      </c>
      <c r="U74" s="222" t="s">
        <v>2483</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84.430935494765279</v>
      </c>
      <c r="F75" s="128">
        <f>VLOOKUP(A75,'Tüm - Sektör'!$A:$H,6,0)</f>
        <v>31.69329410464162</v>
      </c>
      <c r="G75" s="127">
        <f>VLOOKUP(A75,'Tüm - Sektör'!$A:$H,7,0)</f>
        <v>12.606714999999999</v>
      </c>
      <c r="H75" s="159">
        <v>37.6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10.643967409658899</v>
      </c>
      <c r="R75" s="166" t="str">
        <f t="shared" si="4"/>
        <v/>
      </c>
      <c r="S75" s="191">
        <v>10.781604919266558</v>
      </c>
      <c r="T75" s="208">
        <f t="shared" si="5"/>
        <v>0.13763750960765897</v>
      </c>
      <c r="U75" s="222" t="s">
        <v>2484</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20.388369902933007</v>
      </c>
      <c r="F76" s="128">
        <f>VLOOKUP(A76,'Tüm - Sektör'!$A:$H,6,0)</f>
        <v>4.7097181572956819</v>
      </c>
      <c r="G76" s="127">
        <f>VLOOKUP(A76,'Tüm - Sektör'!$A:$H,7,0)</f>
        <v>53.028322000000003</v>
      </c>
      <c r="H76" s="159">
        <v>37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10.811610442678402</v>
      </c>
      <c r="R76" s="166" t="str">
        <f t="shared" si="4"/>
        <v/>
      </c>
      <c r="S76" s="191">
        <v>10.782468635555281</v>
      </c>
      <c r="T76" s="208">
        <f t="shared" si="5"/>
        <v>-2.914180712312131E-2</v>
      </c>
      <c r="U76" s="222" t="s">
        <v>2485</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5.7722216081069684</v>
      </c>
      <c r="F77" s="128">
        <f>VLOOKUP(A77,'Tüm - Sektör'!$A:$H,6,0)</f>
        <v>0.4427691565746148</v>
      </c>
      <c r="G77" s="127">
        <f>VLOOKUP(A77,'Tüm - Sektör'!$A:$H,7,0)</f>
        <v>194.679441</v>
      </c>
      <c r="H77" s="159">
        <v>35.6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11.237328759943857</v>
      </c>
      <c r="R77" s="166" t="str">
        <f t="shared" si="4"/>
        <v/>
      </c>
      <c r="S77" s="191">
        <v>11.397404668205166</v>
      </c>
      <c r="T77" s="208">
        <f t="shared" si="5"/>
        <v>0.1600759082613088</v>
      </c>
      <c r="U77" s="222" t="s">
        <v>2486</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3.6819300360544105</v>
      </c>
      <c r="F78" s="128">
        <f>VLOOKUP(A78,'Tüm - Sektör'!$A:$H,6,0)</f>
        <v>0.31776497338856874</v>
      </c>
      <c r="G78" s="127">
        <f>VLOOKUP(A78,'Tüm - Sektör'!$A:$H,7,0)</f>
        <v>306.919645</v>
      </c>
      <c r="H78" s="159">
        <v>35.4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11.30056659580657</v>
      </c>
      <c r="R78" s="166" t="str">
        <f t="shared" si="4"/>
        <v/>
      </c>
      <c r="S78" s="191">
        <v>11.243396781662522</v>
      </c>
      <c r="T78" s="208">
        <f t="shared" si="5"/>
        <v>-5.7169814144048203E-2</v>
      </c>
      <c r="U78" s="222" t="s">
        <v>2487</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36.440200537711597</v>
      </c>
      <c r="F79" s="128">
        <f>VLOOKUP(A79,'Tüm - Sektör'!$A:$H,6,0)</f>
        <v>16.017670566027075</v>
      </c>
      <c r="G79" s="127">
        <f>VLOOKUP(A79,'Tüm - Sektör'!$A:$H,7,0)</f>
        <v>31.101011</v>
      </c>
      <c r="H79" s="159">
        <v>35.299999999999997</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11.333270777655743</v>
      </c>
      <c r="R79" s="166" t="str">
        <f t="shared" si="4"/>
        <v/>
      </c>
      <c r="S79" s="191">
        <v>11.365467569637719</v>
      </c>
      <c r="T79" s="208">
        <f t="shared" si="5"/>
        <v>3.2196791981975892E-2</v>
      </c>
      <c r="U79" s="222" t="s">
        <v>2488</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37.412527173186135</v>
      </c>
      <c r="F80" s="128">
        <f>VLOOKUP(A80,'Tüm - Sektör'!$A:$H,6,0)</f>
        <v>11.003684462701804</v>
      </c>
      <c r="G80" s="127">
        <f>VLOOKUP(A80,'Tüm - Sektör'!$A:$H,7,0)</f>
        <v>30.53511</v>
      </c>
      <c r="H80" s="159">
        <v>35.020000000000003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11.423956326112277</v>
      </c>
      <c r="R80" s="166" t="str">
        <f t="shared" si="4"/>
        <v/>
      </c>
      <c r="S80" s="191">
        <v>11.509405941900232</v>
      </c>
      <c r="T80" s="208">
        <f t="shared" si="5"/>
        <v>8.5449615787954514E-2</v>
      </c>
      <c r="U80" s="222" t="s">
        <v>2489</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79.320829673668555</v>
      </c>
      <c r="F81" s="128">
        <f>VLOOKUP(A81,'Tüm - Sektör'!$A:$H,6,0)</f>
        <v>43.203066271061303</v>
      </c>
      <c r="G81" s="127">
        <f>VLOOKUP(A81,'Tüm - Sektör'!$A:$H,7,0)</f>
        <v>14.576017</v>
      </c>
      <c r="H81" s="159">
        <v>34.6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11.561817617774972</v>
      </c>
      <c r="R81" s="166" t="str">
        <f t="shared" si="4"/>
        <v/>
      </c>
      <c r="S81" s="191">
        <v>11.581901840619981</v>
      </c>
      <c r="T81" s="208">
        <f t="shared" si="5"/>
        <v>2.0084222845008881E-2</v>
      </c>
      <c r="U81" s="222" t="s">
        <v>2490</v>
      </c>
      <c r="W81" s="200"/>
      <c r="X81" s="209" t="str">
        <f>IF(COUNTIF('Yıldız Liste'!A:A, A81)&gt;0, "Yıldız Pazar", IF(COUNTIF('Ana Pazar Liste'!A:A, A81)&gt;0, "Ana Pazar", IF(COUNTIF('Alt Pazar Liste'!A:A, A81)&gt;0, "Alt Pazar", "")))</f>
        <v>Ana Pazar</v>
      </c>
    </row>
    <row r="82" spans="1:24" ht="30" customHeight="1" thickTop="1" thickBot="1">
      <c r="A82" s="125" t="s">
        <v>347</v>
      </c>
      <c r="B82" s="136" t="s">
        <v>355</v>
      </c>
      <c r="C82" s="137">
        <v>765978559</v>
      </c>
      <c r="D82" s="137">
        <v>45500000</v>
      </c>
      <c r="E82" s="128">
        <f>VLOOKUP(A82,'Tüm - Sektör'!$A:$H,5,0)</f>
        <v>73.796450460839452</v>
      </c>
      <c r="F82" s="128">
        <f>VLOOKUP(A82,'Tüm - Sektör'!$A:$H,6,0)</f>
        <v>47.70294147436293</v>
      </c>
      <c r="G82" s="127">
        <f>VLOOKUP(A82,'Tüm - Sektör'!$A:$H,7,0)</f>
        <v>15.667655999999999</v>
      </c>
      <c r="H82" s="159">
        <v>34.6</v>
      </c>
      <c r="I82" s="138" t="e">
        <f>VLOOKUP(A82,'Tüm - Sektör'!$A:$H,9,0)</f>
        <v>#REF!</v>
      </c>
      <c r="J82" s="137" t="e">
        <f>VLOOKUP(A82,'Tüm - Sektör'!$A:$H,10,0)</f>
        <v>#REF!</v>
      </c>
      <c r="K82" s="138" t="e">
        <f>VLOOKUP(A82,'Tüm - Sektör'!$A:$H,11,0)</f>
        <v>#REF!</v>
      </c>
      <c r="L82" s="138" t="e">
        <f>VLOOKUP(A82,'Tüm - Sektör'!$A:$H,12,0)</f>
        <v>#REF!</v>
      </c>
      <c r="M82" s="138" t="e">
        <f>VLOOKUP(A82,'Tüm - Sektör'!$A:$H,13,0)</f>
        <v>#REF!</v>
      </c>
      <c r="N82" s="139" t="e">
        <f>VLOOKUP(A82,'Tüm - Sektör'!$A:$H,14,0)</f>
        <v>#REF!</v>
      </c>
      <c r="O82" s="140" t="e">
        <f>VLOOKUP(A82,'Tüm - Sektör'!$A:$H,15,0)</f>
        <v>#REF!</v>
      </c>
      <c r="P82" s="154" t="e">
        <f>VLOOKUP(A82,'Tüm - Sektör'!$A:$H,16,0)</f>
        <v>#REF!</v>
      </c>
      <c r="Q82" s="158">
        <f t="shared" si="3"/>
        <v>11.562173998414739</v>
      </c>
      <c r="R82" s="166" t="str">
        <f t="shared" si="4"/>
        <v/>
      </c>
      <c r="S82" s="191">
        <v>11.6565040893109</v>
      </c>
      <c r="T82" s="208">
        <f t="shared" si="5"/>
        <v>9.4330090896161067E-2</v>
      </c>
      <c r="U82" s="222" t="s">
        <v>2491</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65.201275816836372</v>
      </c>
      <c r="F83" s="128">
        <f>VLOOKUP(A83,'Tüm - Sektör'!$A:$H,6,0)</f>
        <v>21.561268457948536</v>
      </c>
      <c r="G83" s="127">
        <f>VLOOKUP(A83,'Tüm - Sektör'!$A:$H,7,0)</f>
        <v>17.924288000000001</v>
      </c>
      <c r="H83" s="159">
        <v>34.24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11.686864457084106</v>
      </c>
      <c r="R83" s="166" t="str">
        <f t="shared" si="4"/>
        <v/>
      </c>
      <c r="S83" s="191">
        <v>10.975267114935814</v>
      </c>
      <c r="T83" s="208">
        <f t="shared" si="5"/>
        <v>-0.71159734214829129</v>
      </c>
      <c r="U83" s="222" t="s">
        <v>2492</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45.155746340390074</v>
      </c>
      <c r="F84" s="128">
        <f>VLOOKUP(A84,'Tüm - Sektör'!$A:$H,6,0)</f>
        <v>36.734387911645371</v>
      </c>
      <c r="G84" s="127">
        <f>VLOOKUP(A84,'Tüm - Sektör'!$A:$H,7,0)</f>
        <v>26.585895000000001</v>
      </c>
      <c r="H84" s="159">
        <v>33.32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12.005059308522448</v>
      </c>
      <c r="R84" s="166" t="str">
        <f t="shared" si="4"/>
        <v/>
      </c>
      <c r="S84" s="191">
        <v>11.940554512237849</v>
      </c>
      <c r="T84" s="208">
        <f t="shared" si="5"/>
        <v>-6.4504796284598598E-2</v>
      </c>
      <c r="U84" s="222" t="s">
        <v>2493</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t="s">
        <v>2494</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28.301861863318507</v>
      </c>
      <c r="F86" s="128">
        <f>VLOOKUP(A86,'Tüm - Sektör'!$A:$H,6,0)</f>
        <v>10.837645844177354</v>
      </c>
      <c r="G86" s="127">
        <f>VLOOKUP(A86,'Tüm - Sektör'!$A:$H,7,0)</f>
        <v>44.361629999999998</v>
      </c>
      <c r="H86" s="159">
        <v>31.86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12.555167242916461</v>
      </c>
      <c r="R86" s="166" t="str">
        <f t="shared" si="4"/>
        <v/>
      </c>
      <c r="S86" s="191">
        <v>12.539424086499011</v>
      </c>
      <c r="T86" s="208">
        <f t="shared" si="5"/>
        <v>-1.5743156417450166E-2</v>
      </c>
      <c r="U86" s="222" t="s">
        <v>2495</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23.010965826860737</v>
      </c>
      <c r="F87" s="128">
        <f>VLOOKUP(A87,'Tüm - Sektör'!$A:$H,6,0)</f>
        <v>3.8207947827602773</v>
      </c>
      <c r="G87" s="127">
        <f>VLOOKUP(A87,'Tüm - Sektör'!$A:$H,7,0)</f>
        <v>54.564166</v>
      </c>
      <c r="H87" s="159">
        <v>31.86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 t="shared" si="3"/>
        <v>12.555741591971564</v>
      </c>
      <c r="R87" s="166" t="str">
        <f t="shared" si="4"/>
        <v/>
      </c>
      <c r="S87" s="191">
        <v>12.500810222506692</v>
      </c>
      <c r="T87" s="208">
        <f t="shared" si="5"/>
        <v>-5.4931369464872759E-2</v>
      </c>
      <c r="U87" s="222" t="s">
        <v>2496</v>
      </c>
      <c r="W87" s="200"/>
      <c r="X87" s="209" t="str">
        <f>IF(COUNTIF('Yıldız Liste'!A:A, A87)&gt;0, "Yıldız Pazar", IF(COUNTIF('Ana Pazar Liste'!A:A, A87)&gt;0, "Ana Pazar", IF(COUNTIF('Alt Pazar Liste'!A:A, A87)&gt;0, "Alt Pazar", "")))</f>
        <v>Ana Pazar</v>
      </c>
    </row>
    <row r="88" spans="1:24" ht="30" customHeight="1" thickTop="1" thickBot="1">
      <c r="A88" s="125" t="s">
        <v>189</v>
      </c>
      <c r="B88" s="136" t="s">
        <v>351</v>
      </c>
      <c r="C88" s="137">
        <v>2158486550</v>
      </c>
      <c r="D88" s="137">
        <v>118350000</v>
      </c>
      <c r="E88" s="128">
        <f>VLOOKUP(A88,'Tüm - Sektör'!$A:$H,5,0)</f>
        <v>28.388225946100277</v>
      </c>
      <c r="F88" s="128">
        <f>VLOOKUP(A88,'Tüm - Sektör'!$A:$H,6,0)</f>
        <v>7.4958349033851599</v>
      </c>
      <c r="G88" s="127">
        <f>VLOOKUP(A88,'Tüm - Sektör'!$A:$H,7,0)</f>
        <v>44.628962999999999</v>
      </c>
      <c r="H88" s="159">
        <v>31.58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12.669370853841492</v>
      </c>
      <c r="R88" s="166" t="str">
        <f t="shared" si="4"/>
        <v/>
      </c>
      <c r="S88" s="191">
        <v>12.503085361384821</v>
      </c>
      <c r="T88" s="208">
        <f t="shared" si="5"/>
        <v>-0.16628549245667124</v>
      </c>
      <c r="U88" s="222" t="s">
        <v>2497</v>
      </c>
      <c r="W88" s="200"/>
      <c r="X88" s="209" t="str">
        <f>IF(COUNTIF('Yıldız Liste'!A:A, A88)&gt;0, "Yıldız Pazar", IF(COUNTIF('Ana Pazar Liste'!A:A, A88)&gt;0, "Ana Pazar", IF(COUNTIF('Alt Pazar Liste'!A:A, A88)&gt;0, "Alt Pazar", "")))</f>
        <v>Ana Pazar</v>
      </c>
    </row>
    <row r="89" spans="1:24" ht="30" customHeight="1" thickTop="1" thickBot="1">
      <c r="A89" s="125" t="s">
        <v>761</v>
      </c>
      <c r="B89" s="136" t="s">
        <v>255</v>
      </c>
      <c r="C89" s="137">
        <v>3597943991</v>
      </c>
      <c r="D89" s="137">
        <v>160000000</v>
      </c>
      <c r="E89" s="128">
        <f>VLOOKUP(A89,'Tüm - Sektör'!$A:$H,5,0)</f>
        <v>31.698357416477368</v>
      </c>
      <c r="F89" s="128">
        <f>VLOOKUP(A89,'Tüm - Sektör'!$A:$H,6,0)</f>
        <v>6.3907978662252756</v>
      </c>
      <c r="G89" s="127">
        <f>VLOOKUP(A89,'Tüm - Sektör'!$A:$H,7,0)</f>
        <v>39.992564999999999</v>
      </c>
      <c r="H89" s="159">
        <v>31.56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12.676986193717033</v>
      </c>
      <c r="R89" s="166" t="str">
        <f t="shared" si="4"/>
        <v/>
      </c>
      <c r="S89" s="191">
        <v>12.847966739682386</v>
      </c>
      <c r="T89" s="208">
        <f t="shared" si="5"/>
        <v>0.17098054596535306</v>
      </c>
      <c r="U89" s="222" t="s">
        <v>2498</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17.646223098403471</v>
      </c>
      <c r="F90" s="128">
        <f>VLOOKUP(A90,'Tüm - Sektör'!$A:$H,6,0)</f>
        <v>2.124003743187707</v>
      </c>
      <c r="G90" s="127">
        <f>VLOOKUP(A90,'Tüm - Sektör'!$A:$H,7,0)</f>
        <v>72.488142999999994</v>
      </c>
      <c r="H90" s="159">
        <v>31.28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12.791419433669738</v>
      </c>
      <c r="R90" s="166" t="str">
        <f t="shared" si="4"/>
        <v/>
      </c>
      <c r="S90" s="191">
        <v>12.637890078496191</v>
      </c>
      <c r="T90" s="208">
        <f t="shared" si="5"/>
        <v>-0.15352935517354638</v>
      </c>
      <c r="U90" s="222" t="s">
        <v>2499</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31.968300948869047</v>
      </c>
      <c r="F91" s="128">
        <f>VLOOKUP(A91,'Tüm - Sektör'!$A:$H,6,0)</f>
        <v>10.261049895319868</v>
      </c>
      <c r="G91" s="127">
        <f>VLOOKUP(A91,'Tüm - Sektör'!$A:$H,7,0)</f>
        <v>40.319831000000001</v>
      </c>
      <c r="H91" s="159">
        <v>31.04</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12.889564916155395</v>
      </c>
      <c r="R91" s="166" t="str">
        <f t="shared" si="4"/>
        <v/>
      </c>
      <c r="S91" s="191">
        <v>12.864697588342876</v>
      </c>
      <c r="T91" s="208">
        <f t="shared" si="5"/>
        <v>-2.486732781251888E-2</v>
      </c>
      <c r="U91" s="222" t="s">
        <v>2500</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18.118314395776704</v>
      </c>
      <c r="F92" s="128">
        <f>VLOOKUP(A92,'Tüm - Sektör'!$A:$H,6,0)</f>
        <v>2.3239781171430756</v>
      </c>
      <c r="G92" s="127">
        <f>VLOOKUP(A92,'Tüm - Sektör'!$A:$H,7,0)</f>
        <v>71.729606000000004</v>
      </c>
      <c r="H92" s="159">
        <v>30.78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12.99619552993191</v>
      </c>
      <c r="R92" s="166" t="str">
        <f t="shared" si="4"/>
        <v/>
      </c>
      <c r="S92" s="191">
        <v>12.970911102830875</v>
      </c>
      <c r="T92" s="208">
        <f t="shared" si="5"/>
        <v>-2.5284427101034623E-2</v>
      </c>
      <c r="U92" s="222" t="s">
        <v>2501</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27.145398793691598</v>
      </c>
      <c r="F93" s="128">
        <f>VLOOKUP(A93,'Tüm - Sektör'!$A:$H,6,0)</f>
        <v>11.041447546752735</v>
      </c>
      <c r="G93" s="127">
        <f>VLOOKUP(A93,'Tüm - Sektör'!$A:$H,7,0)</f>
        <v>48.191560000000003</v>
      </c>
      <c r="H93" s="159">
        <v>30.58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13.081791146901164</v>
      </c>
      <c r="R93" s="166" t="str">
        <f t="shared" si="4"/>
        <v/>
      </c>
      <c r="S93" s="191">
        <v>13.022173609122317</v>
      </c>
      <c r="T93" s="208">
        <f t="shared" si="5"/>
        <v>-5.9617537778846597E-2</v>
      </c>
      <c r="U93" s="222" t="s">
        <v>2502</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13.290459337245693</v>
      </c>
      <c r="R94" s="166" t="str">
        <f t="shared" si="4"/>
        <v/>
      </c>
      <c r="S94" s="191">
        <v>13.2201859236978</v>
      </c>
      <c r="T94" s="208">
        <f t="shared" si="5"/>
        <v>-7.0273413547893071E-2</v>
      </c>
      <c r="U94" s="222" t="s">
        <v>2503</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13.298648001314218</v>
      </c>
      <c r="R95" s="166" t="str">
        <f t="shared" si="4"/>
        <v/>
      </c>
      <c r="S95" s="191">
        <v>13.325227577599323</v>
      </c>
      <c r="T95" s="208">
        <f t="shared" si="5"/>
        <v>2.6579576285104878E-2</v>
      </c>
      <c r="U95" s="222" t="s">
        <v>2504</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26.390510453803724</v>
      </c>
      <c r="F96" s="128">
        <f>VLOOKUP(A96,'Tüm - Sektör'!$A:$H,6,0)</f>
        <v>14.28057924989379</v>
      </c>
      <c r="G96" s="127">
        <f>VLOOKUP(A96,'Tüm - Sektör'!$A:$H,7,0)</f>
        <v>53.070768999999999</v>
      </c>
      <c r="H96" s="159">
        <v>28.56</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14.005646840859026</v>
      </c>
      <c r="R96" s="166" t="str">
        <f t="shared" si="4"/>
        <v/>
      </c>
      <c r="S96" s="191">
        <v>13.879294718075423</v>
      </c>
      <c r="T96" s="208">
        <f t="shared" si="5"/>
        <v>-0.12635212278360264</v>
      </c>
      <c r="U96" s="222" t="s">
        <v>2505</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47.101200072217786</v>
      </c>
      <c r="F97" s="128">
        <f>VLOOKUP(A97,'Tüm - Sektör'!$A:$H,6,0)</f>
        <v>13.12438618857607</v>
      </c>
      <c r="G97" s="127">
        <f>VLOOKUP(A97,'Tüm - Sektör'!$A:$H,7,0)</f>
        <v>29.906797999999998</v>
      </c>
      <c r="H97" s="159">
        <v>28.4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14.086460761174026</v>
      </c>
      <c r="R97" s="166" t="str">
        <f t="shared" si="4"/>
        <v/>
      </c>
      <c r="S97" s="191">
        <v>14.246990228537834</v>
      </c>
      <c r="T97" s="208">
        <f t="shared" si="5"/>
        <v>0.16052946736380846</v>
      </c>
      <c r="U97" s="222" t="s">
        <v>2506</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58.751647431914989</v>
      </c>
      <c r="F98" s="128">
        <f>VLOOKUP(A98,'Tüm - Sektör'!$A:$H,6,0)</f>
        <v>46.638951944503972</v>
      </c>
      <c r="G98" s="127">
        <f>VLOOKUP(A98,'Tüm - Sektör'!$A:$H,7,0)</f>
        <v>24.81212</v>
      </c>
      <c r="H98" s="159">
        <v>27.44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14.577529262783667</v>
      </c>
      <c r="R98" s="166" t="str">
        <f t="shared" si="4"/>
        <v/>
      </c>
      <c r="S98" s="191">
        <v>14.535152724229063</v>
      </c>
      <c r="T98" s="208">
        <f t="shared" si="5"/>
        <v>-4.2376538554604437E-2</v>
      </c>
      <c r="U98" s="222" t="s">
        <v>2507</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77.596656038841132</v>
      </c>
      <c r="F99" s="128">
        <f>VLOOKUP(A99,'Tüm - Sektör'!$A:$H,6,0)</f>
        <v>51.550676657592511</v>
      </c>
      <c r="G99" s="127">
        <f>VLOOKUP(A99,'Tüm - Sektör'!$A:$H,7,0)</f>
        <v>18.855746</v>
      </c>
      <c r="H99" s="159">
        <v>27.34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14.631428367177545</v>
      </c>
      <c r="R99" s="166" t="str">
        <f t="shared" si="4"/>
        <v/>
      </c>
      <c r="S99" s="191">
        <v>14.782825260851221</v>
      </c>
      <c r="T99" s="208">
        <f t="shared" si="5"/>
        <v>0.15139689367367559</v>
      </c>
      <c r="U99" s="222" t="s">
        <v>2508</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58.46375679593524</v>
      </c>
      <c r="F100" s="128">
        <f>VLOOKUP(A100,'Tüm - Sektör'!$A:$H,6,0)</f>
        <v>27.339953608274989</v>
      </c>
      <c r="G100" s="127">
        <f>VLOOKUP(A100,'Tüm - Sektör'!$A:$H,7,0)</f>
        <v>25.101271000000001</v>
      </c>
      <c r="H100" s="159">
        <v>27.26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14.675146030128621</v>
      </c>
      <c r="R100" s="166" t="str">
        <f t="shared" si="4"/>
        <v/>
      </c>
      <c r="S100" s="191">
        <v>14.632204856668114</v>
      </c>
      <c r="T100" s="208">
        <f t="shared" si="5"/>
        <v>-4.2941173460507187E-2</v>
      </c>
      <c r="U100" s="222" t="s">
        <v>2509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45.082222648249235</v>
      </c>
      <c r="F101" s="128">
        <f>VLOOKUP(A101,'Tüm - Sektör'!$A:$H,6,0)</f>
        <v>3.740580362776027</v>
      </c>
      <c r="G101" s="127">
        <f>VLOOKUP(A101,'Tüm - Sektör'!$A:$H,7,0)</f>
        <v>33.254894999999998</v>
      </c>
      <c r="H101" s="159">
        <v>26.7</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14.992045805341501</v>
      </c>
      <c r="R101" s="166" t="str">
        <f t="shared" si="4"/>
        <v/>
      </c>
      <c r="S101" s="191">
        <v>15.09380177234608</v>
      </c>
      <c r="T101" s="208">
        <f t="shared" si="5"/>
        <v>0.10175596700457845</v>
      </c>
      <c r="U101" s="222" t="s">
        <v>2510</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15.174646734691887</v>
      </c>
      <c r="R102" s="166" t="str">
        <f t="shared" si="4"/>
        <v/>
      </c>
      <c r="S102" s="191">
        <v>15.232432898951947</v>
      </c>
      <c r="T102" s="208">
        <f t="shared" si="5"/>
        <v>5.7786164260059891E-2</v>
      </c>
      <c r="U102" s="222" t="s">
        <v>2511</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18.774485155507417</v>
      </c>
      <c r="F103" s="128">
        <f>VLOOKUP(A103,'Tüm - Sektör'!$A:$H,6,0)</f>
        <v>5.5628104164466423</v>
      </c>
      <c r="G103" s="127">
        <f>VLOOKUP(A103,'Tüm - Sektör'!$A:$H,7,0)</f>
        <v>82.584238999999997</v>
      </c>
      <c r="H103" s="159">
        <v>25.8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15.504765691843765</v>
      </c>
      <c r="R103" s="166" t="str">
        <f t="shared" si="4"/>
        <v/>
      </c>
      <c r="S103" s="191">
        <v>15.650350346227276</v>
      </c>
      <c r="T103" s="208">
        <f t="shared" si="5"/>
        <v>0.14558465438351043</v>
      </c>
      <c r="U103" s="222" t="s">
        <v>2512</v>
      </c>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66.829230105482864</v>
      </c>
      <c r="F104" s="128">
        <f>VLOOKUP(A104,'Tüm - Sektör'!$A:$H,6,0)</f>
        <v>23.399590373068229</v>
      </c>
      <c r="G104" s="127">
        <f>VLOOKUP(A104,'Tüm - Sektör'!$A:$H,7,0)</f>
        <v>24.496238000000002</v>
      </c>
      <c r="H104" s="159">
        <v>24.44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16.370647260206734</v>
      </c>
      <c r="R104" s="166" t="str">
        <f t="shared" si="4"/>
        <v/>
      </c>
      <c r="S104" s="191">
        <v>16.211451338713637</v>
      </c>
      <c r="T104" s="208">
        <f t="shared" si="5"/>
        <v>-0.15919592149309736</v>
      </c>
      <c r="U104" s="222" t="s">
        <v>2513</v>
      </c>
      <c r="W104" s="200"/>
      <c r="X104" s="209" t="str">
        <f>IF(COUNTIF('Yıldız Liste'!A:A, A104)&gt;0, "Yıldız Pazar", IF(COUNTIF('Ana Pazar Liste'!A:A, A104)&gt;0, "Ana Pazar", IF(COUNTIF('Alt Pazar Liste'!A:A, A104)&gt;0, "Alt Pazar", "")))</f>
        <v>Ana Pazar</v>
      </c>
    </row>
    <row r="105" spans="1:24" ht="30" customHeight="1" thickTop="1" thickBot="1">
      <c r="A105" s="125" t="s">
        <v>634</v>
      </c>
      <c r="B105" s="136" t="s">
        <v>221</v>
      </c>
      <c r="C105" s="137">
        <v>2408811125</v>
      </c>
      <c r="D105" s="137">
        <v>200000000</v>
      </c>
      <c r="E105" s="128">
        <f>VLOOKUP(A105,'Tüm - Sektör'!$A:$H,5,0)</f>
        <v>23.873915169294708</v>
      </c>
      <c r="F105" s="128">
        <f>VLOOKUP(A105,'Tüm - Sektör'!$A:$H,6,0)</f>
        <v>4.973732326936398</v>
      </c>
      <c r="G105" s="127">
        <f>VLOOKUP(A105,'Tüm - Sektör'!$A:$H,7,0)</f>
        <v>69.12876</v>
      </c>
      <c r="H105" s="159">
        <v>24.24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16.503741519985333</v>
      </c>
      <c r="R105" s="166" t="str">
        <f t="shared" si="4"/>
        <v/>
      </c>
      <c r="S105" s="191">
        <v>16.627210907915398</v>
      </c>
      <c r="T105" s="208">
        <f t="shared" si="5"/>
        <v>0.12346938793006501</v>
      </c>
      <c r="U105" s="222" t="s">
        <v>2514</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22.377619735917516</v>
      </c>
      <c r="F106" s="128">
        <f>VLOOKUP(A106,'Tüm - Sektör'!$A:$H,6,0)</f>
        <v>2.4186813530799638</v>
      </c>
      <c r="G106" s="127">
        <f>VLOOKUP(A106,'Tüm - Sektör'!$A:$H,7,0)</f>
        <v>74.176674000000006</v>
      </c>
      <c r="H106" s="159">
        <v>24.1</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16.598974040471198</v>
      </c>
      <c r="R106" s="166" t="str">
        <f t="shared" si="4"/>
        <v/>
      </c>
      <c r="S106" s="191">
        <v>16.261596519323412</v>
      </c>
      <c r="T106" s="208">
        <f t="shared" si="5"/>
        <v>-0.3373775211477863</v>
      </c>
      <c r="U106" s="222" t="s">
        <v>2515</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91.298484131324898</v>
      </c>
      <c r="F107" s="128">
        <f>VLOOKUP(A107,'Tüm - Sektör'!$A:$H,6,0)</f>
        <v>55.71227101835234</v>
      </c>
      <c r="G107" s="127">
        <f>VLOOKUP(A107,'Tüm - Sektör'!$A:$H,7,0)</f>
        <v>18.348433</v>
      </c>
      <c r="H107" s="159">
        <v>23.88</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16.751841190851781</v>
      </c>
      <c r="R107" s="166" t="str">
        <f t="shared" si="4"/>
        <v/>
      </c>
      <c r="S107" s="191">
        <v>16.879070364453188</v>
      </c>
      <c r="T107" s="208">
        <f t="shared" si="5"/>
        <v>0.12722917360140684</v>
      </c>
      <c r="U107" s="222" t="s">
        <v>2516</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64.472639004061364</v>
      </c>
      <c r="F108" s="128">
        <f>VLOOKUP(A108,'Tüm - Sektör'!$A:$H,6,0)</f>
        <v>34.832193945841411</v>
      </c>
      <c r="G108" s="127">
        <f>VLOOKUP(A108,'Tüm - Sektör'!$A:$H,7,0)</f>
        <v>26.361856</v>
      </c>
      <c r="H108" s="159">
        <v>23.54</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16.99618425365049</v>
      </c>
      <c r="R108" s="166" t="str">
        <f t="shared" si="4"/>
        <v/>
      </c>
      <c r="S108" s="191">
        <v>16.824650013916422</v>
      </c>
      <c r="T108" s="208">
        <f t="shared" si="5"/>
        <v>-0.17153423973406845</v>
      </c>
      <c r="U108" s="222" t="s">
        <v>2517</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77.072888832916846</v>
      </c>
      <c r="F109" s="128">
        <f>VLOOKUP(A109,'Tüm - Sektör'!$A:$H,6,0)</f>
        <v>76.158981060194506</v>
      </c>
      <c r="G109" s="127">
        <f>VLOOKUP(A109,'Tüm - Sektör'!$A:$H,7,0)</f>
        <v>22.200189999999999</v>
      </c>
      <c r="H109" s="159">
        <v>23.38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17.11032775939632</v>
      </c>
      <c r="R109" s="166" t="str">
        <f t="shared" si="4"/>
        <v/>
      </c>
      <c r="S109" s="191">
        <v>17.15435090114434</v>
      </c>
      <c r="T109" s="208">
        <f t="shared" si="5"/>
        <v>4.4023141748020578E-2</v>
      </c>
      <c r="U109" s="222" t="s">
        <v>2518</v>
      </c>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15.360950960130685</v>
      </c>
      <c r="F110" s="128">
        <f>VLOOKUP(A110,'Tüm - Sektör'!$A:$H,6,0)</f>
        <v>3.9005900208916899</v>
      </c>
      <c r="G110" s="127">
        <f>VLOOKUP(A110,'Tüm - Sektör'!$A:$H,7,0)</f>
        <v>111.579138</v>
      </c>
      <c r="H110" s="159">
        <v>23.34</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17.139616669916542</v>
      </c>
      <c r="R110" s="166" t="str">
        <f t="shared" si="4"/>
        <v/>
      </c>
      <c r="S110" s="191">
        <v>17.317690609344243</v>
      </c>
      <c r="T110" s="208">
        <f t="shared" si="5"/>
        <v>0.17807393942770133</v>
      </c>
      <c r="U110" s="222" t="s">
        <v>2519</v>
      </c>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59.915895542150778</v>
      </c>
      <c r="F111" s="128">
        <f>VLOOKUP(A111,'Tüm - Sektör'!$A:$H,6,0)</f>
        <v>85.475081910411603</v>
      </c>
      <c r="G111" s="127">
        <f>VLOOKUP(A111,'Tüm - Sektör'!$A:$H,7,0)</f>
        <v>29.645479000000002</v>
      </c>
      <c r="H111" s="159">
        <v>22.52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17.762354230610246</v>
      </c>
      <c r="R111" s="166" t="str">
        <f t="shared" si="4"/>
        <v/>
      </c>
      <c r="S111" s="191">
        <v>18.01838816546589</v>
      </c>
      <c r="T111" s="208">
        <f t="shared" si="5"/>
        <v>0.25603393485564396</v>
      </c>
      <c r="U111" s="222" t="s">
        <v>2520</v>
      </c>
      <c r="W111" s="200"/>
      <c r="X111" s="209" t="str">
        <f>IF(COUNTIF('Yıldız Liste'!A:A, A111)&gt;0, "Yıldız Pazar", IF(COUNTIF('Ana Pazar Liste'!A:A, A111)&gt;0, "Ana Pazar", IF(COUNTIF('Alt Pazar Liste'!A:A, A111)&gt;0, "Alt Pazar", "")))</f>
        <v>Ana Pazar</v>
      </c>
    </row>
    <row r="112" spans="1:24" ht="30" customHeight="1" thickTop="1" thickBot="1">
      <c r="A112" s="125" t="s">
        <v>361</v>
      </c>
      <c r="B112" s="126" t="s">
        <v>200</v>
      </c>
      <c r="C112" s="127">
        <v>6812645348</v>
      </c>
      <c r="D112" s="127">
        <v>324000000</v>
      </c>
      <c r="E112" s="128">
        <f>VLOOKUP(A112,'Tüm - Sektör'!$A:$H,5,0)</f>
        <v>56.752662159551853</v>
      </c>
      <c r="F112" s="128">
        <f>VLOOKUP(A112,'Tüm - Sektör'!$A:$H,6,0)</f>
        <v>7.9619335240673195</v>
      </c>
      <c r="G112" s="127">
        <f>VLOOKUP(A112,'Tüm - Sektör'!$A:$H,7,0)</f>
        <v>32.008808999999999</v>
      </c>
      <c r="H112" s="159">
        <v>22.04</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 t="shared" si="3"/>
        <v>18.165851233066228</v>
      </c>
      <c r="R112" s="166" t="str">
        <f t="shared" si="4"/>
        <v/>
      </c>
      <c r="S112" s="191">
        <v>18.182350643813788</v>
      </c>
      <c r="T112" s="208">
        <f t="shared" si="5"/>
        <v>1.6499410747560006E-2</v>
      </c>
      <c r="U112" s="222" t="s">
        <v>2521</v>
      </c>
      <c r="W112" s="200"/>
      <c r="X112" s="209" t="str">
        <f>IF(COUNTIF('Yıldız Liste'!A:A, A112)&gt;0, "Yıldız Pazar", IF(COUNTIF('Ana Pazar Liste'!A:A, A112)&gt;0, "Ana Pazar", IF(COUNTIF('Alt Pazar Liste'!A:A, A112)&gt;0, "Alt Pazar", "")))</f>
        <v>Ana Pazar</v>
      </c>
    </row>
    <row r="113" spans="1:24" ht="30" customHeight="1" thickTop="1" thickBot="1">
      <c r="A113" s="125" t="s">
        <v>763</v>
      </c>
      <c r="B113" s="136" t="s">
        <v>221</v>
      </c>
      <c r="C113" s="137">
        <v>3157167716</v>
      </c>
      <c r="D113" s="137">
        <v>210492225</v>
      </c>
      <c r="E113" s="128">
        <f>VLOOKUP(A113,'Tüm - Sektör'!$A:$H,5,0)</f>
        <v>36.369525726399146</v>
      </c>
      <c r="F113" s="128">
        <f>VLOOKUP(A113,'Tüm - Sektör'!$A:$H,6,0)</f>
        <v>8.2277726763902006</v>
      </c>
      <c r="G113" s="127">
        <f>VLOOKUP(A113,'Tüm - Sektör'!$A:$H,7,0)</f>
        <v>50.002209999999998</v>
      </c>
      <c r="H113" s="159">
        <v>22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 t="shared" si="3"/>
        <v>18.185566629718124</v>
      </c>
      <c r="R113" s="166" t="str">
        <f t="shared" si="4"/>
        <v/>
      </c>
      <c r="S113" s="191">
        <v>18.335585052878038</v>
      </c>
      <c r="T113" s="208">
        <f t="shared" si="5"/>
        <v>0.15001842315991354</v>
      </c>
      <c r="U113" s="222" t="s">
        <v>2522</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20.294997777839807</v>
      </c>
      <c r="F114" s="128">
        <f>VLOOKUP(A114,'Tüm - Sektör'!$A:$H,6,0)</f>
        <v>3.0698831913235223</v>
      </c>
      <c r="G114" s="127">
        <f>VLOOKUP(A114,'Tüm - Sektör'!$A:$H,7,0)</f>
        <v>89.692524000000006</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18.203095752688437</v>
      </c>
      <c r="R114" s="166" t="str">
        <f t="shared" si="4"/>
        <v/>
      </c>
      <c r="S114" s="191">
        <v>18.104255413759812</v>
      </c>
      <c r="T114" s="208">
        <f t="shared" si="5"/>
        <v>-9.884033892862476E-2</v>
      </c>
      <c r="U114" s="222" t="s">
        <v>2523</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43.14279538856799</v>
      </c>
      <c r="F115" s="128">
        <f>VLOOKUP(A115,'Tüm - Sektör'!$A:$H,6,0)</f>
        <v>14.800272860572209</v>
      </c>
      <c r="G115" s="127">
        <f>VLOOKUP(A115,'Tüm - Sektör'!$A:$H,7,0)</f>
        <v>42.424709</v>
      </c>
      <c r="H115" s="159">
        <v>21.86</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 t="shared" si="3"/>
        <v>18.303205398065387</v>
      </c>
      <c r="R115" s="166" t="str">
        <f t="shared" si="4"/>
        <v/>
      </c>
      <c r="S115" s="191">
        <v>18.170212080004969</v>
      </c>
      <c r="T115" s="208">
        <f t="shared" si="5"/>
        <v>-0.13299331806041792</v>
      </c>
      <c r="U115" s="222" t="s">
        <v>2524</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75.839589163294377</v>
      </c>
      <c r="F116" s="128">
        <f>VLOOKUP(A116,'Tüm - Sektör'!$A:$H,6,0)</f>
        <v>36.227300391482608</v>
      </c>
      <c r="G116" s="127">
        <f>VLOOKUP(A116,'Tüm - Sektör'!$A:$H,7,0)</f>
        <v>24.468298000000001</v>
      </c>
      <c r="H116" s="159">
        <v>21.56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18.556656678450576</v>
      </c>
      <c r="R116" s="166" t="str">
        <f t="shared" si="4"/>
        <v/>
      </c>
      <c r="S116" s="191">
        <v>18.352363210430937</v>
      </c>
      <c r="T116" s="208">
        <f t="shared" si="5"/>
        <v>-0.20429346801963888</v>
      </c>
      <c r="U116" s="222" t="s">
        <v>2525</v>
      </c>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38.0555733148231</v>
      </c>
      <c r="F117" s="128">
        <f>VLOOKUP(A117,'Tüm - Sektör'!$A:$H,6,0)</f>
        <v>9.0608507892435952</v>
      </c>
      <c r="G117" s="127">
        <f>VLOOKUP(A117,'Tüm - Sektör'!$A:$H,7,0)</f>
        <v>49.455556000000001</v>
      </c>
      <c r="H117" s="159">
        <v>21.26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18.820595371833395</v>
      </c>
      <c r="R117" s="166" t="str">
        <f t="shared" si="4"/>
        <v/>
      </c>
      <c r="S117" s="191">
        <v>18.838317213049816</v>
      </c>
      <c r="T117" s="208">
        <f t="shared" si="5"/>
        <v>1.7721841216420842E-2</v>
      </c>
      <c r="U117" s="222" t="s">
        <v>2526</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52.507774803242967</v>
      </c>
      <c r="F118" s="128">
        <f>VLOOKUP(A118,'Tüm - Sektör'!$A:$H,6,0)</f>
        <v>52.639373236333803</v>
      </c>
      <c r="G118" s="127">
        <f>VLOOKUP(A118,'Tüm - Sektör'!$A:$H,7,0)</f>
        <v>37.056989999999999</v>
      </c>
      <c r="H118" s="159">
        <v>20.56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19.457800858060267</v>
      </c>
      <c r="R118" s="166" t="str">
        <f t="shared" si="4"/>
        <v/>
      </c>
      <c r="S118" s="191">
        <v>19.514750519108247</v>
      </c>
      <c r="T118" s="208">
        <f t="shared" si="5"/>
        <v>5.6949661047980271E-2</v>
      </c>
      <c r="U118" s="222" t="s">
        <v>2527</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40.072811677689785</v>
      </c>
      <c r="F119" s="128">
        <f>VLOOKUP(A119,'Tüm - Sektör'!$A:$H,6,0)</f>
        <v>8.1864783815505184</v>
      </c>
      <c r="G119" s="127">
        <f>VLOOKUP(A119,'Tüm - Sektör'!$A:$H,7,0)</f>
        <v>49.484341999999998</v>
      </c>
      <c r="H119" s="159">
        <v>20.18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19.829767179603952</v>
      </c>
      <c r="R119" s="166" t="str">
        <f t="shared" si="4"/>
        <v/>
      </c>
      <c r="S119" s="191">
        <v>19.770983284802757</v>
      </c>
      <c r="T119" s="208">
        <f t="shared" si="5"/>
        <v>-5.8783894801194947E-2</v>
      </c>
      <c r="U119" s="222" t="s">
        <v>2528</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115.39983040840924</v>
      </c>
      <c r="F120" s="128">
        <f>VLOOKUP(A120,'Tüm - Sektör'!$A:$H,6,0)</f>
        <v>144.61131630126471</v>
      </c>
      <c r="G120" s="127">
        <f>VLOOKUP(A120,'Tüm - Sektör'!$A:$H,7,0)</f>
        <v>17.263808999999998</v>
      </c>
      <c r="H120" s="159">
        <v>20.079999999999998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19.92240630803169</v>
      </c>
      <c r="R120" s="166" t="str">
        <f t="shared" si="4"/>
        <v/>
      </c>
      <c r="S120" s="191">
        <v>20.082425635807041</v>
      </c>
      <c r="T120" s="208">
        <f t="shared" si="5"/>
        <v>0.16001932777535188</v>
      </c>
      <c r="U120" s="222" t="s">
        <v>2529</v>
      </c>
      <c r="W120" s="200"/>
      <c r="X120" s="209" t="str">
        <f>IF(COUNTIF('Yıldız Liste'!A:A, A120)&gt;0, "Yıldız Pazar", IF(COUNTIF('Ana Pazar Liste'!A:A, A120)&gt;0, "Ana Pazar", IF(COUNTIF('Alt Pazar Liste'!A:A, A120)&gt;0, "Alt Pazar", "")))</f>
        <v>Ana Pazar</v>
      </c>
    </row>
    <row r="121" spans="1:24" ht="30" customHeight="1" thickTop="1" thickBot="1">
      <c r="A121" s="125" t="s">
        <v>65</v>
      </c>
      <c r="B121" s="136" t="s">
        <v>357</v>
      </c>
      <c r="C121" s="137">
        <v>2454857833</v>
      </c>
      <c r="D121" s="137">
        <v>150000000</v>
      </c>
      <c r="E121" s="128">
        <f>VLOOKUP(A121,'Tüm - Sektör'!$A:$H,5,0)</f>
        <v>100.9821014274325</v>
      </c>
      <c r="F121" s="128">
        <f>VLOOKUP(A121,'Tüm - Sektör'!$A:$H,6,0)</f>
        <v>35.432316290327194</v>
      </c>
      <c r="G121" s="127">
        <f>VLOOKUP(A121,'Tüm - Sektör'!$A:$H,7,0)</f>
        <v>20.225930999999999</v>
      </c>
      <c r="H121" s="159">
        <v>19.59</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20.424570157062512</v>
      </c>
      <c r="R121" s="166" t="str">
        <f t="shared" si="4"/>
        <v/>
      </c>
      <c r="S121" s="191">
        <v>20.197745046787212</v>
      </c>
      <c r="T121" s="208">
        <f t="shared" si="5"/>
        <v>-0.22682511027529983</v>
      </c>
      <c r="U121" s="222" t="s">
        <v>2530</v>
      </c>
      <c r="W121" s="200"/>
      <c r="X121" s="209" t="str">
        <f>IF(COUNTIF('Yıldız Liste'!A:A, A121)&gt;0, "Yıldız Pazar", IF(COUNTIF('Ana Pazar Liste'!A:A, A121)&gt;0, "Ana Pazar", IF(COUNTIF('Alt Pazar Liste'!A:A, A121)&gt;0, "Alt Pazar", "")))</f>
        <v>Ana Pazar</v>
      </c>
    </row>
    <row r="122" spans="1:24" ht="30" customHeight="1" thickTop="1" thickBot="1">
      <c r="A122" s="125" t="s">
        <v>53</v>
      </c>
      <c r="B122" s="136" t="s">
        <v>375</v>
      </c>
      <c r="C122" s="137">
        <v>1141807084</v>
      </c>
      <c r="D122" s="137">
        <v>170000000</v>
      </c>
      <c r="E122" s="128">
        <f>VLOOKUP(A122,'Tüm - Sektör'!$A:$H,5,0)</f>
        <v>37.200098156178989</v>
      </c>
      <c r="F122" s="128">
        <f>VLOOKUP(A122,'Tüm - Sektör'!$A:$H,6,0)</f>
        <v>10.941205340052644</v>
      </c>
      <c r="G122" s="127">
        <f>VLOOKUP(A122,'Tüm - Sektör'!$A:$H,7,0)</f>
        <v>55.376739000000001</v>
      </c>
      <c r="H122" s="159">
        <v>19.420000000000002</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20.600201263691051</v>
      </c>
      <c r="R122" s="166" t="str">
        <f t="shared" si="4"/>
        <v/>
      </c>
      <c r="S122" s="191">
        <v>19.326372393279243</v>
      </c>
      <c r="T122" s="208">
        <f t="shared" si="5"/>
        <v>-1.2738288704118084</v>
      </c>
      <c r="U122" s="222" t="s">
        <v>2531</v>
      </c>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33.981395933317216</v>
      </c>
      <c r="F123" s="128">
        <f>VLOOKUP(A123,'Tüm - Sektör'!$A:$H,6,0)</f>
        <v>2.1951806158473652</v>
      </c>
      <c r="G123" s="127">
        <f>VLOOKUP(A123,'Tüm - Sektör'!$A:$H,7,0)</f>
        <v>61.448740000000001</v>
      </c>
      <c r="H123" s="159">
        <v>19.170000000000002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20.881139635434671</v>
      </c>
      <c r="R123" s="166" t="str">
        <f t="shared" si="4"/>
        <v/>
      </c>
      <c r="S123" s="191">
        <v>21.090171064872639</v>
      </c>
      <c r="T123" s="208">
        <f t="shared" si="5"/>
        <v>0.20903142943796738</v>
      </c>
      <c r="U123" s="222" t="s">
        <v>2532</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41.28825550411154</v>
      </c>
      <c r="F124" s="128">
        <f>VLOOKUP(A124,'Tüm - Sektör'!$A:$H,6,0)</f>
        <v>21.730660791637654</v>
      </c>
      <c r="G124" s="127">
        <f>VLOOKUP(A124,'Tüm - Sektör'!$A:$H,7,0)</f>
        <v>50.595194999999997</v>
      </c>
      <c r="H124" s="159">
        <v>19.149999999999999</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20.889873384403462</v>
      </c>
      <c r="R124" s="166" t="str">
        <f t="shared" si="4"/>
        <v/>
      </c>
      <c r="S124" s="191">
        <v>20.944558916823361</v>
      </c>
      <c r="T124" s="208">
        <f t="shared" si="5"/>
        <v>5.4685532419899374E-2</v>
      </c>
      <c r="U124" s="222" t="s">
        <v>2533</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19.602123929331992</v>
      </c>
      <c r="F125" s="128">
        <f>VLOOKUP(A125,'Tüm - Sektör'!$A:$H,6,0)</f>
        <v>4.6057622014407871</v>
      </c>
      <c r="G125" s="127">
        <f>VLOOKUP(A125,'Tüm - Sektör'!$A:$H,7,0)</f>
        <v>107.968583</v>
      </c>
      <c r="H125" s="159">
        <v>18.899999999999999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21.164135444403673</v>
      </c>
      <c r="R125" s="166" t="str">
        <f t="shared" si="4"/>
        <v/>
      </c>
      <c r="S125" s="191">
        <v>20.481421397810003</v>
      </c>
      <c r="T125" s="208">
        <f t="shared" si="5"/>
        <v>-0.68271404659367008</v>
      </c>
      <c r="U125" s="222" t="s">
        <v>2534</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46.31442981031956</v>
      </c>
      <c r="F126" s="128">
        <f>VLOOKUP(A126,'Tüm - Sektör'!$A:$H,6,0)</f>
        <v>14.072743674315774</v>
      </c>
      <c r="G126" s="127">
        <f>VLOOKUP(A126,'Tüm - Sektör'!$A:$H,7,0)</f>
        <v>46.995370999999999</v>
      </c>
      <c r="H126" s="159">
        <v>18.38</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21.765638115894273</v>
      </c>
      <c r="R126" s="166" t="str">
        <f t="shared" si="4"/>
        <v/>
      </c>
      <c r="S126" s="191">
        <v>21.813109518546167</v>
      </c>
      <c r="T126" s="208">
        <f t="shared" si="5"/>
        <v>4.7471402651893868E-2</v>
      </c>
      <c r="U126" s="222" t="s">
        <v>2535</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47.661106679613887</v>
      </c>
      <c r="F127" s="128">
        <f>VLOOKUP(A127,'Tüm - Sektör'!$A:$H,6,0)</f>
        <v>17.786580893276497</v>
      </c>
      <c r="G127" s="127">
        <f>VLOOKUP(A127,'Tüm - Sektör'!$A:$H,7,0)</f>
        <v>46.839131000000002</v>
      </c>
      <c r="H127" s="159">
        <v>17.920000000000002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22.324048193714098</v>
      </c>
      <c r="R127" s="166" t="str">
        <f t="shared" si="4"/>
        <v/>
      </c>
      <c r="S127" s="191">
        <v>21.968530677174996</v>
      </c>
      <c r="T127" s="208">
        <f t="shared" si="5"/>
        <v>-0.35551751653910202</v>
      </c>
      <c r="U127" s="222" t="s">
        <v>2536</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15.565918263556931</v>
      </c>
      <c r="F128" s="128">
        <f>VLOOKUP(A128,'Tüm - Sektör'!$A:$H,6,0)</f>
        <v>2.1502678888636</v>
      </c>
      <c r="G128" s="127">
        <f>VLOOKUP(A128,'Tüm - Sektör'!$A:$H,7,0)</f>
        <v>145.268338</v>
      </c>
      <c r="H128" s="159">
        <v>17.690000000000001</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22.612350755907613</v>
      </c>
      <c r="R128" s="166" t="str">
        <f t="shared" si="4"/>
        <v/>
      </c>
      <c r="S128" s="191">
        <v>22.18593926078789</v>
      </c>
      <c r="T128" s="208">
        <f t="shared" si="5"/>
        <v>-0.42641149511972287</v>
      </c>
      <c r="U128" s="222" t="s">
        <v>2537</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21.771530978639145</v>
      </c>
      <c r="F129" s="128">
        <f>VLOOKUP(A129,'Tüm - Sektör'!$A:$H,6,0)</f>
        <v>5.2315289741059079</v>
      </c>
      <c r="G129" s="127">
        <f>VLOOKUP(A129,'Tüm - Sektör'!$A:$H,7,0)</f>
        <v>106.89830000000001</v>
      </c>
      <c r="H129" s="159">
        <v>17.190000000000001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23.27339650013861</v>
      </c>
      <c r="R129" s="166" t="str">
        <f t="shared" si="4"/>
        <v/>
      </c>
      <c r="S129" s="191">
        <v>23.341288555273206</v>
      </c>
      <c r="T129" s="208">
        <f t="shared" si="5"/>
        <v>6.7892055134596063E-2</v>
      </c>
      <c r="U129" s="222" t="s">
        <v>2538</v>
      </c>
      <c r="W129" s="200"/>
      <c r="X129" s="209" t="str">
        <f>IF(COUNTIF('Yıldız Liste'!A:A, A129)&gt;0, "Yıldız Pazar", IF(COUNTIF('Ana Pazar Liste'!A:A, A129)&gt;0, "Ana Pazar", IF(COUNTIF('Alt Pazar Liste'!A:A, A129)&gt;0, "Alt Pazar", "")))</f>
        <v>Ana Pazar</v>
      </c>
    </row>
    <row r="130" spans="1:24" ht="30" customHeight="1" thickTop="1" thickBot="1">
      <c r="A130" s="125" t="s">
        <v>271</v>
      </c>
      <c r="B130" s="136" t="s">
        <v>352</v>
      </c>
      <c r="C130" s="137">
        <v>324275000</v>
      </c>
      <c r="D130" s="137">
        <v>201000000</v>
      </c>
      <c r="E130" s="128">
        <f>VLOOKUP(A130,'Tüm - Sektör'!$A:$H,5,0)</f>
        <v>23.780812724732396</v>
      </c>
      <c r="F130" s="128">
        <f>VLOOKUP(A130,'Tüm - Sektör'!$A:$H,6,0)</f>
        <v>7.3945313198794764</v>
      </c>
      <c r="G130" s="127">
        <f>VLOOKUP(A130,'Tüm - Sektör'!$A:$H,7,0)</f>
        <v>100.424344</v>
      </c>
      <c r="H130" s="159">
        <v>16.75</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23.881725176681034</v>
      </c>
      <c r="R130" s="166" t="str">
        <f t="shared" si="4"/>
        <v/>
      </c>
      <c r="S130" s="191">
        <v>23.881725176681034</v>
      </c>
      <c r="T130" s="208">
        <f t="shared" si="5"/>
        <v>0</v>
      </c>
      <c r="U130" s="222" t="s">
        <v>2539</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32.31080461918841</v>
      </c>
      <c r="F131" s="128">
        <f>VLOOKUP(A131,'Tüm - Sektör'!$A:$H,6,0)</f>
        <v>10.607843954819007</v>
      </c>
      <c r="G131" s="127">
        <f>VLOOKUP(A131,'Tüm - Sektör'!$A:$H,7,0)</f>
        <v>74.278114000000002</v>
      </c>
      <c r="H131" s="159">
        <v>16.670000000000002</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23.999856289358036</v>
      </c>
      <c r="R131" s="166" t="str">
        <f t="shared" ref="R131:R194" si="7">IF(OR(H131="", H132="", Q131=0), "", IF(H131&lt;H132, (H132-H131)/H131, ""))</f>
        <v/>
      </c>
      <c r="S131" s="191">
        <v>23.842527076495731</v>
      </c>
      <c r="T131" s="208">
        <f t="shared" ref="T131:T194" si="8">S131-Q131</f>
        <v>-0.1573292128623045</v>
      </c>
      <c r="U131" s="222" t="s">
        <v>2540</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42.508714567043754</v>
      </c>
      <c r="F132" s="128">
        <f>VLOOKUP(A132,'Tüm - Sektör'!$A:$H,6,0)</f>
        <v>23.806403767385614</v>
      </c>
      <c r="G132" s="127">
        <f>VLOOKUP(A132,'Tüm - Sektör'!$A:$H,7,0)</f>
        <v>58.125256</v>
      </c>
      <c r="H132" s="159">
        <v>16.190000000000001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24.708299164403474</v>
      </c>
      <c r="R132" s="166" t="str">
        <f t="shared" si="7"/>
        <v/>
      </c>
      <c r="S132" s="191">
        <v>24.84642009140946</v>
      </c>
      <c r="T132" s="208">
        <f t="shared" si="8"/>
        <v>0.13812092700598555</v>
      </c>
      <c r="U132" s="222" t="s">
        <v>2541</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23.452393193146484</v>
      </c>
      <c r="F133" s="128">
        <f>VLOOKUP(A133,'Tüm - Sektör'!$A:$H,6,0)</f>
        <v>3.6240636650382765</v>
      </c>
      <c r="G133" s="127">
        <f>VLOOKUP(A133,'Tüm - Sektör'!$A:$H,7,0)</f>
        <v>107.825118</v>
      </c>
      <c r="H133" s="159">
        <v>15.82</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25.287570634334166</v>
      </c>
      <c r="R133" s="166" t="str">
        <f t="shared" si="7"/>
        <v/>
      </c>
      <c r="S133" s="191">
        <v>25.239707724616181</v>
      </c>
      <c r="T133" s="208">
        <f t="shared" si="8"/>
        <v>-4.7862909717984792E-2</v>
      </c>
      <c r="U133" s="222" t="s">
        <v>2542</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82.720558126378435</v>
      </c>
      <c r="F134" s="128">
        <f>VLOOKUP(A134,'Tüm - Sektör'!$A:$H,6,0)</f>
        <v>64.841611128973483</v>
      </c>
      <c r="G134" s="127">
        <f>VLOOKUP(A134,'Tüm - Sektör'!$A:$H,7,0)</f>
        <v>31.079121000000001</v>
      </c>
      <c r="H134" s="159">
        <v>15.56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25.708822351972486</v>
      </c>
      <c r="R134" s="166" t="str">
        <f t="shared" si="7"/>
        <v/>
      </c>
      <c r="S134" s="191">
        <v>25.808340373980123</v>
      </c>
      <c r="T134" s="208">
        <f t="shared" si="8"/>
        <v>9.9518022007636375E-2</v>
      </c>
      <c r="U134" s="222" t="s">
        <v>2543</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62.281552388862785</v>
      </c>
      <c r="F135" s="128">
        <f>VLOOKUP(A135,'Tüm - Sektör'!$A:$H,6,0)</f>
        <v>49.491668068309821</v>
      </c>
      <c r="G135" s="127">
        <f>VLOOKUP(A135,'Tüm - Sektör'!$A:$H,7,0)</f>
        <v>41.711512999999997</v>
      </c>
      <c r="H135" s="159">
        <v>15.4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 t="shared" si="6"/>
        <v>25.978577821282311</v>
      </c>
      <c r="R135" s="166" t="str">
        <f t="shared" si="7"/>
        <v/>
      </c>
      <c r="S135" s="191">
        <v>25.961719561826577</v>
      </c>
      <c r="T135" s="208">
        <f t="shared" si="8"/>
        <v>-1.685825945573427E-2</v>
      </c>
      <c r="U135" s="222" t="s">
        <v>2544</v>
      </c>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23.801193391836666</v>
      </c>
      <c r="F136" s="128">
        <f>VLOOKUP(A136,'Tüm - Sektör'!$A:$H,6,0)</f>
        <v>3.1734924522448886</v>
      </c>
      <c r="G136" s="127">
        <f>VLOOKUP(A136,'Tüm - Sektör'!$A:$H,7,0)</f>
        <v>109.220557</v>
      </c>
      <c r="H136" s="159">
        <v>15.39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25.995795995211196</v>
      </c>
      <c r="R136" s="166" t="str">
        <f t="shared" si="7"/>
        <v/>
      </c>
      <c r="S136" s="191">
        <v>25.844657646401828</v>
      </c>
      <c r="T136" s="208">
        <f t="shared" si="8"/>
        <v>-0.15113834880936849</v>
      </c>
      <c r="U136" s="222" t="s">
        <v>2545</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18.540684937399231</v>
      </c>
      <c r="F137" s="128">
        <f>VLOOKUP(A137,'Tüm - Sektör'!$A:$H,6,0)</f>
        <v>4.1201522083109401</v>
      </c>
      <c r="G137" s="127">
        <f>VLOOKUP(A137,'Tüm - Sektör'!$A:$H,7,0)</f>
        <v>140.647705</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26.077047855732705</v>
      </c>
      <c r="R137" s="166" t="str">
        <f t="shared" si="7"/>
        <v/>
      </c>
      <c r="S137" s="191">
        <v>26.248157093631217</v>
      </c>
      <c r="T137" s="208">
        <f t="shared" si="8"/>
        <v>0.17110923789851284</v>
      </c>
      <c r="U137" s="222" t="s">
        <v>2546</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22.002529410781062</v>
      </c>
      <c r="F138" s="128">
        <f>VLOOKUP(A138,'Tüm - Sektör'!$A:$H,6,0)</f>
        <v>2.0954789915029584</v>
      </c>
      <c r="G138" s="127">
        <f>VLOOKUP(A138,'Tüm - Sektör'!$A:$H,7,0)</f>
        <v>119.87214899999999</v>
      </c>
      <c r="H138" s="159">
        <v>15.17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26.374904839060296</v>
      </c>
      <c r="R138" s="166" t="str">
        <f t="shared" si="7"/>
        <v/>
      </c>
      <c r="S138" s="191">
        <v>26.322849105825313</v>
      </c>
      <c r="T138" s="208">
        <f t="shared" si="8"/>
        <v>-5.2055733234983137E-2</v>
      </c>
      <c r="U138" s="222" t="s">
        <v>2547</v>
      </c>
      <c r="W138" s="200"/>
      <c r="X138" s="209" t="str">
        <f>IF(COUNTIF('Yıldız Liste'!A:A, A138)&gt;0, "Yıldız Pazar", IF(COUNTIF('Ana Pazar Liste'!A:A, A138)&gt;0, "Ana Pazar", IF(COUNTIF('Alt Pazar Liste'!A:A, A138)&gt;0, "Alt Pazar", "")))</f>
        <v>Ana Pazar</v>
      </c>
    </row>
    <row r="139" spans="1:24" ht="30" customHeight="1" thickTop="1" thickBot="1">
      <c r="A139" s="125" t="s">
        <v>517</v>
      </c>
      <c r="B139" s="136" t="s">
        <v>679</v>
      </c>
      <c r="C139" s="137">
        <v>31421246000</v>
      </c>
      <c r="D139" s="137">
        <v>1500000000</v>
      </c>
      <c r="E139" s="128">
        <f>VLOOKUP(A139,'Tüm - Sektör'!$A:$H,5,0)</f>
        <v>50.303561874487777</v>
      </c>
      <c r="F139" s="128">
        <f>VLOOKUP(A139,'Tüm - Sektör'!$A:$H,6,0)</f>
        <v>21.635940591177537</v>
      </c>
      <c r="G139" s="127">
        <f>VLOOKUP(A139,'Tüm - Sektör'!$A:$H,7,0)</f>
        <v>52.462822000000003</v>
      </c>
      <c r="H139" s="159">
        <v>15.16</v>
      </c>
      <c r="I139" s="141" t="e">
        <f>VLOOKUP(A139,'Tüm - Sektör'!$A:$H,9,0)</f>
        <v>#REF!</v>
      </c>
      <c r="J139" s="142" t="e">
        <f>VLOOKUP(A139,'Tüm - Sektör'!$A:$H,10,0)</f>
        <v>#REF!</v>
      </c>
      <c r="K139" s="141" t="e">
        <f>VLOOKUP(A139,'Tüm - Sektör'!$A:$H,11,0)</f>
        <v>#REF!</v>
      </c>
      <c r="L139" s="141" t="e">
        <f>VLOOKUP(A139,'Tüm - Sektör'!$A:$H,12,0)</f>
        <v>#REF!</v>
      </c>
      <c r="M139" s="141" t="e">
        <f>VLOOKUP(A139,'Tüm - Sektör'!$A:$H,13,0)</f>
        <v>#REF!</v>
      </c>
      <c r="N139" s="143" t="e">
        <f>VLOOKUP(A139,'Tüm - Sektör'!$A:$H,14,0)</f>
        <v>#REF!</v>
      </c>
      <c r="O139" s="144" t="e">
        <f>VLOOKUP(A139,'Tüm - Sektör'!$A:$H,15,0)</f>
        <v>#REF!</v>
      </c>
      <c r="P139" s="155" t="e">
        <f>VLOOKUP(A139,'Tüm - Sektör'!$A:$H,16,0)</f>
        <v>#REF!</v>
      </c>
      <c r="Q139" s="158">
        <f t="shared" si="6"/>
        <v>26.390668125872388</v>
      </c>
      <c r="R139" s="166" t="str">
        <f t="shared" si="7"/>
        <v/>
      </c>
      <c r="S139" s="191">
        <v>26.234919920539372</v>
      </c>
      <c r="T139" s="208">
        <f t="shared" si="8"/>
        <v>-0.15574820533301548</v>
      </c>
      <c r="U139" s="222" t="s">
        <v>2548</v>
      </c>
      <c r="W139" s="200"/>
      <c r="X139" s="209" t="str">
        <f>IF(COUNTIF('Yıldız Liste'!A:A, A139)&gt;0, "Yıldız Pazar", IF(COUNTIF('Ana Pazar Liste'!A:A, A139)&gt;0, "Ana Pazar", IF(COUNTIF('Alt Pazar Liste'!A:A, A139)&gt;0, "Alt Pazar", "")))</f>
        <v>Ana Pazar</v>
      </c>
    </row>
    <row r="140" spans="1:24" ht="30" customHeight="1" thickTop="1" thickBot="1">
      <c r="A140" s="125" t="s">
        <v>772</v>
      </c>
      <c r="B140" s="136" t="s">
        <v>221</v>
      </c>
      <c r="C140" s="137">
        <v>4233251169</v>
      </c>
      <c r="D140" s="137">
        <v>1083000000</v>
      </c>
      <c r="E140" s="128">
        <f>VLOOKUP(A140,'Tüm - Sektör'!$A:$H,5,0)</f>
        <v>9.2010753392440154</v>
      </c>
      <c r="F140" s="128">
        <f>VLOOKUP(A140,'Tüm - Sektör'!$A:$H,6,0)</f>
        <v>0.53099465254178302</v>
      </c>
      <c r="G140" s="127">
        <f>VLOOKUP(A140,'Tüm - Sektör'!$A:$H,7,0)</f>
        <v>295.34477800000002</v>
      </c>
      <c r="H140" s="159">
        <v>14.72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27.174895534302987</v>
      </c>
      <c r="R140" s="166" t="str">
        <f t="shared" si="7"/>
        <v/>
      </c>
      <c r="S140" s="191">
        <v>24.465716346479507</v>
      </c>
      <c r="T140" s="208">
        <f t="shared" si="8"/>
        <v>-2.7091791878234801</v>
      </c>
      <c r="U140" s="222" t="s">
        <v>2549</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64.082959646370753</v>
      </c>
      <c r="F141" s="128">
        <f>VLOOKUP(A141,'Tüm - Sektör'!$A:$H,6,0)</f>
        <v>40.869234468348694</v>
      </c>
      <c r="G141" s="127">
        <f>VLOOKUP(A141,'Tüm - Sektör'!$A:$H,7,0)</f>
        <v>42.556854000000001</v>
      </c>
      <c r="H141" s="159">
        <v>14.67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27.271691575584917</v>
      </c>
      <c r="R141" s="166" t="str">
        <f t="shared" si="7"/>
        <v/>
      </c>
      <c r="S141" s="191">
        <v>27.383690308954879</v>
      </c>
      <c r="T141" s="208">
        <f t="shared" si="8"/>
        <v>0.11199873336996191</v>
      </c>
      <c r="U141" s="222" t="s">
        <v>2550</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24.596668911623087</v>
      </c>
      <c r="F142" s="128">
        <f>VLOOKUP(A142,'Tüm - Sektör'!$A:$H,6,0)</f>
        <v>2.4350726573233428</v>
      </c>
      <c r="G142" s="127">
        <f>VLOOKUP(A142,'Tüm - Sektör'!$A:$H,7,0)</f>
        <v>112.720027</v>
      </c>
      <c r="H142" s="159">
        <v>14.43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27.72537183828215</v>
      </c>
      <c r="R142" s="166" t="str">
        <f t="shared" si="7"/>
        <v/>
      </c>
      <c r="S142" s="191">
        <v>27.744598864522292</v>
      </c>
      <c r="T142" s="208">
        <f t="shared" si="8"/>
        <v>1.9227026240141498E-2</v>
      </c>
      <c r="U142" s="222" t="s">
        <v>2551</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43.688121509947102</v>
      </c>
      <c r="F143" s="128">
        <f>VLOOKUP(A143,'Tüm - Sektör'!$A:$H,6,0)</f>
        <v>32.005949824137069</v>
      </c>
      <c r="G143" s="127">
        <f>VLOOKUP(A143,'Tüm - Sektör'!$A:$H,7,0)</f>
        <v>69.578063</v>
      </c>
      <c r="H143" s="159">
        <v>13.16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30.397348707707547</v>
      </c>
      <c r="R143" s="166" t="str">
        <f t="shared" si="7"/>
        <v/>
      </c>
      <c r="S143" s="191">
        <v>30.397348707707547</v>
      </c>
      <c r="T143" s="208">
        <f t="shared" si="8"/>
        <v>0</v>
      </c>
      <c r="U143" s="222" t="s">
        <v>2552</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40.247927231747568</v>
      </c>
      <c r="F144" s="128">
        <f>VLOOKUP(A144,'Tüm - Sektör'!$A:$H,6,0)</f>
        <v>11.179979786596547</v>
      </c>
      <c r="G144" s="127">
        <f>VLOOKUP(A144,'Tüm - Sektör'!$A:$H,7,0)</f>
        <v>75.779038999999997</v>
      </c>
      <c r="H144" s="159">
        <v>13.12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30.499492473637609</v>
      </c>
      <c r="R144" s="166" t="str">
        <f t="shared" si="7"/>
        <v/>
      </c>
      <c r="S144" s="191">
        <v>30.876029417756584</v>
      </c>
      <c r="T144" s="208">
        <f t="shared" si="8"/>
        <v>0.37653694411897476</v>
      </c>
      <c r="U144" s="222" t="s">
        <v>2553</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19.775053076044706</v>
      </c>
      <c r="F145" s="128">
        <f>VLOOKUP(A145,'Tüm - Sektör'!$A:$H,6,0)</f>
        <v>7.0423978191042398</v>
      </c>
      <c r="G145" s="127">
        <f>VLOOKUP(A145,'Tüm - Sektör'!$A:$H,7,0)</f>
        <v>154.526747</v>
      </c>
      <c r="H145" s="159">
        <v>13.09</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30.557746235935319</v>
      </c>
      <c r="R145" s="166" t="str">
        <f t="shared" si="7"/>
        <v/>
      </c>
      <c r="S145" s="191">
        <v>30.120549565391062</v>
      </c>
      <c r="T145" s="208">
        <f t="shared" si="8"/>
        <v>-0.4371966705442567</v>
      </c>
      <c r="U145" s="222" t="s">
        <v>2554</v>
      </c>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26.238093645068126</v>
      </c>
      <c r="F146" s="128">
        <f>VLOOKUP(A146,'Tüm - Sektör'!$A:$H,6,0)</f>
        <v>13.455432638496475</v>
      </c>
      <c r="G146" s="127">
        <f>VLOOKUP(A146,'Tüm - Sektör'!$A:$H,7,0)</f>
        <v>116.820232</v>
      </c>
      <c r="H146" s="159">
        <v>13.05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30.65140186854584</v>
      </c>
      <c r="R146" s="166" t="str">
        <f t="shared" si="7"/>
        <v/>
      </c>
      <c r="S146" s="191">
        <v>30.303090483676005</v>
      </c>
      <c r="T146" s="208">
        <f t="shared" si="8"/>
        <v>-0.34831138486983448</v>
      </c>
      <c r="U146" s="222" t="s">
        <v>2555</v>
      </c>
      <c r="W146" s="200"/>
      <c r="X146" s="209" t="str">
        <f>IF(COUNTIF('Yıldız Liste'!A:A, A146)&gt;0, "Yıldız Pazar", IF(COUNTIF('Ana Pazar Liste'!A:A, A146)&gt;0, "Ana Pazar", IF(COUNTIF('Alt Pazar Liste'!A:A, A146)&gt;0, "Alt Pazar", "")))</f>
        <v>Ana Pazar</v>
      </c>
    </row>
    <row r="147" spans="1:24" ht="30" customHeight="1" thickTop="1" thickBot="1">
      <c r="A147" s="125" t="s">
        <v>148</v>
      </c>
      <c r="B147" s="136" t="s">
        <v>352</v>
      </c>
      <c r="C147" s="137">
        <v>4993766474</v>
      </c>
      <c r="D147" s="137">
        <v>240000000</v>
      </c>
      <c r="E147" s="128">
        <f>VLOOKUP(A147,'Tüm - Sektör'!$A:$H,5,0)</f>
        <v>47.360594091292278</v>
      </c>
      <c r="F147" s="128">
        <f>VLOOKUP(A147,'Tüm - Sektör'!$A:$H,6,0)</f>
        <v>15.179677593362909</v>
      </c>
      <c r="G147" s="127">
        <f>VLOOKUP(A147,'Tüm - Sektör'!$A:$H,7,0)</f>
        <v>64.982984999999999</v>
      </c>
      <c r="H147" s="159">
        <v>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30.776327754255348</v>
      </c>
      <c r="R147" s="166" t="str">
        <f t="shared" si="7"/>
        <v/>
      </c>
      <c r="S147" s="191">
        <v>30.776327754255348</v>
      </c>
      <c r="T147" s="208">
        <f t="shared" si="8"/>
        <v>0</v>
      </c>
      <c r="U147" s="222" t="s">
        <v>2556</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68.667439110122586</v>
      </c>
      <c r="F148" s="128">
        <f>VLOOKUP(A148,'Tüm - Sektör'!$A:$H,6,0)</f>
        <v>90.829945912860566</v>
      </c>
      <c r="G148" s="127">
        <f>VLOOKUP(A148,'Tüm - Sektör'!$A:$H,7,0)</f>
        <v>44.915382999999999</v>
      </c>
      <c r="H148" s="159">
        <v>12.97</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30.842243272603351</v>
      </c>
      <c r="R148" s="166" t="str">
        <f t="shared" si="7"/>
        <v/>
      </c>
      <c r="S148" s="191">
        <v>31.276301426557115</v>
      </c>
      <c r="T148" s="208">
        <f t="shared" si="8"/>
        <v>0.43405815395376379</v>
      </c>
      <c r="U148" s="222" t="s">
        <v>2557</v>
      </c>
      <c r="W148" s="200"/>
      <c r="X148" s="209" t="str">
        <f>IF(COUNTIF('Yıldız Liste'!A:A, A148)&gt;0, "Yıldız Pazar", IF(COUNTIF('Ana Pazar Liste'!A:A, A148)&gt;0, "Ana Pazar", IF(COUNTIF('Alt Pazar Liste'!A:A, A148)&gt;0, "Alt Pazar", "")))</f>
        <v>Ana Pazar</v>
      </c>
    </row>
    <row r="149" spans="1:24" ht="30" customHeight="1" thickTop="1" thickBot="1">
      <c r="A149" s="125" t="s">
        <v>279</v>
      </c>
      <c r="B149" s="136" t="s">
        <v>355</v>
      </c>
      <c r="C149" s="137">
        <v>4414419520</v>
      </c>
      <c r="D149" s="137">
        <v>393516000</v>
      </c>
      <c r="E149" s="128">
        <f>VLOOKUP(A149,'Tüm - Sektör'!$A:$H,5,0)</f>
        <v>19.263379323696949</v>
      </c>
      <c r="F149" s="128">
        <f>VLOOKUP(A149,'Tüm - Sektör'!$A:$H,6,0)</f>
        <v>4.0793299644946561</v>
      </c>
      <c r="G149" s="127">
        <f>VLOOKUP(A149,'Tüm - Sektör'!$A:$H,7,0)</f>
        <v>160.62860900000001</v>
      </c>
      <c r="H149" s="159">
        <v>12.93</v>
      </c>
      <c r="I149" s="138" t="e">
        <f>VLOOKUP(A149,'Tüm - Sektör'!$A:$H,9,0)</f>
        <v>#REF!</v>
      </c>
      <c r="J149" s="137" t="e">
        <f>VLOOKUP(A149,'Tüm - Sektör'!$A:$H,10,0)</f>
        <v>#REF!</v>
      </c>
      <c r="K149" s="138" t="e">
        <f>VLOOKUP(A149,'Tüm - Sektör'!$A:$H,11,0)</f>
        <v>#REF!</v>
      </c>
      <c r="L149" s="138" t="e">
        <f>VLOOKUP(A149,'Tüm - Sektör'!$A:$H,12,0)</f>
        <v>#REF!</v>
      </c>
      <c r="M149" s="138" t="e">
        <f>VLOOKUP(A149,'Tüm - Sektör'!$A:$H,13,0)</f>
        <v>#REF!</v>
      </c>
      <c r="N149" s="139" t="e">
        <f>VLOOKUP(A149,'Tüm - Sektör'!$A:$H,14,0)</f>
        <v>#REF!</v>
      </c>
      <c r="O149" s="140" t="e">
        <f>VLOOKUP(A149,'Tüm - Sektör'!$A:$H,15,0)</f>
        <v>#REF!</v>
      </c>
      <c r="P149" s="154" t="e">
        <f>VLOOKUP(A149,'Tüm - Sektör'!$A:$H,16,0)</f>
        <v>#REF!</v>
      </c>
      <c r="Q149" s="158">
        <f t="shared" si="6"/>
        <v>30.942498254048019</v>
      </c>
      <c r="R149" s="166" t="str">
        <f t="shared" si="7"/>
        <v/>
      </c>
      <c r="S149" s="191">
        <v>30.918585967916606</v>
      </c>
      <c r="T149" s="208">
        <f t="shared" si="8"/>
        <v>-2.3912286131412941E-2</v>
      </c>
      <c r="U149" s="222" t="s">
        <v>2558</v>
      </c>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68.808183770144879</v>
      </c>
      <c r="F150" s="128">
        <f>VLOOKUP(A150,'Tüm - Sektör'!$A:$H,6,0)</f>
        <v>38.2267687611916</v>
      </c>
      <c r="G150" s="127">
        <f>VLOOKUP(A150,'Tüm - Sektör'!$A:$H,7,0)</f>
        <v>45.644831000000003</v>
      </c>
      <c r="H150" s="159">
        <v>12.74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31.407379196052062</v>
      </c>
      <c r="R150" s="166" t="str">
        <f t="shared" si="7"/>
        <v/>
      </c>
      <c r="S150" s="191">
        <v>31.531127735043601</v>
      </c>
      <c r="T150" s="208">
        <f t="shared" si="8"/>
        <v>0.12374853899153848</v>
      </c>
      <c r="U150" s="222" t="s">
        <v>2559</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32.340369989958575</v>
      </c>
      <c r="R151" s="166" t="str">
        <f t="shared" si="7"/>
        <v/>
      </c>
      <c r="S151" s="191">
        <v>32.392743058768225</v>
      </c>
      <c r="T151" s="208">
        <f t="shared" si="8"/>
        <v>5.2373068809650647E-2</v>
      </c>
      <c r="U151" s="222" t="s">
        <v>2560</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32.930367927946421</v>
      </c>
      <c r="R152" s="166" t="str">
        <f t="shared" si="7"/>
        <v/>
      </c>
      <c r="S152" s="191">
        <v>33.203648989589126</v>
      </c>
      <c r="T152" s="208">
        <f t="shared" si="8"/>
        <v>0.27328106164270594</v>
      </c>
      <c r="U152" s="222" t="s">
        <v>2561</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11.212544145888653</v>
      </c>
      <c r="F153" s="128">
        <f>VLOOKUP(A153,'Tüm - Sektör'!$A:$H,6,0)</f>
        <v>0.93437867882405445</v>
      </c>
      <c r="G153" s="127">
        <f>VLOOKUP(A153,'Tüm - Sektör'!$A:$H,7,0)</f>
        <v>294.12620600000002</v>
      </c>
      <c r="H153" s="159">
        <v>12.13</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32.979030692377407</v>
      </c>
      <c r="R153" s="166" t="str">
        <f t="shared" si="7"/>
        <v/>
      </c>
      <c r="S153" s="191">
        <v>33.006241113740757</v>
      </c>
      <c r="T153" s="208">
        <f t="shared" si="8"/>
        <v>2.7210421363349724E-2</v>
      </c>
      <c r="U153" s="222" t="s">
        <v>2562</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57.253934355822182</v>
      </c>
      <c r="F154" s="128">
        <f>VLOOKUP(A154,'Tüm - Sektör'!$A:$H,6,0)</f>
        <v>19.715542133547583</v>
      </c>
      <c r="G154" s="127">
        <f>VLOOKUP(A154,'Tüm - Sektör'!$A:$H,7,0)</f>
        <v>59.070202000000002</v>
      </c>
      <c r="H154" s="159">
        <v>11.83</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33.820014676931564</v>
      </c>
      <c r="R154" s="166" t="str">
        <f t="shared" si="7"/>
        <v/>
      </c>
      <c r="S154" s="191">
        <v>33.791450475346316</v>
      </c>
      <c r="T154" s="208">
        <f t="shared" si="8"/>
        <v>-2.8564201585247417E-2</v>
      </c>
      <c r="U154" s="222" t="s">
        <v>2563</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35.007833228944975</v>
      </c>
      <c r="F155" s="128">
        <f>VLOOKUP(A155,'Tüm - Sektör'!$A:$H,6,0)</f>
        <v>10.491454593088569</v>
      </c>
      <c r="G155" s="127">
        <f>VLOOKUP(A155,'Tüm - Sektör'!$A:$H,7,0)</f>
        <v>100.333235</v>
      </c>
      <c r="H155" s="159">
        <v>11.39</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35.124491582005447</v>
      </c>
      <c r="R155" s="166" t="str">
        <f t="shared" si="7"/>
        <v/>
      </c>
      <c r="S155" s="191">
        <v>35.24827833647948</v>
      </c>
      <c r="T155" s="208">
        <f t="shared" si="8"/>
        <v>0.12378675447403253</v>
      </c>
      <c r="U155" s="222" t="s">
        <v>2564</v>
      </c>
      <c r="W155" s="200"/>
      <c r="X155" s="209" t="str">
        <f>IF(COUNTIF('Yıldız Liste'!A:A, A155)&gt;0, "Yıldız Pazar", IF(COUNTIF('Ana Pazar Liste'!A:A, A155)&gt;0, "Ana Pazar", IF(COUNTIF('Alt Pazar Liste'!A:A, A155)&gt;0, "Alt Pazar", "")))</f>
        <v>Ana Pazar</v>
      </c>
    </row>
    <row r="156" spans="1:24" ht="30" customHeight="1" thickTop="1" thickBot="1">
      <c r="A156" s="125" t="s">
        <v>762</v>
      </c>
      <c r="B156" s="131" t="s">
        <v>233</v>
      </c>
      <c r="C156" s="132">
        <v>4581844648</v>
      </c>
      <c r="D156" s="132">
        <v>870000000</v>
      </c>
      <c r="E156" s="128">
        <f>VLOOKUP(A156,'Tüm - Sektör'!$A:$H,5,0)</f>
        <v>20.27848853880106</v>
      </c>
      <c r="F156" s="128">
        <f>VLOOKUP(A156,'Tüm - Sektör'!$A:$H,6,0)</f>
        <v>2.1189643196239354</v>
      </c>
      <c r="G156" s="127">
        <f>VLOOKUP(A156,'Tüm - Sektör'!$A:$H,7,0)</f>
        <v>174.93409199999999</v>
      </c>
      <c r="H156" s="159">
        <v>11.28</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35.473989796675703</v>
      </c>
      <c r="R156" s="166" t="str">
        <f t="shared" si="7"/>
        <v/>
      </c>
      <c r="S156" s="191">
        <v>35.411203974026719</v>
      </c>
      <c r="T156" s="208">
        <f t="shared" si="8"/>
        <v>-6.2785822648983469E-2</v>
      </c>
      <c r="U156" s="222" t="s">
        <v>2565</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37.527756989133465</v>
      </c>
      <c r="F157" s="128">
        <f>VLOOKUP(A157,'Tüm - Sektör'!$A:$H,6,0)</f>
        <v>8.8269450756517625</v>
      </c>
      <c r="G157" s="127">
        <f>VLOOKUP(A157,'Tüm - Sektör'!$A:$H,7,0)</f>
        <v>94.595506999999998</v>
      </c>
      <c r="H157" s="159">
        <v>11.27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35.499571989598735</v>
      </c>
      <c r="R157" s="166" t="str">
        <f t="shared" si="7"/>
        <v/>
      </c>
      <c r="S157" s="191">
        <v>35.405325338298908</v>
      </c>
      <c r="T157" s="208">
        <f t="shared" si="8"/>
        <v>-9.4246651299826567E-2</v>
      </c>
      <c r="U157" s="222" t="s">
        <v>2566</v>
      </c>
      <c r="W157" s="200"/>
      <c r="X157" s="209" t="str">
        <f>IF(COUNTIF('Yıldız Liste'!A:A, A157)&gt;0, "Yıldız Pazar", IF(COUNTIF('Ana Pazar Liste'!A:A, A157)&gt;0, "Ana Pazar", IF(COUNTIF('Alt Pazar Liste'!A:A, A157)&gt;0, "Alt Pazar", "")))</f>
        <v>Ana Pazar</v>
      </c>
    </row>
    <row r="158" spans="1:24" ht="30" customHeight="1" thickTop="1" thickBot="1">
      <c r="A158" s="125" t="s">
        <v>771</v>
      </c>
      <c r="B158" s="136" t="s">
        <v>255</v>
      </c>
      <c r="C158" s="137">
        <v>6697968298</v>
      </c>
      <c r="D158" s="137">
        <v>609000000</v>
      </c>
      <c r="E158" s="128">
        <f>VLOOKUP(A158,'Tüm - Sektör'!$A:$H,5,0)</f>
        <v>29.24240116850822</v>
      </c>
      <c r="F158" s="128">
        <f>VLOOKUP(A158,'Tüm - Sektör'!$A:$H,6,0)</f>
        <v>4.8017079094430573</v>
      </c>
      <c r="G158" s="127">
        <f>VLOOKUP(A158,'Tüm - Sektör'!$A:$H,7,0)</f>
        <v>123.570446</v>
      </c>
      <c r="H158" s="159">
        <v>11.07</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36.134965545034817</v>
      </c>
      <c r="R158" s="166" t="str">
        <f t="shared" si="7"/>
        <v/>
      </c>
      <c r="S158" s="191">
        <v>38.169281353390787</v>
      </c>
      <c r="T158" s="208">
        <f t="shared" si="8"/>
        <v>2.03431580835597</v>
      </c>
      <c r="U158" s="222" t="s">
        <v>2567</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26.356706657424809</v>
      </c>
      <c r="F159" s="128">
        <f>VLOOKUP(A159,'Tüm - Sektör'!$A:$H,6,0)</f>
        <v>9.505017060905665</v>
      </c>
      <c r="G159" s="127">
        <f>VLOOKUP(A159,'Tüm - Sektör'!$A:$H,7,0)</f>
        <v>137.36788300000001</v>
      </c>
      <c r="H159" s="159">
        <v>11.05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36.205649963824527</v>
      </c>
      <c r="R159" s="166" t="str">
        <f t="shared" si="7"/>
        <v/>
      </c>
      <c r="S159" s="191">
        <v>36.536295168973609</v>
      </c>
      <c r="T159" s="208">
        <f t="shared" si="8"/>
        <v>0.33064520514908224</v>
      </c>
      <c r="U159" s="222" t="s">
        <v>2568</v>
      </c>
      <c r="W159" s="200"/>
      <c r="X159" s="209" t="str">
        <f>IF(COUNTIF('Yıldız Liste'!A:A, A159)&gt;0, "Yıldız Pazar", IF(COUNTIF('Ana Pazar Liste'!A:A, A159)&gt;0, "Ana Pazar", IF(COUNTIF('Alt Pazar Liste'!A:A, A159)&gt;0, "Alt Pazar", "")))</f>
        <v>Ana Pazar</v>
      </c>
    </row>
    <row r="160" spans="1:24" ht="30" customHeight="1" thickTop="1" thickBot="1">
      <c r="A160" s="125" t="s">
        <v>162</v>
      </c>
      <c r="B160" s="131" t="s">
        <v>233</v>
      </c>
      <c r="C160" s="132">
        <v>11759814183</v>
      </c>
      <c r="D160" s="132">
        <v>314657358</v>
      </c>
      <c r="E160" s="128">
        <f>VLOOKUP(A160,'Tüm - Sektör'!$A:$H,5,0)</f>
        <v>30.649437600808294</v>
      </c>
      <c r="F160" s="128">
        <f>VLOOKUP(A160,'Tüm - Sektör'!$A:$H,6,0)</f>
        <v>9.7405754939957703</v>
      </c>
      <c r="G160" s="127">
        <f>VLOOKUP(A160,'Tüm - Sektör'!$A:$H,7,0)</f>
        <v>118.75529</v>
      </c>
      <c r="H160" s="159">
        <v>10.99</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36.397828506208931</v>
      </c>
      <c r="R160" s="166" t="str">
        <f t="shared" si="7"/>
        <v/>
      </c>
      <c r="S160" s="191">
        <v>36.49745759883541</v>
      </c>
      <c r="T160" s="208">
        <f t="shared" si="8"/>
        <v>9.9629092626479121E-2</v>
      </c>
      <c r="U160" s="222" t="s">
        <v>2569</v>
      </c>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5.1010521814032526</v>
      </c>
      <c r="F161" s="128">
        <f>VLOOKUP(A161,'Tüm - Sektör'!$A:$H,6,0)</f>
        <v>0.34410767548591825</v>
      </c>
      <c r="G161" s="127">
        <f>VLOOKUP(A161,'Tüm - Sektör'!$A:$H,7,0)</f>
        <v>727.55648099999996</v>
      </c>
      <c r="H161" s="159">
        <v>10.78</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37.113035744991237</v>
      </c>
      <c r="R161" s="166" t="str">
        <f t="shared" si="7"/>
        <v/>
      </c>
      <c r="S161" s="191">
        <v>36.60370771555403</v>
      </c>
      <c r="T161" s="208">
        <f t="shared" si="8"/>
        <v>-0.50932802943720645</v>
      </c>
      <c r="U161" s="222" t="s">
        <v>2570</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45.21521249727855</v>
      </c>
      <c r="F162" s="128">
        <f>VLOOKUP(A162,'Tüm - Sektör'!$A:$H,6,0)</f>
        <v>15.162713781783552</v>
      </c>
      <c r="G162" s="127">
        <f>VLOOKUP(A162,'Tüm - Sektör'!$A:$H,7,0)</f>
        <v>83.863085999999996</v>
      </c>
      <c r="H162" s="159">
        <v>10.55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37.918872541675455</v>
      </c>
      <c r="R162" s="166" t="str">
        <f t="shared" si="7"/>
        <v/>
      </c>
      <c r="S162" s="191">
        <v>38.027006208619397</v>
      </c>
      <c r="T162" s="208">
        <f t="shared" si="8"/>
        <v>0.10813366694394233</v>
      </c>
      <c r="U162" s="222" t="s">
        <v>2571</v>
      </c>
      <c r="W162" s="200"/>
      <c r="X162" s="209" t="str">
        <f>IF(COUNTIF('Yıldız Liste'!A:A, A162)&gt;0, "Yıldız Pazar", IF(COUNTIF('Ana Pazar Liste'!A:A, A162)&gt;0, "Ana Pazar", IF(COUNTIF('Alt Pazar Liste'!A:A, A162)&gt;0, "Alt Pazar", "")))</f>
        <v>Ana Pazar</v>
      </c>
    </row>
    <row r="163" spans="1:24" ht="30" customHeight="1" thickTop="1" thickBot="1">
      <c r="A163" s="125" t="s">
        <v>409</v>
      </c>
      <c r="B163" s="136" t="s">
        <v>255</v>
      </c>
      <c r="C163" s="137">
        <v>932814398</v>
      </c>
      <c r="D163" s="137">
        <v>174600000</v>
      </c>
      <c r="E163" s="128">
        <f>VLOOKUP(A163,'Tüm - Sektör'!$A:$H,5,0)</f>
        <v>48.504269453234237</v>
      </c>
      <c r="F163" s="128">
        <f>VLOOKUP(A163,'Tüm - Sektör'!$A:$H,6,0)</f>
        <v>27.780223054544237</v>
      </c>
      <c r="G163" s="127">
        <f>VLOOKUP(A163,'Tüm - Sektör'!$A:$H,7,0)</f>
        <v>78.469515999999999</v>
      </c>
      <c r="H163" s="159">
        <v>10.51</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38.06106547928875</v>
      </c>
      <c r="R163" s="166" t="str">
        <f t="shared" si="7"/>
        <v/>
      </c>
      <c r="S163" s="191">
        <v>38.463634441088921</v>
      </c>
      <c r="T163" s="208">
        <f t="shared" si="8"/>
        <v>0.40256896180017065</v>
      </c>
      <c r="U163" s="222" t="s">
        <v>2572</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62.101673512314548</v>
      </c>
      <c r="F164" s="128">
        <f>VLOOKUP(A164,'Tüm - Sektör'!$A:$H,6,0)</f>
        <v>35.337244515940903</v>
      </c>
      <c r="G164" s="127">
        <f>VLOOKUP(A164,'Tüm - Sektör'!$A:$H,7,0)</f>
        <v>61.770183000000003</v>
      </c>
      <c r="H164" s="159">
        <v>10.43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38.360317374619228</v>
      </c>
      <c r="R164" s="166" t="str">
        <f t="shared" si="7"/>
        <v/>
      </c>
      <c r="S164" s="191">
        <v>38.470972136276771</v>
      </c>
      <c r="T164" s="208">
        <f t="shared" si="8"/>
        <v>0.11065476165754262</v>
      </c>
      <c r="U164" s="222" t="s">
        <v>2573</v>
      </c>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24.103779303868389</v>
      </c>
      <c r="F165" s="128">
        <f>VLOOKUP(A165,'Tüm - Sektör'!$A:$H,6,0)</f>
        <v>2.6018760043035827</v>
      </c>
      <c r="G165" s="127">
        <f>VLOOKUP(A165,'Tüm - Sektör'!$A:$H,7,0)</f>
        <v>159.75809699999999</v>
      </c>
      <c r="H165" s="159">
        <v>10.39</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38.507739120939988</v>
      </c>
      <c r="R165" s="166" t="str">
        <f t="shared" si="7"/>
        <v/>
      </c>
      <c r="S165" s="191">
        <v>38.433756913214843</v>
      </c>
      <c r="T165" s="208">
        <f t="shared" si="8"/>
        <v>-7.3982207725144633E-2</v>
      </c>
      <c r="U165" s="222" t="s">
        <v>2574</v>
      </c>
      <c r="W165" s="200"/>
      <c r="X165" s="209" t="str">
        <f>IF(COUNTIF('Yıldız Liste'!A:A, A165)&gt;0, "Yıldız Pazar", IF(COUNTIF('Ana Pazar Liste'!A:A, A165)&gt;0, "Ana Pazar", IF(COUNTIF('Alt Pazar Liste'!A:A, A165)&gt;0, "Alt Pazar", "")))</f>
        <v>Ana Pazar</v>
      </c>
    </row>
    <row r="166" spans="1:24" ht="30" customHeight="1" thickTop="1" thickBot="1">
      <c r="A166" s="125" t="s">
        <v>26</v>
      </c>
      <c r="B166" s="136" t="s">
        <v>221</v>
      </c>
      <c r="C166" s="137">
        <v>8135775636</v>
      </c>
      <c r="D166" s="137">
        <v>5000000000</v>
      </c>
      <c r="E166" s="128">
        <f>VLOOKUP(A166,'Tüm - Sektör'!$A:$H,5,0)</f>
        <v>1.1813340362270848</v>
      </c>
      <c r="F166" s="128">
        <f>VLOOKUP(A166,'Tüm - Sektör'!$A:$H,6,0)</f>
        <v>2.1478800658674267E-2</v>
      </c>
      <c r="G166" s="127">
        <f>VLOOKUP(A166,'Tüm - Sektör'!$A:$H,7,0)</f>
        <v>3271.9011879999998</v>
      </c>
      <c r="H166" s="159">
        <v>10.35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38.652082365562336</v>
      </c>
      <c r="R166" s="166" t="str">
        <f t="shared" si="7"/>
        <v/>
      </c>
      <c r="S166" s="191">
        <v>34.786874129006108</v>
      </c>
      <c r="T166" s="208">
        <f t="shared" si="8"/>
        <v>-3.8652082365562279</v>
      </c>
      <c r="U166" s="222" t="s">
        <v>2575</v>
      </c>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21.383543883326077</v>
      </c>
      <c r="F167" s="128">
        <f>VLOOKUP(A167,'Tüm - Sektör'!$A:$H,6,0)</f>
        <v>2.9326110289764822</v>
      </c>
      <c r="G167" s="127">
        <f>VLOOKUP(A167,'Tüm - Sektör'!$A:$H,7,0)</f>
        <v>184.162025</v>
      </c>
      <c r="H167" s="159">
        <v>10.16</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39.380367432296936</v>
      </c>
      <c r="R167" s="166" t="str">
        <f t="shared" si="7"/>
        <v/>
      </c>
      <c r="S167" s="191">
        <v>39.692910030965962</v>
      </c>
      <c r="T167" s="208">
        <f t="shared" si="8"/>
        <v>0.31254259866902601</v>
      </c>
      <c r="U167" s="222" t="s">
        <v>2576</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40.434560732272828</v>
      </c>
      <c r="F168" s="128">
        <f>VLOOKUP(A168,'Tüm - Sektör'!$A:$H,6,0)</f>
        <v>14.223091707496691</v>
      </c>
      <c r="G168" s="127">
        <f>VLOOKUP(A168,'Tüm - Sektör'!$A:$H,7,0)</f>
        <v>98.355564999999999</v>
      </c>
      <c r="H168" s="159">
        <v>10.06</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39.769640663495082</v>
      </c>
      <c r="R168" s="166" t="str">
        <f t="shared" si="7"/>
        <v/>
      </c>
      <c r="S168" s="191">
        <v>39.928401704067909</v>
      </c>
      <c r="T168" s="208">
        <f t="shared" si="8"/>
        <v>0.15876104057282703</v>
      </c>
      <c r="U168" s="222" t="s">
        <v>2577</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63.919532978324241</v>
      </c>
      <c r="F169" s="128">
        <f>VLOOKUP(A169,'Tüm - Sektör'!$A:$H,6,0)</f>
        <v>71.021703309249162</v>
      </c>
      <c r="G169" s="127">
        <f>VLOOKUP(A169,'Tüm - Sektör'!$A:$H,7,0)</f>
        <v>62.830463000000002</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40.160938517718812</v>
      </c>
      <c r="R169" s="166" t="str">
        <f t="shared" si="7"/>
        <v/>
      </c>
      <c r="S169" s="191">
        <v>40.241745235058289</v>
      </c>
      <c r="T169" s="208">
        <f t="shared" si="8"/>
        <v>8.080671733947753E-2</v>
      </c>
      <c r="U169" s="222" t="s">
        <v>2578</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39.018870501246163</v>
      </c>
      <c r="F170" s="128">
        <f>VLOOKUP(A170,'Tüm - Sektör'!$A:$H,6,0)</f>
        <v>21.677150278470091</v>
      </c>
      <c r="G170" s="127">
        <f>VLOOKUP(A170,'Tüm - Sektör'!$A:$H,7,0)</f>
        <v>104.516908</v>
      </c>
      <c r="H170" s="159">
        <v>9.81</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40.781316984426589</v>
      </c>
      <c r="R170" s="166" t="str">
        <f t="shared" si="7"/>
        <v/>
      </c>
      <c r="S170" s="191">
        <v>40.369800163191208</v>
      </c>
      <c r="T170" s="208">
        <f t="shared" si="8"/>
        <v>-0.4115168212353808</v>
      </c>
      <c r="U170" s="222" t="s">
        <v>2579</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11.308759963370926</v>
      </c>
      <c r="F171" s="128">
        <f>VLOOKUP(A171,'Tüm - Sektör'!$A:$H,6,0)</f>
        <v>0.83768592321266122</v>
      </c>
      <c r="G171" s="127">
        <f>VLOOKUP(A171,'Tüm - Sektör'!$A:$H,7,0)</f>
        <v>363.24555199999998</v>
      </c>
      <c r="H171" s="159">
        <v>9.74</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 t="shared" si="6"/>
        <v>41.078567553301717</v>
      </c>
      <c r="R171" s="166" t="str">
        <f t="shared" si="7"/>
        <v/>
      </c>
      <c r="S171" s="191">
        <v>40.1712096354577</v>
      </c>
      <c r="T171" s="208">
        <f t="shared" si="8"/>
        <v>-0.90735791784401698</v>
      </c>
      <c r="U171" s="222" t="s">
        <v>2580</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47.003598172443695</v>
      </c>
      <c r="F172" s="128">
        <f>VLOOKUP(A172,'Tüm - Sektör'!$A:$H,6,0)</f>
        <v>10.658412284000837</v>
      </c>
      <c r="G172" s="127">
        <f>VLOOKUP(A172,'Tüm - Sektör'!$A:$H,7,0)</f>
        <v>88.016211999999996</v>
      </c>
      <c r="H172" s="159">
        <v>9.67</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41.370786615086161</v>
      </c>
      <c r="R172" s="166" t="str">
        <f t="shared" si="7"/>
        <v/>
      </c>
      <c r="S172" s="191">
        <v>41.585811493542963</v>
      </c>
      <c r="T172" s="208">
        <f t="shared" si="8"/>
        <v>0.21502487845680207</v>
      </c>
      <c r="U172" s="222" t="s">
        <v>2581</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19.163586120197845</v>
      </c>
      <c r="F173" s="128">
        <f>VLOOKUP(A173,'Tüm - Sektör'!$A:$H,6,0)</f>
        <v>5.6780995911697323</v>
      </c>
      <c r="G173" s="127">
        <f>VLOOKUP(A173,'Tüm - Sektör'!$A:$H,7,0)</f>
        <v>217.20958099999999</v>
      </c>
      <c r="H173" s="159">
        <v>9.61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41.625145116255887</v>
      </c>
      <c r="R173" s="166" t="str">
        <f t="shared" si="7"/>
        <v/>
      </c>
      <c r="S173" s="191">
        <v>41.755495257538534</v>
      </c>
      <c r="T173" s="208">
        <f t="shared" si="8"/>
        <v>0.13035014128264777</v>
      </c>
      <c r="U173" s="222" t="s">
        <v>2582</v>
      </c>
      <c r="W173" s="200"/>
      <c r="X173" s="209" t="str">
        <f>IF(COUNTIF('Yıldız Liste'!A:A, A173)&gt;0, "Yıldız Pazar", IF(COUNTIF('Ana Pazar Liste'!A:A, A173)&gt;0, "Ana Pazar", IF(COUNTIF('Alt Pazar Liste'!A:A, A173)&gt;0, "Alt Pazar", "")))</f>
        <v>Ana Pazar</v>
      </c>
    </row>
    <row r="174" spans="1:24" ht="30" customHeight="1" thickTop="1" thickBot="1">
      <c r="A174" s="125" t="s">
        <v>197</v>
      </c>
      <c r="B174" s="136" t="s">
        <v>605</v>
      </c>
      <c r="C174" s="137">
        <v>8818140480</v>
      </c>
      <c r="D174" s="137">
        <v>390000000</v>
      </c>
      <c r="E174" s="128">
        <f>VLOOKUP(A174,'Tüm - Sektör'!$A:$H,5,0)</f>
        <v>57.799330377417782</v>
      </c>
      <c r="F174" s="128">
        <f>VLOOKUP(A174,'Tüm - Sektör'!$A:$H,6,0)</f>
        <v>16.467045691572018</v>
      </c>
      <c r="G174" s="127">
        <f>VLOOKUP(A174,'Tüm - Sektör'!$A:$H,7,0)</f>
        <v>74.35284</v>
      </c>
      <c r="H174" s="159">
        <v>9.31</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42.975443636592836</v>
      </c>
      <c r="R174" s="166" t="str">
        <f t="shared" si="7"/>
        <v/>
      </c>
      <c r="S174" s="191">
        <v>43.067963429136647</v>
      </c>
      <c r="T174" s="208">
        <f t="shared" si="8"/>
        <v>9.2519792543811263E-2</v>
      </c>
      <c r="U174" s="222" t="s">
        <v>2583</v>
      </c>
      <c r="W174" s="200"/>
      <c r="X174" s="209" t="str">
        <f>IF(COUNTIF('Yıldız Liste'!A:A, A174)&gt;0, "Yıldız Pazar", IF(COUNTIF('Ana Pazar Liste'!A:A, A174)&gt;0, "Ana Pazar", IF(COUNTIF('Alt Pazar Liste'!A:A, A174)&gt;0, "Alt Pazar", "")))</f>
        <v>Ana Pazar</v>
      </c>
    </row>
    <row r="175" spans="1:24" ht="30" customHeight="1" thickTop="1" thickBot="1">
      <c r="A175" s="125" t="s">
        <v>20</v>
      </c>
      <c r="B175" s="136" t="s">
        <v>287</v>
      </c>
      <c r="C175" s="137">
        <v>1735116415</v>
      </c>
      <c r="D175" s="137">
        <v>400000000</v>
      </c>
      <c r="E175" s="128">
        <f>VLOOKUP(A175,'Tüm - Sektör'!$A:$H,5,0)</f>
        <v>24.543912741481417</v>
      </c>
      <c r="F175" s="128">
        <f>VLOOKUP(A175,'Tüm - Sektör'!$A:$H,6,0)</f>
        <v>6.8177535393003934</v>
      </c>
      <c r="G175" s="127">
        <f>VLOOKUP(A175,'Tüm - Sektör'!$A:$H,7,0)</f>
        <v>175.248232</v>
      </c>
      <c r="H175" s="159">
        <v>9.3000000000000007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43.01277314306892</v>
      </c>
      <c r="R175" s="166" t="str">
        <f t="shared" si="7"/>
        <v/>
      </c>
      <c r="S175" s="191">
        <v>42.464839727233645</v>
      </c>
      <c r="T175" s="208">
        <f t="shared" si="8"/>
        <v>-0.54793341583527422</v>
      </c>
      <c r="U175" s="222" t="s">
        <v>2584</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36.937797487786526</v>
      </c>
      <c r="F176" s="128">
        <f>VLOOKUP(A176,'Tüm - Sektör'!$A:$H,6,0)</f>
        <v>13.991589957494895</v>
      </c>
      <c r="G176" s="127">
        <f>VLOOKUP(A176,'Tüm - Sektör'!$A:$H,7,0)</f>
        <v>119.817104</v>
      </c>
      <c r="H176" s="159">
        <v>9.0399999999999991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44.257799231250566</v>
      </c>
      <c r="R176" s="166" t="str">
        <f t="shared" si="7"/>
        <v/>
      </c>
      <c r="S176" s="191">
        <v>44.553508357517273</v>
      </c>
      <c r="T176" s="208">
        <f t="shared" si="8"/>
        <v>0.29570912626670776</v>
      </c>
      <c r="U176" s="222" t="s">
        <v>2585</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26.97074195824711</v>
      </c>
      <c r="F177" s="128">
        <f>VLOOKUP(A177,'Tüm - Sektör'!$A:$H,6,0)</f>
        <v>10.053266292868569</v>
      </c>
      <c r="G177" s="127">
        <f>VLOOKUP(A177,'Tüm - Sektör'!$A:$H,7,0)</f>
        <v>166.28656799999999</v>
      </c>
      <c r="H177" s="159">
        <v>8.92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44.848721166505108</v>
      </c>
      <c r="R177" s="166" t="str">
        <f t="shared" si="7"/>
        <v/>
      </c>
      <c r="S177" s="191">
        <v>45.152437111199276</v>
      </c>
      <c r="T177" s="208">
        <f t="shared" si="8"/>
        <v>0.30371594469416863</v>
      </c>
      <c r="U177" s="222" t="s">
        <v>2586</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33.658547832246477</v>
      </c>
      <c r="F178" s="128">
        <f>VLOOKUP(A178,'Tüm - Sektör'!$A:$H,6,0)</f>
        <v>24.041819880176053</v>
      </c>
      <c r="G178" s="127">
        <f>VLOOKUP(A178,'Tüm - Sektör'!$A:$H,7,0)</f>
        <v>134.44486900000001</v>
      </c>
      <c r="H178" s="159">
        <v>8.84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45.252190540366115</v>
      </c>
      <c r="R178" s="166" t="str">
        <f t="shared" si="7"/>
        <v/>
      </c>
      <c r="S178" s="191">
        <v>44.997678782546281</v>
      </c>
      <c r="T178" s="208">
        <f t="shared" si="8"/>
        <v>-0.25451175781983437</v>
      </c>
      <c r="U178" s="222" t="s">
        <v>2587</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45.406968339715213</v>
      </c>
      <c r="T179" s="208">
        <f t="shared" si="8"/>
        <v>-0.2071013379234472</v>
      </c>
      <c r="U179" s="222" t="s">
        <v>2588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26.816461274026477</v>
      </c>
      <c r="F180" s="128">
        <f>VLOOKUP(A180,'Tüm - Sektör'!$A:$H,6,0)</f>
        <v>17.458633641944321</v>
      </c>
      <c r="G180" s="127">
        <f>VLOOKUP(A180,'Tüm - Sektör'!$A:$H,7,0)</f>
        <v>171.666124</v>
      </c>
      <c r="H180" s="159">
        <v>8.69</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46.034779663082276</v>
      </c>
      <c r="R180" s="166" t="str">
        <f t="shared" si="7"/>
        <v/>
      </c>
      <c r="S180" s="191">
        <v>45.562896955829721</v>
      </c>
      <c r="T180" s="208">
        <f t="shared" si="8"/>
        <v>-0.47188270725255421</v>
      </c>
      <c r="U180" s="222" t="s">
        <v>2589</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t="s">
        <v>2590</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t="s">
        <v>2591</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43.191049404807465</v>
      </c>
      <c r="F183" s="128">
        <f>VLOOKUP(A183,'Tüm - Sektör'!$A:$H,6,0)</f>
        <v>13.072351514772235</v>
      </c>
      <c r="G183" s="127">
        <f>VLOOKUP(A183,'Tüm - Sektör'!$A:$H,7,0)</f>
        <v>112.701047</v>
      </c>
      <c r="H183" s="159">
        <v>8.2200000000000006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48.676764889505286</v>
      </c>
      <c r="R183" s="166" t="str">
        <f t="shared" si="7"/>
        <v/>
      </c>
      <c r="S183" s="191">
        <v>48.736054493511986</v>
      </c>
      <c r="T183" s="208">
        <f t="shared" si="8"/>
        <v>5.9289604006700358E-2</v>
      </c>
      <c r="U183" s="222" t="s">
        <v>2592</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46.631285955635924</v>
      </c>
      <c r="F184" s="128">
        <f>VLOOKUP(A184,'Tüm - Sektör'!$A:$H,6,0)</f>
        <v>29.144553722272452</v>
      </c>
      <c r="G184" s="127">
        <f>VLOOKUP(A184,'Tüm - Sektör'!$A:$H,7,0)</f>
        <v>105.381429</v>
      </c>
      <c r="H184" s="159">
        <v>8.14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49.140715501125442</v>
      </c>
      <c r="R184" s="166" t="str">
        <f t="shared" si="7"/>
        <v/>
      </c>
      <c r="S184" s="191">
        <v>48.840711132986719</v>
      </c>
      <c r="T184" s="208">
        <f t="shared" si="8"/>
        <v>-0.30000436813872255</v>
      </c>
      <c r="U184" s="222" t="s">
        <v>2593</v>
      </c>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16.95107390350389</v>
      </c>
      <c r="F185" s="128">
        <f>VLOOKUP(A185,'Tüm - Sektör'!$A:$H,6,0)</f>
        <v>2.8251789839173149</v>
      </c>
      <c r="G185" s="127">
        <f>VLOOKUP(A185,'Tüm - Sektör'!$A:$H,7,0)</f>
        <v>290.32257499999997</v>
      </c>
      <c r="H185" s="159">
        <v>8.1300000000000008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49.212794246805508</v>
      </c>
      <c r="R185" s="166" t="str">
        <f t="shared" si="7"/>
        <v/>
      </c>
      <c r="S185" s="191">
        <v>48.911982546030416</v>
      </c>
      <c r="T185" s="208">
        <f t="shared" si="8"/>
        <v>-0.30081170077509256</v>
      </c>
      <c r="U185" s="222" t="s">
        <v>2594</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34.44143958191399</v>
      </c>
      <c r="F186" s="128">
        <f>VLOOKUP(A186,'Tüm - Sektör'!$A:$H,6,0)</f>
        <v>24.912433693970335</v>
      </c>
      <c r="G186" s="127">
        <f>VLOOKUP(A186,'Tüm - Sektör'!$A:$H,7,0)</f>
        <v>147.57517300000001</v>
      </c>
      <c r="H186" s="159">
        <v>7.87</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50.82701404670005</v>
      </c>
      <c r="R186" s="166" t="str">
        <f t="shared" si="7"/>
        <v/>
      </c>
      <c r="S186" s="191">
        <v>51.021505171878744</v>
      </c>
      <c r="T186" s="208">
        <f t="shared" si="8"/>
        <v>0.19449112517869338</v>
      </c>
      <c r="U186" s="222" t="s">
        <v>2595</v>
      </c>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25.049282506356064</v>
      </c>
      <c r="F187" s="128">
        <f>VLOOKUP(A187,'Tüm - Sektör'!$A:$H,6,0)</f>
        <v>13.012614289016138</v>
      </c>
      <c r="G187" s="127">
        <f>VLOOKUP(A187,'Tüm - Sektör'!$A:$H,7,0)</f>
        <v>204.47359800000001</v>
      </c>
      <c r="H187" s="159">
        <v>7.81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51.219169213930826</v>
      </c>
      <c r="R187" s="166" t="str">
        <f t="shared" si="7"/>
        <v/>
      </c>
      <c r="S187" s="191">
        <v>51.088341195504434</v>
      </c>
      <c r="T187" s="208">
        <f t="shared" si="8"/>
        <v>-0.13082801842639213</v>
      </c>
      <c r="U187" s="222" t="s">
        <v>2596</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t="s">
        <v>2597</v>
      </c>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47.049258691880048</v>
      </c>
      <c r="F189" s="128">
        <f>VLOOKUP(A189,'Tüm - Sektör'!$A:$H,6,0)</f>
        <v>16.803306675671447</v>
      </c>
      <c r="G189" s="127">
        <f>VLOOKUP(A189,'Tüm - Sektör'!$A:$H,7,0)</f>
        <v>112.187603</v>
      </c>
      <c r="H189" s="159">
        <v>7.58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52.783435555689387</v>
      </c>
      <c r="R189" s="166" t="str">
        <f t="shared" si="7"/>
        <v/>
      </c>
      <c r="S189" s="191">
        <v>52.506357153822243</v>
      </c>
      <c r="T189" s="208">
        <f t="shared" si="8"/>
        <v>-0.2770784018671435</v>
      </c>
      <c r="U189" s="222" t="s">
        <v>2598</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27.059141108225525</v>
      </c>
      <c r="F190" s="128">
        <f>VLOOKUP(A190,'Tüm - Sektör'!$A:$H,6,0)</f>
        <v>8.0533158060195014</v>
      </c>
      <c r="G190" s="127">
        <f>VLOOKUP(A190,'Tüm - Sektör'!$A:$H,7,0)</f>
        <v>200.330117</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54.207609041303293</v>
      </c>
      <c r="R190" s="166" t="str">
        <f t="shared" si="7"/>
        <v/>
      </c>
      <c r="S190" s="191">
        <v>54.428864588410661</v>
      </c>
      <c r="T190" s="208">
        <f t="shared" si="8"/>
        <v>0.2212555471073685</v>
      </c>
      <c r="U190" s="222" t="s">
        <v>2599</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54.278874978519141</v>
      </c>
      <c r="R191" s="166" t="str">
        <f t="shared" si="7"/>
        <v/>
      </c>
      <c r="S191" s="191">
        <v>54.575076206232751</v>
      </c>
      <c r="T191" s="208">
        <f t="shared" si="8"/>
        <v>0.29620122771360968</v>
      </c>
      <c r="U191" s="222" t="s">
        <v>2600</v>
      </c>
      <c r="W191" s="200"/>
      <c r="X191" s="209" t="str">
        <f>IF(COUNTIF('Yıldız Liste'!A:A, A191)&gt;0, "Yıldız Pazar", IF(COUNTIF('Ana Pazar Liste'!A:A, A191)&gt;0, "Ana Pazar", IF(COUNTIF('Alt Pazar Liste'!A:A, A191)&gt;0, "Alt Pazar", "")))</f>
        <v>Ana Pazar</v>
      </c>
    </row>
    <row r="192" spans="1:24" ht="30" customHeight="1" thickTop="1" thickBot="1">
      <c r="A192" s="125" t="s">
        <v>389</v>
      </c>
      <c r="B192" s="136" t="s">
        <v>390</v>
      </c>
      <c r="C192" s="137">
        <v>1471327206</v>
      </c>
      <c r="D192" s="137">
        <v>350000000</v>
      </c>
      <c r="E192" s="128">
        <f>VLOOKUP(A192,'Tüm - Sektör'!$A:$H,5,0)</f>
        <v>31.767077434832323</v>
      </c>
      <c r="F192" s="128">
        <f>VLOOKUP(A192,'Tüm - Sektör'!$A:$H,6,0)</f>
        <v>12.966154055033602</v>
      </c>
      <c r="G192" s="127">
        <f>VLOOKUP(A192,'Tüm - Sektör'!$A:$H,7,0)</f>
        <v>172.747309</v>
      </c>
      <c r="H192" s="159">
        <v>7.29</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54.876771416619064</v>
      </c>
      <c r="R192" s="166" t="str">
        <f t="shared" si="7"/>
        <v/>
      </c>
      <c r="S192" s="191">
        <v>55.951281626175245</v>
      </c>
      <c r="T192" s="208">
        <f t="shared" si="8"/>
        <v>1.0745102095561805</v>
      </c>
      <c r="U192" s="222" t="s">
        <v>2601</v>
      </c>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49.837778032504197</v>
      </c>
      <c r="F193" s="128">
        <f>VLOOKUP(A193,'Tüm - Sektör'!$A:$H,6,0)</f>
        <v>12.026490837959507</v>
      </c>
      <c r="G193" s="127">
        <f>VLOOKUP(A193,'Tüm - Sektör'!$A:$H,7,0)</f>
        <v>110.71429000000001</v>
      </c>
      <c r="H193" s="159">
        <v>7.25</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55.177542100463</v>
      </c>
      <c r="R193" s="166" t="str">
        <f t="shared" si="7"/>
        <v/>
      </c>
      <c r="S193" s="191">
        <v>54.649888009338348</v>
      </c>
      <c r="T193" s="208">
        <f t="shared" si="8"/>
        <v>-0.52765409112465278</v>
      </c>
      <c r="U193" s="222" t="s">
        <v>2602</v>
      </c>
      <c r="W193" s="200"/>
      <c r="X193" s="209" t="str">
        <f>IF(COUNTIF('Yıldız Liste'!A:A, A193)&gt;0, "Yıldız Pazar", IF(COUNTIF('Ana Pazar Liste'!A:A, A193)&gt;0, "Ana Pazar", IF(COUNTIF('Alt Pazar Liste'!A:A, A193)&gt;0, "Alt Pazar", "")))</f>
        <v>Ana Pazar</v>
      </c>
    </row>
    <row r="194" spans="1:24" ht="30" customHeight="1" thickTop="1" thickBot="1">
      <c r="A194" s="125" t="s">
        <v>110</v>
      </c>
      <c r="B194" s="136" t="s">
        <v>609</v>
      </c>
      <c r="C194" s="137">
        <v>5800330455</v>
      </c>
      <c r="D194" s="137">
        <v>300000000</v>
      </c>
      <c r="E194" s="128">
        <f>VLOOKUP(A194,'Tüm - Sektör'!$A:$H,5,0)</f>
        <v>28.28910332029206</v>
      </c>
      <c r="F194" s="128">
        <f>VLOOKUP(A194,'Tüm - Sektör'!$A:$H,6,0)</f>
        <v>13.471001581091457</v>
      </c>
      <c r="G194" s="127">
        <f>VLOOKUP(A194,'Tüm - Sektör'!$A:$H,7,0)</f>
        <v>195.306963</v>
      </c>
      <c r="H194" s="159">
        <v>7.24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55.250588554794582</v>
      </c>
      <c r="R194" s="166" t="str">
        <f t="shared" si="7"/>
        <v/>
      </c>
      <c r="S194" s="191">
        <v>54.34976374140119</v>
      </c>
      <c r="T194" s="208">
        <f t="shared" si="8"/>
        <v>-0.90082481339339182</v>
      </c>
      <c r="U194" s="222" t="s">
        <v>2603</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56.819185081529476</v>
      </c>
      <c r="T195" s="208">
        <f t="shared" ref="T195:T258" si="11">S195-Q195</f>
        <v>0.32101234509338639</v>
      </c>
      <c r="U195" s="222" t="s">
        <v>2604</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70.235941462810814</v>
      </c>
      <c r="F196" s="128">
        <f>VLOOKUP(A196,'Tüm - Sektör'!$A:$H,6,0)</f>
        <v>27.5825775340322</v>
      </c>
      <c r="G196" s="127">
        <f>VLOOKUP(A196,'Tüm - Sektör'!$A:$H,7,0)</f>
        <v>82.424139999999994</v>
      </c>
      <c r="H196" s="159">
        <v>6.91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57.891370721625229</v>
      </c>
      <c r="R196" s="166" t="str">
        <f t="shared" si="10"/>
        <v/>
      </c>
      <c r="S196" s="191">
        <v>57.724296058647973</v>
      </c>
      <c r="T196" s="208">
        <f t="shared" si="11"/>
        <v>-0.16707466297725659</v>
      </c>
      <c r="U196" s="222" t="s">
        <v>2605</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58.356002659861254</v>
      </c>
      <c r="R197" s="166" t="str">
        <f t="shared" si="10"/>
        <v/>
      </c>
      <c r="S197" s="191">
        <v>58.955844096893607</v>
      </c>
      <c r="T197" s="208">
        <f t="shared" si="11"/>
        <v>0.59984143703235304</v>
      </c>
      <c r="U197" s="222" t="s">
        <v>2606</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21.566798586460258</v>
      </c>
      <c r="F198" s="128">
        <f>VLOOKUP(A198,'Tüm - Sektör'!$A:$H,6,0)</f>
        <v>3.7442358657049062</v>
      </c>
      <c r="G198" s="127">
        <f>VLOOKUP(A198,'Tüm - Sektör'!$A:$H,7,0)</f>
        <v>279.81076200000001</v>
      </c>
      <c r="H198" s="159">
        <v>6.63</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60.34622346377968</v>
      </c>
      <c r="R198" s="166" t="str">
        <f t="shared" si="10"/>
        <v/>
      </c>
      <c r="S198" s="191">
        <v>62.908091441015614</v>
      </c>
      <c r="T198" s="208">
        <f t="shared" si="11"/>
        <v>2.5618679772359343</v>
      </c>
      <c r="U198" s="222" t="s">
        <v>2607</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64.006767309272504</v>
      </c>
      <c r="R199" s="166" t="str">
        <f t="shared" si="10"/>
        <v/>
      </c>
      <c r="S199" s="191">
        <v>63.098153893210267</v>
      </c>
      <c r="T199" s="208">
        <f t="shared" si="11"/>
        <v>-0.90861341606223789</v>
      </c>
      <c r="U199" s="222" t="s">
        <v>2608</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t="s">
        <v>2609</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43.853864451871097</v>
      </c>
      <c r="F201" s="128">
        <f>VLOOKUP(A201,'Tüm - Sektör'!$A:$H,6,0)</f>
        <v>18.740967714474827</v>
      </c>
      <c r="G201" s="127">
        <f>VLOOKUP(A201,'Tüm - Sektör'!$A:$H,7,0)</f>
        <v>151.529539</v>
      </c>
      <c r="H201" s="159">
        <v>6.02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66.451558637605146</v>
      </c>
      <c r="R201" s="166" t="str">
        <f t="shared" si="10"/>
        <v/>
      </c>
      <c r="S201" s="191">
        <v>66.012934488182012</v>
      </c>
      <c r="T201" s="208">
        <f t="shared" si="11"/>
        <v>-0.43862414942313421</v>
      </c>
      <c r="U201" s="222" t="s">
        <v>2610</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70.699840590517312</v>
      </c>
      <c r="T202" s="208">
        <f t="shared" si="11"/>
        <v>0.49613923221416201</v>
      </c>
      <c r="U202" s="222" t="s">
        <v>2611</v>
      </c>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43.531729189112717</v>
      </c>
      <c r="F203" s="128">
        <f>VLOOKUP(A203,'Tüm - Sektör'!$A:$H,6,0)</f>
        <v>14.510576396370906</v>
      </c>
      <c r="G203" s="127">
        <f>VLOOKUP(A203,'Tüm - Sektör'!$A:$H,7,0)</f>
        <v>163.504896</v>
      </c>
      <c r="H203" s="159">
        <v>5.62</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71.176508537660396</v>
      </c>
      <c r="R203" s="166" t="str">
        <f t="shared" si="10"/>
        <v/>
      </c>
      <c r="S203" s="191">
        <v>72.074230266964221</v>
      </c>
      <c r="T203" s="208">
        <f t="shared" si="11"/>
        <v>0.8977217293038251</v>
      </c>
      <c r="U203" s="222" t="s">
        <v>2612</v>
      </c>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50.693343416714882</v>
      </c>
      <c r="F204" s="128">
        <f>VLOOKUP(A204,'Tüm - Sektör'!$A:$H,6,0)</f>
        <v>21.582283460417756</v>
      </c>
      <c r="G204" s="127">
        <f>VLOOKUP(A204,'Tüm - Sektör'!$A:$H,7,0)</f>
        <v>141.922583</v>
      </c>
      <c r="H204" s="159">
        <v>5.56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71.94530238606221</v>
      </c>
      <c r="R204" s="166" t="str">
        <f t="shared" si="10"/>
        <v/>
      </c>
      <c r="S204" s="191">
        <v>72.730160230273796</v>
      </c>
      <c r="T204" s="208">
        <f t="shared" si="11"/>
        <v>0.78485784421158655</v>
      </c>
      <c r="U204" s="222" t="s">
        <v>2613</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53.648080769536499</v>
      </c>
      <c r="F205" s="128">
        <f>VLOOKUP(A205,'Tüm - Sektör'!$A:$H,6,0)</f>
        <v>56.289398008401982</v>
      </c>
      <c r="G205" s="127">
        <f>VLOOKUP(A205,'Tüm - Sektör'!$A:$H,7,0)</f>
        <v>136.56980300000001</v>
      </c>
      <c r="H205" s="159">
        <v>5.46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73.267078220236883</v>
      </c>
      <c r="R205" s="166" t="str">
        <f t="shared" si="10"/>
        <v/>
      </c>
      <c r="S205" s="191">
        <v>73.401513226145568</v>
      </c>
      <c r="T205" s="208">
        <f t="shared" si="11"/>
        <v>0.13443500590868496</v>
      </c>
      <c r="U205" s="222" t="s">
        <v>2614</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50.115651889866243</v>
      </c>
      <c r="F206" s="128">
        <f>VLOOKUP(A206,'Tüm - Sektör'!$A:$H,6,0)</f>
        <v>41.763043241555202</v>
      </c>
      <c r="G206" s="127">
        <f>VLOOKUP(A206,'Tüm - Sektör'!$A:$H,7,0)</f>
        <v>148.650609</v>
      </c>
      <c r="H206" s="159">
        <v>5.37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74.497221738606171</v>
      </c>
      <c r="R206" s="166" t="str">
        <f t="shared" si="10"/>
        <v/>
      </c>
      <c r="S206" s="191">
        <v>73.946410487304092</v>
      </c>
      <c r="T206" s="208">
        <f t="shared" si="11"/>
        <v>-0.55081125130207909</v>
      </c>
      <c r="U206" s="222" t="s">
        <v>2615</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16.085613823941522</v>
      </c>
      <c r="F207" s="128">
        <f>VLOOKUP(A207,'Tüm - Sektör'!$A:$H,6,0)</f>
        <v>3.3499970476877929</v>
      </c>
      <c r="G207" s="127">
        <f>VLOOKUP(A207,'Tüm - Sektör'!$A:$H,7,0)</f>
        <v>464.88056799999998</v>
      </c>
      <c r="H207" s="159">
        <v>5.35</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74.778892911025864</v>
      </c>
      <c r="R207" s="166" t="str">
        <f t="shared" si="10"/>
        <v/>
      </c>
      <c r="S207" s="191">
        <v>76.348678830913798</v>
      </c>
      <c r="T207" s="208">
        <f t="shared" si="11"/>
        <v>1.5697859198879343</v>
      </c>
      <c r="U207" s="222" t="s">
        <v>2616</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26.432189358089989</v>
      </c>
      <c r="F208" s="128">
        <f>VLOOKUP(A208,'Tüm - Sektör'!$A:$H,6,0)</f>
        <v>9.8811922833981267</v>
      </c>
      <c r="G208" s="127">
        <f>VLOOKUP(A208,'Tüm - Sektör'!$A:$H,7,0)</f>
        <v>285.553631</v>
      </c>
      <c r="H208" s="159">
        <v>5.3</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75.478076464821555</v>
      </c>
      <c r="R208" s="166" t="str">
        <f t="shared" si="10"/>
        <v/>
      </c>
      <c r="S208" s="191">
        <v>73.671050693103908</v>
      </c>
      <c r="T208" s="208">
        <f t="shared" si="11"/>
        <v>-1.8070257717176474</v>
      </c>
      <c r="U208" s="222" t="s">
        <v>2617</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16.783830191035563</v>
      </c>
      <c r="F209" s="128">
        <f>VLOOKUP(A209,'Tüm - Sektör'!$A:$H,6,0)</f>
        <v>4.7624363434023351</v>
      </c>
      <c r="G209" s="127">
        <f>VLOOKUP(A209,'Tüm - Sektör'!$A:$H,7,0)</f>
        <v>465.53517099999999</v>
      </c>
      <c r="H209" s="159">
        <v>5.12</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78.134632580187031</v>
      </c>
      <c r="R209" s="166" t="str">
        <f t="shared" si="10"/>
        <v/>
      </c>
      <c r="S209" s="191">
        <v>78.441042904030908</v>
      </c>
      <c r="T209" s="208">
        <f t="shared" si="11"/>
        <v>0.30641032384387756</v>
      </c>
      <c r="U209" s="222" t="s">
        <v>2618</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80.50668776272235</v>
      </c>
      <c r="R210" s="166" t="str">
        <f t="shared" si="10"/>
        <v/>
      </c>
      <c r="S210" s="191">
        <v>80.831967309238394</v>
      </c>
      <c r="T210" s="208">
        <f t="shared" si="11"/>
        <v>0.32527954651604318</v>
      </c>
      <c r="U210" s="222" t="s">
        <v>2619</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81.486232948962495</v>
      </c>
      <c r="R211" s="166" t="str">
        <f t="shared" si="10"/>
        <v/>
      </c>
      <c r="S211" s="191">
        <v>81.819509975338619</v>
      </c>
      <c r="T211" s="208">
        <f t="shared" si="11"/>
        <v>0.33327702637612333</v>
      </c>
      <c r="U211" s="222" t="s">
        <v>2620</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27.7429141822887</v>
      </c>
      <c r="F212" s="128">
        <f>VLOOKUP(A212,'Tüm - Sektör'!$A:$H,6,0)</f>
        <v>6.1926147728322993</v>
      </c>
      <c r="G212" s="127">
        <f>VLOOKUP(A212,'Tüm - Sektör'!$A:$H,7,0)</f>
        <v>306.82462600000002</v>
      </c>
      <c r="H212" s="159">
        <v>4.7</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85.122092681308274</v>
      </c>
      <c r="R212" s="166" t="str">
        <f t="shared" si="10"/>
        <v/>
      </c>
      <c r="S212" s="191">
        <v>85.122092681308274</v>
      </c>
      <c r="T212" s="208">
        <f t="shared" si="11"/>
        <v>0</v>
      </c>
      <c r="U212" s="222" t="s">
        <v>2621</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41.655289045155101</v>
      </c>
      <c r="F213" s="128">
        <f>VLOOKUP(A213,'Tüm - Sektör'!$A:$H,6,0)</f>
        <v>19.072934544484937</v>
      </c>
      <c r="G213" s="127">
        <f>VLOOKUP(A213,'Tüm - Sektör'!$A:$H,7,0)</f>
        <v>205.642202</v>
      </c>
      <c r="H213" s="159">
        <v>4.67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85.660853641921733</v>
      </c>
      <c r="R213" s="166" t="str">
        <f t="shared" si="10"/>
        <v/>
      </c>
      <c r="S213" s="191">
        <v>84.933372931586931</v>
      </c>
      <c r="T213" s="208">
        <f t="shared" si="11"/>
        <v>-0.72748071033480244</v>
      </c>
      <c r="U213" s="222" t="s">
        <v>2622</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15.211361626417283</v>
      </c>
      <c r="F214" s="128">
        <f>VLOOKUP(A214,'Tüm - Sektör'!$A:$H,6,0)</f>
        <v>4.0628636822695734</v>
      </c>
      <c r="G214" s="127">
        <f>VLOOKUP(A214,'Tüm - Sektör'!$A:$H,7,0)</f>
        <v>576.74861299999998</v>
      </c>
      <c r="H214" s="159">
        <v>4.5599999999999996</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87.731317198775926</v>
      </c>
      <c r="R214" s="166" t="str">
        <f t="shared" si="10"/>
        <v/>
      </c>
      <c r="S214" s="191">
        <v>87.539344951076188</v>
      </c>
      <c r="T214" s="208">
        <f t="shared" si="11"/>
        <v>-0.19197224769973786</v>
      </c>
      <c r="U214" s="222" t="s">
        <v>2623</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16.213499359566775</v>
      </c>
      <c r="F215" s="128">
        <f>VLOOKUP(A215,'Tüm - Sektör'!$A:$H,6,0)</f>
        <v>4.0533748398916938</v>
      </c>
      <c r="G215" s="127">
        <f>VLOOKUP(A215,'Tüm - Sektör'!$A:$H,7,0)</f>
        <v>554.46052299999997</v>
      </c>
      <c r="H215" s="159">
        <v>4.45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89.897453345655592</v>
      </c>
      <c r="R215" s="166" t="str">
        <f t="shared" si="10"/>
        <v/>
      </c>
      <c r="S215" s="191">
        <v>90.099925087425078</v>
      </c>
      <c r="T215" s="208">
        <f t="shared" si="11"/>
        <v>0.2024717417694859</v>
      </c>
      <c r="U215" s="222" t="s">
        <v>2624</v>
      </c>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33.904247292534798</v>
      </c>
      <c r="F216" s="128">
        <f>VLOOKUP(A216,'Tüm - Sektör'!$A:$H,6,0)</f>
        <v>26.160684639301543</v>
      </c>
      <c r="G216" s="127">
        <f>VLOOKUP(A216,'Tüm - Sektör'!$A:$H,7,0)</f>
        <v>267.548676</v>
      </c>
      <c r="H216" s="159">
        <v>4.41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90.710364738942701</v>
      </c>
      <c r="R216" s="166" t="str">
        <f t="shared" si="10"/>
        <v/>
      </c>
      <c r="S216" s="191">
        <v>91.123623803812606</v>
      </c>
      <c r="T216" s="208">
        <f t="shared" si="11"/>
        <v>0.41325906486990505</v>
      </c>
      <c r="U216" s="222" t="s">
        <v>2625</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171.39865409956735</v>
      </c>
      <c r="F217" s="128">
        <f>VLOOKUP(A217,'Tüm - Sektör'!$A:$H,6,0)</f>
        <v>357.89137702517132</v>
      </c>
      <c r="G217" s="127">
        <f>VLOOKUP(A217,'Tüm - Sektör'!$A:$H,7,0)</f>
        <v>53.051453000000002</v>
      </c>
      <c r="H217" s="159">
        <v>4.4000000000000004</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90.929476422264543</v>
      </c>
      <c r="R217" s="166" t="str">
        <f t="shared" si="10"/>
        <v/>
      </c>
      <c r="S217" s="191">
        <v>91.974642817922799</v>
      </c>
      <c r="T217" s="208">
        <f t="shared" si="11"/>
        <v>1.0451663956582564</v>
      </c>
      <c r="U217" s="222" t="s">
        <v>2626</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36.827735807509015</v>
      </c>
      <c r="F218" s="128">
        <f>VLOOKUP(A218,'Tüm - Sektör'!$A:$H,6,0)</f>
        <v>34.099755377323163</v>
      </c>
      <c r="G218" s="127">
        <f>VLOOKUP(A218,'Tüm - Sektör'!$A:$H,7,0)</f>
        <v>253.18759900000001</v>
      </c>
      <c r="H218" s="159">
        <v>4.29</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93.243260057095341</v>
      </c>
      <c r="R218" s="166" t="str">
        <f t="shared" si="10"/>
        <v/>
      </c>
      <c r="S218" s="191">
        <v>91.5362896212675</v>
      </c>
      <c r="T218" s="208">
        <f t="shared" si="11"/>
        <v>-1.7069704358278415</v>
      </c>
      <c r="U218" s="222" t="s">
        <v>2627</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95.924660821440327</v>
      </c>
      <c r="R219" s="166" t="str">
        <f t="shared" si="10"/>
        <v/>
      </c>
      <c r="S219" s="191">
        <v>96.38694834347136</v>
      </c>
      <c r="T219" s="208">
        <f t="shared" si="11"/>
        <v>0.4622875220310334</v>
      </c>
      <c r="U219" s="222" t="s">
        <v>2628</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98.77010099048421</v>
      </c>
      <c r="R220" s="166" t="str">
        <f t="shared" si="10"/>
        <v/>
      </c>
      <c r="S220" s="191">
        <v>99.260275188948142</v>
      </c>
      <c r="T220" s="208">
        <f t="shared" si="11"/>
        <v>0.49017419846393295</v>
      </c>
      <c r="U220" s="222" t="s">
        <v>2629</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101.78569895090561</v>
      </c>
      <c r="R221" s="166" t="str">
        <f t="shared" si="10"/>
        <v/>
      </c>
      <c r="S221" s="191">
        <v>108.9966748983812</v>
      </c>
      <c r="T221" s="208">
        <f t="shared" si="11"/>
        <v>7.210975947475589</v>
      </c>
      <c r="U221" s="222" t="s">
        <v>2630</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103.10076395817168</v>
      </c>
      <c r="T222" s="208">
        <f t="shared" si="11"/>
        <v>0.26504052431405967</v>
      </c>
      <c r="U222" s="222" t="s">
        <v>2631</v>
      </c>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37.224399849613427</v>
      </c>
      <c r="F223" s="128">
        <f>VLOOKUP(A223,'Tüm - Sektör'!$A:$H,6,0)</f>
        <v>34.467036897790209</v>
      </c>
      <c r="G223" s="127">
        <f>VLOOKUP(A223,'Tüm - Sektör'!$A:$H,7,0)</f>
        <v>282.78303399999999</v>
      </c>
      <c r="H223" s="159">
        <v>3.8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105.26428728302828</v>
      </c>
      <c r="R223" s="166" t="str">
        <f t="shared" si="10"/>
        <v/>
      </c>
      <c r="S223" s="191">
        <v>105.26428728302828</v>
      </c>
      <c r="T223" s="208">
        <f t="shared" si="11"/>
        <v>0</v>
      </c>
      <c r="U223" s="222" t="s">
        <v>2632</v>
      </c>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16.936495698196147</v>
      </c>
      <c r="F224" s="128">
        <f>VLOOKUP(A224,'Tüm - Sektör'!$A:$H,6,0)</f>
        <v>3.2040286981074813</v>
      </c>
      <c r="G224" s="127">
        <f>VLOOKUP(A224,'Tüm - Sektör'!$A:$H,7,0)</f>
        <v>624.90556200000003</v>
      </c>
      <c r="H224" s="159">
        <v>3.78</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105.83710362591846</v>
      </c>
      <c r="R224" s="166" t="str">
        <f t="shared" si="10"/>
        <v/>
      </c>
      <c r="S224" s="191">
        <v>105.5578500543461</v>
      </c>
      <c r="T224" s="208">
        <f t="shared" si="11"/>
        <v>-0.27925357157235453</v>
      </c>
      <c r="U224" s="222" t="s">
        <v>2633</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42.708395616410279</v>
      </c>
      <c r="F225" s="128">
        <f>VLOOKUP(A225,'Tüm - Sektör'!$A:$H,6,0)</f>
        <v>14.23613187213676</v>
      </c>
      <c r="G225" s="127">
        <f>VLOOKUP(A225,'Tüm - Sektör'!$A:$H,7,0)</f>
        <v>255.25220999999999</v>
      </c>
      <c r="H225" s="159">
        <v>3.67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109.01412366643035</v>
      </c>
      <c r="R225" s="166" t="str">
        <f t="shared" si="10"/>
        <v/>
      </c>
      <c r="S225" s="191">
        <v>109.61146133035599</v>
      </c>
      <c r="T225" s="208">
        <f t="shared" si="11"/>
        <v>0.59733766392564291</v>
      </c>
      <c r="U225" s="222" t="s">
        <v>2634</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112.70455596764324</v>
      </c>
      <c r="R226" s="166" t="str">
        <f t="shared" si="10"/>
        <v/>
      </c>
      <c r="S226" s="191">
        <v>112.07315789499536</v>
      </c>
      <c r="T226" s="208">
        <f t="shared" si="11"/>
        <v>-0.63139807264788317</v>
      </c>
      <c r="U226" s="222" t="s">
        <v>2635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t="s">
        <v>2636</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47.868042817370721</v>
      </c>
      <c r="F228" s="128">
        <f>VLOOKUP(A228,'Tüm - Sektör'!$A:$H,6,0)</f>
        <v>12.862566926607744</v>
      </c>
      <c r="G228" s="127">
        <f>VLOOKUP(A228,'Tüm - Sektör'!$A:$H,7,0)</f>
        <v>259.57994600000001</v>
      </c>
      <c r="H228" s="159">
        <v>3.22</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124.25583969658781</v>
      </c>
      <c r="R228" s="166" t="str">
        <f t="shared" si="10"/>
        <v/>
      </c>
      <c r="S228" s="191">
        <v>127.01708057873422</v>
      </c>
      <c r="T228" s="208">
        <f t="shared" si="11"/>
        <v>2.7612408821464101</v>
      </c>
      <c r="U228" s="222" t="s">
        <v>2637</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42.271590743367057</v>
      </c>
      <c r="F229" s="128">
        <f>VLOOKUP(A229,'Tüm - Sektör'!$A:$H,6,0)</f>
        <v>28.181060495578038</v>
      </c>
      <c r="G229" s="127">
        <f>VLOOKUP(A229,'Tüm - Sektör'!$A:$H,7,0)</f>
        <v>299.480053</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126.59498236217877</v>
      </c>
      <c r="R229" s="166" t="str">
        <f t="shared" si="10"/>
        <v/>
      </c>
      <c r="S229" s="191">
        <v>125.79878750455498</v>
      </c>
      <c r="T229" s="208">
        <f t="shared" si="11"/>
        <v>-0.79619485762378872</v>
      </c>
      <c r="U229" s="222" t="s">
        <v>2638</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40.544299106646918</v>
      </c>
      <c r="F230" s="128">
        <f>VLOOKUP(A230,'Tüm - Sektör'!$A:$H,6,0)</f>
        <v>22.524610614803844</v>
      </c>
      <c r="G230" s="127">
        <f>VLOOKUP(A230,'Tüm - Sektör'!$A:$H,7,0)</f>
        <v>321.37161300000002</v>
      </c>
      <c r="H230" s="159">
        <v>3.07</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130.2978680185758</v>
      </c>
      <c r="R230" s="166" t="str">
        <f t="shared" si="10"/>
        <v/>
      </c>
      <c r="S230" s="191">
        <v>131.15228026787793</v>
      </c>
      <c r="T230" s="208">
        <f t="shared" si="11"/>
        <v>0.85441224930212911</v>
      </c>
      <c r="U230" s="222" t="s">
        <v>2639</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28.555266290708033</v>
      </c>
      <c r="F231" s="128">
        <f>VLOOKUP(A231,'Tüm - Sektör'!$A:$H,6,0)</f>
        <v>23.796055242256696</v>
      </c>
      <c r="G231" s="127">
        <f>VLOOKUP(A231,'Tüm - Sektör'!$A:$H,7,0)</f>
        <v>476.48790200000002</v>
      </c>
      <c r="H231" s="159">
        <v>2.94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136.06238925910793</v>
      </c>
      <c r="R231" s="166" t="str">
        <f t="shared" si="10"/>
        <v/>
      </c>
      <c r="S231" s="191">
        <v>136.06238925910793</v>
      </c>
      <c r="T231" s="208">
        <f t="shared" si="11"/>
        <v>0</v>
      </c>
      <c r="U231" s="222" t="s">
        <v>2640</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46.258732492226216</v>
      </c>
      <c r="F232" s="128">
        <f>VLOOKUP(A232,'Tüm - Sektör'!$A:$H,6,0)</f>
        <v>28.911707807641385</v>
      </c>
      <c r="G232" s="127">
        <f>VLOOKUP(A232,'Tüm - Sektör'!$A:$H,7,0)</f>
        <v>295.12339900000001</v>
      </c>
      <c r="H232" s="159">
        <v>2.93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136.52034366537544</v>
      </c>
      <c r="R232" s="166" t="str">
        <f t="shared" si="10"/>
        <v/>
      </c>
      <c r="S232" s="191">
        <v>135.59478201340676</v>
      </c>
      <c r="T232" s="208">
        <f t="shared" si="11"/>
        <v>-0.92556165196867823</v>
      </c>
      <c r="U232" s="222" t="s">
        <v>2641</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136.57135755171905</v>
      </c>
      <c r="R233" s="166" t="str">
        <f t="shared" si="10"/>
        <v/>
      </c>
      <c r="S233" s="191">
        <v>137.03906768032084</v>
      </c>
      <c r="T233" s="208">
        <f t="shared" si="11"/>
        <v>0.46771012860179439</v>
      </c>
      <c r="U233" s="222" t="s">
        <v>2642</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56.206653428875654</v>
      </c>
      <c r="F234" s="128">
        <f>VLOOKUP(A234,'Tüm - Sektör'!$A:$H,6,0)</f>
        <v>39.032398214496979</v>
      </c>
      <c r="G234" s="127">
        <f>VLOOKUP(A234,'Tüm - Sektör'!$A:$H,7,0)</f>
        <v>247.17509200000001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138.92884732294453</v>
      </c>
      <c r="R234" s="166" t="str">
        <f t="shared" si="10"/>
        <v/>
      </c>
      <c r="S234" s="191">
        <v>139.90037772380433</v>
      </c>
      <c r="T234" s="208">
        <f t="shared" si="11"/>
        <v>0.97153040085979114</v>
      </c>
      <c r="U234" s="222" t="s">
        <v>2643</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t="s">
        <v>2644</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77.461733903451702</v>
      </c>
      <c r="F236" s="128">
        <f>VLOOKUP(A236,'Tüm - Sektör'!$A:$H,6,0)</f>
        <v>77.461733903451702</v>
      </c>
      <c r="G236" s="127">
        <f>VLOOKUP(A236,'Tüm - Sektör'!$A:$H,7,0)</f>
        <v>195.60929400000001</v>
      </c>
      <c r="H236" s="159">
        <v>2.64</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151.52235080870051</v>
      </c>
      <c r="R236" s="166" t="str">
        <f t="shared" si="10"/>
        <v/>
      </c>
      <c r="S236" s="191">
        <v>150.95056835281864</v>
      </c>
      <c r="T236" s="208">
        <f t="shared" si="11"/>
        <v>-0.57178245588187337</v>
      </c>
      <c r="U236" s="222" t="s">
        <v>2645</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61.238224654876689</v>
      </c>
      <c r="F237" s="128">
        <f>VLOOKUP(A237,'Tüm - Sektör'!$A:$H,6,0)</f>
        <v>43.741589039197635</v>
      </c>
      <c r="G237" s="127">
        <f>VLOOKUP(A237,'Tüm - Sektör'!$A:$H,7,0)</f>
        <v>248.370544</v>
      </c>
      <c r="H237" s="159">
        <v>2.63</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152.09771171125934</v>
      </c>
      <c r="R237" s="166" t="str">
        <f t="shared" si="10"/>
        <v/>
      </c>
      <c r="S237" s="191">
        <v>149.81909430734532</v>
      </c>
      <c r="T237" s="208">
        <f t="shared" si="11"/>
        <v>-2.2786174039140121</v>
      </c>
      <c r="U237" s="222" t="s">
        <v>2646</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t="s">
        <v>2647</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t="s">
        <v>2648</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166.67243930687837</v>
      </c>
      <c r="R240" s="166" t="str">
        <f t="shared" si="10"/>
        <v/>
      </c>
      <c r="S240" s="191">
        <v>167.36981352991967</v>
      </c>
      <c r="T240" s="208">
        <f t="shared" si="11"/>
        <v>0.69737422304129382</v>
      </c>
      <c r="U240" s="222" t="s">
        <v>2649</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168.8039426611787</v>
      </c>
      <c r="R241" s="166" t="str">
        <f t="shared" si="10"/>
        <v/>
      </c>
      <c r="S241" s="191">
        <v>177.02006376415645</v>
      </c>
      <c r="T241" s="208">
        <f t="shared" si="11"/>
        <v>8.2161211029777519</v>
      </c>
      <c r="U241" s="222" t="s">
        <v>2650</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32.946150176459582</v>
      </c>
      <c r="F242" s="128">
        <f>VLOOKUP(A242,'Tüm - Sektör'!$A:$H,6,0)</f>
        <v>27.455125147049653</v>
      </c>
      <c r="G242" s="127">
        <f>VLOOKUP(A242,'Tüm - Sektör'!$A:$H,7,0)</f>
        <v>523.35924</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172.42672117277755</v>
      </c>
      <c r="R242" s="166" t="str">
        <f t="shared" si="10"/>
        <v/>
      </c>
      <c r="S242" s="191">
        <v>177.79110805370837</v>
      </c>
      <c r="T242" s="208">
        <f t="shared" si="11"/>
        <v>5.3643868809308231</v>
      </c>
      <c r="U242" s="222" t="s">
        <v>2651</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t="s">
        <v>2652</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180.99983715294474</v>
      </c>
      <c r="R244" s="166" t="str">
        <f t="shared" si="10"/>
        <v/>
      </c>
      <c r="S244" s="191">
        <v>180.18452257117471</v>
      </c>
      <c r="T244" s="208">
        <f t="shared" si="11"/>
        <v>-0.81531458177002492</v>
      </c>
      <c r="U244" s="222" t="s">
        <v>2653</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28.015991527964161</v>
      </c>
      <c r="F245" s="128">
        <f>VLOOKUP(A245,'Tüm - Sektör'!$A:$H,6,0)</f>
        <v>15.143779204304952</v>
      </c>
      <c r="G245" s="127">
        <f>VLOOKUP(A245,'Tüm - Sektör'!$A:$H,7,0)</f>
        <v>648.99339299999997</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181.82193399992713</v>
      </c>
      <c r="R245" s="166" t="str">
        <f t="shared" si="10"/>
        <v/>
      </c>
      <c r="S245" s="191">
        <v>180.18389855848636</v>
      </c>
      <c r="T245" s="208">
        <f t="shared" si="11"/>
        <v>-1.6380354414407634</v>
      </c>
      <c r="U245" s="222" t="s">
        <v>2654</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19.202033446521998</v>
      </c>
      <c r="F246" s="128">
        <f>VLOOKUP(A246,'Tüm - Sektör'!$A:$H,6,0)</f>
        <v>2.8044665327402591</v>
      </c>
      <c r="G246" s="127">
        <f>VLOOKUP(A246,'Tüm - Sektör'!$A:$H,7,0)</f>
        <v>955.68482200000005</v>
      </c>
      <c r="H246" s="159">
        <v>2.1800000000000002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183.51091916377425</v>
      </c>
      <c r="R246" s="166" t="str">
        <f t="shared" si="10"/>
        <v/>
      </c>
      <c r="S246" s="191">
        <v>184.35659160231702</v>
      </c>
      <c r="T246" s="208">
        <f t="shared" si="11"/>
        <v>0.84567243854277763</v>
      </c>
      <c r="U246" s="222" t="s">
        <v>2655</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168.88717121387302</v>
      </c>
      <c r="F247" s="128">
        <f>VLOOKUP(A247,'Tüm - Sektör'!$A:$H,6,0)</f>
        <v>428.03639149833009</v>
      </c>
      <c r="G247" s="127">
        <f>VLOOKUP(A247,'Tüm - Sektör'!$A:$H,7,0)</f>
        <v>116.67577300000001</v>
      </c>
      <c r="H247" s="159">
        <v>2.0299999999999998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197.05041251161984</v>
      </c>
      <c r="R247" s="166" t="str">
        <f t="shared" si="10"/>
        <v/>
      </c>
      <c r="S247" s="191">
        <v>199.01111313362603</v>
      </c>
      <c r="T247" s="208">
        <f t="shared" si="11"/>
        <v>1.9607006220061862</v>
      </c>
      <c r="U247" s="222" t="s">
        <v>2656</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21.307849145755014</v>
      </c>
      <c r="F248" s="128">
        <f>VLOOKUP(A248,'Tüm - Sektör'!$A:$H,6,0)</f>
        <v>7.1026163819183381</v>
      </c>
      <c r="G248" s="127">
        <f>VLOOKUP(A248,'Tüm - Sektör'!$A:$H,7,0)</f>
        <v>924.882115</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197.07248584026843</v>
      </c>
      <c r="R248" s="166" t="str">
        <f t="shared" si="10"/>
        <v/>
      </c>
      <c r="S248" s="191">
        <v>187.8202564580962</v>
      </c>
      <c r="T248" s="208">
        <f t="shared" si="11"/>
        <v>-9.2522293821722315</v>
      </c>
      <c r="U248" s="222" t="s">
        <v>2657</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59.031877213695388</v>
      </c>
      <c r="F249" s="128">
        <f>VLOOKUP(A249,'Tüm - Sektör'!$A:$H,6,0)</f>
        <v>29.515938606847694</v>
      </c>
      <c r="G249" s="127">
        <f>VLOOKUP(A249,'Tüm - Sektör'!$A:$H,7,0)</f>
        <v>338.83675399999998</v>
      </c>
      <c r="H249" s="159">
        <v>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200.02169657615107</v>
      </c>
      <c r="R249" s="166" t="str">
        <f t="shared" si="10"/>
        <v/>
      </c>
      <c r="S249" s="191">
        <v>199.0265637573643</v>
      </c>
      <c r="T249" s="208">
        <f t="shared" si="11"/>
        <v>-0.99513281878677162</v>
      </c>
      <c r="U249" s="222" t="s">
        <v>2658</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224.72071594627008</v>
      </c>
      <c r="R250" s="166" t="str">
        <f t="shared" si="10"/>
        <v/>
      </c>
      <c r="S250" s="191">
        <v>225.99032451093822</v>
      </c>
      <c r="T250" s="208">
        <f t="shared" si="11"/>
        <v>1.2696085646681468</v>
      </c>
      <c r="U250" s="222" t="s">
        <v>2659</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242.46088800468559</v>
      </c>
      <c r="R251" s="166" t="str">
        <f t="shared" si="10"/>
        <v/>
      </c>
      <c r="S251" s="191">
        <v>243.93930805349467</v>
      </c>
      <c r="T251" s="208">
        <f t="shared" si="11"/>
        <v>1.4784200488090846</v>
      </c>
      <c r="U251" s="222" t="s">
        <v>2660</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34.20627753605342</v>
      </c>
      <c r="F252" s="128">
        <f>VLOOKUP(A252,'Tüm - Sektör'!$A:$H,6,0)</f>
        <v>34.20627753605342</v>
      </c>
      <c r="G252" s="127">
        <f>VLOOKUP(A252,'Tüm - Sektör'!$A:$H,7,0)</f>
        <v>749.65266799999995</v>
      </c>
      <c r="H252" s="159">
        <v>1.56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256.42827217250908</v>
      </c>
      <c r="R252" s="166" t="str">
        <f t="shared" si="10"/>
        <v/>
      </c>
      <c r="S252" s="191">
        <v>258.08264812200912</v>
      </c>
      <c r="T252" s="208">
        <f t="shared" si="11"/>
        <v>1.6543759495000359</v>
      </c>
      <c r="U252" s="222" t="s">
        <v>2661</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34.865001871774957</v>
      </c>
      <c r="F253" s="128">
        <f>VLOOKUP(A253,'Tüm - Sektör'!$A:$H,6,0)</f>
        <v>14.871627931924529</v>
      </c>
      <c r="G253" s="127">
        <f>VLOOKUP(A253,'Tüm - Sektör'!$A:$H,7,0)</f>
        <v>735.54148399999997</v>
      </c>
      <c r="H253" s="159">
        <v>1.56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256.44655216428129</v>
      </c>
      <c r="R253" s="166" t="str">
        <f t="shared" si="10"/>
        <v/>
      </c>
      <c r="S253" s="191">
        <v>256.44655216428129</v>
      </c>
      <c r="T253" s="208">
        <f t="shared" si="11"/>
        <v>0</v>
      </c>
      <c r="U253" s="222" t="s">
        <v>2662</v>
      </c>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33.320940026202337</v>
      </c>
      <c r="F254" s="128">
        <f>VLOOKUP(A254,'Tüm - Sektör'!$A:$H,6,0)</f>
        <v>31.643817688701173</v>
      </c>
      <c r="G254" s="127">
        <f>VLOOKUP(A254,'Tüm - Sektör'!$A:$H,7,0)</f>
        <v>774.54246000000001</v>
      </c>
      <c r="H254" s="159">
        <v>1.55</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258.08482857407222</v>
      </c>
      <c r="R254" s="166" t="str">
        <f t="shared" si="10"/>
        <v/>
      </c>
      <c r="S254" s="191">
        <v>261.45848646392938</v>
      </c>
      <c r="T254" s="208">
        <f t="shared" si="11"/>
        <v>3.3736578898571565</v>
      </c>
      <c r="U254" s="222" t="s">
        <v>2663</v>
      </c>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t="s">
        <v>2664</v>
      </c>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t="s">
        <v>2665</v>
      </c>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16.343293652910035</v>
      </c>
      <c r="F257" s="128">
        <f>VLOOKUP(A257,'Tüm - Sektör'!$A:$H,6,0)</f>
        <v>6.8092630866118844</v>
      </c>
      <c r="G257" s="127">
        <f>VLOOKUP(A257,'Tüm - Sektör'!$A:$H,7,0)</f>
        <v>1653.7573420000001</v>
      </c>
      <c r="H257" s="159">
        <v>1.48</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270.2784187096197</v>
      </c>
      <c r="R257" s="166" t="str">
        <f t="shared" si="10"/>
        <v/>
      </c>
      <c r="S257" s="191">
        <v>264.9086488014816</v>
      </c>
      <c r="T257" s="208">
        <f t="shared" si="11"/>
        <v>-5.3697699081380961</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263" si="12">IF(OR(H259="", H260="", Q259=0), "", IF(H259&lt;H260, (H260-H259)/H259, ""))</f>
        <v/>
      </c>
      <c r="S259" s="191">
        <v>325.2183884942217</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330.60858306111089</v>
      </c>
      <c r="R260" s="166" t="str">
        <f t="shared" si="12"/>
        <v/>
      </c>
      <c r="S260" s="191">
        <v>336.1650298352472</v>
      </c>
      <c r="T260" s="208">
        <f t="shared" si="13"/>
        <v>5.5564467741363046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357.17192841723846</v>
      </c>
      <c r="T262" s="208">
        <f t="shared" si="13"/>
        <v>3.1608135258161951</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104.1</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5.99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8.75</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0.89758310322247759</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9.957490744726103E-5</v>
      </c>
      <c r="R272" s="166" t="str">
        <f t="shared" si="18"/>
        <v/>
      </c>
      <c r="S272" s="191">
        <v>1.0001054766734279E-4</v>
      </c>
      <c r="T272" s="208">
        <f t="shared" si="19"/>
        <v>4.3564022008176103E-7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13.392134556187381</v>
      </c>
      <c r="F273" s="128">
        <f>VLOOKUP(A273,'Tüm - Sektör'!$A:$H,6,0)</f>
        <v>0.7269798622189072</v>
      </c>
      <c r="G273" s="127">
        <f>VLOOKUP(A273,'Tüm - Sektör'!$A:$H,7,0)</f>
        <v>7.7739300000000003E-4</v>
      </c>
      <c r="H273" s="159">
        <v>3842.5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1.0410951659038176E-4</v>
      </c>
      <c r="R273" s="166">
        <f t="shared" si="18"/>
        <v>0.31880286271958358</v>
      </c>
      <c r="S273" s="191">
        <v>1.0583090410014336E-4</v>
      </c>
      <c r="T273" s="208">
        <f t="shared" si="19"/>
        <v>1.7213875097616034E-6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6.9703853051469675</v>
      </c>
      <c r="F274" s="128">
        <f>VLOOKUP(A274,'Tüm - Sektör'!$A:$H,6,0)</f>
        <v>0.46004589018559006</v>
      </c>
      <c r="G274" s="127">
        <f>VLOOKUP(A274,'Tüm - Sektör'!$A:$H,7,0)</f>
        <v>1.1325970000000001</v>
      </c>
      <c r="H274" s="159">
        <v>5067.5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7.8946374854535414E-2</v>
      </c>
      <c r="R274" s="166" t="str">
        <f t="shared" si="18"/>
        <v/>
      </c>
      <c r="S274" s="191">
        <v>8.3172714048931007E-2</v>
      </c>
      <c r="T274" s="208">
        <f t="shared" si="19"/>
        <v>4.2263391943955925E-3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0.77469141894646043</v>
      </c>
      <c r="F275" s="128">
        <f>VLOOKUP(A275,'Tüm - Sektör'!$A:$H,6,0)</f>
        <v>2.285815421226601E-3</v>
      </c>
      <c r="G275" s="127">
        <f>VLOOKUP(A275,'Tüm - Sektör'!$A:$H,7,0)</f>
        <v>10.951673</v>
      </c>
      <c r="H275" s="159">
        <v>4717.5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8.4841670962076385E-2</v>
      </c>
      <c r="R275" s="166" t="str">
        <f t="shared" si="18"/>
        <v/>
      </c>
      <c r="S275" s="191">
        <v>8.4261175318651668E-2</v>
      </c>
      <c r="T275" s="208">
        <f t="shared" si="19"/>
        <v>-5.804956434247166E-4</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0.20635256387901546</v>
      </c>
      <c r="F276" s="128">
        <f>VLOOKUP(A276,'Tüm - Sektör'!$A:$H,6,0)</f>
        <v>1.8590321088771895E-4</v>
      </c>
      <c r="G276" s="127">
        <f>VLOOKUP(A276,'Tüm - Sektör'!$A:$H,7,0)</f>
        <v>84.532953000000006</v>
      </c>
      <c r="H276" s="159">
        <v>2294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0.17443591583814314</v>
      </c>
      <c r="R276" s="166" t="str">
        <f t="shared" si="18"/>
        <v/>
      </c>
      <c r="S276" s="191">
        <v>0.17784710708120016</v>
      </c>
      <c r="T276" s="208">
        <f t="shared" si="19"/>
        <v>3.4111912430570268E-3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0.24420078086527883</v>
      </c>
      <c r="R277" s="166" t="str">
        <f t="shared" si="18"/>
        <v/>
      </c>
      <c r="S277" s="191">
        <v>0.24554995645016986</v>
      </c>
      <c r="T277" s="208">
        <f t="shared" si="19"/>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11.334955223738909</v>
      </c>
      <c r="F278" s="128">
        <f>VLOOKUP(A278,'Tüm - Sektör'!$A:$H,6,0)</f>
        <v>0.32642341686865284</v>
      </c>
      <c r="G278" s="127">
        <f>VLOOKUP(A278,'Tüm - Sektör'!$A:$H,7,0)</f>
        <v>2.442218</v>
      </c>
      <c r="H278" s="159">
        <v>1445</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0.27682431676609193</v>
      </c>
      <c r="R278" s="166" t="str">
        <f t="shared" si="18"/>
        <v/>
      </c>
      <c r="S278" s="191">
        <v>0.27992381926312304</v>
      </c>
      <c r="T278" s="208">
        <f t="shared" si="19"/>
        <v>3.0995024970311147E-3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0.27250196242823266</v>
      </c>
      <c r="T279" s="208">
        <f t="shared" si="19"/>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1.3671375173722591</v>
      </c>
      <c r="F280" s="128">
        <f>VLOOKUP(A280,'Tüm - Sektör'!$A:$H,6,0)</f>
        <v>9.2884077613401891E-3</v>
      </c>
      <c r="G280" s="127">
        <f>VLOOKUP(A280,'Tüm - Sektör'!$A:$H,7,0)</f>
        <v>37.479664</v>
      </c>
      <c r="H280" s="159">
        <v>781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0.51239854792906436</v>
      </c>
      <c r="R280" s="166" t="str">
        <f t="shared" si="18"/>
        <v/>
      </c>
      <c r="S280" s="191">
        <v>0.5094631011236147</v>
      </c>
      <c r="T280" s="208">
        <f t="shared" si="19"/>
        <v>-2.9354468054496596E-3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1.8556177909431253</v>
      </c>
      <c r="F281" s="128">
        <f>VLOOKUP(A281,'Tüm - Sektör'!$A:$H,6,0)</f>
        <v>1.9024341070061613E-2</v>
      </c>
      <c r="G281" s="127">
        <f>VLOOKUP(A281,'Tüm - Sektör'!$A:$H,7,0)</f>
        <v>31.219389</v>
      </c>
      <c r="H281" s="159">
        <v>690.5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0.57931253650774106</v>
      </c>
      <c r="R281" s="166" t="str">
        <f t="shared" si="18"/>
        <v/>
      </c>
      <c r="S281" s="191">
        <v>0.58141759659679526</v>
      </c>
      <c r="T281" s="208">
        <f t="shared" si="19"/>
        <v>2.1050600890542004E-3</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0.84202556526087424</v>
      </c>
      <c r="F282" s="128">
        <f>VLOOKUP(A282,'Tüm - Sektör'!$A:$H,6,0)</f>
        <v>9.0129601710851343E-3</v>
      </c>
      <c r="G282" s="127">
        <f>VLOOKUP(A282,'Tüm - Sektör'!$A:$H,7,0)</f>
        <v>91.899596000000003</v>
      </c>
      <c r="H282" s="159">
        <v>517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0.77381809269145974</v>
      </c>
      <c r="R282" s="166" t="str">
        <f t="shared" si="18"/>
        <v/>
      </c>
      <c r="S282" s="191">
        <v>0.7753177401579161</v>
      </c>
      <c r="T282" s="208">
        <f t="shared" si="19"/>
        <v>1.4996474664563664E-3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15.51659958064838</v>
      </c>
      <c r="F283" s="128">
        <f>VLOOKUP(A283,'Tüm - Sektör'!$A:$H,6,0)</f>
        <v>1.4487954790521365</v>
      </c>
      <c r="G283" s="127">
        <f>VLOOKUP(A283,'Tüm - Sektör'!$A:$H,7,0)</f>
        <v>4.9969520000000003</v>
      </c>
      <c r="H283" s="159">
        <v>516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0.77535703307720083</v>
      </c>
      <c r="R283" s="166" t="str">
        <f t="shared" si="18"/>
        <v/>
      </c>
      <c r="S283" s="191">
        <v>0.78447888052516801</v>
      </c>
      <c r="T283" s="208">
        <f t="shared" si="19"/>
        <v>9.1218474479671796E-3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1.1721916749071741</v>
      </c>
      <c r="F284" s="128">
        <f>VLOOKUP(A284,'Tüm - Sektör'!$A:$H,6,0)</f>
        <v>7.2812363338085702E-3</v>
      </c>
      <c r="G284" s="127">
        <f>VLOOKUP(A284,'Tüm - Sektör'!$A:$H,7,0)</f>
        <v>70.556014000000005</v>
      </c>
      <c r="H284" s="159">
        <v>483.75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0.82705172225434032</v>
      </c>
      <c r="R284" s="166" t="str">
        <f t="shared" si="18"/>
        <v/>
      </c>
      <c r="S284" s="191">
        <v>0.82962420039510021</v>
      </c>
      <c r="T284" s="208">
        <f t="shared" si="19"/>
        <v>2.5724781407598929E-3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3.7995741514256207</v>
      </c>
      <c r="F285" s="128">
        <f>VLOOKUP(A285,'Tüm - Sektör'!$A:$H,6,0)</f>
        <v>8.9977129960822605E-2</v>
      </c>
      <c r="G285" s="127">
        <f>VLOOKUP(A285,'Tüm - Sektör'!$A:$H,7,0)</f>
        <v>24.953838000000001</v>
      </c>
      <c r="H285" s="159">
        <v>422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0.94813957843662411</v>
      </c>
      <c r="R285" s="166" t="str">
        <f t="shared" si="18"/>
        <v/>
      </c>
      <c r="S285" s="191">
        <v>0.94757821693370137</v>
      </c>
      <c r="T285" s="208">
        <f t="shared" si="19"/>
        <v>-5.6136150292274145E-4</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1.2128663523871941</v>
      </c>
      <c r="F286" s="128">
        <f>VLOOKUP(A286,'Tüm - Sektör'!$A:$H,6,0)</f>
        <v>1.5263669907206722E-2</v>
      </c>
      <c r="G286" s="127">
        <f>VLOOKUP(A286,'Tüm - Sektör'!$A:$H,7,0)</f>
        <v>79.717928999999998</v>
      </c>
      <c r="H286" s="159">
        <v>413.75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0.96687193766091317</v>
      </c>
      <c r="R286" s="166" t="str">
        <f t="shared" si="18"/>
        <v/>
      </c>
      <c r="S286" s="191">
        <v>0.96164246203654524</v>
      </c>
      <c r="T286" s="208">
        <f t="shared" si="19"/>
        <v>-5.2294756243679297E-3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8.7302385702690832E-2</v>
      </c>
      <c r="F287" s="128">
        <f>VLOOKUP(A287,'Tüm - Sektör'!$A:$H,6,0)</f>
        <v>5.0382263217157685E-5</v>
      </c>
      <c r="G287" s="127">
        <f>VLOOKUP(A287,'Tüm - Sektör'!$A:$H,7,0)</f>
        <v>1175.783874</v>
      </c>
      <c r="H287" s="159">
        <v>389.75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1.0264873727095205</v>
      </c>
      <c r="R287" s="166" t="str">
        <f t="shared" si="18"/>
        <v/>
      </c>
      <c r="S287" s="191">
        <v>1.0521326851112047</v>
      </c>
      <c r="T287" s="208">
        <f t="shared" si="19"/>
        <v>2.5645312401684217E-2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0.1096681516707269</v>
      </c>
      <c r="F288" s="128">
        <f>VLOOKUP(A288,'Tüm - Sektör'!$A:$H,6,0)</f>
        <v>1.4556870904807495E-4</v>
      </c>
      <c r="G288" s="127">
        <f>VLOOKUP(A288,'Tüm - Sektör'!$A:$H,7,0)</f>
        <v>936.47786499999995</v>
      </c>
      <c r="H288" s="159">
        <v>389.5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1.027017965350985</v>
      </c>
      <c r="R288" s="166" t="str">
        <f t="shared" si="18"/>
        <v/>
      </c>
      <c r="S288" s="191">
        <v>1.0230779987319913</v>
      </c>
      <c r="T288" s="208">
        <f t="shared" si="19"/>
        <v>-3.9399666189936511E-3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1.2289890590247574</v>
      </c>
      <c r="F289" s="128">
        <f>VLOOKUP(A289,'Tüm - Sektör'!$A:$H,6,0)</f>
        <v>5.6544240120761785E-3</v>
      </c>
      <c r="G289" s="127">
        <f>VLOOKUP(A289,'Tüm - Sektör'!$A:$H,7,0)</f>
        <v>92.579552000000007</v>
      </c>
      <c r="H289" s="159">
        <v>351.75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1.1377925649741361</v>
      </c>
      <c r="R289" s="166" t="str">
        <f t="shared" si="18"/>
        <v/>
      </c>
      <c r="S289" s="191">
        <v>1.1434815277990069</v>
      </c>
      <c r="T289" s="208">
        <f t="shared" si="19"/>
        <v>5.6889628248708579E-3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2.2777844765184154</v>
      </c>
      <c r="F290" s="128">
        <f>VLOOKUP(A290,'Tüm - Sektör'!$A:$H,6,0)</f>
        <v>3.0934147917086947E-2</v>
      </c>
      <c r="G290" s="127">
        <f>VLOOKUP(A290,'Tüm - Sektör'!$A:$H,7,0)</f>
        <v>51.918782</v>
      </c>
      <c r="H290" s="159">
        <v>338.25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1.1825979567934373</v>
      </c>
      <c r="R290" s="166" t="str">
        <f t="shared" si="18"/>
        <v/>
      </c>
      <c r="S290" s="191">
        <v>1.1940709220459109</v>
      </c>
      <c r="T290" s="208">
        <f t="shared" si="19"/>
        <v>1.1472965252473655E-2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3.9370528246188634</v>
      </c>
      <c r="F291" s="128">
        <f>VLOOKUP(A291,'Tüm - Sektör'!$A:$H,6,0)</f>
        <v>0.10652199200808612</v>
      </c>
      <c r="G291" s="127">
        <f>VLOOKUP(A291,'Tüm - Sektör'!$A:$H,7,0)</f>
        <v>32.616509000000001</v>
      </c>
      <c r="H291" s="159">
        <v>311.5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1.2841291888765658</v>
      </c>
      <c r="R291" s="166" t="str">
        <f t="shared" si="18"/>
        <v/>
      </c>
      <c r="S291" s="191">
        <v>1.2966166688332263</v>
      </c>
      <c r="T291" s="208">
        <f t="shared" si="19"/>
        <v>1.2487479956660552E-2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5.8850159108761426</v>
      </c>
      <c r="F292" s="128">
        <f>VLOOKUP(A292,'Tüm - Sektör'!$A:$H,6,0)</f>
        <v>0.1910471338422329</v>
      </c>
      <c r="G292" s="127">
        <f>VLOOKUP(A292,'Tüm - Sektör'!$A:$H,7,0)</f>
        <v>22.563583000000001</v>
      </c>
      <c r="H292" s="159">
        <v>301.25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1.3278704496137446</v>
      </c>
      <c r="R292" s="166" t="str">
        <f t="shared" si="18"/>
        <v/>
      </c>
      <c r="S292" s="191">
        <v>1.324572758099803</v>
      </c>
      <c r="T292" s="208">
        <f t="shared" si="19"/>
        <v>-3.2976915139415475E-3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6.9066225920545961</v>
      </c>
      <c r="F293" s="128">
        <f>VLOOKUP(A293,'Tüm - Sektör'!$A:$H,6,0)</f>
        <v>0.21999116394504209</v>
      </c>
      <c r="G293" s="127">
        <f>VLOOKUP(A293,'Tüm - Sektör'!$A:$H,7,0)</f>
        <v>19.260493</v>
      </c>
      <c r="H293" s="159">
        <v>300.75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1.3302495608790941</v>
      </c>
      <c r="R293" s="166" t="str">
        <f t="shared" si="18"/>
        <v/>
      </c>
      <c r="S293" s="191">
        <v>1.3358015206490401</v>
      </c>
      <c r="T293" s="208">
        <f t="shared" si="19"/>
        <v>5.5519597699460466E-3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0.19664022961679614</v>
      </c>
      <c r="F294" s="128">
        <f>VLOOKUP(A294,'Tüm - Sektör'!$A:$H,6,0)</f>
        <v>4.8966639179440251E-4</v>
      </c>
      <c r="G294" s="127">
        <f>VLOOKUP(A294,'Tüm - Sektör'!$A:$H,7,0)</f>
        <v>692.54227100000003</v>
      </c>
      <c r="H294" s="159">
        <v>293.75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1.3618167118877746</v>
      </c>
      <c r="R294" s="166" t="str">
        <f t="shared" si="18"/>
        <v/>
      </c>
      <c r="S294" s="191">
        <v>1.3723281616364795</v>
      </c>
      <c r="T294" s="208">
        <f t="shared" si="19"/>
        <v>1.0511449748704882E-2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11.163344399556637</v>
      </c>
      <c r="F295" s="128">
        <f>VLOOKUP(A295,'Tüm - Sektör'!$A:$H,6,0)</f>
        <v>2.1239239725183858</v>
      </c>
      <c r="G295" s="127">
        <f>VLOOKUP(A295,'Tüm - Sektör'!$A:$H,7,0)</f>
        <v>12.229931000000001</v>
      </c>
      <c r="H295" s="159">
        <v>293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1.3652693173581412</v>
      </c>
      <c r="R295" s="166" t="str">
        <f t="shared" si="18"/>
        <v/>
      </c>
      <c r="S295" s="191">
        <v>1.3699448972121073</v>
      </c>
      <c r="T295" s="208">
        <f t="shared" si="19"/>
        <v>4.6755798539661608E-3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0.32097959505832174</v>
      </c>
      <c r="F296" s="128">
        <f>VLOOKUP(A296,'Tüm - Sektör'!$A:$H,6,0)</f>
        <v>1.0976888762450558E-3</v>
      </c>
      <c r="G296" s="127">
        <f>VLOOKUP(A296,'Tüm - Sektör'!$A:$H,7,0)</f>
        <v>426.09840800000001</v>
      </c>
      <c r="H296" s="159">
        <v>292.5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1.3676889445483555</v>
      </c>
      <c r="R296" s="166" t="str">
        <f t="shared" si="18"/>
        <v/>
      </c>
      <c r="S296" s="191">
        <v>1.3630290162875438</v>
      </c>
      <c r="T296" s="208">
        <f t="shared" si="19"/>
        <v>-4.6599282608117409E-3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7.6588015860301066</v>
      </c>
      <c r="F297" s="128">
        <f>VLOOKUP(A297,'Tüm - Sektör'!$A:$H,6,0)</f>
        <v>0.28267779786962333</v>
      </c>
      <c r="G297" s="127">
        <f>VLOOKUP(A297,'Tüm - Sektör'!$A:$H,7,0)</f>
        <v>18.316268000000001</v>
      </c>
      <c r="H297" s="159">
        <v>285.25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1.402806624085525</v>
      </c>
      <c r="R297" s="166" t="str">
        <f t="shared" si="18"/>
        <v/>
      </c>
      <c r="S297" s="191">
        <v>1.3846041159875295</v>
      </c>
      <c r="T297" s="208">
        <f t="shared" si="19"/>
        <v>-1.8202508097995507E-2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0.83136861614955526</v>
      </c>
      <c r="F298" s="128">
        <f>VLOOKUP(A298,'Tüm - Sektör'!$A:$H,6,0)</f>
        <v>8.6033839517460804E-3</v>
      </c>
      <c r="G298" s="127">
        <f>VLOOKUP(A298,'Tüm - Sektör'!$A:$H,7,0)</f>
        <v>180.39090300000001</v>
      </c>
      <c r="H298" s="159">
        <v>266.75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1.4997133539307868</v>
      </c>
      <c r="R298" s="166" t="str">
        <f t="shared" si="18"/>
        <v/>
      </c>
      <c r="S298" s="191">
        <v>1.50252971703676</v>
      </c>
      <c r="T298" s="208">
        <f t="shared" si="19"/>
        <v>2.8163631059732186E-3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1.2718398753596922</v>
      </c>
      <c r="F299" s="128">
        <f>VLOOKUP(A299,'Tüm - Sektör'!$A:$H,6,0)</f>
        <v>9.7833836566130171E-3</v>
      </c>
      <c r="G299" s="127">
        <f>VLOOKUP(A299,'Tüm - Sektör'!$A:$H,7,0)</f>
        <v>120.540333</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1.5330800209853581</v>
      </c>
      <c r="R299" s="166" t="str">
        <f t="shared" si="18"/>
        <v/>
      </c>
      <c r="S299" s="191">
        <v>1.5360225930026044</v>
      </c>
      <c r="T299" s="208">
        <f t="shared" si="19"/>
        <v>2.9425720172462366E-3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1.3680273482210379</v>
      </c>
      <c r="F300" s="128">
        <f>VLOOKUP(A300,'Tüm - Sektör'!$A:$H,6,0)</f>
        <v>1.6047618105070358E-2</v>
      </c>
      <c r="G300" s="127">
        <f>VLOOKUP(A300,'Tüm - Sektör'!$A:$H,7,0)</f>
        <v>115.707533</v>
      </c>
      <c r="H300" s="159">
        <v>252.75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1.5829106953918823</v>
      </c>
      <c r="R300" s="166" t="str">
        <f t="shared" si="18"/>
        <v/>
      </c>
      <c r="S300" s="191">
        <v>1.5612904517475052</v>
      </c>
      <c r="T300" s="208">
        <f t="shared" si="19"/>
        <v>-2.1620243644377091E-2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4.2490010725088139</v>
      </c>
      <c r="F301" s="128">
        <f>VLOOKUP(A301,'Tüm - Sektör'!$A:$H,6,0)</f>
        <v>9.1711312642788992E-2</v>
      </c>
      <c r="G301" s="127">
        <f>VLOOKUP(A301,'Tüm - Sektör'!$A:$H,7,0)</f>
        <v>39.326844000000001</v>
      </c>
      <c r="H301" s="159">
        <v>239.4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1.6709980233438682</v>
      </c>
      <c r="R301" s="166" t="str">
        <f t="shared" si="18"/>
        <v/>
      </c>
      <c r="S301" s="191">
        <v>1.6503173547381274</v>
      </c>
      <c r="T301" s="208">
        <f t="shared" si="19"/>
        <v>-2.0680668605740804E-2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2.6880664305715762</v>
      </c>
      <c r="F302" s="128">
        <f>VLOOKUP(A302,'Tüm - Sektör'!$A:$H,6,0)</f>
        <v>4.4343084500184891E-2</v>
      </c>
      <c r="G302" s="127">
        <f>VLOOKUP(A302,'Tüm - Sektör'!$A:$H,7,0)</f>
        <v>62.8855</v>
      </c>
      <c r="H302" s="159">
        <v>236.7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1.6904040151970887</v>
      </c>
      <c r="R302" s="166" t="str">
        <f t="shared" si="18"/>
        <v/>
      </c>
      <c r="S302" s="191">
        <v>1.7216808536882566</v>
      </c>
      <c r="T302" s="208">
        <f t="shared" si="19"/>
        <v>3.1276838491167913E-2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0.91383693069437433</v>
      </c>
      <c r="F303" s="128">
        <f>VLOOKUP(A303,'Tüm - Sektör'!$A:$H,6,0)</f>
        <v>1.7248558916309824E-2</v>
      </c>
      <c r="G303" s="127">
        <f>VLOOKUP(A303,'Tüm - Sektör'!$A:$H,7,0)</f>
        <v>199.069242</v>
      </c>
      <c r="H303" s="159">
        <v>219.9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1.8191682510493563</v>
      </c>
      <c r="R303" s="166" t="str">
        <f t="shared" si="18"/>
        <v/>
      </c>
      <c r="S303" s="191">
        <v>1.8216534535781124</v>
      </c>
      <c r="T303" s="208">
        <f t="shared" si="19"/>
        <v>2.4852025287560586E-3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0.27629008827167717</v>
      </c>
      <c r="F304" s="128">
        <f>VLOOKUP(A304,'Tüm - Sektör'!$A:$H,6,0)</f>
        <v>5.0438516523483535E-4</v>
      </c>
      <c r="G304" s="127">
        <f>VLOOKUP(A304,'Tüm - Sektör'!$A:$H,7,0)</f>
        <v>667.62948400000005</v>
      </c>
      <c r="H304" s="159">
        <v>216.9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1.8445940906713429</v>
      </c>
      <c r="R304" s="166" t="str">
        <f t="shared" si="18"/>
        <v/>
      </c>
      <c r="S304" s="191">
        <v>1.8488560918050567</v>
      </c>
      <c r="T304" s="208">
        <f t="shared" si="19"/>
        <v>4.2620011337137775E-3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0.95200908138793494</v>
      </c>
      <c r="F305" s="128">
        <f>VLOOKUP(A305,'Tüm - Sektör'!$A:$H,6,0)</f>
        <v>8.2609347385576171E-3</v>
      </c>
      <c r="G305" s="127">
        <f>VLOOKUP(A305,'Tüm - Sektör'!$A:$H,7,0)</f>
        <v>196.92824899999999</v>
      </c>
      <c r="H305" s="159">
        <v>213.4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1.874774814298245</v>
      </c>
      <c r="R305" s="166" t="str">
        <f t="shared" si="18"/>
        <v/>
      </c>
      <c r="S305" s="191">
        <v>1.8827150370411554</v>
      </c>
      <c r="T305" s="208">
        <f t="shared" si="19"/>
        <v>7.9402227429103966E-3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7.3881345105841634</v>
      </c>
      <c r="F306" s="128">
        <f>VLOOKUP(A306,'Tüm - Sektör'!$A:$H,6,0)</f>
        <v>0.23646183081957445</v>
      </c>
      <c r="G306" s="127">
        <f>VLOOKUP(A306,'Tüm - Sektör'!$A:$H,7,0)</f>
        <v>25.942046000000001</v>
      </c>
      <c r="H306" s="159">
        <v>208.7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1.9166332532776187</v>
      </c>
      <c r="R306" s="166" t="str">
        <f t="shared" si="18"/>
        <v/>
      </c>
      <c r="S306" s="191">
        <v>1.9230834613415337</v>
      </c>
      <c r="T306" s="208">
        <f t="shared" si="19"/>
        <v>6.4502080639150527E-3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2.4666898206617835</v>
      </c>
      <c r="F307" s="128">
        <f>VLOOKUP(A307,'Tüm - Sektör'!$A:$H,6,0)</f>
        <v>3.2051582908806955E-2</v>
      </c>
      <c r="G307" s="127">
        <f>VLOOKUP(A307,'Tüm - Sektör'!$A:$H,7,0)</f>
        <v>79.204424000000003</v>
      </c>
      <c r="H307" s="159">
        <v>204.8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1.9537274643217986</v>
      </c>
      <c r="R307" s="166" t="str">
        <f t="shared" si="18"/>
        <v/>
      </c>
      <c r="S307" s="191">
        <v>1.9190570009261601</v>
      </c>
      <c r="T307" s="208">
        <f t="shared" si="19"/>
        <v>-3.4670463395638507E-2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4.3172646803886003</v>
      </c>
      <c r="F309" s="128">
        <f>VLOOKUP(A309,'Tüm - Sektör'!$A:$H,6,0)</f>
        <v>8.3017573888982649E-2</v>
      </c>
      <c r="G309" s="127">
        <f>VLOOKUP(A309,'Tüm - Sektör'!$A:$H,7,0)</f>
        <v>46.937992000000001</v>
      </c>
      <c r="H309" s="159">
        <v>197.4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2.0264373502996271</v>
      </c>
      <c r="R309" s="166" t="str">
        <f t="shared" si="18"/>
        <v/>
      </c>
      <c r="S309" s="191">
        <v>2.0254113060716268</v>
      </c>
      <c r="T309" s="208">
        <f t="shared" si="19"/>
        <v>-1.0260442280003446E-3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8.2843842722000147</v>
      </c>
      <c r="F310" s="128">
        <f>VLOOKUP(A310,'Tüm - Sektör'!$A:$H,6,0)</f>
        <v>0.35252699030638363</v>
      </c>
      <c r="G310" s="127">
        <f>VLOOKUP(A310,'Tüm - Sektör'!$A:$H,7,0)</f>
        <v>25.599695000000001</v>
      </c>
      <c r="H310" s="159">
        <v>188.7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2.1207771063111736</v>
      </c>
      <c r="R310" s="166" t="str">
        <f t="shared" si="18"/>
        <v/>
      </c>
      <c r="S310" s="191">
        <v>2.1275419455657545</v>
      </c>
      <c r="T310" s="208">
        <f t="shared" si="19"/>
        <v>6.7648392545809344E-3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13.748870392808527</v>
      </c>
      <c r="F311" s="128">
        <f>VLOOKUP(A311,'Tüm - Sektör'!$A:$H,6,0)</f>
        <v>0.71788170388515704</v>
      </c>
      <c r="G311" s="127">
        <f>VLOOKUP(A311,'Tüm - Sektör'!$A:$H,7,0)</f>
        <v>16.937535</v>
      </c>
      <c r="H311" s="159">
        <v>171.8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2.3287197348865818</v>
      </c>
      <c r="R311" s="166" t="str">
        <f t="shared" si="18"/>
        <v/>
      </c>
      <c r="S311" s="191">
        <v>2.3396143301375134</v>
      </c>
      <c r="T311" s="208">
        <f t="shared" si="19"/>
        <v>1.0894595250931616E-2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2.8833904427255717</v>
      </c>
      <c r="F312" s="197">
        <f>VLOOKUP(A312,'Tüm - Sektör'!$A:$H,6,0)</f>
        <v>8.2429686756019777E-2</v>
      </c>
      <c r="G312" s="196">
        <f>VLOOKUP(A312,'Tüm - Sektör'!$A:$H,7,0)</f>
        <v>86.823064000000002</v>
      </c>
      <c r="H312" s="198">
        <v>159.80000000000001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2.5034479294575065</v>
      </c>
      <c r="R312" s="166" t="str">
        <f t="shared" si="18"/>
        <v/>
      </c>
      <c r="S312" s="191">
        <v>2.5097301074486169</v>
      </c>
      <c r="T312" s="208">
        <f t="shared" si="19"/>
        <v>6.2821779911104159E-3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2.2746867190107163</v>
      </c>
      <c r="T313" s="208">
        <f t="shared" si="19"/>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3.0312694311475075</v>
      </c>
      <c r="F314" s="128">
        <f>VLOOKUP(A314,'Tüm - Sektör'!$A:$H,6,0)</f>
        <v>6.0621751317871078E-2</v>
      </c>
      <c r="G314" s="127">
        <f>VLOOKUP(A314,'Tüm - Sektör'!$A:$H,7,0)</f>
        <v>85.154841000000005</v>
      </c>
      <c r="H314" s="159">
        <v>155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2.5812726643752648</v>
      </c>
      <c r="R314" s="166" t="str">
        <f t="shared" si="18"/>
        <v/>
      </c>
      <c r="S314" s="191">
        <v>2.5812726643752648</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2.3772045658135941</v>
      </c>
      <c r="T315" s="208">
        <f t="shared" si="19"/>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1.1666858683715837</v>
      </c>
      <c r="F316" s="128">
        <f>VLOOKUP(A316,'Tüm - Sektör'!$A:$H,6,0)</f>
        <v>1.5766025248264644E-2</v>
      </c>
      <c r="G316" s="127">
        <f>VLOOKUP(A316,'Tüm - Sektör'!$A:$H,7,0)</f>
        <v>231.500754</v>
      </c>
      <c r="H316" s="159">
        <v>148.1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2.7008865820916639</v>
      </c>
      <c r="R316" s="166" t="str">
        <f t="shared" si="18"/>
        <v/>
      </c>
      <c r="S316" s="191">
        <v>2.6990641215099562</v>
      </c>
      <c r="T316" s="208">
        <f t="shared" si="19"/>
        <v>-1.8224605817076522E-3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8.4615116971260775</v>
      </c>
      <c r="F317" s="128">
        <f>VLOOKUP(A317,'Tüm - Sektör'!$A:$H,6,0)</f>
        <v>0.67540802180125137</v>
      </c>
      <c r="G317" s="127">
        <f>VLOOKUP(A317,'Tüm - Sektör'!$A:$H,7,0)</f>
        <v>32.857968999999997</v>
      </c>
      <c r="H317" s="159">
        <v>143.9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2.78028089037306</v>
      </c>
      <c r="R317" s="166" t="str">
        <f t="shared" si="18"/>
        <v/>
      </c>
      <c r="S317" s="191">
        <v>2.7630001389826204</v>
      </c>
      <c r="T317" s="208">
        <f t="shared" si="19"/>
        <v>-1.7280751390439608E-2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5.44437224904377</v>
      </c>
      <c r="F318" s="128">
        <f>VLOOKUP(A318,'Tüm - Sektör'!$A:$H,6,0)</f>
        <v>0.22875513651444412</v>
      </c>
      <c r="G318" s="127">
        <f>VLOOKUP(A318,'Tüm - Sektör'!$A:$H,7,0)</f>
        <v>53.288747999999998</v>
      </c>
      <c r="H318" s="159">
        <v>137.9</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2.9012378079748671</v>
      </c>
      <c r="R318" s="166" t="str">
        <f t="shared" si="18"/>
        <v/>
      </c>
      <c r="S318" s="191">
        <v>2.8516086508890535</v>
      </c>
      <c r="T318" s="208">
        <f t="shared" si="19"/>
        <v>-4.9629157085813613E-2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1.8132809578414519</v>
      </c>
      <c r="F319" s="128">
        <f>VLOOKUP(A319,'Tüm - Sektör'!$A:$H,6,0)</f>
        <v>3.3858269134734137E-2</v>
      </c>
      <c r="G319" s="127">
        <f>VLOOKUP(A319,'Tüm - Sektör'!$A:$H,7,0)</f>
        <v>160.34344200000001</v>
      </c>
      <c r="H319" s="159">
        <v>137.6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2.9074771009335532</v>
      </c>
      <c r="R319" s="166" t="str">
        <f t="shared" si="18"/>
        <v/>
      </c>
      <c r="S319" s="191">
        <v>2.8823404113001216</v>
      </c>
      <c r="T319" s="208">
        <f t="shared" si="19"/>
        <v>-2.5136689633431519E-2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4.8877040225413086</v>
      </c>
      <c r="F320" s="128">
        <f>VLOOKUP(A320,'Tüm - Sektör'!$A:$H,6,0)</f>
        <v>0.38683846636654601</v>
      </c>
      <c r="G320" s="127">
        <f>VLOOKUP(A320,'Tüm - Sektör'!$A:$H,7,0)</f>
        <v>61.261921000000001</v>
      </c>
      <c r="H320" s="159">
        <v>133.6</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2.9943013770030786</v>
      </c>
      <c r="R320" s="166" t="str">
        <f t="shared" si="18"/>
        <v/>
      </c>
      <c r="S320" s="191">
        <v>2.9898255901914141</v>
      </c>
      <c r="T320" s="208">
        <f t="shared" si="19"/>
        <v>-4.475786811664495E-3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708</v>
      </c>
      <c r="B321" s="136" t="s">
        <v>374</v>
      </c>
      <c r="C321" s="137">
        <v>1357332842</v>
      </c>
      <c r="D321" s="137">
        <v>535000000</v>
      </c>
      <c r="E321" s="128">
        <f>VLOOKUP(A321,'Tüm - Sektör'!$A:$H,5,0)</f>
        <v>0.51298593105304924</v>
      </c>
      <c r="F321" s="128">
        <f>VLOOKUP(A321,'Tüm - Sektör'!$A:$H,6,0)</f>
        <v>9.323626518594134E-4</v>
      </c>
      <c r="G321" s="127">
        <f>VLOOKUP(A321,'Tüm - Sektör'!$A:$H,7,0)</f>
        <v>587.28230399999995</v>
      </c>
      <c r="H321" s="159">
        <v>132.80000000000001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3.0126755950841986</v>
      </c>
      <c r="R321" s="166" t="str">
        <f t="shared" si="18"/>
        <v/>
      </c>
      <c r="S321" s="191">
        <v>3.044774117406253</v>
      </c>
      <c r="T321" s="208">
        <f t="shared" si="19"/>
        <v>3.2098522322054457E-2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729</v>
      </c>
      <c r="B322" s="136" t="s">
        <v>349</v>
      </c>
      <c r="C322" s="137">
        <v>6782904588</v>
      </c>
      <c r="D322" s="137">
        <v>351991313</v>
      </c>
      <c r="E322" s="128">
        <f>VLOOKUP(A322,'Tüm - Sektör'!$A:$H,5,0)</f>
        <v>5.7020409789260187</v>
      </c>
      <c r="F322" s="128">
        <f>VLOOKUP(A322,'Tüm - Sektör'!$A:$H,6,0)</f>
        <v>0.12272257418084734</v>
      </c>
      <c r="G322" s="127">
        <f>VLOOKUP(A322,'Tüm - Sektör'!$A:$H,7,0)</f>
        <v>53.715555000000002</v>
      </c>
      <c r="H322" s="159">
        <v>130.6</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3.0628829581575441</v>
      </c>
      <c r="R322" s="166" t="str">
        <f t="shared" si="18"/>
        <v/>
      </c>
      <c r="S322" s="191">
        <v>3.0189623723424548</v>
      </c>
      <c r="T322" s="208">
        <f t="shared" si="19"/>
        <v>-4.3920585815089286E-2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16.891073957130654</v>
      </c>
      <c r="F323" s="128">
        <f>VLOOKUP(A323,'Tüm - Sektör'!$A:$H,6,0)</f>
        <v>1.1117794540549202</v>
      </c>
      <c r="G323" s="127">
        <f>VLOOKUP(A323,'Tüm - Sektör'!$A:$H,7,0)</f>
        <v>18.936226999999999</v>
      </c>
      <c r="H323" s="159">
        <v>125.1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3.1985321072601431</v>
      </c>
      <c r="R323" s="166" t="str">
        <f t="shared" si="18"/>
        <v/>
      </c>
      <c r="S323" s="191">
        <v>3.2087920338271361</v>
      </c>
      <c r="T323" s="208">
        <f t="shared" si="19"/>
        <v>1.0259926566992927E-2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3.3352179560649473</v>
      </c>
      <c r="T324" s="208">
        <f t="shared" si="19"/>
        <v>-8.3589422457768237E-3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7.5553471203181664</v>
      </c>
      <c r="F325" s="128">
        <f>VLOOKUP(A325,'Tüm - Sektör'!$A:$H,6,0)</f>
        <v>0.41661688008371472</v>
      </c>
      <c r="G325" s="127">
        <f>VLOOKUP(A325,'Tüm - Sektör'!$A:$H,7,0)</f>
        <v>44.987780999999998</v>
      </c>
      <c r="H325" s="159">
        <v>117.7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3.3989830162785433</v>
      </c>
      <c r="R325" s="166" t="str">
        <f t="shared" si="18"/>
        <v/>
      </c>
      <c r="S325" s="191">
        <v>3.3989830162785433</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2.3773556117229591</v>
      </c>
      <c r="F326" s="128">
        <f>VLOOKUP(A326,'Tüm - Sektör'!$A:$H,6,0)</f>
        <v>4.9235903732483363E-2</v>
      </c>
      <c r="G326" s="127">
        <f>VLOOKUP(A326,'Tüm - Sektör'!$A:$H,7,0)</f>
        <v>143.01765399999999</v>
      </c>
      <c r="H326" s="159">
        <v>50</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3.4000382231235249</v>
      </c>
      <c r="R326" s="166">
        <f>IF(OR(H326="", H327="", Q326=0), "", IF(H326&lt;H327, (H327-H326)/H326, ""))</f>
        <v>1.35</v>
      </c>
      <c r="S326" s="191">
        <v>3.433521142062073</v>
      </c>
      <c r="T326" s="208">
        <f t="shared" si="19"/>
        <v>3.3482918938548156E-2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769</v>
      </c>
      <c r="B327" s="136" t="s">
        <v>355</v>
      </c>
      <c r="C327" s="137">
        <v>3756403776</v>
      </c>
      <c r="D327" s="137">
        <v>137000000</v>
      </c>
      <c r="E327" s="128">
        <f>VLOOKUP(A327,'Tüm - Sektör'!$A:$H,5,0)</f>
        <v>8.5156199355346285</v>
      </c>
      <c r="F327" s="128">
        <f>VLOOKUP(A327,'Tüm - Sektör'!$A:$H,6,0)</f>
        <v>0.5267610995629487</v>
      </c>
      <c r="G327" s="127">
        <f>VLOOKUP(A327,'Tüm - Sektör'!$A:$H,7,0)</f>
        <v>39.979588999999997</v>
      </c>
      <c r="H327" s="159">
        <v>117.5</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3.4045098510288092</v>
      </c>
      <c r="R327" s="166" t="str">
        <f t="shared" si="18"/>
        <v/>
      </c>
      <c r="S327" s="191">
        <v>3.3757798100918577</v>
      </c>
      <c r="T327" s="208">
        <f t="shared" si="19"/>
        <v>-2.8730040936951529E-2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1.4913981336677677</v>
      </c>
      <c r="F328" s="128">
        <f>VLOOKUP(A328,'Tüm - Sektör'!$A:$H,6,0)</f>
        <v>1.1076778553171327E-2</v>
      </c>
      <c r="G328" s="127">
        <f>VLOOKUP(A328,'Tüm - Sektör'!$A:$H,7,0)</f>
        <v>236.099774</v>
      </c>
      <c r="H328" s="159">
        <v>113.6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3.5211876230298174</v>
      </c>
      <c r="R328" s="166" t="str">
        <f t="shared" si="18"/>
        <v/>
      </c>
      <c r="S328" s="191">
        <v>3.4935101657308927</v>
      </c>
      <c r="T328" s="208">
        <f t="shared" si="19"/>
        <v>-2.7677457298924679E-2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4.3570638567961648</v>
      </c>
      <c r="F329" s="128">
        <f>VLOOKUP(A329,'Tüm - Sektör'!$A:$H,6,0)</f>
        <v>0.15973087947465056</v>
      </c>
      <c r="G329" s="127">
        <f>VLOOKUP(A329,'Tüm - Sektör'!$A:$H,7,0)</f>
        <v>87.197725000000005</v>
      </c>
      <c r="H329" s="159">
        <v>105.3</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3.7992605599235141</v>
      </c>
      <c r="R329" s="166" t="str">
        <f t="shared" ref="R329:R392" si="21">IF(OR(H329="", H330="", Q329=0), "", IF(H329&lt;H330, (H330-H329)/H329, ""))</f>
        <v/>
      </c>
      <c r="S329" s="191">
        <v>3.7884672060600946</v>
      </c>
      <c r="T329" s="208">
        <f t="shared" ref="T329:T392" si="22">S329-Q329</f>
        <v>-1.0793353863419508E-2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8.3640153295672963</v>
      </c>
      <c r="F330" s="128">
        <f>VLOOKUP(A330,'Tüm - Sektör'!$A:$H,6,0)</f>
        <v>0.80423224322762465</v>
      </c>
      <c r="G330" s="127">
        <f>VLOOKUP(A330,'Tüm - Sektör'!$A:$H,7,0)</f>
        <v>45.468504000000003</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3.8029926446849198</v>
      </c>
      <c r="R330" s="166" t="str">
        <f t="shared" si="21"/>
        <v/>
      </c>
      <c r="S330" s="191">
        <v>3.8431779656181897</v>
      </c>
      <c r="T330" s="208">
        <f t="shared" si="22"/>
        <v>4.0185320933269875E-2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3.910415177593181</v>
      </c>
      <c r="R331" s="166" t="str">
        <f t="shared" si="21"/>
        <v/>
      </c>
      <c r="S331" s="191">
        <v>3.6136899066647006</v>
      </c>
      <c r="T331" s="208">
        <f t="shared" si="22"/>
        <v>-0.29672527092848044</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0.44271608086474851</v>
      </c>
      <c r="F332" s="128">
        <f>VLOOKUP(A332,'Tüm - Sektör'!$A:$H,6,0)</f>
        <v>2.0961935647005139E-3</v>
      </c>
      <c r="G332" s="127">
        <f>VLOOKUP(A332,'Tüm - Sektör'!$A:$H,7,0)</f>
        <v>941.18174399999998</v>
      </c>
      <c r="H332" s="159">
        <v>96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4.1667629308512906</v>
      </c>
      <c r="R332" s="166" t="str">
        <f t="shared" si="21"/>
        <v/>
      </c>
      <c r="S332" s="191">
        <v>4.1408824157528352</v>
      </c>
      <c r="T332" s="208">
        <f t="shared" si="22"/>
        <v>-2.5880515098455348E-2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0.39071817017103994</v>
      </c>
      <c r="F333" s="128">
        <f>VLOOKUP(A333,'Tüm - Sektör'!$A:$H,6,0)</f>
        <v>2.0002469305497824E-3</v>
      </c>
      <c r="G333" s="127">
        <f>VLOOKUP(A333,'Tüm - Sektör'!$A:$H,7,0)</f>
        <v>1095.0032759999999</v>
      </c>
      <c r="H333" s="159">
        <v>93.5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4.2783767633001419</v>
      </c>
      <c r="R333" s="166" t="str">
        <f t="shared" si="21"/>
        <v/>
      </c>
      <c r="S333" s="191">
        <v>4.3013787889092825</v>
      </c>
      <c r="T333" s="208">
        <f t="shared" si="22"/>
        <v>2.3002025609140553E-2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2.0722435922342672</v>
      </c>
      <c r="F334" s="128">
        <f>VLOOKUP(A334,'Tüm - Sektör'!$A:$H,6,0)</f>
        <v>2.2282189163809325E-2</v>
      </c>
      <c r="G334" s="127">
        <f>VLOOKUP(A334,'Tüm - Sektör'!$A:$H,7,0)</f>
        <v>207.02247700000001</v>
      </c>
      <c r="H334" s="159">
        <v>93.25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4.2900100141171604</v>
      </c>
      <c r="R334" s="166" t="str">
        <f t="shared" si="21"/>
        <v/>
      </c>
      <c r="S334" s="191">
        <v>4.2831202764071206</v>
      </c>
      <c r="T334" s="208">
        <f t="shared" si="22"/>
        <v>-6.8897377100398671E-3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13.208930149782505</v>
      </c>
      <c r="F335" s="128">
        <f>VLOOKUP(A335,'Tüm - Sektör'!$A:$H,6,0)</f>
        <v>1.2600093625784594</v>
      </c>
      <c r="G335" s="127">
        <f>VLOOKUP(A335,'Tüm - Sektör'!$A:$H,7,0)</f>
        <v>32.517617000000001</v>
      </c>
      <c r="H335" s="159">
        <v>93.15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4.2952293159038017</v>
      </c>
      <c r="R335" s="166" t="str">
        <f t="shared" si="21"/>
        <v/>
      </c>
      <c r="S335" s="191">
        <v>4.3726842707807556</v>
      </c>
      <c r="T335" s="208">
        <f t="shared" si="22"/>
        <v>7.7454954876953863E-2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12.374554093151964</v>
      </c>
      <c r="F336" s="128">
        <f>VLOOKUP(A336,'Tüm - Sektör'!$A:$H,6,0)</f>
        <v>0.6874089336797673</v>
      </c>
      <c r="G336" s="127">
        <f>VLOOKUP(A336,'Tüm - Sektör'!$A:$H,7,0)</f>
        <v>35.457332999999998</v>
      </c>
      <c r="H336" s="159">
        <v>91.2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4.3876868520740224</v>
      </c>
      <c r="R336" s="166" t="str">
        <f t="shared" si="21"/>
        <v/>
      </c>
      <c r="S336" s="191">
        <v>4.4191832237344109</v>
      </c>
      <c r="T336" s="208">
        <f t="shared" si="22"/>
        <v>3.1496371660388434E-2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3.833979454690263</v>
      </c>
      <c r="F337" s="128">
        <f>VLOOKUP(A337,'Tüm - Sektör'!$A:$H,6,0)</f>
        <v>6.4475570567969639E-2</v>
      </c>
      <c r="G337" s="127">
        <f>VLOOKUP(A337,'Tüm - Sektör'!$A:$H,7,0)</f>
        <v>116.81877299999999</v>
      </c>
      <c r="H337" s="159">
        <v>89.35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4.478807756041256</v>
      </c>
      <c r="R337" s="166" t="str">
        <f t="shared" si="21"/>
        <v/>
      </c>
      <c r="S337" s="191">
        <v>4.5040120765592144</v>
      </c>
      <c r="T337" s="208">
        <f t="shared" si="22"/>
        <v>2.5204320517958401E-2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2.7359334315227222</v>
      </c>
      <c r="F338" s="128">
        <f>VLOOKUP(A338,'Tüm - Sektör'!$A:$H,6,0)</f>
        <v>8.4192183166358014E-2</v>
      </c>
      <c r="G338" s="127">
        <f>VLOOKUP(A338,'Tüm - Sektör'!$A:$H,7,0)</f>
        <v>164.20942500000001</v>
      </c>
      <c r="H338" s="159">
        <v>89.05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4.4926605562862312</v>
      </c>
      <c r="R338" s="166" t="str">
        <f t="shared" si="21"/>
        <v/>
      </c>
      <c r="S338" s="191">
        <v>4.5129320083168514</v>
      </c>
      <c r="T338" s="208">
        <f t="shared" si="22"/>
        <v>2.0271452030620196E-2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0.91960602564705662</v>
      </c>
      <c r="F339" s="128">
        <f>VLOOKUP(A339,'Tüm - Sektör'!$A:$H,6,0)</f>
        <v>1.7757631324828303E-3</v>
      </c>
      <c r="G339" s="127">
        <f>VLOOKUP(A339,'Tüm - Sektör'!$A:$H,7,0)</f>
        <v>495.63727299999999</v>
      </c>
      <c r="H339" s="159">
        <v>87.45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4.5579102278607522</v>
      </c>
      <c r="R339" s="166" t="str">
        <f t="shared" si="21"/>
        <v/>
      </c>
      <c r="S339" s="191">
        <v>4.586757760948478</v>
      </c>
      <c r="T339" s="208">
        <f t="shared" si="22"/>
        <v>2.8847533087725807E-2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3.7877331037429518</v>
      </c>
      <c r="F340" s="128">
        <f>VLOOKUP(A340,'Tüm - Sektör'!$A:$H,6,0)</f>
        <v>0.14333100030517654</v>
      </c>
      <c r="G340" s="127">
        <f>VLOOKUP(A340,'Tüm - Sektör'!$A:$H,7,0)</f>
        <v>127.238255</v>
      </c>
      <c r="H340" s="159">
        <v>83</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4.8194455052598713</v>
      </c>
      <c r="R340" s="166" t="str">
        <f t="shared" si="21"/>
        <v/>
      </c>
      <c r="S340" s="191">
        <v>4.8398545303880125</v>
      </c>
      <c r="T340" s="208">
        <f t="shared" si="22"/>
        <v>2.0409025128141245E-2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12.377843066774009</v>
      </c>
      <c r="F341" s="128">
        <f>VLOOKUP(A341,'Tüm - Sektör'!$A:$H,6,0)</f>
        <v>0.97925973629541208</v>
      </c>
      <c r="G341" s="127">
        <f>VLOOKUP(A341,'Tüm - Sektör'!$A:$H,7,0)</f>
        <v>40.501919000000001</v>
      </c>
      <c r="H341" s="159">
        <v>79.8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5.0132639728519255</v>
      </c>
      <c r="R341" s="166" t="str">
        <f t="shared" si="21"/>
        <v/>
      </c>
      <c r="S341" s="191">
        <v>5.0258601134872309</v>
      </c>
      <c r="T341" s="208">
        <f t="shared" si="22"/>
        <v>1.2596140635305453E-2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0.61537662342710586</v>
      </c>
      <c r="F342" s="128">
        <f>VLOOKUP(A342,'Tüm - Sektör'!$A:$H,6,0)</f>
        <v>2.8195929743552992E-3</v>
      </c>
      <c r="G342" s="127">
        <f>VLOOKUP(A342,'Tüm - Sektör'!$A:$H,7,0)</f>
        <v>821.38268200000005</v>
      </c>
      <c r="H342" s="159">
        <v>79.150000000000006</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5.0545970139066023</v>
      </c>
      <c r="R342" s="166" t="str">
        <f t="shared" si="21"/>
        <v/>
      </c>
      <c r="S342" s="191">
        <v>5.0770476351612643</v>
      </c>
      <c r="T342" s="208">
        <f t="shared" si="22"/>
        <v>2.2450621254662018E-2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2.1322169398142337</v>
      </c>
      <c r="F343" s="128">
        <f>VLOOKUP(A343,'Tüm - Sektör'!$A:$H,6,0)</f>
        <v>2.2008681661744904E-2</v>
      </c>
      <c r="G343" s="127">
        <f>VLOOKUP(A343,'Tüm - Sektör'!$A:$H,7,0)</f>
        <v>238.53873200000001</v>
      </c>
      <c r="H343" s="159">
        <v>78.650000000000006</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5.0861632517220761</v>
      </c>
      <c r="R343" s="166" t="str">
        <f t="shared" si="21"/>
        <v/>
      </c>
      <c r="S343" s="191">
        <v>5.0412947668297585</v>
      </c>
      <c r="T343" s="208">
        <f t="shared" si="22"/>
        <v>-4.4868484892317539E-2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0.84714507338354483</v>
      </c>
      <c r="F344" s="128">
        <f>VLOOKUP(A344,'Tüm - Sektör'!$A:$H,6,0)</f>
        <v>3.2188503163528915E-3</v>
      </c>
      <c r="G344" s="127">
        <f>VLOOKUP(A344,'Tüm - Sektör'!$A:$H,7,0)</f>
        <v>620.28678500000001</v>
      </c>
      <c r="H344" s="159">
        <v>76.150000000000006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5.2547289399766806</v>
      </c>
      <c r="R344" s="166" t="str">
        <f t="shared" si="21"/>
        <v/>
      </c>
      <c r="S344" s="191">
        <v>5.2894594683307901</v>
      </c>
      <c r="T344" s="208">
        <f t="shared" si="22"/>
        <v>3.4730528354109502E-2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9.5828865402113905</v>
      </c>
      <c r="F345" s="128">
        <f>VLOOKUP(A345,'Tüm - Sektör'!$A:$H,6,0)</f>
        <v>0.65682633755044351</v>
      </c>
      <c r="G345" s="127">
        <f>VLOOKUP(A345,'Tüm - Sektör'!$A:$H,7,0)</f>
        <v>55.665987999999999</v>
      </c>
      <c r="H345" s="159">
        <v>75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5.3344084715276878</v>
      </c>
      <c r="R345" s="166" t="str">
        <f t="shared" si="21"/>
        <v/>
      </c>
      <c r="S345" s="191">
        <v>5.2990812631069737</v>
      </c>
      <c r="T345" s="208">
        <f t="shared" si="22"/>
        <v>-3.5327208420714129E-2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17.276120792844964</v>
      </c>
      <c r="F346" s="128">
        <f>VLOOKUP(A346,'Tüm - Sektör'!$A:$H,6,0)</f>
        <v>0.76515268501985212</v>
      </c>
      <c r="G346" s="127">
        <f>VLOOKUP(A346,'Tüm - Sektör'!$A:$H,7,0)</f>
        <v>31.206356</v>
      </c>
      <c r="H346" s="159">
        <v>74.25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5.391247757605222</v>
      </c>
      <c r="R346" s="166" t="str">
        <f t="shared" si="21"/>
        <v/>
      </c>
      <c r="S346" s="191">
        <v>5.4058088589086797</v>
      </c>
      <c r="T346" s="208">
        <f t="shared" si="22"/>
        <v>1.4561101303457669E-2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0.20013976159831937</v>
      </c>
      <c r="F347" s="128">
        <f>VLOOKUP(A347,'Tüm - Sektör'!$A:$H,6,0)</f>
        <v>5.4209036185893654E-4</v>
      </c>
      <c r="G347" s="127">
        <f>VLOOKUP(A347,'Tüm - Sektör'!$A:$H,7,0)</f>
        <v>2764.7628810000001</v>
      </c>
      <c r="H347" s="159">
        <v>72.3</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5.5333898387922265</v>
      </c>
      <c r="R347" s="166" t="str">
        <f t="shared" si="21"/>
        <v/>
      </c>
      <c r="S347" s="191">
        <v>5.5913918287166737</v>
      </c>
      <c r="T347" s="208">
        <f t="shared" si="22"/>
        <v>5.8001989924447273E-2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3.7564694895640014</v>
      </c>
      <c r="F348" s="128">
        <f>VLOOKUP(A348,'Tüm - Sektör'!$A:$H,6,0)</f>
        <v>7.8311662508995572E-2</v>
      </c>
      <c r="G348" s="127">
        <f>VLOOKUP(A348,'Tüm - Sektör'!$A:$H,7,0)</f>
        <v>150.89256599999999</v>
      </c>
      <c r="H348" s="159">
        <v>70.599999999999994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5.6682332038102228</v>
      </c>
      <c r="R348" s="166" t="str">
        <f t="shared" si="21"/>
        <v/>
      </c>
      <c r="S348" s="191">
        <v>5.7168180598428817</v>
      </c>
      <c r="T348" s="208">
        <f t="shared" si="22"/>
        <v>4.8584856032658941E-2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17.227027414402347</v>
      </c>
      <c r="F349" s="128">
        <f>VLOOKUP(A349,'Tüm - Sektör'!$A:$H,6,0)</f>
        <v>2.1400034055158197</v>
      </c>
      <c r="G349" s="127">
        <f>VLOOKUP(A349,'Tüm - Sektör'!$A:$H,7,0)</f>
        <v>32.987870999999998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5.682829580597681</v>
      </c>
      <c r="R349" s="166" t="str">
        <f t="shared" si="21"/>
        <v/>
      </c>
      <c r="S349" s="191">
        <v>5.7112234471674057</v>
      </c>
      <c r="T349" s="208">
        <f t="shared" si="22"/>
        <v>2.8393866569724757E-2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69</v>
      </c>
      <c r="B350" s="136" t="s">
        <v>376</v>
      </c>
      <c r="C350" s="137">
        <v>1771741339</v>
      </c>
      <c r="D350" s="137">
        <v>400000000</v>
      </c>
      <c r="E350" s="128">
        <f>VLOOKUP(A350,'Tüm - Sektör'!$A:$H,5,0)</f>
        <v>1.4305390328297265</v>
      </c>
      <c r="F350" s="128">
        <f>VLOOKUP(A350,'Tüm - Sektör'!$A:$H,6,0)</f>
        <v>5.1090679743918802E-2</v>
      </c>
      <c r="G350" s="127">
        <f>VLOOKUP(A350,'Tüm - Sektör'!$A:$H,7,0)</f>
        <v>398.89761299999998</v>
      </c>
      <c r="H350" s="159">
        <v>70.099999999999994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5.7063860549910643</v>
      </c>
      <c r="R350" s="166" t="str">
        <f t="shared" si="21"/>
        <v/>
      </c>
      <c r="S350" s="191">
        <v>5.6861074975817143</v>
      </c>
      <c r="T350" s="208">
        <f t="shared" si="22"/>
        <v>-2.0278557409350029E-2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194</v>
      </c>
      <c r="B351" s="136" t="s">
        <v>375</v>
      </c>
      <c r="C351" s="137">
        <v>15094360742</v>
      </c>
      <c r="D351" s="137">
        <v>86788722</v>
      </c>
      <c r="E351" s="128">
        <f>VLOOKUP(A351,'Tüm - Sektör'!$A:$H,5,0)</f>
        <v>23.515196036653485</v>
      </c>
      <c r="F351" s="128">
        <f>VLOOKUP(A351,'Tüm - Sektör'!$A:$H,6,0)</f>
        <v>3.9845235469808484</v>
      </c>
      <c r="G351" s="127">
        <f>VLOOKUP(A351,'Tüm - Sektör'!$A:$H,7,0)</f>
        <v>24.411895999999999</v>
      </c>
      <c r="H351" s="159">
        <v>69.7</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5.7405052006639696</v>
      </c>
      <c r="R351" s="166" t="str">
        <f t="shared" si="21"/>
        <v/>
      </c>
      <c r="S351" s="191">
        <v>5.8029472441809817</v>
      </c>
      <c r="T351" s="208">
        <f t="shared" si="22"/>
        <v>6.2442043517012102E-2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460</v>
      </c>
      <c r="B352" s="136" t="s">
        <v>375</v>
      </c>
      <c r="C352" s="137">
        <v>12170740000</v>
      </c>
      <c r="D352" s="137">
        <v>660000000</v>
      </c>
      <c r="E352" s="128">
        <f>VLOOKUP(A352,'Tüm - Sektör'!$A:$H,5,0)</f>
        <v>2.3359806651814732</v>
      </c>
      <c r="F352" s="128">
        <f>VLOOKUP(A352,'Tüm - Sektör'!$A:$H,6,0)</f>
        <v>4.7829251948842612E-2</v>
      </c>
      <c r="G352" s="127">
        <f>VLOOKUP(A352,'Tüm - Sektör'!$A:$H,7,0)</f>
        <v>252.20048299999999</v>
      </c>
      <c r="H352" s="159">
        <v>67.900000000000006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5.8913545203742874</v>
      </c>
      <c r="R352" s="166" t="str">
        <f t="shared" si="21"/>
        <v/>
      </c>
      <c r="S352" s="191">
        <v>5.3443282823435432</v>
      </c>
      <c r="T352" s="208">
        <f t="shared" si="22"/>
        <v>-0.54702623803074424</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11.462767812525055</v>
      </c>
      <c r="F353" s="128">
        <f>VLOOKUP(A353,'Tüm - Sektör'!$A:$H,6,0)</f>
        <v>1.2770463249248056</v>
      </c>
      <c r="G353" s="127">
        <f>VLOOKUP(A353,'Tüm - Sektör'!$A:$H,7,0)</f>
        <v>51.506743</v>
      </c>
      <c r="H353" s="159">
        <v>67.75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5.9040983578840018</v>
      </c>
      <c r="R353" s="166" t="str">
        <f t="shared" si="21"/>
        <v/>
      </c>
      <c r="S353" s="191">
        <v>5.8479921600386122</v>
      </c>
      <c r="T353" s="208">
        <f t="shared" si="22"/>
        <v>-5.6106197845389616E-2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28.784019112588691</v>
      </c>
      <c r="F354" s="128">
        <f>VLOOKUP(A354,'Tüm - Sektör'!$A:$H,6,0)</f>
        <v>2.7676941454412205</v>
      </c>
      <c r="G354" s="127">
        <f>VLOOKUP(A354,'Tüm - Sektör'!$A:$H,7,0)</f>
        <v>21.20458</v>
      </c>
      <c r="H354" s="159">
        <v>65.55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6.103530359944159</v>
      </c>
      <c r="R354" s="166" t="str">
        <f t="shared" si="21"/>
        <v/>
      </c>
      <c r="S354" s="191">
        <v>6.1081895434250324</v>
      </c>
      <c r="T354" s="208">
        <f t="shared" si="22"/>
        <v>4.6591834808733523E-3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4.0745717943370074</v>
      </c>
      <c r="F355" s="128">
        <f>VLOOKUP(A355,'Tüm - Sektör'!$A:$H,6,0)</f>
        <v>4.0442399943791639E-2</v>
      </c>
      <c r="G355" s="127">
        <f>VLOOKUP(A355,'Tüm - Sektör'!$A:$H,7,0)</f>
        <v>152.95793800000001</v>
      </c>
      <c r="H355" s="159">
        <v>64.2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6.2323809989474874</v>
      </c>
      <c r="R355" s="166" t="str">
        <f t="shared" si="21"/>
        <v/>
      </c>
      <c r="S355" s="191">
        <v>6.376396177409223</v>
      </c>
      <c r="T355" s="208">
        <f t="shared" si="22"/>
        <v>0.14401517846173562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14.016297365751033</v>
      </c>
      <c r="F356" s="128">
        <f>VLOOKUP(A356,'Tüm - Sektör'!$A:$H,6,0)</f>
        <v>0.55846489921832798</v>
      </c>
      <c r="G356" s="127">
        <f>VLOOKUP(A356,'Tüm - Sektör'!$A:$H,7,0)</f>
        <v>46.332011000000001</v>
      </c>
      <c r="H356" s="159">
        <v>61.6</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6.4940324372924794</v>
      </c>
      <c r="R356" s="166" t="str">
        <f t="shared" si="21"/>
        <v/>
      </c>
      <c r="S356" s="191">
        <v>6.4677833166890331</v>
      </c>
      <c r="T356" s="208">
        <f t="shared" si="22"/>
        <v>-2.6249120603446308E-2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14.804887397570376</v>
      </c>
      <c r="F357" s="128">
        <f>VLOOKUP(A357,'Tüm - Sektör'!$A:$H,6,0)</f>
        <v>1.1328681484156846</v>
      </c>
      <c r="G357" s="127">
        <f>VLOOKUP(A357,'Tüm - Sektör'!$A:$H,7,0)</f>
        <v>44.275882000000003</v>
      </c>
      <c r="H357" s="159">
        <v>61.05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6.5549944743811306</v>
      </c>
      <c r="R357" s="166" t="str">
        <f t="shared" si="21"/>
        <v/>
      </c>
      <c r="S357" s="191">
        <v>6.7598380517055405</v>
      </c>
      <c r="T357" s="208">
        <f t="shared" si="22"/>
        <v>0.20484357732440994</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211</v>
      </c>
      <c r="B358" s="126" t="s">
        <v>208</v>
      </c>
      <c r="C358" s="127">
        <v>15338755000</v>
      </c>
      <c r="D358" s="127">
        <v>460000000</v>
      </c>
      <c r="E358" s="128">
        <f>VLOOKUP(A358,'Tüm - Sektör'!$A:$H,5,0)</f>
        <v>3.7615751897032896</v>
      </c>
      <c r="F358" s="128">
        <f>VLOOKUP(A358,'Tüm - Sektör'!$A:$H,6,0)</f>
        <v>0.12204981147642081</v>
      </c>
      <c r="G358" s="127">
        <f>VLOOKUP(A358,'Tüm - Sektör'!$A:$H,7,0)</f>
        <v>175.77502699999999</v>
      </c>
      <c r="H358" s="159">
        <v>60.5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6.6119098053262588</v>
      </c>
      <c r="R358" s="166" t="str">
        <f t="shared" si="21"/>
        <v/>
      </c>
      <c r="S358" s="191">
        <v>5.9526866550928368</v>
      </c>
      <c r="T358" s="208">
        <f t="shared" si="22"/>
        <v>-0.65922315023342204</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2.7891301679374036</v>
      </c>
      <c r="F359" s="128">
        <f>VLOOKUP(A359,'Tüm - Sektör'!$A:$H,6,0)</f>
        <v>8.1053869984162197E-2</v>
      </c>
      <c r="G359" s="127">
        <f>VLOOKUP(A359,'Tüm - Sektör'!$A:$H,7,0)</f>
        <v>248.81611699999999</v>
      </c>
      <c r="H359" s="159">
        <v>57.65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6.9398053819374264</v>
      </c>
      <c r="R359" s="166" t="str">
        <f t="shared" si="21"/>
        <v/>
      </c>
      <c r="S359" s="191">
        <v>6.8979272460119425</v>
      </c>
      <c r="T359" s="208">
        <f t="shared" si="22"/>
        <v>-4.1878135925483839E-2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10.75383805202171</v>
      </c>
      <c r="F360" s="128">
        <f>VLOOKUP(A360,'Tüm - Sektör'!$A:$H,6,0)</f>
        <v>0.34563028781485505</v>
      </c>
      <c r="G360" s="127">
        <f>VLOOKUP(A360,'Tüm - Sektör'!$A:$H,7,0)</f>
        <v>65.829008000000002</v>
      </c>
      <c r="H360" s="159">
        <v>56.55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7.0791449115724152</v>
      </c>
      <c r="R360" s="166" t="str">
        <f t="shared" si="21"/>
        <v/>
      </c>
      <c r="S360" s="191">
        <v>7.0232569254284218</v>
      </c>
      <c r="T360" s="208">
        <f t="shared" si="22"/>
        <v>-5.5887986143993373E-2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523</v>
      </c>
      <c r="B361" s="136" t="s">
        <v>221</v>
      </c>
      <c r="C361" s="137">
        <v>44419666520</v>
      </c>
      <c r="D361" s="137">
        <v>400000000</v>
      </c>
      <c r="E361" s="128">
        <f>VLOOKUP(A361,'Tüm - Sektör'!$A:$H,5,0)</f>
        <v>8.4517851015312928</v>
      </c>
      <c r="F361" s="128">
        <f>VLOOKUP(A361,'Tüm - Sektör'!$A:$H,6,0)</f>
        <v>0.3912863472931154</v>
      </c>
      <c r="G361" s="127">
        <f>VLOOKUP(A361,'Tüm - Sektör'!$A:$H,7,0)</f>
        <v>86.717521000000005</v>
      </c>
      <c r="H361" s="159">
        <v>54.6</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7.3291785202952697</v>
      </c>
      <c r="R361" s="166" t="str">
        <f t="shared" si="21"/>
        <v/>
      </c>
      <c r="S361" s="191">
        <v>7.3291785202952697</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3.071834342110213</v>
      </c>
      <c r="F362" s="128">
        <f>VLOOKUP(A362,'Tüm - Sektör'!$A:$H,6,0)</f>
        <v>0.22827029715786967</v>
      </c>
      <c r="G362" s="127">
        <f>VLOOKUP(A362,'Tüm - Sektör'!$A:$H,7,0)</f>
        <v>239.36703</v>
      </c>
      <c r="H362" s="159">
        <v>54.4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7.3529586312292565</v>
      </c>
      <c r="R362" s="166" t="str">
        <f t="shared" si="21"/>
        <v/>
      </c>
      <c r="S362" s="191">
        <v>7.0859335613617631</v>
      </c>
      <c r="T362" s="208">
        <f t="shared" si="22"/>
        <v>-0.26702506986749341</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8.0922471223297574</v>
      </c>
      <c r="T363" s="208">
        <f t="shared" si="22"/>
        <v>0.73105673175049102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205</v>
      </c>
      <c r="B364" s="126" t="s">
        <v>200</v>
      </c>
      <c r="C364" s="127">
        <v>141356914000</v>
      </c>
      <c r="D364" s="127">
        <v>2900000000</v>
      </c>
      <c r="E364" s="128">
        <f>VLOOKUP(A364,'Tüm - Sektör'!$A:$H,5,0)</f>
        <v>5.0339977329391212</v>
      </c>
      <c r="F364" s="128">
        <f>VLOOKUP(A364,'Tüm - Sektör'!$A:$H,6,0)</f>
        <v>3.2145579392970122E-2</v>
      </c>
      <c r="G364" s="127">
        <f>VLOOKUP(A364,'Tüm - Sektör'!$A:$H,7,0)</f>
        <v>147.02876900000001</v>
      </c>
      <c r="H364" s="159">
        <v>54.15</v>
      </c>
      <c r="I364" s="128" t="e">
        <f>VLOOKUP(A364,'Tüm - Sektör'!$A:$H,9,0)</f>
        <v>#REF!</v>
      </c>
      <c r="J364" s="127" t="e">
        <f>VLOOKUP(A364,'Tüm - Sektör'!$A:$H,10,0)</f>
        <v>#REF!</v>
      </c>
      <c r="K364" s="128" t="e">
        <f>VLOOKUP(A364,'Tüm - Sektör'!$A:$H,11,0)</f>
        <v>#REF!</v>
      </c>
      <c r="L364" s="128" t="e">
        <f>VLOOKUP(A364,'Tüm - Sektör'!$A:$H,12,0)</f>
        <v>#REF!</v>
      </c>
      <c r="M364" s="128" t="e">
        <f>VLOOKUP(A364,'Tüm - Sektör'!$A:$H,13,0)</f>
        <v>#REF!</v>
      </c>
      <c r="N364" s="129" t="e">
        <f>VLOOKUP(A364,'Tüm - Sektör'!$A:$H,14,0)</f>
        <v>#REF!</v>
      </c>
      <c r="O364" s="130" t="e">
        <f>VLOOKUP(A364,'Tüm - Sektör'!$A:$H,15,0)</f>
        <v>#REF!</v>
      </c>
      <c r="P364" s="152" t="e">
        <f>VLOOKUP(A364,'Tüm - Sektör'!$A:$H,16,0)</f>
        <v>#REF!</v>
      </c>
      <c r="Q364" s="158">
        <f t="shared" si="20"/>
        <v>7.4014248982282984</v>
      </c>
      <c r="R364" s="166" t="str">
        <f t="shared" si="21"/>
        <v/>
      </c>
      <c r="S364" s="191">
        <v>7.3741887440489844</v>
      </c>
      <c r="T364" s="208">
        <f t="shared" si="22"/>
        <v>-2.723615417931402E-2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0.82307341774375631</v>
      </c>
      <c r="F365" s="128">
        <f>VLOOKUP(A365,'Tüm - Sektör'!$A:$H,6,0)</f>
        <v>5.0394049853439028E-3</v>
      </c>
      <c r="G365" s="127">
        <f>VLOOKUP(A365,'Tüm - Sektör'!$A:$H,7,0)</f>
        <v>948.26043000000004</v>
      </c>
      <c r="H365" s="159">
        <v>51.25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7.8048795303126406</v>
      </c>
      <c r="R365" s="166" t="str">
        <f t="shared" si="21"/>
        <v/>
      </c>
      <c r="S365" s="191">
        <v>7.7369453757934776</v>
      </c>
      <c r="T365" s="208">
        <f t="shared" si="22"/>
        <v>-6.7934154519162959E-2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29.768141453326216</v>
      </c>
      <c r="F366" s="128">
        <f>VLOOKUP(A366,'Tüm - Sektör'!$A:$H,6,0)</f>
        <v>3.5396377921038931</v>
      </c>
      <c r="G366" s="127">
        <f>VLOOKUP(A366,'Tüm - Sektör'!$A:$H,7,0)</f>
        <v>26.359023000000001</v>
      </c>
      <c r="H366" s="159">
        <v>51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7.8465912523547914</v>
      </c>
      <c r="R366" s="166" t="str">
        <f t="shared" si="21"/>
        <v/>
      </c>
      <c r="S366" s="191">
        <v>7.8542915381765317</v>
      </c>
      <c r="T366" s="208">
        <f t="shared" si="22"/>
        <v>7.7002858217403158E-3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239</v>
      </c>
      <c r="B367" s="136" t="s">
        <v>745</v>
      </c>
      <c r="C367" s="137">
        <v>243598033000</v>
      </c>
      <c r="D367" s="137">
        <v>3500000000</v>
      </c>
      <c r="E367" s="128">
        <f>VLOOKUP(A367,'Tüm - Sektör'!$A:$H,5,0)</f>
        <v>1.6941808699025802</v>
      </c>
      <c r="F367" s="128">
        <f>VLOOKUP(A367,'Tüm - Sektör'!$A:$H,6,0)</f>
        <v>9.6810335423004584E-3</v>
      </c>
      <c r="G367" s="127">
        <f>VLOOKUP(A367,'Tüm - Sektör'!$A:$H,7,0)</f>
        <v>463.44384700000001</v>
      </c>
      <c r="H367" s="159">
        <v>50.95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7.8515769986145827</v>
      </c>
      <c r="R367" s="166" t="str">
        <f t="shared" si="21"/>
        <v/>
      </c>
      <c r="S367" s="191">
        <v>7.8747607889648235</v>
      </c>
      <c r="T367" s="208">
        <f t="shared" si="22"/>
        <v>2.3183790350240763E-2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1.3917202664531954</v>
      </c>
      <c r="F368" s="128">
        <f>VLOOKUP(A368,'Tüm - Sektör'!$A:$H,6,0)</f>
        <v>1.4497086108887452E-2</v>
      </c>
      <c r="G368" s="127">
        <f>VLOOKUP(A368,'Tüm - Sektör'!$A:$H,7,0)</f>
        <v>580.533368</v>
      </c>
      <c r="H368" s="159">
        <v>49.52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8.0794005359793104</v>
      </c>
      <c r="R368" s="166" t="str">
        <f t="shared" si="21"/>
        <v/>
      </c>
      <c r="S368" s="191">
        <v>8.3144620644575102</v>
      </c>
      <c r="T368" s="208">
        <f t="shared" si="22"/>
        <v>0.23506152847819983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465</v>
      </c>
      <c r="B369" s="131" t="s">
        <v>618</v>
      </c>
      <c r="C369" s="132">
        <v>15819301983</v>
      </c>
      <c r="D369" s="132">
        <v>2070000000</v>
      </c>
      <c r="E369" s="128">
        <f>VLOOKUP(A369,'Tüm - Sektör'!$A:$H,5,0)</f>
        <v>1.5974391185121362</v>
      </c>
      <c r="F369" s="128">
        <f>VLOOKUP(A369,'Tüm - Sektör'!$A:$H,6,0)</f>
        <v>4.3281532197868115E-3</v>
      </c>
      <c r="G369" s="127">
        <f>VLOOKUP(A369,'Tüm - Sektör'!$A:$H,7,0)</f>
        <v>515.12446699999998</v>
      </c>
      <c r="H369" s="159">
        <v>48.62</v>
      </c>
      <c r="I369" s="133" t="e">
        <f>VLOOKUP(A369,'Tüm - Sektör'!$A:$H,9,0)</f>
        <v>#REF!</v>
      </c>
      <c r="J369" s="132" t="e">
        <f>VLOOKUP(A369,'Tüm - Sektör'!$A:$H,10,0)</f>
        <v>#REF!</v>
      </c>
      <c r="K369" s="133" t="e">
        <f>VLOOKUP(A369,'Tüm - Sektör'!$A:$H,11,0)</f>
        <v>#REF!</v>
      </c>
      <c r="L369" s="133" t="e">
        <f>VLOOKUP(A369,'Tüm - Sektör'!$A:$H,12,0)</f>
        <v>#REF!</v>
      </c>
      <c r="M369" s="133" t="e">
        <f>VLOOKUP(A369,'Tüm - Sektör'!$A:$H,13,0)</f>
        <v>#REF!</v>
      </c>
      <c r="N369" s="134" t="e">
        <f>VLOOKUP(A369,'Tüm - Sektör'!$A:$H,14,0)</f>
        <v>#REF!</v>
      </c>
      <c r="O369" s="135" t="e">
        <f>VLOOKUP(A369,'Tüm - Sektör'!$A:$H,15,0)</f>
        <v>#REF!</v>
      </c>
      <c r="P369" s="153" t="e">
        <f>VLOOKUP(A369,'Tüm - Sektör'!$A:$H,16,0)</f>
        <v>#REF!</v>
      </c>
      <c r="Q369" s="158">
        <f t="shared" si="20"/>
        <v>8.2287997448851407</v>
      </c>
      <c r="R369" s="166" t="str">
        <f t="shared" si="21"/>
        <v/>
      </c>
      <c r="S369" s="191">
        <v>8.7012667158833281</v>
      </c>
      <c r="T369" s="208">
        <f t="shared" si="22"/>
        <v>0.47246697099818746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112</v>
      </c>
      <c r="B370" s="136" t="s">
        <v>349</v>
      </c>
      <c r="C370" s="137">
        <v>16362685066</v>
      </c>
      <c r="D370" s="137">
        <v>255600000</v>
      </c>
      <c r="E370" s="128">
        <f>VLOOKUP(A370,'Tüm - Sektör'!$A:$H,5,0)</f>
        <v>11.572505035266374</v>
      </c>
      <c r="F370" s="128">
        <f>VLOOKUP(A370,'Tüm - Sektör'!$A:$H,6,0)</f>
        <v>0.94324669366738179</v>
      </c>
      <c r="G370" s="127">
        <f>VLOOKUP(A370,'Tüm - Sektör'!$A:$H,7,0)</f>
        <v>71.434415000000001</v>
      </c>
      <c r="H370" s="159">
        <v>48.4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8.2667512727880776</v>
      </c>
      <c r="R370" s="166" t="str">
        <f t="shared" si="21"/>
        <v/>
      </c>
      <c r="S370" s="191">
        <v>8.335640866727978</v>
      </c>
      <c r="T370" s="208">
        <f t="shared" si="22"/>
        <v>6.8889593939900351E-2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396</v>
      </c>
      <c r="B371" s="136" t="s">
        <v>607</v>
      </c>
      <c r="C371" s="137">
        <v>6926934061</v>
      </c>
      <c r="D371" s="137">
        <v>500000000</v>
      </c>
      <c r="E371" s="128">
        <f>VLOOKUP(A371,'Tüm - Sektör'!$A:$H,5,0)</f>
        <v>8.4381278494502983</v>
      </c>
      <c r="F371" s="128">
        <f>VLOOKUP(A371,'Tüm - Sektör'!$A:$H,6,0)</f>
        <v>0.37502790442001327</v>
      </c>
      <c r="G371" s="127">
        <f>VLOOKUP(A371,'Tüm - Sektör'!$A:$H,7,0)</f>
        <v>101.92848499999999</v>
      </c>
      <c r="H371" s="159">
        <v>46.52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8.600855879307769</v>
      </c>
      <c r="R371" s="166" t="str">
        <f t="shared" si="21"/>
        <v/>
      </c>
      <c r="S371" s="191">
        <v>8.7743819189780137</v>
      </c>
      <c r="T371" s="208">
        <f t="shared" si="22"/>
        <v>0.17352603967024471</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23.782763444096513</v>
      </c>
      <c r="F372" s="128">
        <f>VLOOKUP(A372,'Tüm - Sektör'!$A:$H,6,0)</f>
        <v>2.0972454536240313</v>
      </c>
      <c r="G372" s="127">
        <f>VLOOKUP(A372,'Tüm - Sektör'!$A:$H,7,0)</f>
        <v>36.397486000000001</v>
      </c>
      <c r="H372" s="159">
        <v>46.22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8.6563279949781471</v>
      </c>
      <c r="R372" s="166" t="str">
        <f t="shared" si="21"/>
        <v/>
      </c>
      <c r="S372" s="191">
        <v>8.7015110902107438</v>
      </c>
      <c r="T372" s="208">
        <f t="shared" si="22"/>
        <v>4.5183095232596671E-2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3.3691090601659708</v>
      </c>
      <c r="F373" s="128">
        <f>VLOOKUP(A373,'Tüm - Sektör'!$A:$H,6,0)</f>
        <v>0.25523553486105838</v>
      </c>
      <c r="G373" s="127">
        <f>VLOOKUP(A373,'Tüm - Sektör'!$A:$H,7,0)</f>
        <v>263.25921499999998</v>
      </c>
      <c r="H373" s="159">
        <v>45.1</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8.8694900642868113</v>
      </c>
      <c r="R373" s="166" t="str">
        <f t="shared" si="21"/>
        <v/>
      </c>
      <c r="S373" s="191">
        <v>8.9448569297704665</v>
      </c>
      <c r="T373" s="208">
        <f t="shared" si="22"/>
        <v>7.5366865483655232E-2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8.4341808335602124</v>
      </c>
      <c r="F374" s="128">
        <f>VLOOKUP(A374,'Tüm - Sektör'!$A:$H,6,0)</f>
        <v>0.27383704005065623</v>
      </c>
      <c r="G374" s="127">
        <f>VLOOKUP(A374,'Tüm - Sektör'!$A:$H,7,0)</f>
        <v>106.98084299999999</v>
      </c>
      <c r="H374" s="159">
        <v>44.34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9.0229577558871412</v>
      </c>
      <c r="R374" s="166" t="str">
        <f t="shared" si="21"/>
        <v/>
      </c>
      <c r="S374" s="191">
        <v>9.05153726009131</v>
      </c>
      <c r="T374" s="208">
        <f t="shared" si="22"/>
        <v>2.8579504204168771E-2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10.680526572389123</v>
      </c>
      <c r="F375" s="128">
        <f>VLOOKUP(A375,'Tüm - Sektör'!$A:$H,6,0)</f>
        <v>0.93729939204818979</v>
      </c>
      <c r="G375" s="127">
        <f>VLOOKUP(A375,'Tüm - Sektör'!$A:$H,7,0)</f>
        <v>85.702517999999998</v>
      </c>
      <c r="H375" s="159">
        <v>43.7</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9.1534802081965712</v>
      </c>
      <c r="R375" s="166" t="str">
        <f t="shared" si="21"/>
        <v/>
      </c>
      <c r="S375" s="191">
        <v>9.1828991069373327</v>
      </c>
      <c r="T375" s="208">
        <f t="shared" si="22"/>
        <v>2.9418898740761534E-2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2.1576442800237761</v>
      </c>
      <c r="F376" s="128">
        <f>VLOOKUP(A376,'Tüm - Sektör'!$A:$H,6,0)</f>
        <v>5.3064986822041776E-2</v>
      </c>
      <c r="G376" s="127">
        <f>VLOOKUP(A376,'Tüm - Sektör'!$A:$H,7,0)</f>
        <v>426.23041999999998</v>
      </c>
      <c r="H376" s="159">
        <v>43.5</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9.1965362768513153</v>
      </c>
      <c r="R376" s="166" t="str">
        <f t="shared" si="21"/>
        <v/>
      </c>
      <c r="S376" s="191">
        <v>9.2092386750237623</v>
      </c>
      <c r="T376" s="208">
        <f t="shared" si="22"/>
        <v>1.2702398172447005E-2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1.2744324142489638</v>
      </c>
      <c r="F377" s="128">
        <f>VLOOKUP(A377,'Tüm - Sektör'!$A:$H,6,0)</f>
        <v>3.8890819881557362E-2</v>
      </c>
      <c r="G377" s="127">
        <f>VLOOKUP(A377,'Tüm - Sektör'!$A:$H,7,0)</f>
        <v>725.54518099999996</v>
      </c>
      <c r="H377" s="159">
        <v>43.26</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 t="shared" si="20"/>
        <v>9.246582966685315</v>
      </c>
      <c r="R377" s="166" t="str">
        <f t="shared" si="21"/>
        <v/>
      </c>
      <c r="S377" s="191">
        <v>9.3068212922011799</v>
      </c>
      <c r="T377" s="208">
        <f t="shared" si="22"/>
        <v>6.0238325515864943E-2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8.3470642540312152</v>
      </c>
      <c r="F378" s="128">
        <f>VLOOKUP(A378,'Tüm - Sektör'!$A:$H,6,0)</f>
        <v>0.3882355466991263</v>
      </c>
      <c r="G378" s="127">
        <f>VLOOKUP(A378,'Tüm - Sektör'!$A:$H,7,0)</f>
        <v>111.62364100000001</v>
      </c>
      <c r="H378" s="159">
        <v>42.94</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9.3172970369591326</v>
      </c>
      <c r="R378" s="166" t="str">
        <f t="shared" si="21"/>
        <v/>
      </c>
      <c r="S378" s="191">
        <v>9.2355663611963319</v>
      </c>
      <c r="T378" s="208">
        <f t="shared" si="22"/>
        <v>-8.1730675762800686E-2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34.646905981121627</v>
      </c>
      <c r="F379" s="128">
        <f>VLOOKUP(A379,'Tüm - Sektör'!$A:$H,6,0)</f>
        <v>6.0896351272946925</v>
      </c>
      <c r="G379" s="127">
        <f>VLOOKUP(A379,'Tüm - Sektör'!$A:$H,7,0)</f>
        <v>27.728836000000001</v>
      </c>
      <c r="H379" s="159">
        <v>41.64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9.6071837385794066</v>
      </c>
      <c r="R379" s="166" t="str">
        <f t="shared" si="21"/>
        <v/>
      </c>
      <c r="S379" s="191">
        <v>9.6582117545737916</v>
      </c>
      <c r="T379" s="208">
        <f t="shared" si="22"/>
        <v>5.1028015994385001E-2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2.6521101886011031</v>
      </c>
      <c r="F380" s="128">
        <f>VLOOKUP(A380,'Tüm - Sektör'!$A:$H,6,0)</f>
        <v>2.684322053239983E-2</v>
      </c>
      <c r="G380" s="127">
        <f>VLOOKUP(A380,'Tüm - Sektör'!$A:$H,7,0)</f>
        <v>387.97063400000002</v>
      </c>
      <c r="H380" s="159">
        <v>38.880000000000003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10.289408713094296</v>
      </c>
      <c r="R380" s="166" t="str">
        <f t="shared" si="21"/>
        <v/>
      </c>
      <c r="S380" s="191">
        <v>10.300005426496041</v>
      </c>
      <c r="T380" s="208">
        <f t="shared" si="22"/>
        <v>1.0596713401744395E-2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0.71055691202610982</v>
      </c>
      <c r="F381" s="128">
        <f>VLOOKUP(A381,'Tüm - Sektör'!$A:$H,6,0)</f>
        <v>6.1043290171533095E-3</v>
      </c>
      <c r="G381" s="127">
        <f>VLOOKUP(A381,'Tüm - Sektör'!$A:$H,7,0)</f>
        <v>1450.4123199999999</v>
      </c>
      <c r="H381" s="159">
        <v>38.82</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10.306004992638259</v>
      </c>
      <c r="R381" s="166" t="str">
        <f t="shared" si="21"/>
        <v/>
      </c>
      <c r="S381" s="191">
        <v>10.343306975548533</v>
      </c>
      <c r="T381" s="208">
        <f t="shared" si="22"/>
        <v>3.7301982910273423E-2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12.459373844299632</v>
      </c>
      <c r="F382" s="128">
        <f>VLOOKUP(A382,'Tüm - Sektör'!$A:$H,6,0)</f>
        <v>0.91505389573293416</v>
      </c>
      <c r="G382" s="127">
        <f>VLOOKUP(A382,'Tüm - Sektör'!$A:$H,7,0)</f>
        <v>84.545681999999999</v>
      </c>
      <c r="H382" s="159">
        <v>37.979999999999997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10.533862589592744</v>
      </c>
      <c r="R382" s="166" t="str">
        <f t="shared" si="21"/>
        <v/>
      </c>
      <c r="S382" s="191">
        <v>10.584023840019375</v>
      </c>
      <c r="T382" s="208">
        <f t="shared" si="22"/>
        <v>5.0161250426631554E-2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0.33380652633818614</v>
      </c>
      <c r="F383" s="128">
        <f>VLOOKUP(A383,'Tüm - Sektör'!$A:$H,6,0)</f>
        <v>1.3246290727705798E-3</v>
      </c>
      <c r="G383" s="127">
        <f>VLOOKUP(A383,'Tüm - Sektör'!$A:$H,7,0)</f>
        <v>3267.1327310000001</v>
      </c>
      <c r="H383" s="159">
        <v>36.68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10.905902280209016</v>
      </c>
      <c r="R383" s="166" t="str">
        <f t="shared" si="21"/>
        <v/>
      </c>
      <c r="S383" s="191">
        <v>10.935716119137965</v>
      </c>
      <c r="T383" s="208">
        <f t="shared" si="22"/>
        <v>2.98138389289484E-2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1.9101020355000533</v>
      </c>
      <c r="F384" s="128">
        <f>VLOOKUP(A384,'Tüm - Sektör'!$A:$H,6,0)</f>
        <v>6.6781105729053158E-2</v>
      </c>
      <c r="G384" s="127">
        <f>VLOOKUP(A384,'Tüm - Sektör'!$A:$H,7,0)</f>
        <v>576.62533099999996</v>
      </c>
      <c r="H384" s="159">
        <v>36.32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11.014132184639918</v>
      </c>
      <c r="R384" s="166" t="str">
        <f t="shared" si="21"/>
        <v/>
      </c>
      <c r="S384" s="191">
        <v>11.081254319837171</v>
      </c>
      <c r="T384" s="208">
        <f t="shared" si="22"/>
        <v>6.7122135197253741E-2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15.470388933003566</v>
      </c>
      <c r="F385" s="128">
        <f>VLOOKUP(A385,'Tüm - Sektör'!$A:$H,6,0)</f>
        <v>0.81102956398445958</v>
      </c>
      <c r="G385" s="127">
        <f>VLOOKUP(A385,'Tüm - Sektör'!$A:$H,7,0)</f>
        <v>71.523961</v>
      </c>
      <c r="H385" s="159">
        <v>36.159999999999997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11.065034946989785</v>
      </c>
      <c r="R385" s="166" t="str">
        <f t="shared" si="21"/>
        <v/>
      </c>
      <c r="S385" s="191">
        <v>11.201334369629079</v>
      </c>
      <c r="T385" s="208">
        <f t="shared" si="22"/>
        <v>0.13629942263929351</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0.34054666836203062</v>
      </c>
      <c r="F386" s="128">
        <f>VLOOKUP(A386,'Tüm - Sektör'!$A:$H,6,0)</f>
        <v>1.1518700207141797E-3</v>
      </c>
      <c r="G386" s="127">
        <f>VLOOKUP(A386,'Tüm - Sektör'!$A:$H,7,0)</f>
        <v>3255.5922759999999</v>
      </c>
      <c r="H386" s="159">
        <v>36.08</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11.086811031369605</v>
      </c>
      <c r="R386" s="166" t="str">
        <f t="shared" si="21"/>
        <v/>
      </c>
      <c r="S386" s="191">
        <v>11.142399498936362</v>
      </c>
      <c r="T386" s="208">
        <f t="shared" si="22"/>
        <v>5.558846756675706E-2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13.852209392767625</v>
      </c>
      <c r="F387" s="128">
        <f>VLOOKUP(A387,'Tüm - Sektör'!$A:$H,6,0)</f>
        <v>1.3580597443889828</v>
      </c>
      <c r="G387" s="127">
        <f>VLOOKUP(A387,'Tüm - Sektör'!$A:$H,7,0)</f>
        <v>82.764232000000007</v>
      </c>
      <c r="H387" s="159">
        <v>34.9</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11.464674718955989</v>
      </c>
      <c r="R387" s="166" t="str">
        <f t="shared" si="21"/>
        <v/>
      </c>
      <c r="S387" s="191">
        <v>11.477829824772348</v>
      </c>
      <c r="T387" s="208">
        <f t="shared" si="22"/>
        <v>1.315510581635948E-2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2.6233602358925525</v>
      </c>
      <c r="F388" s="128">
        <f>VLOOKUP(A388,'Tüm - Sektör'!$A:$H,6,0)</f>
        <v>4.9968766397953383E-2</v>
      </c>
      <c r="G388" s="127">
        <f>VLOOKUP(A388,'Tüm - Sektör'!$A:$H,7,0)</f>
        <v>438.15582999999998</v>
      </c>
      <c r="H388" s="159">
        <v>34.799999999999997</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11.494405815464971</v>
      </c>
      <c r="R388" s="166" t="str">
        <f t="shared" si="21"/>
        <v/>
      </c>
      <c r="S388" s="191">
        <v>11.293205036086418</v>
      </c>
      <c r="T388" s="208">
        <f t="shared" si="22"/>
        <v>-0.20120077937855285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13.329307882352863</v>
      </c>
      <c r="F389" s="128">
        <f>VLOOKUP(A389,'Tüm - Sektör'!$A:$H,6,0)</f>
        <v>1.3067948904267512</v>
      </c>
      <c r="G389" s="127">
        <f>VLOOKUP(A389,'Tüm - Sektör'!$A:$H,7,0)</f>
        <v>87.924075000000002</v>
      </c>
      <c r="H389" s="159">
        <v>34.14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11.719670659460844</v>
      </c>
      <c r="R389" s="166" t="str">
        <f t="shared" si="21"/>
        <v/>
      </c>
      <c r="S389" s="191">
        <v>11.671807360384866</v>
      </c>
      <c r="T389" s="208">
        <f t="shared" si="22"/>
        <v>-4.786329907597775E-2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1.601141685317268</v>
      </c>
      <c r="F390" s="128">
        <f>VLOOKUP(A390,'Tüm - Sektör'!$A:$H,6,0)</f>
        <v>4.8930845774718861E-3</v>
      </c>
      <c r="G390" s="127">
        <f>VLOOKUP(A390,'Tüm - Sektör'!$A:$H,7,0)</f>
        <v>734.86807199999998</v>
      </c>
      <c r="H390" s="159">
        <v>34</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0"/>
        <v>11.766279032879313</v>
      </c>
      <c r="R390" s="166" t="str">
        <f t="shared" si="21"/>
        <v/>
      </c>
      <c r="S390" s="191">
        <v>11.856949825663802</v>
      </c>
      <c r="T390" s="208">
        <f t="shared" si="22"/>
        <v>9.0670792784489862E-2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10.802303500482129</v>
      </c>
      <c r="F391" s="128">
        <f>VLOOKUP(A391,'Tüm - Sektör'!$A:$H,6,0)</f>
        <v>0.60618987095859311</v>
      </c>
      <c r="G391" s="127">
        <f>VLOOKUP(A391,'Tüm - Sektör'!$A:$H,7,0)</f>
        <v>109.977541</v>
      </c>
      <c r="H391" s="159">
        <v>33.68</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11.880107761187169</v>
      </c>
      <c r="R391" s="166" t="str">
        <f t="shared" si="21"/>
        <v/>
      </c>
      <c r="S391" s="191">
        <v>11.986879250952182</v>
      </c>
      <c r="T391" s="208">
        <f t="shared" si="22"/>
        <v>0.10677148976501272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3.2142672322491292</v>
      </c>
      <c r="F392" s="128">
        <f>VLOOKUP(A392,'Tüm - Sektör'!$A:$H,6,0)</f>
        <v>3.3017639776570407E-2</v>
      </c>
      <c r="G392" s="127">
        <f>VLOOKUP(A392,'Tüm - Sektör'!$A:$H,7,0)</f>
        <v>371.95620600000001</v>
      </c>
      <c r="H392" s="159">
        <v>33.479999999999997</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11.955666447775069</v>
      </c>
      <c r="R392" s="166" t="str">
        <f t="shared" si="21"/>
        <v/>
      </c>
      <c r="S392" s="191">
        <v>11.807543146652192</v>
      </c>
      <c r="T392" s="208">
        <f t="shared" si="22"/>
        <v>-0.14812330112287775</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1.3698028806736529</v>
      </c>
      <c r="F393" s="128">
        <f>VLOOKUP(A393,'Tüm - Sektör'!$A:$H,6,0)</f>
        <v>1.7577115366016582E-2</v>
      </c>
      <c r="G393" s="127">
        <f>VLOOKUP(A393,'Tüm - Sektör'!$A:$H,7,0)</f>
        <v>888.70126800000003</v>
      </c>
      <c r="H393" s="159">
        <v>32.86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12.173455569647281</v>
      </c>
      <c r="R393" s="166" t="str">
        <f t="shared" ref="R393:R456" si="24">IF(OR(H393="", H394="", Q393=0), "", IF(H393&lt;H394, (H394-H393)/H393, ""))</f>
        <v/>
      </c>
      <c r="S393" s="191">
        <v>12.129161613663118</v>
      </c>
      <c r="T393" s="208">
        <f t="shared" ref="T393:T456" si="25">S393-Q393</f>
        <v>-4.4293955984162636E-2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10.795643214531763</v>
      </c>
      <c r="F394" s="128">
        <f>VLOOKUP(A394,'Tüm - Sektör'!$A:$H,6,0)</f>
        <v>0.71083828582831354</v>
      </c>
      <c r="G394" s="127">
        <f>VLOOKUP(A394,'Tüm - Sektör'!$A:$H,7,0)</f>
        <v>113.270408</v>
      </c>
      <c r="H394" s="159">
        <v>32.72</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12.228269115324444</v>
      </c>
      <c r="R394" s="166" t="str">
        <f t="shared" si="24"/>
        <v/>
      </c>
      <c r="S394" s="191">
        <v>12.456692573269484</v>
      </c>
      <c r="T394" s="208">
        <f t="shared" si="25"/>
        <v>0.22842345794503949</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0.87874201549951791</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12.470069726255188</v>
      </c>
      <c r="R395" s="166" t="str">
        <f t="shared" si="24"/>
        <v/>
      </c>
      <c r="S395" s="191">
        <v>12.50906306498644</v>
      </c>
      <c r="T395" s="208">
        <f t="shared" si="25"/>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0</v>
      </c>
      <c r="B397" s="136" t="s">
        <v>287</v>
      </c>
      <c r="C397" s="137">
        <v>11903282434</v>
      </c>
      <c r="D397" s="137">
        <v>149798932</v>
      </c>
      <c r="E397" s="128">
        <f>VLOOKUP(A397,'Tüm - Sektör'!$A:$H,5,0)</f>
        <v>14.983687840692275</v>
      </c>
      <c r="F397" s="128">
        <f>VLOOKUP(A397,'Tüm - Sektör'!$A:$H,6,0)</f>
        <v>3.3341777186796575</v>
      </c>
      <c r="G397" s="127">
        <f>VLOOKUP(A397,'Tüm - Sektör'!$A:$H,7,0)</f>
        <v>88.406610999999998</v>
      </c>
      <c r="H397" s="159">
        <v>30.2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13.246570622775119</v>
      </c>
      <c r="R397" s="166" t="str">
        <f t="shared" si="24"/>
        <v/>
      </c>
      <c r="S397" s="191">
        <v>13.325997095529933</v>
      </c>
      <c r="T397" s="208">
        <f t="shared" si="25"/>
        <v>7.9426472754814625E-2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16.739517044845837</v>
      </c>
      <c r="F398" s="128">
        <f>VLOOKUP(A398,'Tüm - Sektör'!$A:$H,6,0)</f>
        <v>1.394959753737153</v>
      </c>
      <c r="G398" s="127">
        <f>VLOOKUP(A398,'Tüm - Sektör'!$A:$H,7,0)</f>
        <v>79.448606999999996</v>
      </c>
      <c r="H398" s="159">
        <v>30.08</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13.299313110657581</v>
      </c>
      <c r="R398" s="166" t="str">
        <f t="shared" si="24"/>
        <v/>
      </c>
      <c r="S398" s="191">
        <v>13.317021916397472</v>
      </c>
      <c r="T398" s="208">
        <f t="shared" si="25"/>
        <v>1.7708805739891531E-2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459</v>
      </c>
      <c r="B399" s="126" t="s">
        <v>208</v>
      </c>
      <c r="C399" s="127">
        <v>16106307516</v>
      </c>
      <c r="D399" s="127">
        <v>1078290009</v>
      </c>
      <c r="E399" s="128">
        <f>VLOOKUP(A399,'Tüm - Sektör'!$A:$H,5,0)</f>
        <v>4.6402625686972945</v>
      </c>
      <c r="F399" s="128">
        <f>VLOOKUP(A399,'Tüm - Sektör'!$A:$H,6,0)</f>
        <v>0.14344510072946107</v>
      </c>
      <c r="G399" s="127">
        <f>VLOOKUP(A399,'Tüm - Sektör'!$A:$H,7,0)</f>
        <v>287.17617999999999</v>
      </c>
      <c r="H399" s="159">
        <v>30.02</v>
      </c>
      <c r="I399" s="128" t="e">
        <f>VLOOKUP(A399,'Tüm - Sektör'!$A:$H,9,0)</f>
        <v>#REF!</v>
      </c>
      <c r="J399" s="127" t="e">
        <f>VLOOKUP(A399,'Tüm - Sektör'!$A:$H,10,0)</f>
        <v>#REF!</v>
      </c>
      <c r="K399" s="128" t="e">
        <f>VLOOKUP(A399,'Tüm - Sektör'!$A:$H,11,0)</f>
        <v>#REF!</v>
      </c>
      <c r="L399" s="128" t="e">
        <f>VLOOKUP(A399,'Tüm - Sektör'!$A:$H,12,0)</f>
        <v>#REF!</v>
      </c>
      <c r="M399" s="128" t="e">
        <f>VLOOKUP(A399,'Tüm - Sektör'!$A:$H,13,0)</f>
        <v>#REF!</v>
      </c>
      <c r="N399" s="129" t="e">
        <f>VLOOKUP(A399,'Tüm - Sektör'!$A:$H,14,0)</f>
        <v>#REF!</v>
      </c>
      <c r="O399" s="130" t="e">
        <f>VLOOKUP(A399,'Tüm - Sektör'!$A:$H,15,0)</f>
        <v>#REF!</v>
      </c>
      <c r="P399" s="152" t="e">
        <f>VLOOKUP(A399,'Tüm - Sektör'!$A:$H,16,0)</f>
        <v>#REF!</v>
      </c>
      <c r="Q399" s="158">
        <f t="shared" si="23"/>
        <v>13.325728786754766</v>
      </c>
      <c r="R399" s="166" t="str">
        <f t="shared" si="24"/>
        <v/>
      </c>
      <c r="S399" s="191">
        <v>12.996698446341068</v>
      </c>
      <c r="T399" s="208">
        <f t="shared" si="25"/>
        <v>-0.3290303404136985</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27.498953286716837</v>
      </c>
      <c r="F400" s="128">
        <f>VLOOKUP(A400,'Tüm - Sektör'!$A:$H,6,0)</f>
        <v>5.6611329463132964</v>
      </c>
      <c r="G400" s="127">
        <f>VLOOKUP(A400,'Tüm - Sektör'!$A:$H,7,0)</f>
        <v>49.784793999999998</v>
      </c>
      <c r="H400" s="159">
        <v>29.22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13.690297245948207</v>
      </c>
      <c r="R400" s="166" t="str">
        <f t="shared" si="24"/>
        <v/>
      </c>
      <c r="S400" s="191">
        <v>13.680933157544684</v>
      </c>
      <c r="T400" s="208">
        <f t="shared" si="25"/>
        <v>-9.3640884035224303E-3</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2.2041482069254337</v>
      </c>
      <c r="F401" s="128">
        <f>VLOOKUP(A401,'Tüm - Sektör'!$A:$H,6,0)</f>
        <v>3.9359789409382742E-2</v>
      </c>
      <c r="G401" s="127">
        <f>VLOOKUP(A401,'Tüm - Sektör'!$A:$H,7,0)</f>
        <v>639.07318699999996</v>
      </c>
      <c r="H401" s="159">
        <v>28.4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14.086120192201722</v>
      </c>
      <c r="R401" s="166" t="str">
        <f t="shared" si="24"/>
        <v/>
      </c>
      <c r="S401" s="191">
        <v>14.165928238616464</v>
      </c>
      <c r="T401" s="208">
        <f t="shared" si="25"/>
        <v>7.9808046414742151E-2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14.274803747321558</v>
      </c>
      <c r="F402" s="128">
        <f>VLOOKUP(A402,'Tüm - Sektör'!$A:$H,6,0)</f>
        <v>0.89609565268810787</v>
      </c>
      <c r="G402" s="127">
        <f>VLOOKUP(A402,'Tüm - Sektör'!$A:$H,7,0)</f>
        <v>100.037674</v>
      </c>
      <c r="H402" s="159">
        <v>28.02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14.280181636885322</v>
      </c>
      <c r="R402" s="166" t="str">
        <f t="shared" si="24"/>
        <v/>
      </c>
      <c r="S402" s="191">
        <v>14.382842899551644</v>
      </c>
      <c r="T402" s="208">
        <f t="shared" si="25"/>
        <v>0.10266126266632192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4.9988591153829551</v>
      </c>
      <c r="F403" s="128">
        <f>VLOOKUP(A403,'Tüm - Sektör'!$A:$H,6,0)</f>
        <v>0.3747832595128921</v>
      </c>
      <c r="G403" s="127">
        <f>VLOOKUP(A403,'Tüm - Sektör'!$A:$H,7,0)</f>
        <v>292.914446</v>
      </c>
      <c r="H403" s="159">
        <v>27.32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 t="shared" si="23"/>
        <v>14.642380484144482</v>
      </c>
      <c r="R403" s="166" t="str">
        <f t="shared" si="24"/>
        <v/>
      </c>
      <c r="S403" s="191">
        <v>14.327716147092667</v>
      </c>
      <c r="T403" s="208">
        <f t="shared" si="25"/>
        <v>-0.31466433705181451</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217</v>
      </c>
      <c r="B404" s="126" t="s">
        <v>208</v>
      </c>
      <c r="C404" s="127">
        <v>41071171048</v>
      </c>
      <c r="D404" s="127">
        <v>705000000</v>
      </c>
      <c r="E404" s="128">
        <f>VLOOKUP(A404,'Tüm - Sektör'!$A:$H,5,0)</f>
        <v>11.819710434469329</v>
      </c>
      <c r="F404" s="128">
        <f>VLOOKUP(A404,'Tüm - Sektör'!$A:$H,6,0)</f>
        <v>0.67062186862237327</v>
      </c>
      <c r="G404" s="127">
        <f>VLOOKUP(A404,'Tüm - Sektör'!$A:$H,7,0)</f>
        <v>129.924835</v>
      </c>
      <c r="H404" s="159">
        <v>26.06</v>
      </c>
      <c r="I404" s="128" t="e">
        <f>VLOOKUP(A404,'Tüm - Sektör'!$A:$H,9,0)</f>
        <v>#REF!</v>
      </c>
      <c r="J404" s="127" t="e">
        <f>VLOOKUP(A404,'Tüm - Sektör'!$A:$H,10,0)</f>
        <v>#REF!</v>
      </c>
      <c r="K404" s="128" t="e">
        <f>VLOOKUP(A404,'Tüm - Sektör'!$A:$H,11,0)</f>
        <v>#REF!</v>
      </c>
      <c r="L404" s="128" t="e">
        <f>VLOOKUP(A404,'Tüm - Sektör'!$A:$H,12,0)</f>
        <v>#REF!</v>
      </c>
      <c r="M404" s="128" t="e">
        <f>VLOOKUP(A404,'Tüm - Sektör'!$A:$H,13,0)</f>
        <v>#REF!</v>
      </c>
      <c r="N404" s="129" t="e">
        <f>VLOOKUP(A404,'Tüm - Sektör'!$A:$H,14,0)</f>
        <v>#REF!</v>
      </c>
      <c r="O404" s="130" t="e">
        <f>VLOOKUP(A404,'Tüm - Sektör'!$A:$H,15,0)</f>
        <v>#REF!</v>
      </c>
      <c r="P404" s="152" t="e">
        <f>VLOOKUP(A404,'Tüm - Sektör'!$A:$H,16,0)</f>
        <v>#REF!</v>
      </c>
      <c r="Q404" s="158">
        <f t="shared" si="23"/>
        <v>15.356739279462058</v>
      </c>
      <c r="R404" s="166" t="str">
        <f t="shared" si="24"/>
        <v/>
      </c>
      <c r="S404" s="191">
        <v>15.415894669598661</v>
      </c>
      <c r="T404" s="208">
        <f t="shared" si="25"/>
        <v>5.9155390136602648E-2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12.878250309399965</v>
      </c>
      <c r="F405" s="128">
        <f>VLOOKUP(A405,'Tüm - Sektör'!$A:$H,6,0)</f>
        <v>1.1198478529913012</v>
      </c>
      <c r="G405" s="127">
        <f>VLOOKUP(A405,'Tüm - Sektör'!$A:$H,7,0)</f>
        <v>119.470669</v>
      </c>
      <c r="H405" s="159">
        <v>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15.385731800134709</v>
      </c>
      <c r="R405" s="166" t="str">
        <f t="shared" si="24"/>
        <v/>
      </c>
      <c r="S405" s="191">
        <v>15.57745431477813</v>
      </c>
      <c r="T405" s="208">
        <f t="shared" si="25"/>
        <v>0.1917225146434216</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27.691518927082573</v>
      </c>
      <c r="F406" s="128">
        <f>VLOOKUP(A406,'Tüm - Sektör'!$A:$H,6,0)</f>
        <v>4.0573654105615491</v>
      </c>
      <c r="G406" s="127">
        <f>VLOOKUP(A406,'Tüm - Sektör'!$A:$H,7,0)</f>
        <v>57.282293000000003</v>
      </c>
      <c r="H406" s="159">
        <v>25.22</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15.862337007961896</v>
      </c>
      <c r="R406" s="166" t="str">
        <f t="shared" si="24"/>
        <v/>
      </c>
      <c r="S406" s="191">
        <v>15.81217942058494</v>
      </c>
      <c r="T406" s="208">
        <f t="shared" si="25"/>
        <v>-5.0157587376956414E-2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228</v>
      </c>
      <c r="B407" s="136" t="s">
        <v>221</v>
      </c>
      <c r="C407" s="137">
        <v>54593744694</v>
      </c>
      <c r="D407" s="137">
        <v>958750000</v>
      </c>
      <c r="E407" s="128">
        <f>VLOOKUP(A407,'Tüm - Sektör'!$A:$H,5,0)</f>
        <v>4.3613284041527018</v>
      </c>
      <c r="F407" s="128">
        <f>VLOOKUP(A407,'Tüm - Sektör'!$A:$H,6,0)</f>
        <v>0.1895405651522252</v>
      </c>
      <c r="G407" s="127">
        <f>VLOOKUP(A407,'Tüm - Sektör'!$A:$H,7,0)</f>
        <v>373.44712099999998</v>
      </c>
      <c r="H407" s="159">
        <v>24.56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16.287255362663508</v>
      </c>
      <c r="R407" s="166" t="str">
        <f t="shared" si="24"/>
        <v/>
      </c>
      <c r="S407" s="191">
        <v>16.208062873055745</v>
      </c>
      <c r="T407" s="208">
        <f t="shared" si="25"/>
        <v>-7.919248960776315E-2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266</v>
      </c>
      <c r="B408" s="136" t="s">
        <v>375</v>
      </c>
      <c r="C408" s="137">
        <v>26375357000</v>
      </c>
      <c r="D408" s="137">
        <v>335456275</v>
      </c>
      <c r="E408" s="128">
        <f>VLOOKUP(A408,'Tüm - Sektör'!$A:$H,5,0)</f>
        <v>10.381351021856029</v>
      </c>
      <c r="F408" s="128">
        <f>VLOOKUP(A408,'Tüm - Sektör'!$A:$H,6,0)</f>
        <v>1.2894576116609466</v>
      </c>
      <c r="G408" s="127">
        <f>VLOOKUP(A408,'Tüm - Sektör'!$A:$H,7,0)</f>
        <v>158.330939</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16.436890553790747</v>
      </c>
      <c r="R408" s="166" t="str">
        <f t="shared" si="24"/>
        <v/>
      </c>
      <c r="S408" s="191">
        <v>16.62817606314492</v>
      </c>
      <c r="T408" s="208">
        <f t="shared" si="25"/>
        <v>0.19128550935417366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411</v>
      </c>
      <c r="B409" s="136" t="s">
        <v>607</v>
      </c>
      <c r="C409" s="137">
        <v>15071105467</v>
      </c>
      <c r="D409" s="137">
        <v>825000000</v>
      </c>
      <c r="E409" s="128">
        <f>VLOOKUP(A409,'Tüm - Sektör'!$A:$H,5,0)</f>
        <v>6.5269922950487711</v>
      </c>
      <c r="F409" s="128">
        <f>VLOOKUP(A409,'Tüm - Sektör'!$A:$H,6,0)</f>
        <v>0.30428868508385881</v>
      </c>
      <c r="G409" s="127">
        <f>VLOOKUP(A409,'Tüm - Sektör'!$A:$H,7,0)</f>
        <v>254.99831699999999</v>
      </c>
      <c r="H409" s="159">
        <v>24.04</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16.643720503094038</v>
      </c>
      <c r="R409" s="166" t="str">
        <f t="shared" si="24"/>
        <v/>
      </c>
      <c r="S409" s="191">
        <v>15.389040034399258</v>
      </c>
      <c r="T409" s="208">
        <f t="shared" si="25"/>
        <v>-1.2546804686947794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1.9942064314752779</v>
      </c>
      <c r="F410" s="128">
        <f>VLOOKUP(A410,'Tüm - Sektör'!$A:$H,6,0)</f>
        <v>8.6704627455446867E-2</v>
      </c>
      <c r="G410" s="127">
        <f>VLOOKUP(A410,'Tüm - Sektör'!$A:$H,7,0)</f>
        <v>849.28664500000002</v>
      </c>
      <c r="H410" s="159">
        <v>23.62</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16.936528896250611</v>
      </c>
      <c r="R410" s="166" t="str">
        <f t="shared" si="24"/>
        <v/>
      </c>
      <c r="S410" s="191">
        <v>17.066587565249122</v>
      </c>
      <c r="T410" s="208">
        <f t="shared" si="25"/>
        <v>0.13005866899851171</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15.354076598693709</v>
      </c>
      <c r="F411" s="128">
        <f>VLOOKUP(A411,'Tüm - Sektör'!$A:$H,6,0)</f>
        <v>1.8366120333365681</v>
      </c>
      <c r="G411" s="127">
        <f>VLOOKUP(A411,'Tüm - Sektör'!$A:$H,7,0)</f>
        <v>113.969858</v>
      </c>
      <c r="H411" s="159">
        <v>22.86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17.49901929674245</v>
      </c>
      <c r="R411" s="166" t="str">
        <f t="shared" si="24"/>
        <v/>
      </c>
      <c r="S411" s="191">
        <v>18.051786151783954</v>
      </c>
      <c r="T411" s="208">
        <f t="shared" si="25"/>
        <v>0.55276685504150436</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16.059470548410932</v>
      </c>
      <c r="F412" s="128">
        <f>VLOOKUP(A412,'Tüm - Sektör'!$A:$H,6,0)</f>
        <v>1.418038448992117</v>
      </c>
      <c r="G412" s="127">
        <f>VLOOKUP(A412,'Tüm - Sektör'!$A:$H,7,0)</f>
        <v>109.374763</v>
      </c>
      <c r="H412" s="159">
        <v>22.78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17.565007851379256</v>
      </c>
      <c r="R412" s="166" t="str">
        <f t="shared" si="24"/>
        <v/>
      </c>
      <c r="S412" s="191">
        <v>17.472964142114389</v>
      </c>
      <c r="T412" s="208">
        <f t="shared" si="25"/>
        <v>-9.2043709264867601E-2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6.0474007254811459</v>
      </c>
      <c r="F413" s="128">
        <f>VLOOKUP(A413,'Tüm - Sektör'!$A:$H,6,0)</f>
        <v>0.22964960554991212</v>
      </c>
      <c r="G413" s="127">
        <f>VLOOKUP(A413,'Tüm - Sektör'!$A:$H,7,0)</f>
        <v>294.01063399999998</v>
      </c>
      <c r="H413" s="159">
        <v>22.5</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17.780001213507713</v>
      </c>
      <c r="R413" s="166" t="str">
        <f t="shared" si="24"/>
        <v/>
      </c>
      <c r="S413" s="191">
        <v>17.670054209537259</v>
      </c>
      <c r="T413" s="208">
        <f t="shared" si="25"/>
        <v>-0.1099470039704542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10.840921470194274</v>
      </c>
      <c r="F414" s="128">
        <f>VLOOKUP(A414,'Tüm - Sektör'!$A:$H,6,0)</f>
        <v>0.6496626997180005</v>
      </c>
      <c r="G414" s="127">
        <f>VLOOKUP(A414,'Tüm - Sektör'!$A:$H,7,0)</f>
        <v>164.048046</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17.78431984024818</v>
      </c>
      <c r="R414" s="166" t="str">
        <f t="shared" si="24"/>
        <v/>
      </c>
      <c r="S414" s="191">
        <v>17.504251811267892</v>
      </c>
      <c r="T414" s="208">
        <f t="shared" si="25"/>
        <v>-0.28006802898028837</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11.283083354365001</v>
      </c>
      <c r="F415" s="128">
        <f>VLOOKUP(A415,'Tüm - Sektör'!$A:$H,6,0)</f>
        <v>0.99498089544664914</v>
      </c>
      <c r="G415" s="127">
        <f>VLOOKUP(A415,'Tüm - Sektör'!$A:$H,7,0)</f>
        <v>160.71315899999999</v>
      </c>
      <c r="H415" s="159">
        <v>22.06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18.133399691403156</v>
      </c>
      <c r="R415" s="166" t="str">
        <f t="shared" si="24"/>
        <v/>
      </c>
      <c r="S415" s="191">
        <v>18.199399326312722</v>
      </c>
      <c r="T415" s="208">
        <f t="shared" si="25"/>
        <v>6.5999634909566396E-2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437</v>
      </c>
      <c r="B416" s="136" t="s">
        <v>696</v>
      </c>
      <c r="C416" s="137">
        <v>1357332842</v>
      </c>
      <c r="D416" s="137">
        <v>535000000</v>
      </c>
      <c r="E416" s="128">
        <f>VLOOKUP(A416,'Tüm - Sektör'!$A:$H,5,0)</f>
        <v>15.662855163072251</v>
      </c>
      <c r="F416" s="128">
        <f>VLOOKUP(A416,'Tüm - Sektör'!$A:$H,6,0)</f>
        <v>1.9372733658716452</v>
      </c>
      <c r="G416" s="127">
        <f>VLOOKUP(A416,'Tüm - Sektör'!$A:$H,7,0)</f>
        <v>117.04502599999999</v>
      </c>
      <c r="H416" s="159">
        <v>21.82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18.332592897960257</v>
      </c>
      <c r="R416" s="166" t="str">
        <f t="shared" si="24"/>
        <v/>
      </c>
      <c r="S416" s="191">
        <v>18.416997100989544</v>
      </c>
      <c r="T416" s="208">
        <f t="shared" si="25"/>
        <v>8.4404203029286862E-2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764</v>
      </c>
      <c r="B417" s="136" t="s">
        <v>376</v>
      </c>
      <c r="C417" s="137">
        <v>2150114200</v>
      </c>
      <c r="D417" s="137">
        <v>225000000</v>
      </c>
      <c r="E417" s="128">
        <f>VLOOKUP(A417,'Tüm - Sektör'!$A:$H,5,0)</f>
        <v>30.741179442989043</v>
      </c>
      <c r="F417" s="128">
        <f>VLOOKUP(A417,'Tüm - Sektör'!$A:$H,6,0)</f>
        <v>6.5060697233839244</v>
      </c>
      <c r="G417" s="127">
        <f>VLOOKUP(A417,'Tüm - Sektör'!$A:$H,7,0)</f>
        <v>59.967219999999998</v>
      </c>
      <c r="H417" s="159">
        <v>21.7</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18.434630707172015</v>
      </c>
      <c r="R417" s="166" t="str">
        <f t="shared" si="24"/>
        <v/>
      </c>
      <c r="S417" s="191">
        <v>18.485743361628128</v>
      </c>
      <c r="T417" s="208">
        <f t="shared" si="25"/>
        <v>5.1112654456112239E-2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92</v>
      </c>
      <c r="B418" s="136" t="s">
        <v>376</v>
      </c>
      <c r="C418" s="137">
        <v>4540468594</v>
      </c>
      <c r="D418" s="137">
        <v>80000000</v>
      </c>
      <c r="E418" s="128">
        <f>VLOOKUP(A418,'Tüm - Sektör'!$A:$H,5,0)</f>
        <v>44.171499912187059</v>
      </c>
      <c r="F418" s="128">
        <f>VLOOKUP(A418,'Tüm - Sektör'!$A:$H,6,0)</f>
        <v>26.292559471539917</v>
      </c>
      <c r="G418" s="127">
        <f>VLOOKUP(A418,'Tüm - Sektör'!$A:$H,7,0)</f>
        <v>41.814453999999998</v>
      </c>
      <c r="H418" s="159">
        <v>21.66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18.470071511891497</v>
      </c>
      <c r="R418" s="166" t="str">
        <f t="shared" si="24"/>
        <v/>
      </c>
      <c r="S418" s="191">
        <v>18.504243707103136</v>
      </c>
      <c r="T418" s="208">
        <f t="shared" si="25"/>
        <v>3.4172195211638723E-2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13.359487350276469</v>
      </c>
      <c r="F419" s="128">
        <f>VLOOKUP(A419,'Tüm - Sektör'!$A:$H,6,0)</f>
        <v>1.2324500451371216</v>
      </c>
      <c r="G419" s="127">
        <f>VLOOKUP(A419,'Tüm - Sektör'!$A:$H,7,0)</f>
        <v>138.27239</v>
      </c>
      <c r="H419" s="159">
        <v>21.66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18.472482450974944</v>
      </c>
      <c r="R419" s="166" t="str">
        <f t="shared" si="24"/>
        <v/>
      </c>
      <c r="S419" s="191">
        <v>18.575393216718538</v>
      </c>
      <c r="T419" s="208">
        <f t="shared" si="25"/>
        <v>0.10291076574359437</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1.993774822998265</v>
      </c>
      <c r="F420" s="128">
        <f>VLOOKUP(A420,'Tüm - Sektör'!$A:$H,6,0)</f>
        <v>3.6278870215320398E-2</v>
      </c>
      <c r="G420" s="127">
        <f>VLOOKUP(A420,'Tüm - Sektör'!$A:$H,7,0)</f>
        <v>934.14203199999997</v>
      </c>
      <c r="H420" s="159">
        <v>21.48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18.624688645060395</v>
      </c>
      <c r="R420" s="166" t="str">
        <f t="shared" si="24"/>
        <v/>
      </c>
      <c r="S420" s="191">
        <v>18.676858641265046</v>
      </c>
      <c r="T420" s="208">
        <f t="shared" si="25"/>
        <v>5.216999620465046E-2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462</v>
      </c>
      <c r="B421" s="136" t="s">
        <v>353</v>
      </c>
      <c r="C421" s="137">
        <v>13842631067</v>
      </c>
      <c r="D421" s="137">
        <v>361000000</v>
      </c>
      <c r="E421" s="128">
        <f>VLOOKUP(A421,'Tüm - Sektör'!$A:$H,5,0)</f>
        <v>22.638796195595575</v>
      </c>
      <c r="F421" s="128">
        <f>VLOOKUP(A421,'Tüm - Sektör'!$A:$H,6,0)</f>
        <v>2.9862546096287526</v>
      </c>
      <c r="G421" s="127">
        <f>VLOOKUP(A421,'Tüm - Sektör'!$A:$H,7,0)</f>
        <v>83.034749000000005</v>
      </c>
      <c r="H421" s="159">
        <v>21.28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18.798067597634336</v>
      </c>
      <c r="R421" s="166" t="str">
        <f t="shared" si="24"/>
        <v/>
      </c>
      <c r="S421" s="191">
        <v>18.851219532406159</v>
      </c>
      <c r="T421" s="208">
        <f t="shared" si="25"/>
        <v>5.315193477182234E-2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117.96821688503863</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t="str">
        <f t="shared" si="24"/>
        <v/>
      </c>
      <c r="S422" s="191">
        <v>19.609383295968122</v>
      </c>
      <c r="T422" s="208">
        <f t="shared" si="25"/>
        <v>0.75776127722403075</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1.9630584694794619</v>
      </c>
      <c r="F423" s="128">
        <f>VLOOKUP(A423,'Tüm - Sektör'!$A:$H,6,0)</f>
        <v>1.9227805245191604E-2</v>
      </c>
      <c r="G423" s="127">
        <f>VLOOKUP(A423,'Tüm - Sektör'!$A:$H,7,0)</f>
        <v>961.42923199999996</v>
      </c>
      <c r="H423" s="159">
        <v>21.2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18.873417966827343</v>
      </c>
      <c r="R423" s="166" t="str">
        <f t="shared" si="24"/>
        <v/>
      </c>
      <c r="S423" s="191">
        <v>18.998882283795808</v>
      </c>
      <c r="T423" s="208">
        <f t="shared" si="25"/>
        <v>0.12546431696846483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149</v>
      </c>
      <c r="B424" s="136" t="s">
        <v>353</v>
      </c>
      <c r="C424" s="137">
        <v>13453377967</v>
      </c>
      <c r="D424" s="137">
        <v>1600000000</v>
      </c>
      <c r="E424" s="128">
        <f>VLOOKUP(A424,'Tüm - Sektör'!$A:$H,5,0)</f>
        <v>4.7930182978266531</v>
      </c>
      <c r="F424" s="128">
        <f>VLOOKUP(A424,'Tüm - Sektör'!$A:$H,6,0)</f>
        <v>0.14264935410198373</v>
      </c>
      <c r="G424" s="127">
        <f>VLOOKUP(A424,'Tüm - Sektör'!$A:$H,7,0)</f>
        <v>405.15482900000001</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19.419145088498286</v>
      </c>
      <c r="R424" s="166" t="str">
        <f t="shared" si="24"/>
        <v/>
      </c>
      <c r="S424" s="191">
        <v>18.233107968234489</v>
      </c>
      <c r="T424" s="208">
        <f t="shared" si="25"/>
        <v>-1.1860371202637978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1.6332184162181067</v>
      </c>
      <c r="F425" s="128">
        <f>VLOOKUP(A425,'Tüm - Sektör'!$A:$H,6,0)</f>
        <v>3.2221007264403939E-2</v>
      </c>
      <c r="G425" s="127">
        <f>VLOOKUP(A425,'Tüm - Sektör'!$A:$H,7,0)</f>
        <v>1217.3403820000001</v>
      </c>
      <c r="H425" s="159">
        <v>20.12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19.881827306883853</v>
      </c>
      <c r="R425" s="166" t="str">
        <f t="shared" si="24"/>
        <v/>
      </c>
      <c r="S425" s="191">
        <v>19.783499773219742</v>
      </c>
      <c r="T425" s="208">
        <f t="shared" si="25"/>
        <v>-9.83275336641114E-2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7.9448764063901587</v>
      </c>
      <c r="F426" s="128">
        <f>VLOOKUP(A426,'Tüm - Sektör'!$A:$H,6,0)</f>
        <v>8.9089314816710424E-2</v>
      </c>
      <c r="G426" s="127">
        <f>VLOOKUP(A426,'Tüm - Sektör'!$A:$H,7,0)</f>
        <v>256.94425699999999</v>
      </c>
      <c r="H426" s="159">
        <v>19.61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20.413903651967495</v>
      </c>
      <c r="R426" s="166" t="str">
        <f t="shared" si="24"/>
        <v/>
      </c>
      <c r="S426" s="191">
        <v>20.539592130070936</v>
      </c>
      <c r="T426" s="208">
        <f t="shared" si="25"/>
        <v>0.12568847810344153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1.1193355847835842</v>
      </c>
      <c r="F427" s="128">
        <f>VLOOKUP(A427,'Tüm - Sektör'!$A:$H,6,0)</f>
        <v>1.5503262947141055E-2</v>
      </c>
      <c r="G427" s="127">
        <f>VLOOKUP(A427,'Tüm - Sektör'!$A:$H,7,0)</f>
        <v>1837.418021</v>
      </c>
      <c r="H427" s="159">
        <v>19.45</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20.56687375027931</v>
      </c>
      <c r="R427" s="166" t="str">
        <f t="shared" si="24"/>
        <v/>
      </c>
      <c r="S427" s="191">
        <v>20.503623497843801</v>
      </c>
      <c r="T427" s="208">
        <f t="shared" si="25"/>
        <v>-6.3250252435508969E-2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7.6290997772904632</v>
      </c>
      <c r="F428" s="128">
        <f>VLOOKUP(A428,'Tüm - Sektör'!$A:$H,6,0)</f>
        <v>0.54318534455820688</v>
      </c>
      <c r="G428" s="127">
        <f>VLOOKUP(A428,'Tüm - Sektör'!$A:$H,7,0)</f>
        <v>270.84692699999999</v>
      </c>
      <c r="H428" s="159">
        <v>19.36</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20.663182304555061</v>
      </c>
      <c r="R428" s="166" t="str">
        <f t="shared" si="24"/>
        <v/>
      </c>
      <c r="S428" s="191">
        <v>20.716686142733611</v>
      </c>
      <c r="T428" s="208">
        <f t="shared" si="25"/>
        <v>5.3503838178549756E-2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11.171402550040204</v>
      </c>
      <c r="F429" s="128">
        <f>VLOOKUP(A429,'Tüm - Sektör'!$A:$H,6,0)</f>
        <v>1.2412669500044671</v>
      </c>
      <c r="G429" s="127">
        <f>VLOOKUP(A429,'Tüm - Sektör'!$A:$H,7,0)</f>
        <v>189.86396500000001</v>
      </c>
      <c r="H429" s="159">
        <v>18.86</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 t="shared" si="23"/>
        <v>21.210467827617439</v>
      </c>
      <c r="R429" s="166" t="str">
        <f t="shared" si="24"/>
        <v/>
      </c>
      <c r="S429" s="191">
        <v>21.495401570599942</v>
      </c>
      <c r="T429" s="208">
        <f t="shared" si="25"/>
        <v>0.28493374298250274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7.3046484425095617</v>
      </c>
      <c r="F430" s="128">
        <f>VLOOKUP(A430,'Tüm - Sektör'!$A:$H,6,0)</f>
        <v>0.56961856202217764</v>
      </c>
      <c r="G430" s="127">
        <f>VLOOKUP(A430,'Tüm - Sektör'!$A:$H,7,0)</f>
        <v>292.99600400000003</v>
      </c>
      <c r="H430" s="159">
        <v>18.690000000000001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21.402328042801255</v>
      </c>
      <c r="R430" s="166" t="str">
        <f t="shared" si="24"/>
        <v/>
      </c>
      <c r="S430" s="191">
        <v>21.053132164208183</v>
      </c>
      <c r="T430" s="208">
        <f t="shared" si="25"/>
        <v>-0.349195878593072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1.1298341423229996</v>
      </c>
      <c r="F431" s="128">
        <f>VLOOKUP(A431,'Tüm - Sektör'!$A:$H,6,0)</f>
        <v>1.0600914071078733E-2</v>
      </c>
      <c r="G431" s="127">
        <f>VLOOKUP(A431,'Tüm - Sektör'!$A:$H,7,0)</f>
        <v>1931.812445</v>
      </c>
      <c r="H431" s="159">
        <v>18.329999999999998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21.82627656925472</v>
      </c>
      <c r="R431" s="166" t="str">
        <f t="shared" si="24"/>
        <v/>
      </c>
      <c r="S431" s="191">
        <v>21.970107057355239</v>
      </c>
      <c r="T431" s="208">
        <f t="shared" si="25"/>
        <v>0.14383048810051946</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18.853463583793676</v>
      </c>
      <c r="F432" s="128">
        <f>VLOOKUP(A432,'Tüm - Sektör'!$A:$H,6,0)</f>
        <v>2.154287625553462</v>
      </c>
      <c r="G432" s="127">
        <f>VLOOKUP(A432,'Tüm - Sektör'!$A:$H,7,0)</f>
        <v>116.492937</v>
      </c>
      <c r="H432" s="159">
        <v>18.22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21.96295345498671</v>
      </c>
      <c r="R432" s="166" t="str">
        <f t="shared" si="24"/>
        <v/>
      </c>
      <c r="S432" s="191">
        <v>21.854997921892835</v>
      </c>
      <c r="T432" s="208">
        <f t="shared" si="25"/>
        <v>-0.10795553309387529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16.679906342325889</v>
      </c>
      <c r="F433" s="128">
        <f>VLOOKUP(A433,'Tüm - Sektör'!$A:$H,6,0)</f>
        <v>1.6352849355221459</v>
      </c>
      <c r="G433" s="127">
        <f>VLOOKUP(A433,'Tüm - Sektör'!$A:$H,7,0)</f>
        <v>139.029326</v>
      </c>
      <c r="H433" s="159">
        <v>17.25</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 t="shared" si="23"/>
        <v>23.189961365166937</v>
      </c>
      <c r="R433" s="166" t="str">
        <f t="shared" si="24"/>
        <v/>
      </c>
      <c r="S433" s="191">
        <v>23.366053361514577</v>
      </c>
      <c r="T433" s="208">
        <f t="shared" si="25"/>
        <v>0.17609199634764039</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3.5615856106197201</v>
      </c>
      <c r="F434" s="128">
        <f>VLOOKUP(A434,'Tüm - Sektör'!$A:$H,6,0)</f>
        <v>9.6191476546743371E-2</v>
      </c>
      <c r="G434" s="127">
        <f>VLOOKUP(A434,'Tüm - Sektör'!$A:$H,7,0)</f>
        <v>656.11429699999997</v>
      </c>
      <c r="H434" s="159">
        <v>17.12</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23.368072391170731</v>
      </c>
      <c r="R434" s="166" t="str">
        <f t="shared" si="24"/>
        <v/>
      </c>
      <c r="S434" s="191">
        <v>23.12493637785219</v>
      </c>
      <c r="T434" s="208">
        <f t="shared" si="25"/>
        <v>-0.24313601331854073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18.180432735326722</v>
      </c>
      <c r="F435" s="128">
        <f>VLOOKUP(A435,'Tüm - Sektör'!$A:$H,6,0)</f>
        <v>2.5990036622559112</v>
      </c>
      <c r="G435" s="127">
        <f>VLOOKUP(A435,'Tüm - Sektör'!$A:$H,7,0)</f>
        <v>129.50326799999999</v>
      </c>
      <c r="H435" s="159">
        <v>16.989999999999998</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23.544254528789892</v>
      </c>
      <c r="R435" s="166" t="str">
        <f t="shared" si="24"/>
        <v/>
      </c>
      <c r="S435" s="191">
        <v>23.613747605911467</v>
      </c>
      <c r="T435" s="208">
        <f t="shared" si="25"/>
        <v>6.9493077121574487E-2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12.813493531259951</v>
      </c>
      <c r="F436" s="128">
        <f>VLOOKUP(A436,'Tüm - Sektör'!$A:$H,6,0)</f>
        <v>2.2881238448678483</v>
      </c>
      <c r="G436" s="127">
        <f>VLOOKUP(A436,'Tüm - Sektör'!$A:$H,7,0)</f>
        <v>185.064885</v>
      </c>
      <c r="H436" s="159">
        <v>16.87</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23.713277068108667</v>
      </c>
      <c r="R436" s="166" t="str">
        <f t="shared" si="24"/>
        <v/>
      </c>
      <c r="S436" s="191">
        <v>23.629237102126002</v>
      </c>
      <c r="T436" s="208">
        <f t="shared" si="25"/>
        <v>-8.4039965982665166E-2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248</v>
      </c>
      <c r="B437" s="136" t="s">
        <v>349</v>
      </c>
      <c r="C437" s="137">
        <v>15944511283</v>
      </c>
      <c r="D437" s="137">
        <v>1950000000</v>
      </c>
      <c r="E437" s="128">
        <f>VLOOKUP(A437,'Tüm - Sektör'!$A:$H,5,0)</f>
        <v>1.9939990449193226</v>
      </c>
      <c r="F437" s="128">
        <f>VLOOKUP(A437,'Tüm - Sektör'!$A:$H,6,0)</f>
        <v>6.3910225798696235E-2</v>
      </c>
      <c r="G437" s="127">
        <f>VLOOKUP(A437,'Tüm - Sektör'!$A:$H,7,0)</f>
        <v>1199.2076440000001</v>
      </c>
      <c r="H437" s="159">
        <v>16.73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23.912188967959509</v>
      </c>
      <c r="R437" s="166" t="str">
        <f t="shared" si="24"/>
        <v/>
      </c>
      <c r="S437" s="191">
        <v>23.855153335358537</v>
      </c>
      <c r="T437" s="208">
        <f t="shared" si="25"/>
        <v>-5.7035632600971553E-2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636</v>
      </c>
      <c r="B438" s="136" t="s">
        <v>376</v>
      </c>
      <c r="C438" s="137">
        <v>35674236000</v>
      </c>
      <c r="D438" s="137">
        <v>636584078</v>
      </c>
      <c r="E438" s="128">
        <f>VLOOKUP(A438,'Tüm - Sektör'!$A:$H,5,0)</f>
        <v>36.591490899125503</v>
      </c>
      <c r="F438" s="128">
        <f>VLOOKUP(A438,'Tüm - Sektör'!$A:$H,6,0)</f>
        <v>3.5925630886031441</v>
      </c>
      <c r="G438" s="127">
        <f>VLOOKUP(A438,'Tüm - Sektör'!$A:$H,7,0)</f>
        <v>66.826561999999996</v>
      </c>
      <c r="H438" s="159">
        <v>16.37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24.452835352428462</v>
      </c>
      <c r="R438" s="166" t="str">
        <f t="shared" si="24"/>
        <v/>
      </c>
      <c r="S438" s="191">
        <v>23.798627510062655</v>
      </c>
      <c r="T438" s="208">
        <f t="shared" si="25"/>
        <v>-0.65420784236580687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6.7163091463369584</v>
      </c>
      <c r="F439" s="128">
        <f>VLOOKUP(A439,'Tüm - Sektör'!$A:$H,6,0)</f>
        <v>0.4197693216460599</v>
      </c>
      <c r="G439" s="127">
        <f>VLOOKUP(A439,'Tüm - Sektör'!$A:$H,7,0)</f>
        <v>371.30834199999998</v>
      </c>
      <c r="H439" s="159">
        <v>16.04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24.938216134858113</v>
      </c>
      <c r="R439" s="166" t="str">
        <f t="shared" si="24"/>
        <v/>
      </c>
      <c r="S439" s="191">
        <v>24.010143265493642</v>
      </c>
      <c r="T439" s="208">
        <f t="shared" si="25"/>
        <v>-0.92807286936447042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18.032370810460396</v>
      </c>
      <c r="F440" s="128">
        <f>VLOOKUP(A440,'Tüm - Sektör'!$A:$H,6,0)</f>
        <v>5.6351158782688735</v>
      </c>
      <c r="G440" s="127">
        <f>VLOOKUP(A440,'Tüm - Sektör'!$A:$H,7,0)</f>
        <v>138.91226599999999</v>
      </c>
      <c r="H440" s="159">
        <v>15.97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25.0491749063331</v>
      </c>
      <c r="R440" s="166" t="str">
        <f t="shared" si="24"/>
        <v/>
      </c>
      <c r="S440" s="191">
        <v>25.002207703383728</v>
      </c>
      <c r="T440" s="208">
        <f t="shared" si="25"/>
        <v>-4.6967202949371512E-2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6.083998111526987</v>
      </c>
      <c r="F441" s="128">
        <f>VLOOKUP(A441,'Tüm - Sektör'!$A:$H,6,0)</f>
        <v>0.28971419578699936</v>
      </c>
      <c r="G441" s="127">
        <f>VLOOKUP(A441,'Tüm - Sektör'!$A:$H,7,0)</f>
        <v>419.330781</v>
      </c>
      <c r="H441" s="159">
        <v>15.68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25.512076797091368</v>
      </c>
      <c r="R441" s="166" t="str">
        <f t="shared" si="24"/>
        <v/>
      </c>
      <c r="S441" s="191">
        <v>25.38257386918735</v>
      </c>
      <c r="T441" s="208">
        <f t="shared" si="25"/>
        <v>-0.12950292790401718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28.321334422250128</v>
      </c>
      <c r="F442" s="128">
        <f>VLOOKUP(A442,'Tüm - Sektör'!$A:$H,6,0)</f>
        <v>5.609295785749679</v>
      </c>
      <c r="G442" s="127">
        <f>VLOOKUP(A442,'Tüm - Sektör'!$A:$H,7,0)</f>
        <v>90.484284000000002</v>
      </c>
      <c r="H442" s="159">
        <v>15.61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25.626356671218563</v>
      </c>
      <c r="R442" s="166" t="str">
        <f t="shared" si="24"/>
        <v/>
      </c>
      <c r="S442" s="191">
        <v>25.692191884246739</v>
      </c>
      <c r="T442" s="208">
        <f t="shared" si="25"/>
        <v>6.5835213028176298E-2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5.6677102808168875</v>
      </c>
      <c r="F443" s="128">
        <f>VLOOKUP(A443,'Tüm - Sektör'!$A:$H,6,0)</f>
        <v>0.22766460256344195</v>
      </c>
      <c r="G443" s="127">
        <f>VLOOKUP(A443,'Tüm - Sektör'!$A:$H,7,0)</f>
        <v>493.98133899999999</v>
      </c>
      <c r="H443" s="159">
        <v>14.29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27.997431135819919</v>
      </c>
      <c r="R443" s="166" t="str">
        <f t="shared" si="24"/>
        <v/>
      </c>
      <c r="S443" s="191">
        <v>28.741615727792144</v>
      </c>
      <c r="T443" s="208">
        <f t="shared" si="25"/>
        <v>0.74418459197222475</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11.367403803026209</v>
      </c>
      <c r="F444" s="128">
        <f>VLOOKUP(A444,'Tüm - Sektör'!$A:$H,6,0)</f>
        <v>0.3583512193541688</v>
      </c>
      <c r="G444" s="127">
        <f>VLOOKUP(A444,'Tüm - Sektör'!$A:$H,7,0)</f>
        <v>260.87328100000002</v>
      </c>
      <c r="H444" s="159">
        <v>13.49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29.654519265473251</v>
      </c>
      <c r="R444" s="166" t="str">
        <f t="shared" si="24"/>
        <v/>
      </c>
      <c r="S444" s="191">
        <v>28.656122126879232</v>
      </c>
      <c r="T444" s="208">
        <f t="shared" si="25"/>
        <v>-0.99839713859401868</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6.4839072221201342</v>
      </c>
      <c r="F445" s="128">
        <f>VLOOKUP(A445,'Tüm - Sektör'!$A:$H,6,0)</f>
        <v>0.73003819380743717</v>
      </c>
      <c r="G445" s="127">
        <f>VLOOKUP(A445,'Tüm - Sektör'!$A:$H,7,0)</f>
        <v>462.86641400000002</v>
      </c>
      <c r="H445" s="159">
        <v>13.33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30.011828846114483</v>
      </c>
      <c r="R445" s="166" t="str">
        <f t="shared" si="24"/>
        <v/>
      </c>
      <c r="S445" s="191">
        <v>30.445789841606242</v>
      </c>
      <c r="T445" s="208">
        <f t="shared" si="25"/>
        <v>0.43396099549175915</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t="str">
        <f t="shared" si="24"/>
        <v/>
      </c>
      <c r="S446" s="191">
        <v>30.310335115532535</v>
      </c>
      <c r="T446" s="208">
        <f t="shared" si="25"/>
        <v>0.27306608212191819</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10.704172946894134</v>
      </c>
      <c r="F447" s="128">
        <f>VLOOKUP(A447,'Tüm - Sektör'!$A:$H,6,0)</f>
        <v>0.56552054875814317</v>
      </c>
      <c r="G447" s="127">
        <f>VLOOKUP(A447,'Tüm - Sektör'!$A:$H,7,0)</f>
        <v>282.07432799999998</v>
      </c>
      <c r="H447" s="159">
        <v>13.25</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30.193723907909426</v>
      </c>
      <c r="R447" s="166" t="str">
        <f t="shared" si="24"/>
        <v/>
      </c>
      <c r="S447" s="191">
        <v>30.239368237324253</v>
      </c>
      <c r="T447" s="208">
        <f t="shared" si="25"/>
        <v>4.5644329414827212E-2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0.37842370632518008</v>
      </c>
      <c r="F448" s="128">
        <f>VLOOKUP(A448,'Tüm - Sektör'!$A:$H,6,0)</f>
        <v>1.2614138681139087E-3</v>
      </c>
      <c r="G448" s="127">
        <f>VLOOKUP(A448,'Tüm - Sektör'!$A:$H,7,0)</f>
        <v>8077.1113800000003</v>
      </c>
      <c r="H448" s="159">
        <v>13.09</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30.565704248208899</v>
      </c>
      <c r="R448" s="166" t="str">
        <f t="shared" si="24"/>
        <v/>
      </c>
      <c r="S448" s="191">
        <v>30.896144294135482</v>
      </c>
      <c r="T448" s="208">
        <f t="shared" si="25"/>
        <v>0.33044004592658283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19.711068787044287</v>
      </c>
      <c r="F449" s="128">
        <f>VLOOKUP(A449,'Tüm - Sektör'!$A:$H,6,0)</f>
        <v>2.4812523649350813</v>
      </c>
      <c r="G449" s="127">
        <f>VLOOKUP(A449,'Tüm - Sektör'!$A:$H,7,0)</f>
        <v>158.43219300000001</v>
      </c>
      <c r="H449" s="159">
        <v>12.81</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31.228678543052766</v>
      </c>
      <c r="R449" s="166" t="str">
        <f t="shared" si="24"/>
        <v/>
      </c>
      <c r="S449" s="191">
        <v>31.326497426507903</v>
      </c>
      <c r="T449" s="208">
        <f t="shared" si="25"/>
        <v>9.7818883455136785E-2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8.8358877001085574</v>
      </c>
      <c r="F450" s="128">
        <f>VLOOKUP(A450,'Tüm - Sektör'!$A:$H,6,0)</f>
        <v>0.81813775001005162</v>
      </c>
      <c r="G450" s="127">
        <f>VLOOKUP(A450,'Tüm - Sektör'!$A:$H,7,0)</f>
        <v>354.86250699999999</v>
      </c>
      <c r="H450" s="159">
        <v>12.76</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3"/>
        <v>31.355252608309868</v>
      </c>
      <c r="R450" s="166" t="str">
        <f t="shared" si="24"/>
        <v/>
      </c>
      <c r="S450" s="191">
        <v>32.187692943043757</v>
      </c>
      <c r="T450" s="208">
        <f t="shared" si="25"/>
        <v>0.83244033473388868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15.398287138808756</v>
      </c>
      <c r="F451" s="128">
        <f>VLOOKUP(A451,'Tüm - Sektör'!$A:$H,6,0)</f>
        <v>6.2215301570944472</v>
      </c>
      <c r="G451" s="127">
        <f>VLOOKUP(A451,'Tüm - Sektör'!$A:$H,7,0)</f>
        <v>206.00537199999999</v>
      </c>
      <c r="H451" s="159">
        <v>12.61</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31.721298701931133</v>
      </c>
      <c r="R451" s="166" t="str">
        <f t="shared" si="24"/>
        <v/>
      </c>
      <c r="S451" s="191">
        <v>31.17736372808664</v>
      </c>
      <c r="T451" s="208">
        <f t="shared" si="25"/>
        <v>-0.54393497384449319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15.678881148769669</v>
      </c>
      <c r="F452" s="128">
        <f>VLOOKUP(A452,'Tüm - Sektör'!$A:$H,6,0)</f>
        <v>1.2747057844528187</v>
      </c>
      <c r="G452" s="127">
        <f>VLOOKUP(A452,'Tüm - Sektör'!$A:$H,7,0)</f>
        <v>206.78594200000001</v>
      </c>
      <c r="H452" s="159">
        <v>12.34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32.42172207854378</v>
      </c>
      <c r="R452" s="166" t="str">
        <f t="shared" si="24"/>
        <v/>
      </c>
      <c r="S452" s="191">
        <v>32.264842778163732</v>
      </c>
      <c r="T452" s="208">
        <f t="shared" si="25"/>
        <v>-0.15687930038004794</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30.202881843882359</v>
      </c>
      <c r="F453" s="128">
        <f>VLOOKUP(A453,'Tüm - Sektör'!$A:$H,6,0)</f>
        <v>3.0336971256837582</v>
      </c>
      <c r="G453" s="127">
        <f>VLOOKUP(A453,'Tüm - Sektör'!$A:$H,7,0)</f>
        <v>109.24879199999999</v>
      </c>
      <c r="H453" s="159">
        <v>12.13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32.996283563628801</v>
      </c>
      <c r="R453" s="166" t="str">
        <f t="shared" si="24"/>
        <v/>
      </c>
      <c r="S453" s="191">
        <v>33.078092531141941</v>
      </c>
      <c r="T453" s="208">
        <f t="shared" si="25"/>
        <v>8.1808967513140374E-2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7.6662894852239942</v>
      </c>
      <c r="F454" s="128">
        <f>VLOOKUP(A454,'Tüm - Sektör'!$A:$H,6,0)</f>
        <v>0.92924721033018109</v>
      </c>
      <c r="G454" s="127">
        <f>VLOOKUP(A454,'Tüm - Sektör'!$A:$H,7,0)</f>
        <v>459.303876</v>
      </c>
      <c r="H454" s="159">
        <v>11.36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35.211564751014251</v>
      </c>
      <c r="R454" s="166" t="str">
        <f t="shared" si="24"/>
        <v/>
      </c>
      <c r="S454" s="191">
        <v>35.088015401010686</v>
      </c>
      <c r="T454" s="208">
        <f t="shared" si="25"/>
        <v>-0.12354935000356448</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13.387013113998369</v>
      </c>
      <c r="F455" s="128">
        <f>VLOOKUP(A455,'Tüm - Sektör'!$A:$H,6,0)</f>
        <v>1.7637698437415505</v>
      </c>
      <c r="G455" s="127">
        <f>VLOOKUP(A455,'Tüm - Sektör'!$A:$H,7,0)</f>
        <v>264.90403600000002</v>
      </c>
      <c r="H455" s="159">
        <v>11.28</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35.462738038830963</v>
      </c>
      <c r="R455" s="166" t="str">
        <f t="shared" si="24"/>
        <v/>
      </c>
      <c r="S455" s="191">
        <v>35.337428010425199</v>
      </c>
      <c r="T455" s="208">
        <f t="shared" si="25"/>
        <v>-0.12531002840576377</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3.1217355426105513</v>
      </c>
      <c r="F456" s="128">
        <f>VLOOKUP(A456,'Tüm - Sektör'!$A:$H,6,0)</f>
        <v>0.10135505008475816</v>
      </c>
      <c r="G456" s="127">
        <f>VLOOKUP(A456,'Tüm - Sektör'!$A:$H,7,0)</f>
        <v>1153.5045090000001</v>
      </c>
      <c r="H456" s="159">
        <v>11.11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36.009360243068329</v>
      </c>
      <c r="R456" s="166" t="str">
        <f t="shared" si="24"/>
        <v/>
      </c>
      <c r="S456" s="191">
        <v>36.237680462000824</v>
      </c>
      <c r="T456" s="208">
        <f t="shared" si="25"/>
        <v>0.22832021893249532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16.883326170582205</v>
      </c>
      <c r="F457" s="128">
        <f>VLOOKUP(A457,'Tüm - Sektör'!$A:$H,6,0)</f>
        <v>1.5554934743488305</v>
      </c>
      <c r="G457" s="127">
        <f>VLOOKUP(A457,'Tüm - Sektör'!$A:$H,7,0)</f>
        <v>214.106866</v>
      </c>
      <c r="H457" s="159">
        <v>11.07</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36.148360540391373</v>
      </c>
      <c r="R457" s="166" t="str">
        <f t="shared" ref="R457:R519" si="27">IF(OR(H457="", H458="", Q457=0), "", IF(H457&lt;H458, (H458-H457)/H457, ""))</f>
        <v/>
      </c>
      <c r="S457" s="191">
        <v>35.953490672249103</v>
      </c>
      <c r="T457" s="208">
        <f t="shared" ref="T457:T520" si="28">S457-Q457</f>
        <v>-0.19486986814226981</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3.1594378728136689</v>
      </c>
      <c r="F458" s="128">
        <f>VLOOKUP(A458,'Tüm - Sektör'!$A:$H,6,0)</f>
        <v>7.0209730506970422E-2</v>
      </c>
      <c r="G458" s="127">
        <f>VLOOKUP(A458,'Tüm - Sektör'!$A:$H,7,0)</f>
        <v>1152.410032</v>
      </c>
      <c r="H458" s="159">
        <v>10.99</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36.409679001112124</v>
      </c>
      <c r="R458" s="166" t="str">
        <f t="shared" si="27"/>
        <v/>
      </c>
      <c r="S458" s="191">
        <v>37.015945626477539</v>
      </c>
      <c r="T458" s="208">
        <f t="shared" si="28"/>
        <v>0.60626662536541431</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25.013816694323815</v>
      </c>
      <c r="F459" s="128">
        <f>VLOOKUP(A459,'Tüm - Sektör'!$A:$H,6,0)</f>
        <v>3.4506575657778749</v>
      </c>
      <c r="G459" s="127">
        <f>VLOOKUP(A459,'Tüm - Sektör'!$A:$H,7,0)</f>
        <v>145.66302899999999</v>
      </c>
      <c r="H459" s="159">
        <v>10.98</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36.435883065459741</v>
      </c>
      <c r="R459" s="166" t="str">
        <f t="shared" si="27"/>
        <v/>
      </c>
      <c r="S459" s="191">
        <v>36.237861961843116</v>
      </c>
      <c r="T459" s="208">
        <f t="shared" si="28"/>
        <v>-0.19802110361662528</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3.1093765899481398</v>
      </c>
      <c r="F460" s="128">
        <f>VLOOKUP(A460,'Tüm - Sektör'!$A:$H,6,0)</f>
        <v>8.003543346069858E-2</v>
      </c>
      <c r="G460" s="127">
        <f>VLOOKUP(A460,'Tüm - Sektör'!$A:$H,7,0)</f>
        <v>1198.914348</v>
      </c>
      <c r="H460" s="159">
        <v>10.73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37.27876207024137</v>
      </c>
      <c r="R460" s="166" t="str">
        <f t="shared" si="27"/>
        <v/>
      </c>
      <c r="S460" s="191">
        <v>37.594089944895671</v>
      </c>
      <c r="T460" s="208">
        <f t="shared" si="28"/>
        <v>0.3153278746543009</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2.0843184994991124</v>
      </c>
      <c r="F461" s="128">
        <f>VLOOKUP(A461,'Tüm - Sektör'!$A:$H,6,0)</f>
        <v>2.3159094438879028E-2</v>
      </c>
      <c r="G461" s="127">
        <f>VLOOKUP(A461,'Tüm - Sektör'!$A:$H,7,0)</f>
        <v>1822.556022</v>
      </c>
      <c r="H461" s="159">
        <v>10.53</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37.987872330281114</v>
      </c>
      <c r="R461" s="166" t="str">
        <f t="shared" si="27"/>
        <v/>
      </c>
      <c r="S461" s="191">
        <v>38.096409108367631</v>
      </c>
      <c r="T461" s="208">
        <f t="shared" si="28"/>
        <v>0.10853677808651696</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40.044503246587603</v>
      </c>
      <c r="R462" s="166" t="str">
        <f t="shared" si="27"/>
        <v/>
      </c>
      <c r="S462" s="191">
        <v>40.205486174212076</v>
      </c>
      <c r="T462" s="208">
        <f t="shared" si="28"/>
        <v>0.16098292762447386</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40.493977157902243</v>
      </c>
      <c r="R463" s="166" t="str">
        <f t="shared" si="27"/>
        <v/>
      </c>
      <c r="S463" s="191">
        <v>40.782925007143142</v>
      </c>
      <c r="T463" s="208">
        <f t="shared" si="28"/>
        <v>0.28894784924089834</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8.7937638443221644</v>
      </c>
      <c r="F464" s="128">
        <f>VLOOKUP(A464,'Tüm - Sektör'!$A:$H,6,0)</f>
        <v>0.75734206998515796</v>
      </c>
      <c r="G464" s="127">
        <f>VLOOKUP(A464,'Tüm - Sektör'!$A:$H,7,0)</f>
        <v>488.67153000000002</v>
      </c>
      <c r="H464" s="159">
        <v>9.31</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42.97262032263594</v>
      </c>
      <c r="R464" s="166" t="str">
        <f t="shared" si="27"/>
        <v/>
      </c>
      <c r="S464" s="191">
        <v>42.606506411473966</v>
      </c>
      <c r="T464" s="208">
        <f t="shared" si="28"/>
        <v>-0.36611391116197467</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28.929377964131188</v>
      </c>
      <c r="F465" s="128">
        <f>VLOOKUP(A465,'Tüm - Sektör'!$A:$H,6,0)</f>
        <v>5.134784871162795</v>
      </c>
      <c r="G465" s="127">
        <f>VLOOKUP(A465,'Tüm - Sektör'!$A:$H,7,0)</f>
        <v>148.71153100000001</v>
      </c>
      <c r="H465" s="159">
        <v>9.3000000000000007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43.021320879236121</v>
      </c>
      <c r="R465" s="166" t="str">
        <f t="shared" si="27"/>
        <v/>
      </c>
      <c r="S465" s="191">
        <v>42.115608860725885</v>
      </c>
      <c r="T465" s="208">
        <f t="shared" si="28"/>
        <v>-0.90571201851023631</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16.011398117236986</v>
      </c>
      <c r="F466" s="128">
        <f>VLOOKUP(A466,'Tüm - Sektör'!$A:$H,6,0)</f>
        <v>0.77122331623256768</v>
      </c>
      <c r="G466" s="127">
        <f>VLOOKUP(A466,'Tüm - Sektör'!$A:$H,7,0)</f>
        <v>277.98263300000002</v>
      </c>
      <c r="H466" s="159">
        <v>8.99</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44.50890606640781</v>
      </c>
      <c r="R466" s="166" t="str">
        <f t="shared" si="27"/>
        <v/>
      </c>
      <c r="S466" s="191">
        <v>43.025275864194207</v>
      </c>
      <c r="T466" s="208">
        <f t="shared" si="28"/>
        <v>-1.4836302022136039</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36.671947427096164</v>
      </c>
      <c r="F467" s="128">
        <f>VLOOKUP(A467,'Tüm - Sektör'!$A:$H,6,0)</f>
        <v>9.167986856774041</v>
      </c>
      <c r="G467" s="127">
        <f>VLOOKUP(A467,'Tüm - Sektör'!$A:$H,7,0)</f>
        <v>124.820319</v>
      </c>
      <c r="H467" s="159">
        <v>8.74</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45.774041762013724</v>
      </c>
      <c r="R467" s="166" t="str">
        <f t="shared" si="27"/>
        <v/>
      </c>
      <c r="S467" s="191">
        <v>46.090452188940091</v>
      </c>
      <c r="T467" s="208">
        <f t="shared" si="28"/>
        <v>0.31641042692636745</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7.190802030296398</v>
      </c>
      <c r="F468" s="128">
        <f>VLOOKUP(A468,'Tüm - Sektör'!$A:$H,6,0)</f>
        <v>0.43956889338167426</v>
      </c>
      <c r="G468" s="127">
        <f>VLOOKUP(A468,'Tüm - Sektör'!$A:$H,7,0)</f>
        <v>663.82721200000003</v>
      </c>
      <c r="H468" s="159">
        <v>8.3800000000000008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 t="shared" si="26"/>
        <v>47.734500638155978</v>
      </c>
      <c r="R468" s="166" t="str">
        <f t="shared" si="27"/>
        <v/>
      </c>
      <c r="S468" s="191">
        <v>44.446123927527459</v>
      </c>
      <c r="T468" s="208">
        <f t="shared" si="28"/>
        <v>-3.2883767106285191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64.201219462037926</v>
      </c>
      <c r="F469" s="128">
        <f>VLOOKUP(A469,'Tüm - Sektör'!$A:$H,6,0)</f>
        <v>34.939439163013837</v>
      </c>
      <c r="G469" s="127">
        <f>VLOOKUP(A469,'Tüm - Sektör'!$A:$H,7,0)</f>
        <v>75.351630999999998</v>
      </c>
      <c r="H469" s="159">
        <v>8.27</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48.376665986535002</v>
      </c>
      <c r="R469" s="166" t="str">
        <f t="shared" si="27"/>
        <v/>
      </c>
      <c r="S469" s="191">
        <v>50.64240857071448</v>
      </c>
      <c r="T469" s="208">
        <f t="shared" si="28"/>
        <v>2.2657425841794776</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49.261257217423079</v>
      </c>
      <c r="T470" s="208">
        <f t="shared" si="28"/>
        <v>-0.12163273387018592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12.554927809165097</v>
      </c>
      <c r="F471" s="128">
        <f>VLOOKUP(A471,'Tüm - Sektör'!$A:$H,6,0)</f>
        <v>1.434848892476011</v>
      </c>
      <c r="G471" s="127">
        <f>VLOOKUP(A471,'Tüm - Sektör'!$A:$H,7,0)</f>
        <v>398.33480200000002</v>
      </c>
      <c r="H471" s="159">
        <v>8</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50.010646829880734</v>
      </c>
      <c r="R471" s="166" t="str">
        <f t="shared" si="27"/>
        <v/>
      </c>
      <c r="S471" s="191">
        <v>50.966264285228775</v>
      </c>
      <c r="T471" s="208">
        <f t="shared" si="28"/>
        <v>0.95561745534804032</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13.900314802861896</v>
      </c>
      <c r="F472" s="128">
        <f>VLOOKUP(A472,'Tüm - Sektör'!$A:$H,6,0)</f>
        <v>1.7698389104738854</v>
      </c>
      <c r="G472" s="127">
        <f>VLOOKUP(A472,'Tüm - Sektör'!$A:$H,7,0)</f>
        <v>381.16404999999997</v>
      </c>
      <c r="H472" s="159">
        <v>7.55</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52.983002865337909</v>
      </c>
      <c r="R472" s="166" t="str">
        <f t="shared" si="27"/>
        <v/>
      </c>
      <c r="S472" s="191">
        <v>52.703777553794637</v>
      </c>
      <c r="T472" s="208">
        <f t="shared" si="28"/>
        <v>-0.27922531154327146</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6.3730500538076615</v>
      </c>
      <c r="F473" s="128">
        <f>VLOOKUP(A473,'Tüm - Sektör'!$A:$H,6,0)</f>
        <v>0.34356064980095208</v>
      </c>
      <c r="G473" s="127">
        <f>VLOOKUP(A473,'Tüm - Sektör'!$A:$H,7,0)</f>
        <v>846.06924800000002</v>
      </c>
      <c r="H473" s="159">
        <v>7.42</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53.920416664914086</v>
      </c>
      <c r="R473" s="166" t="str">
        <f t="shared" si="27"/>
        <v/>
      </c>
      <c r="S473" s="191">
        <v>53.345265553821655</v>
      </c>
      <c r="T473" s="208">
        <f t="shared" si="28"/>
        <v>-0.57515111109243122</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23.153448117131209</v>
      </c>
      <c r="F474" s="128">
        <f>VLOOKUP(A474,'Tüm - Sektör'!$A:$H,6,0)</f>
        <v>4.9002006597103085</v>
      </c>
      <c r="G474" s="127">
        <f>VLOOKUP(A474,'Tüm - Sektör'!$A:$H,7,0)</f>
        <v>233.17816500000001</v>
      </c>
      <c r="H474" s="159">
        <v>7.41</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53.988785453753607</v>
      </c>
      <c r="R474" s="166" t="str">
        <f t="shared" si="27"/>
        <v/>
      </c>
      <c r="S474" s="191">
        <v>54.208252061289194</v>
      </c>
      <c r="T474" s="208">
        <f t="shared" si="28"/>
        <v>0.21946660753558689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11.595372518735223</v>
      </c>
      <c r="F475" s="128">
        <f>VLOOKUP(A475,'Tüm - Sektör'!$A:$H,6,0)</f>
        <v>1.1043211922604974</v>
      </c>
      <c r="G475" s="127">
        <f>VLOOKUP(A475,'Tüm - Sektör'!$A:$H,7,0)</f>
        <v>466.80128100000002</v>
      </c>
      <c r="H475" s="159">
        <v>7.39</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54.127347454177986</v>
      </c>
      <c r="R475" s="166" t="str">
        <f t="shared" si="27"/>
        <v/>
      </c>
      <c r="S475" s="191">
        <v>54.644958700324494</v>
      </c>
      <c r="T475" s="208">
        <f t="shared" si="28"/>
        <v>0.51761124614650811</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5.0682015208152302</v>
      </c>
      <c r="F476" s="128">
        <f>VLOOKUP(A476,'Tüm - Sektör'!$A:$H,6,0)</f>
        <v>0.51716342049135</v>
      </c>
      <c r="G476" s="127">
        <f>VLOOKUP(A476,'Tüm - Sektör'!$A:$H,7,0)</f>
        <v>1087.1196239999999</v>
      </c>
      <c r="H476" s="159">
        <v>7.26</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55.097413316648812</v>
      </c>
      <c r="R476" s="166" t="str">
        <f t="shared" si="27"/>
        <v/>
      </c>
      <c r="S476" s="191">
        <v>54.946046796548124</v>
      </c>
      <c r="T476" s="208">
        <f t="shared" si="28"/>
        <v>-0.1513665201006873</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16.127806544767115</v>
      </c>
      <c r="F477" s="128">
        <f>VLOOKUP(A477,'Tüm - Sektör'!$A:$H,6,0)</f>
        <v>4.7999424240378321</v>
      </c>
      <c r="G477" s="127">
        <f>VLOOKUP(A477,'Tüm - Sektör'!$A:$H,7,0)</f>
        <v>363.678921</v>
      </c>
      <c r="H477" s="159">
        <v>6.82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58.653432822976427</v>
      </c>
      <c r="R477" s="166" t="str">
        <f t="shared" si="27"/>
        <v/>
      </c>
      <c r="S477" s="191">
        <v>59.614964508598987</v>
      </c>
      <c r="T477" s="208">
        <f t="shared" si="28"/>
        <v>0.96153168562256042</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34.103271526837567</v>
      </c>
      <c r="F478" s="128">
        <f>VLOOKUP(A478,'Tüm - Sektör'!$A:$H,6,0)</f>
        <v>5.6838785878062614</v>
      </c>
      <c r="G478" s="127">
        <f>VLOOKUP(A478,'Tüm - Sektör'!$A:$H,7,0)</f>
        <v>174.82693900000001</v>
      </c>
      <c r="H478" s="159">
        <v>6.71</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59.621705709228678</v>
      </c>
      <c r="R478" s="166" t="str">
        <f t="shared" si="27"/>
        <v/>
      </c>
      <c r="S478" s="191">
        <v>60.34112297268846</v>
      </c>
      <c r="T478" s="208">
        <f t="shared" si="28"/>
        <v>0.71941726345978196</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7.2494177913281277</v>
      </c>
      <c r="F479" s="128">
        <f>VLOOKUP(A479,'Tüm - Sektör'!$A:$H,6,0)</f>
        <v>0.49441894570012807</v>
      </c>
      <c r="G479" s="127">
        <f>VLOOKUP(A479,'Tüm - Sektör'!$A:$H,7,0)</f>
        <v>846.39887099999999</v>
      </c>
      <c r="H479" s="159">
        <v>6.52</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61.35899033987441</v>
      </c>
      <c r="R479" s="166" t="str">
        <f t="shared" si="27"/>
        <v/>
      </c>
      <c r="S479" s="191">
        <v>61.833171099842524</v>
      </c>
      <c r="T479" s="208">
        <f t="shared" si="28"/>
        <v>0.47418075996811382</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63.596110159824633</v>
      </c>
      <c r="T480" s="208">
        <f t="shared" si="28"/>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15.503089998383025</v>
      </c>
      <c r="F481" s="128">
        <f>VLOOKUP(A481,'Tüm - Sektör'!$A:$H,6,0)</f>
        <v>2.8709425922931526</v>
      </c>
      <c r="G481" s="127">
        <f>VLOOKUP(A481,'Tüm - Sektör'!$A:$H,7,0)</f>
        <v>431.473364</v>
      </c>
      <c r="H481" s="159">
        <v>5.98</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66.891703939970782</v>
      </c>
      <c r="R481" s="166" t="str">
        <f t="shared" si="27"/>
        <v/>
      </c>
      <c r="S481" s="191">
        <v>67.003750345230387</v>
      </c>
      <c r="T481" s="208">
        <f t="shared" si="28"/>
        <v>0.11204640525960485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12.773606662968708</v>
      </c>
      <c r="F482" s="128">
        <f>VLOOKUP(A482,'Tüm - Sektör'!$A:$H,6,0)</f>
        <v>1.7031475550624944</v>
      </c>
      <c r="G482" s="127">
        <f>VLOOKUP(A482,'Tüm - Sektör'!$A:$H,7,0)</f>
        <v>545.59110899999996</v>
      </c>
      <c r="H482" s="159">
        <v>5.74</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69.69166225178887</v>
      </c>
      <c r="R482" s="166" t="str">
        <f t="shared" si="27"/>
        <v/>
      </c>
      <c r="S482" s="191">
        <v>69.32931392119032</v>
      </c>
      <c r="T482" s="208">
        <f t="shared" si="28"/>
        <v>-0.36234833059855021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25.849645536735576</v>
      </c>
      <c r="F483" s="128">
        <f>VLOOKUP(A483,'Tüm - Sektör'!$A:$H,6,0)</f>
        <v>2.5849645536735575</v>
      </c>
      <c r="G483" s="127">
        <f>VLOOKUP(A483,'Tüm - Sektör'!$A:$H,7,0)</f>
        <v>271.03651100000002</v>
      </c>
      <c r="H483" s="159">
        <v>5.71</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70.06197736863534</v>
      </c>
      <c r="R483" s="166" t="str">
        <f t="shared" si="27"/>
        <v/>
      </c>
      <c r="S483" s="191">
        <v>70.184893118404858</v>
      </c>
      <c r="T483" s="208">
        <f t="shared" si="28"/>
        <v>0.12291574976951836</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12.207746733935625</v>
      </c>
      <c r="F484" s="128">
        <f>VLOOKUP(A484,'Tüm - Sektör'!$A:$H,6,0)</f>
        <v>2.5700519439864475</v>
      </c>
      <c r="G484" s="127">
        <f>VLOOKUP(A484,'Tüm - Sektör'!$A:$H,7,0)</f>
        <v>592.57757400000003</v>
      </c>
      <c r="H484" s="159">
        <v>5.53</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72.340369436019969</v>
      </c>
      <c r="R484" s="166" t="str">
        <f t="shared" si="27"/>
        <v/>
      </c>
      <c r="S484" s="191">
        <v>72.079683420034314</v>
      </c>
      <c r="T484" s="208">
        <f t="shared" si="28"/>
        <v>-0.26068601598565522</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20.178295418316246</v>
      </c>
      <c r="F485" s="128">
        <f>VLOOKUP(A485,'Tüm - Sektör'!$A:$H,6,0)</f>
        <v>2.5222869272895307</v>
      </c>
      <c r="G485" s="127">
        <f>VLOOKUP(A485,'Tüm - Sektör'!$A:$H,7,0)</f>
        <v>362.48923500000001</v>
      </c>
      <c r="H485" s="159">
        <v>5.47</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73.144148697894622</v>
      </c>
      <c r="R485" s="166" t="str">
        <f t="shared" si="27"/>
        <v/>
      </c>
      <c r="S485" s="191">
        <v>73.412567592198798</v>
      </c>
      <c r="T485" s="208">
        <f t="shared" si="28"/>
        <v>0.26841889430417609</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18.991357152056082</v>
      </c>
      <c r="F486" s="128">
        <f>VLOOKUP(A486,'Tüm - Sektör'!$A:$H,6,0)</f>
        <v>5.0643619072149555</v>
      </c>
      <c r="G486" s="127">
        <f>VLOOKUP(A486,'Tüm - Sektör'!$A:$H,7,0)</f>
        <v>408.98116599999997</v>
      </c>
      <c r="H486" s="159">
        <v>5.15</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77.671073919703346</v>
      </c>
      <c r="R486" s="166" t="str">
        <f t="shared" si="27"/>
        <v/>
      </c>
      <c r="S486" s="191">
        <v>78.896652995359418</v>
      </c>
      <c r="T486" s="208">
        <f t="shared" si="28"/>
        <v>1.2255790756560714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75.919819630682838</v>
      </c>
      <c r="T488" s="208">
        <f t="shared" si="28"/>
        <v>-2.2242134657426647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80.003701146637582</v>
      </c>
      <c r="R489" s="166" t="str">
        <f t="shared" si="27"/>
        <v/>
      </c>
      <c r="S489" s="191">
        <v>80.48662087186878</v>
      </c>
      <c r="T489" s="208">
        <f t="shared" si="28"/>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81.475460191841449</v>
      </c>
      <c r="R490" s="166" t="str">
        <f t="shared" si="27"/>
        <v/>
      </c>
      <c r="S490" s="191">
        <v>79.690141343016251</v>
      </c>
      <c r="T490" s="208">
        <f t="shared" si="28"/>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13.679586091838969</v>
      </c>
      <c r="F491" s="128">
        <f>VLOOKUP(A491,'Tüm - Sektör'!$A:$H,6,0)</f>
        <v>2.451538726136016</v>
      </c>
      <c r="G491" s="127">
        <f>VLOOKUP(A491,'Tüm - Sektör'!$A:$H,7,0)</f>
        <v>610.57306400000004</v>
      </c>
      <c r="H491" s="159">
        <v>4.79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83.523867943459038</v>
      </c>
      <c r="R491" s="166" t="str">
        <f t="shared" si="27"/>
        <v/>
      </c>
      <c r="S491" s="191">
        <v>83.874072840496623</v>
      </c>
      <c r="T491" s="208">
        <f t="shared" si="28"/>
        <v>0.35020489703758528</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11.226066027229944</v>
      </c>
      <c r="F492" s="128">
        <f>VLOOKUP(A492,'Tüm - Sektör'!$A:$H,6,0)</f>
        <v>0.73086367364778282</v>
      </c>
      <c r="G492" s="127">
        <f>VLOOKUP(A492,'Tüm - Sektör'!$A:$H,7,0)</f>
        <v>792.09881199999995</v>
      </c>
      <c r="H492" s="159">
        <v>4.5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88.921535636023975</v>
      </c>
      <c r="R492" s="166" t="str">
        <f t="shared" si="27"/>
        <v/>
      </c>
      <c r="S492" s="191">
        <v>90.326616334561621</v>
      </c>
      <c r="T492" s="208">
        <f t="shared" si="28"/>
        <v>1.4050806985376454</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98.787117844562374</v>
      </c>
      <c r="R493" s="166" t="str">
        <f t="shared" si="27"/>
        <v/>
      </c>
      <c r="S493" s="191">
        <v>99.277376493915028</v>
      </c>
      <c r="T493" s="208">
        <f t="shared" si="28"/>
        <v>0.49025864935265417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10.217227190136084</v>
      </c>
      <c r="F494" s="128">
        <f>VLOOKUP(A494,'Tüm - Sektör'!$A:$H,6,0)</f>
        <v>1.6217820936723943</v>
      </c>
      <c r="G494" s="127">
        <f>VLOOKUP(A494,'Tüm - Sektör'!$A:$H,7,0)</f>
        <v>1038.647878</v>
      </c>
      <c r="H494" s="159">
        <v>3.77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106.12101340078748</v>
      </c>
      <c r="R494" s="166" t="str">
        <f t="shared" si="27"/>
        <v/>
      </c>
      <c r="S494" s="191">
        <v>106.97225147619486</v>
      </c>
      <c r="T494" s="208">
        <f t="shared" si="28"/>
        <v>0.85123807540738028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509</v>
      </c>
      <c r="B495" s="136" t="s">
        <v>607</v>
      </c>
      <c r="C495" s="137">
        <v>-1084984172</v>
      </c>
      <c r="D495" s="137">
        <v>700000000</v>
      </c>
      <c r="E495" s="128">
        <f>VLOOKUP(A495,'Tüm - Sektör'!$A:$H,5,0)</f>
        <v>34.863783710664066</v>
      </c>
      <c r="F495" s="128">
        <f>VLOOKUP(A495,'Tüm - Sektör'!$A:$H,6,0)</f>
        <v>16.601801766982888</v>
      </c>
      <c r="G495" s="127">
        <f>VLOOKUP(A495,'Tüm - Sektör'!$A:$H,7,0)</f>
        <v>308.44022699999999</v>
      </c>
      <c r="H495" s="159">
        <v>3.72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107.53393361796127</v>
      </c>
      <c r="R495" s="166" t="str">
        <f t="shared" si="27"/>
        <v/>
      </c>
      <c r="S495" s="191">
        <v>104.99376195769446</v>
      </c>
      <c r="T495" s="208">
        <f t="shared" si="28"/>
        <v>-2.5401716602668074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3.0811221914119247</v>
      </c>
      <c r="F496" s="128">
        <f>VLOOKUP(A496,'Tüm - Sektör'!$A:$H,6,0)</f>
        <v>0.18405747857896801</v>
      </c>
      <c r="G496" s="127">
        <f>VLOOKUP(A496,'Tüm - Sektör'!$A:$H,7,0)</f>
        <v>3586.7231099999999</v>
      </c>
      <c r="H496" s="159">
        <v>3.62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110.51132168670995</v>
      </c>
      <c r="R496" s="166" t="str">
        <f t="shared" si="27"/>
        <v/>
      </c>
      <c r="S496" s="191">
        <v>107.25227466645845</v>
      </c>
      <c r="T496" s="208">
        <f t="shared" si="28"/>
        <v>-3.2590470202515007</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113.33879400332472</v>
      </c>
      <c r="R497" s="166" t="str">
        <f t="shared" si="27"/>
        <v/>
      </c>
      <c r="S497" s="191">
        <v>113.98459909736079</v>
      </c>
      <c r="T497" s="208">
        <f t="shared" si="28"/>
        <v>0.64580509403606356</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19.469457288878072</v>
      </c>
      <c r="F498" s="128">
        <f>VLOOKUP(A498,'Tüm - Sektör'!$A:$H,6,0)</f>
        <v>2.5959276385170762</v>
      </c>
      <c r="G498" s="127">
        <f>VLOOKUP(A498,'Tüm - Sektör'!$A:$H,7,0)</f>
        <v>587.20383200000003</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114.32539926989536</v>
      </c>
      <c r="R498" s="166" t="str">
        <f t="shared" si="27"/>
        <v/>
      </c>
      <c r="S498" s="191">
        <v>117.68791101312758</v>
      </c>
      <c r="T498" s="208">
        <f t="shared" si="28"/>
        <v>3.3625117432322185</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120.12371918851544</v>
      </c>
      <c r="R499" s="166" t="str">
        <f t="shared" si="27"/>
        <v/>
      </c>
      <c r="S499" s="191">
        <v>120.84954226518323</v>
      </c>
      <c r="T499" s="208">
        <f t="shared" si="28"/>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130.31480714222636</v>
      </c>
      <c r="T501" s="208">
        <f t="shared" si="28"/>
        <v>0.84346153490116649</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10.521622481323488</v>
      </c>
      <c r="F502" s="128">
        <f>VLOOKUP(A502,'Tüm - Sektör'!$A:$H,6,0)</f>
        <v>1.328487687035794</v>
      </c>
      <c r="G502" s="127">
        <f>VLOOKUP(A502,'Tüm - Sektör'!$A:$H,7,0)</f>
        <v>1242.5161049999999</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130.73285383774495</v>
      </c>
      <c r="R502" s="166" t="str">
        <f t="shared" si="27"/>
        <v/>
      </c>
      <c r="S502" s="191">
        <v>131.1614861454097</v>
      </c>
      <c r="T502" s="208">
        <f t="shared" si="28"/>
        <v>0.42863230766474203</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4.949863955853842</v>
      </c>
      <c r="F503" s="128">
        <f>VLOOKUP(A503,'Tüm - Sektör'!$A:$H,6,0)</f>
        <v>0.35864175498193146</v>
      </c>
      <c r="G503" s="127">
        <f>VLOOKUP(A503,'Tüm - Sektör'!$A:$H,7,0)</f>
        <v>2787.1569650000001</v>
      </c>
      <c r="H503" s="159">
        <v>2.9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137.96047800360489</v>
      </c>
      <c r="R503" s="166" t="str">
        <f t="shared" si="27"/>
        <v/>
      </c>
      <c r="S503" s="191">
        <v>135.62216481710308</v>
      </c>
      <c r="T503" s="208">
        <f t="shared" si="28"/>
        <v>-2.3383131865018072</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158.12783933662345</v>
      </c>
      <c r="R505" s="166" t="str">
        <f t="shared" si="27"/>
        <v/>
      </c>
      <c r="S505" s="191">
        <v>159.38782212018219</v>
      </c>
      <c r="T505" s="208">
        <f t="shared" si="28"/>
        <v>1.2599827835587405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25.737907877891789</v>
      </c>
      <c r="F506" s="128">
        <f>VLOOKUP(A506,'Tüm - Sektör'!$A:$H,6,0)</f>
        <v>16.756450441335801</v>
      </c>
      <c r="G506" s="127">
        <f>VLOOKUP(A506,'Tüm - Sektör'!$A:$H,7,0)</f>
        <v>642.21395900000005</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165.29243714638176</v>
      </c>
      <c r="R506" s="166" t="str">
        <f t="shared" si="27"/>
        <v/>
      </c>
      <c r="S506" s="191">
        <v>165.97829788142894</v>
      </c>
      <c r="T506" s="208">
        <f t="shared" si="28"/>
        <v>0.6858607350471857</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0.8114813761156966</v>
      </c>
      <c r="F508" s="128">
        <f>VLOOKUP(A508,'Tüm - Sektör'!$A:$H,6,0)</f>
        <v>9.2601847094431582E-3</v>
      </c>
      <c r="G508" s="127">
        <f>VLOOKUP(A508,'Tüm - Sektör'!$A:$H,7,0)</f>
        <v>23521.313182999998</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190.87107589789113</v>
      </c>
      <c r="R508" s="166" t="str">
        <f t="shared" si="27"/>
        <v/>
      </c>
      <c r="S508" s="191">
        <v>192.58292411222203</v>
      </c>
      <c r="T508" s="208">
        <f t="shared" si="28"/>
        <v>1.7118482143308995</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236</v>
      </c>
      <c r="B509" s="131" t="s">
        <v>233</v>
      </c>
      <c r="C509" s="132">
        <v>19322859634</v>
      </c>
      <c r="D509" s="132">
        <v>4500000000</v>
      </c>
      <c r="E509" s="128">
        <f>VLOOKUP(A509,'Tüm - Sektör'!$A:$H,5,0)</f>
        <v>8.1167431162408921</v>
      </c>
      <c r="F509" s="128">
        <f>VLOOKUP(A509,'Tüm - Sektör'!$A:$H,6,0)</f>
        <v>1.8037206924979761</v>
      </c>
      <c r="G509" s="127">
        <f>VLOOKUP(A509,'Tüm - Sektör'!$A:$H,7,0)</f>
        <v>2540.2949250000001</v>
      </c>
      <c r="H509" s="159">
        <v>1.94</v>
      </c>
      <c r="I509" s="133" t="e">
        <f>VLOOKUP(A509,'Tüm - Sektör'!$A:$H,9,0)</f>
        <v>#REF!</v>
      </c>
      <c r="J509" s="132" t="e">
        <f>VLOOKUP(A509,'Tüm - Sektör'!$A:$H,10,0)</f>
        <v>#REF!</v>
      </c>
      <c r="K509" s="133" t="e">
        <f>VLOOKUP(A509,'Tüm - Sektör'!$A:$H,11,0)</f>
        <v>#REF!</v>
      </c>
      <c r="L509" s="133" t="e">
        <f>VLOOKUP(A509,'Tüm - Sektör'!$A:$H,12,0)</f>
        <v>#REF!</v>
      </c>
      <c r="M509" s="133" t="e">
        <f>VLOOKUP(A509,'Tüm - Sektör'!$A:$H,13,0)</f>
        <v>#REF!</v>
      </c>
      <c r="N509" s="134" t="e">
        <f>VLOOKUP(A509,'Tüm - Sektör'!$A:$H,14,0)</f>
        <v>#REF!</v>
      </c>
      <c r="O509" s="135" t="e">
        <f>VLOOKUP(A509,'Tüm - Sektör'!$A:$H,15,0)</f>
        <v>#REF!</v>
      </c>
      <c r="P509" s="153" t="e">
        <f>VLOOKUP(A509,'Tüm - Sektör'!$A:$H,16,0)</f>
        <v>#REF!</v>
      </c>
      <c r="Q509" s="158">
        <f t="shared" si="26"/>
        <v>206.18921345715427</v>
      </c>
      <c r="R509" s="166" t="str">
        <f t="shared" si="27"/>
        <v/>
      </c>
      <c r="S509" s="191">
        <v>207.25755135071464</v>
      </c>
      <c r="T509" s="208">
        <f t="shared" si="28"/>
        <v>1.0683378935603685</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692</v>
      </c>
      <c r="B510" s="136" t="s">
        <v>693</v>
      </c>
      <c r="C510" s="137">
        <v>3482014185</v>
      </c>
      <c r="D510" s="137">
        <v>4364569202</v>
      </c>
      <c r="E510" s="128">
        <f>VLOOKUP(A510,'Tüm - Sektör'!$A:$H,5,0)</f>
        <v>15.443203723886004</v>
      </c>
      <c r="F510" s="128">
        <f>VLOOKUP(A510,'Tüm - Sektör'!$A:$H,6,0)</f>
        <v>2.2394374152270635</v>
      </c>
      <c r="G510" s="127">
        <f>VLOOKUP(A510,'Tüm - Sektör'!$A:$H,7,0)</f>
        <v>1335.1741139999999</v>
      </c>
      <c r="H510" s="159">
        <v>1.94</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 t="shared" si="26"/>
        <v>206.19365849360995</v>
      </c>
      <c r="R510" s="166" t="str">
        <f t="shared" si="27"/>
        <v/>
      </c>
      <c r="S510" s="191">
        <v>203.05365354193057</v>
      </c>
      <c r="T510" s="208">
        <f t="shared" si="28"/>
        <v>-3.1400049516793729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208.35510470566965</v>
      </c>
      <c r="T511" s="208">
        <f t="shared" si="28"/>
        <v>2.1479907701615559</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209.49528119825544</v>
      </c>
      <c r="R512" s="166" t="str">
        <f t="shared" si="27"/>
        <v/>
      </c>
      <c r="S512" s="191">
        <v>210.59788794140414</v>
      </c>
      <c r="T512" s="208">
        <f t="shared" si="28"/>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12.256665743425659</v>
      </c>
      <c r="F513" s="128">
        <f>VLOOKUP(A513,'Tüm - Sektör'!$A:$H,6,0)</f>
        <v>5.6921703208757268</v>
      </c>
      <c r="G513" s="127">
        <f>VLOOKUP(A513,'Tüm - Sektör'!$A:$H,7,0)</f>
        <v>1717.7861740000001</v>
      </c>
      <c r="H513" s="159">
        <v>1.9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210.54330953396027</v>
      </c>
      <c r="R513" s="166" t="str">
        <f t="shared" si="27"/>
        <v/>
      </c>
      <c r="S513" s="191">
        <v>215.07112264221749</v>
      </c>
      <c r="T513" s="208">
        <f t="shared" si="28"/>
        <v>4.5278131082572202</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15.802431678186638</v>
      </c>
      <c r="F514" s="128">
        <f>VLOOKUP(A514,'Tüm - Sektör'!$A:$H,6,0)</f>
        <v>3.9506079195466595</v>
      </c>
      <c r="G514" s="127">
        <f>VLOOKUP(A514,'Tüm - Sektör'!$A:$H,7,0)</f>
        <v>1390.9996160000001</v>
      </c>
      <c r="H514" s="159">
        <v>1.82</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219.8117639622385</v>
      </c>
      <c r="R514" s="166" t="str">
        <f t="shared" si="27"/>
        <v/>
      </c>
      <c r="S514" s="191">
        <v>218.61060678211695</v>
      </c>
      <c r="T514" s="208">
        <f t="shared" si="28"/>
        <v>-1.2011571801215553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298.52790588265123</v>
      </c>
      <c r="T515" s="208">
        <f t="shared" si="28"/>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310.12764304632941</v>
      </c>
      <c r="T516" s="208">
        <f t="shared" si="28"/>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357.23510310490826</v>
      </c>
      <c r="R518" s="166" t="str">
        <f t="shared" si="27"/>
        <v/>
      </c>
      <c r="S518" s="191">
        <v>360.4534373671147</v>
      </c>
      <c r="T518" s="208">
        <f t="shared" si="28"/>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392.20825763284324</v>
      </c>
      <c r="T519" s="208">
        <f t="shared" si="28"/>
        <v>3.8078471614839486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8.1304094486449206E-7</v>
      </c>
      <c r="R522" s="166">
        <f t="shared" ref="R522:R567" si="33">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1.1971228946910444</v>
      </c>
      <c r="F525" s="128">
        <f>VLOOKUP(A525,'Tüm - Sektör'!$A:$H,6,0)</f>
        <v>1.124059056047929E-2</v>
      </c>
      <c r="G525" s="127">
        <f>VLOOKUP(A525,'Tüm - Sektör'!$A:$H,7,0)</f>
        <v>9.3998380000000008</v>
      </c>
      <c r="H525" s="159">
        <v>3555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0.11252761276186878</v>
      </c>
      <c r="R525" s="166" t="str">
        <f t="shared" si="33"/>
        <v/>
      </c>
      <c r="S525" s="191">
        <v>0.11268610235730801</v>
      </c>
      <c r="T525" s="208">
        <f t="shared" si="34"/>
        <v>1.5848959543923735E-4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21.114304553815931</v>
      </c>
      <c r="F526" s="128">
        <f>VLOOKUP(A526,'Tüm - Sektör'!$A:$H,6,0)</f>
        <v>4.5831015429226021</v>
      </c>
      <c r="G526" s="127">
        <f>VLOOKUP(A526,'Tüm - Sektör'!$A:$H,7,0)</f>
        <v>3.211576</v>
      </c>
      <c r="H526" s="159">
        <v>590</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0.67810193761725956</v>
      </c>
      <c r="R526" s="166" t="str">
        <f t="shared" si="33"/>
        <v/>
      </c>
      <c r="S526" s="191">
        <v>0.63757791744092929</v>
      </c>
      <c r="T526" s="208">
        <f t="shared" si="34"/>
        <v>-4.0524020176330278E-2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35.529469029850084</v>
      </c>
      <c r="F527" s="128">
        <f>VLOOKUP(A527,'Tüm - Sektör'!$A:$H,6,0)</f>
        <v>16.999745947296692</v>
      </c>
      <c r="G527" s="127">
        <f>VLOOKUP(A527,'Tüm - Sektör'!$A:$H,7,0)</f>
        <v>5.3107189999999997</v>
      </c>
      <c r="H527" s="159">
        <v>212</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1.8868702623673639</v>
      </c>
      <c r="R527" s="166" t="str">
        <f t="shared" si="33"/>
        <v/>
      </c>
      <c r="S527" s="191">
        <v>1.8141337669926583</v>
      </c>
      <c r="T527" s="208">
        <f t="shared" si="34"/>
        <v>-7.2736495374705612E-2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9.5633555773778536</v>
      </c>
      <c r="F528" s="128">
        <f>VLOOKUP(A528,'Tüm - Sektör'!$A:$H,6,0)</f>
        <v>1.7115437544890297</v>
      </c>
      <c r="G528" s="127">
        <f>VLOOKUP(A528,'Tüm - Sektör'!$A:$H,7,0)</f>
        <v>24.164194999999999</v>
      </c>
      <c r="H528" s="159">
        <v>173.1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2.3109078902609603</v>
      </c>
      <c r="R528" s="166" t="str">
        <f t="shared" si="33"/>
        <v/>
      </c>
      <c r="S528" s="191">
        <v>2.2124897998018374</v>
      </c>
      <c r="T528" s="208">
        <f t="shared" si="34"/>
        <v>-9.8418090459122975E-2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74.507267606523698</v>
      </c>
      <c r="F529" s="128">
        <f>VLOOKUP(A529,'Tüm - Sektör'!$A:$H,6,0)</f>
        <v>7.4581849455979681</v>
      </c>
      <c r="G529" s="127">
        <f>VLOOKUP(A529,'Tüm - Sektör'!$A:$H,7,0)</f>
        <v>3.9758849999999999</v>
      </c>
      <c r="H529" s="159">
        <v>135.1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2.9623232766776346</v>
      </c>
      <c r="R529" s="166" t="str">
        <f t="shared" si="33"/>
        <v/>
      </c>
      <c r="S529" s="191">
        <v>2.9557597834501355</v>
      </c>
      <c r="T529" s="208">
        <f t="shared" si="34"/>
        <v>-6.563493227499162E-3</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76.023045738702734</v>
      </c>
      <c r="F530" s="128">
        <f>VLOOKUP(A530,'Tüm - Sektör'!$A:$H,6,0)</f>
        <v>94.740510851452342</v>
      </c>
      <c r="G530" s="127">
        <f>VLOOKUP(A530,'Tüm - Sektör'!$A:$H,7,0)</f>
        <v>4.5362669999999996</v>
      </c>
      <c r="H530" s="159">
        <v>116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3.448608336239678</v>
      </c>
      <c r="R530" s="166" t="str">
        <f t="shared" si="33"/>
        <v/>
      </c>
      <c r="S530" s="191">
        <v>3.4338074420927267</v>
      </c>
      <c r="T530" s="208">
        <f t="shared" si="34"/>
        <v>-1.4800894146951293E-2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4.4571557905423482</v>
      </c>
      <c r="T531" s="208">
        <f t="shared" si="34"/>
        <v>1.2380988307063134E-2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35.984247895483747</v>
      </c>
      <c r="F532" s="128">
        <f>VLOOKUP(A532,'Tüm - Sektör'!$A:$H,6,0)</f>
        <v>14.645603539065425</v>
      </c>
      <c r="G532" s="127">
        <f>VLOOKUP(A532,'Tüm - Sektör'!$A:$H,7,0)</f>
        <v>17.102171999999999</v>
      </c>
      <c r="H532" s="159">
        <v>65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6.1540879679920097</v>
      </c>
      <c r="R532" s="166" t="str">
        <f t="shared" si="33"/>
        <v/>
      </c>
      <c r="S532" s="191">
        <v>6.3494558399917569</v>
      </c>
      <c r="T532" s="208">
        <f t="shared" si="34"/>
        <v>0.19536787199974714</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48.21836276992147</v>
      </c>
      <c r="F533" s="128">
        <f>VLOOKUP(A533,'Tüm - Sektör'!$A:$H,6,0)</f>
        <v>50.79481196611831</v>
      </c>
      <c r="G533" s="127">
        <f>VLOOKUP(A533,'Tüm - Sektör'!$A:$H,7,0)</f>
        <v>15.26498</v>
      </c>
      <c r="H533" s="159">
        <v>54.35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7.3605234331559588</v>
      </c>
      <c r="R533" s="166" t="str">
        <f t="shared" si="33"/>
        <v/>
      </c>
      <c r="S533" s="191">
        <v>7.5837810159625834</v>
      </c>
      <c r="T533" s="208">
        <f t="shared" si="34"/>
        <v>0.22325758280662455</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93.740918848486558</v>
      </c>
      <c r="F534" s="128">
        <f>VLOOKUP(A534,'Tüm - Sektör'!$A:$H,6,0)</f>
        <v>114.31819371766653</v>
      </c>
      <c r="G534" s="127">
        <f>VLOOKUP(A534,'Tüm - Sektör'!$A:$H,7,0)</f>
        <v>10.537267999999999</v>
      </c>
      <c r="H534" s="159">
        <v>40.5</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9.877731844727542</v>
      </c>
      <c r="R534" s="166" t="str">
        <f t="shared" si="33"/>
        <v/>
      </c>
      <c r="S534" s="191">
        <v>9.7382701974553409</v>
      </c>
      <c r="T534" s="208">
        <f t="shared" si="34"/>
        <v>-0.13946164727220101</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65.78294864554374</v>
      </c>
      <c r="F535" s="128">
        <f>VLOOKUP(A535,'Tüm - Sektör'!$A:$H,6,0)</f>
        <v>6.0041443914468866</v>
      </c>
      <c r="G535" s="127">
        <f>VLOOKUP(A535,'Tüm - Sektör'!$A:$H,7,0)</f>
        <v>18.464296999999998</v>
      </c>
      <c r="H535" s="159">
        <v>32.94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12.146359013270674</v>
      </c>
      <c r="R535" s="166" t="str">
        <f t="shared" si="33"/>
        <v/>
      </c>
      <c r="S535" s="191">
        <v>12.058501081890775</v>
      </c>
      <c r="T535" s="208">
        <f t="shared" si="34"/>
        <v>-8.7857931379899057E-2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33.436668269929832</v>
      </c>
      <c r="F536" s="128">
        <f>VLOOKUP(A536,'Tüm - Sektör'!$A:$H,6,0)</f>
        <v>15.164021891124641</v>
      </c>
      <c r="G536" s="127">
        <f>VLOOKUP(A536,'Tüm - Sektör'!$A:$H,7,0)</f>
        <v>39.640771000000001</v>
      </c>
      <c r="H536" s="159">
        <v>30.18</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13.254553098912547</v>
      </c>
      <c r="R536" s="166" t="str">
        <f t="shared" si="33"/>
        <v/>
      </c>
      <c r="S536" s="191">
        <v>13.202059819312892</v>
      </c>
      <c r="T536" s="208">
        <f t="shared" si="34"/>
        <v>-5.2493279599655551E-2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90.826024374914951</v>
      </c>
      <c r="F537" s="128">
        <f>VLOOKUP(A537,'Tüm - Sektör'!$A:$H,6,0)</f>
        <v>118.69890009529124</v>
      </c>
      <c r="G537" s="127">
        <f>VLOOKUP(A537,'Tüm - Sektör'!$A:$H,7,0)</f>
        <v>16.64443</v>
      </c>
      <c r="H537" s="159">
        <v>26.46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15.117474048865656</v>
      </c>
      <c r="R537" s="166" t="str">
        <f t="shared" si="33"/>
        <v/>
      </c>
      <c r="S537" s="191">
        <v>14.706189828418577</v>
      </c>
      <c r="T537" s="208">
        <f t="shared" si="34"/>
        <v>-0.41128422044707946</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9.9773753037611925</v>
      </c>
      <c r="F538" s="128">
        <f>VLOOKUP(A538,'Tüm - Sektör'!$A:$H,6,0)</f>
        <v>0.848416267326632</v>
      </c>
      <c r="G538" s="127">
        <f>VLOOKUP(A538,'Tüm - Sektör'!$A:$H,7,0)</f>
        <v>153.859475</v>
      </c>
      <c r="H538" s="159">
        <v>26.06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15.351137261146626</v>
      </c>
      <c r="R538" s="166" t="str">
        <f t="shared" si="33"/>
        <v/>
      </c>
      <c r="S538" s="191">
        <v>15.688260275509061</v>
      </c>
      <c r="T538" s="208">
        <f t="shared" si="34"/>
        <v>0.33712301436243486</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76.66618857631471</v>
      </c>
      <c r="F539" s="128">
        <f>VLOOKUP(A539,'Tüm - Sektör'!$A:$H,6,0)</f>
        <v>96.800743151912513</v>
      </c>
      <c r="G539" s="127">
        <f>VLOOKUP(A539,'Tüm - Sektör'!$A:$H,7,0)</f>
        <v>23.567941000000001</v>
      </c>
      <c r="H539" s="159">
        <v>22.14</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18.068642090614592</v>
      </c>
      <c r="R539" s="166" t="str">
        <f t="shared" si="33"/>
        <v/>
      </c>
      <c r="S539" s="191">
        <v>17.654004231518403</v>
      </c>
      <c r="T539" s="208">
        <f t="shared" si="34"/>
        <v>-0.41463785909618878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125.98850581663731</v>
      </c>
      <c r="F540" s="128">
        <f>VLOOKUP(A540,'Tüm - Sektör'!$A:$H,6,0)</f>
        <v>190.8916754797535</v>
      </c>
      <c r="G540" s="127">
        <f>VLOOKUP(A540,'Tüm - Sektör'!$A:$H,7,0)</f>
        <v>14.484933</v>
      </c>
      <c r="H540" s="159">
        <v>21.92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18.249350655241017</v>
      </c>
      <c r="R540" s="166" t="str">
        <f t="shared" si="33"/>
        <v/>
      </c>
      <c r="S540" s="191">
        <v>17.890239998340036</v>
      </c>
      <c r="T540" s="208">
        <f t="shared" si="34"/>
        <v>-0.35911065690098098</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86.333357470400031</v>
      </c>
      <c r="F541" s="128">
        <f>VLOOKUP(A541,'Tüm - Sektör'!$A:$H,6,0)</f>
        <v>161.96847829215739</v>
      </c>
      <c r="G541" s="127">
        <f>VLOOKUP(A541,'Tüm - Sektör'!$A:$H,7,0)</f>
        <v>22.044357999999999</v>
      </c>
      <c r="H541" s="159">
        <v>21.02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19.031634394194725</v>
      </c>
      <c r="R541" s="166" t="str">
        <f t="shared" si="33"/>
        <v/>
      </c>
      <c r="S541" s="191">
        <v>18.350686007613444</v>
      </c>
      <c r="T541" s="208">
        <f t="shared" si="34"/>
        <v>-0.68094838658128154</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55.279085707548674</v>
      </c>
      <c r="F542" s="128">
        <f>VLOOKUP(A542,'Tüm - Sektör'!$A:$H,6,0)</f>
        <v>38.612150810287901</v>
      </c>
      <c r="G542" s="127">
        <f>VLOOKUP(A542,'Tüm - Sektör'!$A:$H,7,0)</f>
        <v>38.051651</v>
      </c>
      <c r="H542" s="159">
        <v>19.02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21.0346047694273</v>
      </c>
      <c r="R542" s="166" t="str">
        <f t="shared" si="33"/>
        <v/>
      </c>
      <c r="S542" s="191">
        <v>20.968458213548601</v>
      </c>
      <c r="T542" s="208">
        <f t="shared" si="34"/>
        <v>-6.6146555878699331E-2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39.282605579559494</v>
      </c>
      <c r="F543" s="128">
        <f>VLOOKUP(A543,'Tüm - Sektör'!$A:$H,6,0)</f>
        <v>35.582070271340122</v>
      </c>
      <c r="G543" s="127">
        <f>VLOOKUP(A543,'Tüm - Sektör'!$A:$H,7,0)</f>
        <v>61.979830999999997</v>
      </c>
      <c r="H543" s="159">
        <v>16.43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24.347292550607545</v>
      </c>
      <c r="R543" s="166" t="str">
        <f t="shared" si="33"/>
        <v/>
      </c>
      <c r="S543" s="191">
        <v>23.740416415814948</v>
      </c>
      <c r="T543" s="208">
        <f t="shared" si="34"/>
        <v>-0.60687613479259639</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106.92648948198874</v>
      </c>
      <c r="F544" s="128">
        <f>VLOOKUP(A544,'Tüm - Sektör'!$A:$H,6,0)</f>
        <v>216.0131100646237</v>
      </c>
      <c r="G544" s="127">
        <f>VLOOKUP(A544,'Tüm - Sektör'!$A:$H,7,0)</f>
        <v>30.943805000000001</v>
      </c>
      <c r="H544" s="159">
        <v>12.09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33.087124398652108</v>
      </c>
      <c r="R544" s="166" t="str">
        <f t="shared" si="33"/>
        <v/>
      </c>
      <c r="S544" s="191">
        <v>33.363080398640861</v>
      </c>
      <c r="T544" s="208">
        <f t="shared" si="34"/>
        <v>0.27595599998875286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97.263255157992006</v>
      </c>
      <c r="F545" s="128">
        <f>VLOOKUP(A545,'Tüm - Sektör'!$A:$H,6,0)</f>
        <v>235.78970947392003</v>
      </c>
      <c r="G545" s="127">
        <f>VLOOKUP(A545,'Tüm - Sektör'!$A:$H,7,0)</f>
        <v>36.075847000000003</v>
      </c>
      <c r="H545" s="159">
        <v>11.4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35.088543118016808</v>
      </c>
      <c r="R545" s="166" t="str">
        <f t="shared" si="33"/>
        <v/>
      </c>
      <c r="S545" s="191">
        <v>34.935318038898828</v>
      </c>
      <c r="T545" s="208">
        <f t="shared" si="34"/>
        <v>-0.15322507911798056</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35.310779645835602</v>
      </c>
      <c r="R546" s="166" t="str">
        <f t="shared" si="33"/>
        <v/>
      </c>
      <c r="S546" s="191">
        <v>34.819071661211261</v>
      </c>
      <c r="T546" s="208">
        <f t="shared" si="34"/>
        <v>-0.49170798462434107</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52.867334215887396</v>
      </c>
      <c r="F547" s="128">
        <f>VLOOKUP(A547,'Tüm - Sektör'!$A:$H,6,0)</f>
        <v>51.265293785102926</v>
      </c>
      <c r="G547" s="127">
        <f>VLOOKUP(A547,'Tüm - Sektör'!$A:$H,7,0)</f>
        <v>69.867154999999997</v>
      </c>
      <c r="H547" s="159">
        <v>10.83</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36.93690234098208</v>
      </c>
      <c r="R547" s="166" t="str">
        <f t="shared" si="33"/>
        <v/>
      </c>
      <c r="S547" s="191">
        <v>35.716665388646064</v>
      </c>
      <c r="T547" s="208">
        <f t="shared" si="34"/>
        <v>-1.2202369523360161</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30.58854111129504</v>
      </c>
      <c r="F548" s="128">
        <f>VLOOKUP(A548,'Tüm - Sektör'!$A:$H,6,0)</f>
        <v>16.301595798389194</v>
      </c>
      <c r="G548" s="127">
        <f>VLOOKUP(A548,'Tüm - Sektör'!$A:$H,7,0)</f>
        <v>131.0445</v>
      </c>
      <c r="H548" s="159">
        <v>9.98</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40.08460075659103</v>
      </c>
      <c r="R548" s="166" t="str">
        <f t="shared" si="33"/>
        <v/>
      </c>
      <c r="S548" s="191">
        <v>40.004431555077851</v>
      </c>
      <c r="T548" s="208">
        <f t="shared" si="34"/>
        <v>-8.0169201513179189E-2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167.00683872128707</v>
      </c>
      <c r="F549" s="128">
        <f>VLOOKUP(A549,'Tüm - Sektör'!$A:$H,6,0)</f>
        <v>390.65927186265981</v>
      </c>
      <c r="G549" s="127">
        <f>VLOOKUP(A549,'Tüm - Sektör'!$A:$H,7,0)</f>
        <v>24.419506999999999</v>
      </c>
      <c r="H549" s="159">
        <v>9.81</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40.782246672023405</v>
      </c>
      <c r="R549" s="166" t="str">
        <f t="shared" si="33"/>
        <v/>
      </c>
      <c r="S549" s="191">
        <v>40.907345588195263</v>
      </c>
      <c r="T549" s="208">
        <f t="shared" si="34"/>
        <v>0.12509891617185787</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117.3015849555556</v>
      </c>
      <c r="F550" s="128">
        <f>VLOOKUP(A550,'Tüm - Sektör'!$A:$H,6,0)</f>
        <v>349.11185998677263</v>
      </c>
      <c r="G550" s="127">
        <f>VLOOKUP(A550,'Tüm - Sektör'!$A:$H,7,0)</f>
        <v>39.884191999999999</v>
      </c>
      <c r="H550" s="159">
        <v>8.5500000000000007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46.784789362716907</v>
      </c>
      <c r="R550" s="166" t="str">
        <f t="shared" si="33"/>
        <v/>
      </c>
      <c r="S550" s="191">
        <v>45.978155063359729</v>
      </c>
      <c r="T550" s="208">
        <f t="shared" si="34"/>
        <v>-0.80663429935717801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83.287860243836718</v>
      </c>
      <c r="F551" s="128">
        <f>VLOOKUP(A551,'Tüm - Sektör'!$A:$H,6,0)</f>
        <v>127.11822381537961</v>
      </c>
      <c r="G551" s="127">
        <f>VLOOKUP(A551,'Tüm - Sektör'!$A:$H,7,0)</f>
        <v>62.294471000000001</v>
      </c>
      <c r="H551" s="159">
        <v>7.71</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51.883731946117393</v>
      </c>
      <c r="R551" s="166" t="str">
        <f t="shared" si="33"/>
        <v/>
      </c>
      <c r="S551" s="191">
        <v>51.615944942524528</v>
      </c>
      <c r="T551" s="208">
        <f t="shared" si="34"/>
        <v>-0.26778700359286489</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117.40123258978829</v>
      </c>
      <c r="F552" s="128">
        <f>VLOOKUP(A552,'Tüm - Sektör'!$A:$H,6,0)</f>
        <v>63.688025577899452</v>
      </c>
      <c r="G552" s="127">
        <f>VLOOKUP(A552,'Tüm - Sektör'!$A:$H,7,0)</f>
        <v>48.209040000000002</v>
      </c>
      <c r="H552" s="159">
        <v>7.07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56.598007179704069</v>
      </c>
      <c r="R552" s="166" t="str">
        <f t="shared" si="33"/>
        <v/>
      </c>
      <c r="S552" s="191">
        <v>56.358860670494067</v>
      </c>
      <c r="T552" s="208">
        <f t="shared" si="34"/>
        <v>-0.23914650921000202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85.930686804236672</v>
      </c>
      <c r="F553" s="128">
        <f>VLOOKUP(A553,'Tüm - Sektör'!$A:$H,6,0)</f>
        <v>144.42132236006162</v>
      </c>
      <c r="G553" s="127">
        <f>VLOOKUP(A553,'Tüm - Sektör'!$A:$H,7,0)</f>
        <v>66.222807000000003</v>
      </c>
      <c r="H553" s="159">
        <v>7.03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56.905712876144122</v>
      </c>
      <c r="R553" s="166" t="str">
        <f t="shared" si="33"/>
        <v/>
      </c>
      <c r="S553" s="191">
        <v>56.186399089788367</v>
      </c>
      <c r="T553" s="208">
        <f t="shared" si="34"/>
        <v>-0.71931378635575527</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112.79300520945773</v>
      </c>
      <c r="F554" s="128">
        <f>VLOOKUP(A554,'Tüm - Sektör'!$A:$H,6,0)</f>
        <v>375.97668403152579</v>
      </c>
      <c r="G554" s="127">
        <f>VLOOKUP(A554,'Tüm - Sektör'!$A:$H,7,0)</f>
        <v>59.507702999999999</v>
      </c>
      <c r="H554" s="159">
        <v>5.96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67.120526544818631</v>
      </c>
      <c r="R554" s="166" t="str">
        <f t="shared" si="33"/>
        <v/>
      </c>
      <c r="S554" s="191">
        <v>67.008096852113738</v>
      </c>
      <c r="T554" s="208">
        <f t="shared" si="34"/>
        <v>-0.11242969270489311</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105.26516383157701</v>
      </c>
      <c r="F555" s="128">
        <f>VLOOKUP(A555,'Tüm - Sektör'!$A:$H,6,0)</f>
        <v>193.93171239892965</v>
      </c>
      <c r="G555" s="127">
        <f>VLOOKUP(A555,'Tüm - Sektör'!$A:$H,7,0)</f>
        <v>72.105159999999998</v>
      </c>
      <c r="H555" s="159">
        <v>5.27</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75.901614805020742</v>
      </c>
      <c r="R555" s="166" t="str">
        <f t="shared" si="33"/>
        <v/>
      </c>
      <c r="S555" s="191">
        <v>75.471983023105523</v>
      </c>
      <c r="T555" s="208">
        <f t="shared" si="34"/>
        <v>-0.42963178191521934</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76.773681421867806</v>
      </c>
      <c r="F556" s="128">
        <f>VLOOKUP(A556,'Tüm - Sektör'!$A:$H,6,0)</f>
        <v>136.60797406026299</v>
      </c>
      <c r="G556" s="127">
        <f>VLOOKUP(A556,'Tüm - Sektör'!$A:$H,7,0)</f>
        <v>100.007176</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76.779190701246648</v>
      </c>
      <c r="R556" s="166" t="str">
        <f t="shared" si="33"/>
        <v/>
      </c>
      <c r="S556" s="191">
        <v>76.339615181964703</v>
      </c>
      <c r="T556" s="208">
        <f t="shared" si="34"/>
        <v>-0.43957551928194505</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79.221914892811341</v>
      </c>
      <c r="R557" s="166" t="str">
        <f t="shared" si="33"/>
        <v/>
      </c>
      <c r="S557" s="191">
        <v>78.599345817032869</v>
      </c>
      <c r="T557" s="208">
        <f t="shared" si="34"/>
        <v>-0.62256907577847187</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178.11342262752919</v>
      </c>
      <c r="F558" s="128">
        <f>VLOOKUP(A558,'Tüm - Sektör'!$A:$H,6,0)</f>
        <v>173.09370534560048</v>
      </c>
      <c r="G558" s="127">
        <f>VLOOKUP(A558,'Tüm - Sektör'!$A:$H,7,0)</f>
        <v>51.044795000000001</v>
      </c>
      <c r="H558" s="159">
        <v>4.4000000000000004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90.917631447705887</v>
      </c>
      <c r="R558" s="166" t="str">
        <f t="shared" si="33"/>
        <v/>
      </c>
      <c r="S558" s="191">
        <v>89.896085026945144</v>
      </c>
      <c r="T558" s="208">
        <f t="shared" si="34"/>
        <v>-1.0215464207607425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95.013841942428513</v>
      </c>
      <c r="R559" s="166" t="str">
        <f t="shared" si="33"/>
        <v/>
      </c>
      <c r="S559" s="191">
        <v>96.38753604280096</v>
      </c>
      <c r="T559" s="208">
        <f t="shared" si="34"/>
        <v>1.3736941003724468</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121.59117726431508</v>
      </c>
      <c r="R560" s="166" t="str">
        <f t="shared" si="33"/>
        <v/>
      </c>
      <c r="S560" s="191">
        <v>121.22271915139292</v>
      </c>
      <c r="T560" s="208">
        <f t="shared" si="34"/>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140.36792110996447</v>
      </c>
      <c r="R561" s="166" t="str">
        <f t="shared" si="33"/>
        <v/>
      </c>
      <c r="S561" s="191">
        <v>136.53534988511902</v>
      </c>
      <c r="T561" s="208">
        <f t="shared" si="34"/>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153.86387889703855</v>
      </c>
      <c r="R562" s="166" t="str">
        <f t="shared" si="33"/>
        <v/>
      </c>
      <c r="S562" s="191">
        <v>149.27092728817172</v>
      </c>
      <c r="T562" s="208">
        <f t="shared" si="34"/>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181.82495907193584</v>
      </c>
      <c r="T563" s="208">
        <f t="shared" si="34"/>
        <v>6.3798231253310576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92.792095598128569</v>
      </c>
      <c r="F564" s="128">
        <f>VLOOKUP(A564,'Tüm - Sektör'!$A:$H,6,0)</f>
        <v>132.5601365687551</v>
      </c>
      <c r="G564" s="127">
        <f>VLOOKUP(A564,'Tüm - Sektör'!$A:$H,7,0)</f>
        <v>199.57396499999999</v>
      </c>
      <c r="H564" s="159">
        <v>2.16</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185.18886439177564</v>
      </c>
      <c r="R564" s="166" t="str">
        <f t="shared" si="33"/>
        <v/>
      </c>
      <c r="S564" s="191">
        <v>183.48988398451161</v>
      </c>
      <c r="T564" s="208">
        <f t="shared" si="34"/>
        <v>-1.6989804072640311</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104.12815006311624</v>
      </c>
      <c r="F565" s="128">
        <f>VLOOKUP(A565,'Tüm - Sektör'!$A:$H,6,0)</f>
        <v>412.8661662719511</v>
      </c>
      <c r="G565" s="127">
        <f>VLOOKUP(A565,'Tüm - Sektör'!$A:$H,7,0)</f>
        <v>192.870518</v>
      </c>
      <c r="H565" s="159">
        <v>1.96</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200.83250241054961</v>
      </c>
      <c r="R565" s="166">
        <f t="shared" si="33"/>
        <v>5.1020408163265354E-3</v>
      </c>
      <c r="S565" s="191">
        <v>198.80389127508951</v>
      </c>
      <c r="T565" s="208">
        <f t="shared" si="34"/>
        <v>-2.0286111354600962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205.15506705763062</v>
      </c>
      <c r="T566" s="208">
        <f t="shared" si="34"/>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330.58419216293731</v>
      </c>
      <c r="T567" s="208">
        <f t="shared" si="34"/>
        <v>-2.7548682680244951</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35.29065501088067</v>
      </c>
      <c r="F569" s="128">
        <f>VLOOKUP(A569,'Tüm - Sektör'!$A:$H,6,0)</f>
        <v>2.9431057368406424</v>
      </c>
      <c r="G569" s="127">
        <f>VLOOKUP(A569,'Tüm - Sektör'!$A:$H,7,0)</f>
        <v>5.2214700000000004E-4</v>
      </c>
      <c r="H569" s="159">
        <v>2171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1.8426909641966311E-4</v>
      </c>
      <c r="R569" s="166" t="str">
        <f t="shared" ref="R569:R603" si="36">IF(OR(H569="", H570="", Q569=0), "", IF(H569&lt;H570, (H570-H569)/H569, ""))</f>
        <v/>
      </c>
      <c r="S569" s="191">
        <v>1.7507580233132983E-4</v>
      </c>
      <c r="T569" s="208">
        <f t="shared" ref="T569:T603" si="37">S569-Q569</f>
        <v>-9.1932940883332807E-6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63.749718604757724</v>
      </c>
      <c r="F570" s="128">
        <f>VLOOKUP(A570,'Tüm - Sektör'!$A:$H,6,0)</f>
        <v>0.53071693810154619</v>
      </c>
      <c r="G570" s="127">
        <f>VLOOKUP(A570,'Tüm - Sektör'!$A:$H,7,0)</f>
        <v>1.7811269999999999</v>
      </c>
      <c r="H570" s="159">
        <v>358.75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1.1354634504933632</v>
      </c>
      <c r="R570" s="166" t="str">
        <f t="shared" si="36"/>
        <v/>
      </c>
      <c r="S570" s="191">
        <v>1.1183184979121317</v>
      </c>
      <c r="T570" s="208">
        <f t="shared" si="37"/>
        <v>-1.7144952581231498E-2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1.4236623397743975</v>
      </c>
      <c r="R571" s="166" t="str">
        <f t="shared" si="36"/>
        <v/>
      </c>
      <c r="S571" s="191">
        <v>1.4313027458912546</v>
      </c>
      <c r="T571" s="208">
        <f t="shared" si="37"/>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67.021198754900269</v>
      </c>
      <c r="F572" s="128">
        <f>VLOOKUP(A572,'Tüm - Sektör'!$A:$H,6,0)</f>
        <v>3.0409808514603283</v>
      </c>
      <c r="G572" s="127">
        <f>VLOOKUP(A572,'Tüm - Sektör'!$A:$H,7,0)</f>
        <v>2.3602780000000001</v>
      </c>
      <c r="H572" s="159">
        <v>253.75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1.5818866095481852</v>
      </c>
      <c r="R572" s="166" t="str">
        <f t="shared" si="36"/>
        <v/>
      </c>
      <c r="S572" s="191">
        <v>1.5818866095481852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1.587572766786377</v>
      </c>
      <c r="R573" s="166" t="str">
        <f t="shared" si="36"/>
        <v/>
      </c>
      <c r="S573" s="191">
        <v>1.5313620563834147</v>
      </c>
      <c r="T573" s="208">
        <f t="shared" si="37"/>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87.227259984163027</v>
      </c>
      <c r="F574" s="128">
        <f>VLOOKUP(A574,'Tüm - Sektör'!$A:$H,6,0)</f>
        <v>47.406119556610342</v>
      </c>
      <c r="G574" s="127">
        <f>VLOOKUP(A574,'Tüm - Sektör'!$A:$H,7,0)</f>
        <v>2.010942</v>
      </c>
      <c r="H574" s="159">
        <v>228.1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1.7540896064707276</v>
      </c>
      <c r="R574" s="166" t="str">
        <f t="shared" si="36"/>
        <v/>
      </c>
      <c r="S574" s="191">
        <v>1.7703886691857209</v>
      </c>
      <c r="T574" s="208">
        <f t="shared" si="37"/>
        <v>1.6299062714993262E-2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125.59057397529708</v>
      </c>
      <c r="F576" s="128">
        <f>VLOOKUP(A576,'Tüm - Sektör'!$A:$H,6,0)</f>
        <v>135.04362793042696</v>
      </c>
      <c r="G576" s="127">
        <f>VLOOKUP(A576,'Tüm - Sektör'!$A:$H,7,0)</f>
        <v>2.1097030000000001</v>
      </c>
      <c r="H576" s="159">
        <v>151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2.6495881068740617</v>
      </c>
      <c r="R576" s="166" t="str">
        <f t="shared" si="36"/>
        <v/>
      </c>
      <c r="S576" s="191">
        <v>2.6672520275865561</v>
      </c>
      <c r="T576" s="208">
        <f t="shared" si="37"/>
        <v>1.7663920712494452E-2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75.61953573234797</v>
      </c>
      <c r="F577" s="128">
        <f>VLOOKUP(A577,'Tüm - Sektör'!$A:$H,6,0)</f>
        <v>14.337957659411304</v>
      </c>
      <c r="G577" s="127">
        <f>VLOOKUP(A577,'Tüm - Sektör'!$A:$H,7,0)</f>
        <v>3.6238980000000001</v>
      </c>
      <c r="H577" s="159">
        <v>146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2.7403748430138433</v>
      </c>
      <c r="R577" s="166" t="str">
        <f t="shared" si="36"/>
        <v/>
      </c>
      <c r="S577" s="191">
        <v>2.6322021518422445</v>
      </c>
      <c r="T577" s="208">
        <f t="shared" si="37"/>
        <v>-0.10817269117159878</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41.973953988893186</v>
      </c>
      <c r="F580" s="128">
        <f>VLOOKUP(A580,'Tüm - Sektör'!$A:$H,6,0)</f>
        <v>48.819851023286361</v>
      </c>
      <c r="G580" s="127">
        <f>VLOOKUP(A580,'Tüm - Sektör'!$A:$H,7,0)</f>
        <v>13.431647</v>
      </c>
      <c r="H580" s="159">
        <v>70.95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5.6377933317305517</v>
      </c>
      <c r="R580" s="166" t="str">
        <f t="shared" si="36"/>
        <v/>
      </c>
      <c r="S580" s="191">
        <v>5.5478701371190393</v>
      </c>
      <c r="T580" s="208">
        <f t="shared" si="37"/>
        <v>-8.9923194611512436E-2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5.5183835507300163</v>
      </c>
      <c r="T581" s="208">
        <f t="shared" si="37"/>
        <v>-0.14049632802424394</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122.21391389311425</v>
      </c>
      <c r="F583" s="128">
        <f>VLOOKUP(A583,'Tüm - Sektör'!$A:$H,6,0)</f>
        <v>235.05825529296743</v>
      </c>
      <c r="G583" s="127">
        <f>VLOOKUP(A583,'Tüm - Sektör'!$A:$H,7,0)</f>
        <v>5.8189539999999997</v>
      </c>
      <c r="H583" s="159">
        <v>56.25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7.1115714310399269</v>
      </c>
      <c r="R583" s="166">
        <f t="shared" si="36"/>
        <v>8.0000000000000505E-3</v>
      </c>
      <c r="S583" s="191">
        <v>7.0365152681793486</v>
      </c>
      <c r="T583" s="208">
        <f t="shared" si="37"/>
        <v>-7.5056162860578368E-2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47.124313485166731</v>
      </c>
      <c r="F584" s="128">
        <f>VLOOKUP(A584,'Tüm - Sektör'!$A:$H,6,0)</f>
        <v>6.6270390655850914E-2</v>
      </c>
      <c r="G584" s="127">
        <f>VLOOKUP(A584,'Tüm - Sektör'!$A:$H,7,0)</f>
        <v>15.215797999999999</v>
      </c>
      <c r="H584" s="159">
        <v>56.7</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7.1703403487897299</v>
      </c>
      <c r="R584" s="166" t="str">
        <f t="shared" si="36"/>
        <v/>
      </c>
      <c r="S584" s="191">
        <v>7.113880975964614</v>
      </c>
      <c r="T584" s="208">
        <f t="shared" si="37"/>
        <v>-5.6459372825115928E-2</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161.1964646391375</v>
      </c>
      <c r="F586" s="128">
        <f>VLOOKUP(A586,'Tüm - Sektör'!$A:$H,6,0)</f>
        <v>172.88338120885618</v>
      </c>
      <c r="G586" s="127">
        <f>VLOOKUP(A586,'Tüm - Sektör'!$A:$H,7,0)</f>
        <v>5.7719040000000001</v>
      </c>
      <c r="H586" s="159">
        <v>43</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9.3041051903649628</v>
      </c>
      <c r="R586" s="166" t="str">
        <f t="shared" si="36"/>
        <v/>
      </c>
      <c r="S586" s="191">
        <v>9.1634567839141887</v>
      </c>
      <c r="T586" s="208">
        <f t="shared" si="37"/>
        <v>-0.14064840645077403</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68.654795108345851</v>
      </c>
      <c r="F587" s="128">
        <f>VLOOKUP(A587,'Tüm - Sektör'!$A:$H,6,0)</f>
        <v>0.7540339935018765</v>
      </c>
      <c r="G587" s="127">
        <f>VLOOKUP(A587,'Tüm - Sektör'!$A:$H,7,0)</f>
        <v>14.975438</v>
      </c>
      <c r="H587" s="159">
        <v>39.5</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10.281356275477368</v>
      </c>
      <c r="R587" s="166" t="str">
        <f t="shared" si="36"/>
        <v/>
      </c>
      <c r="S587" s="191">
        <v>9.9929520886160432</v>
      </c>
      <c r="T587" s="208">
        <f t="shared" si="37"/>
        <v>-0.28840418686132452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14.545853152972427</v>
      </c>
      <c r="R589" s="166" t="str">
        <f t="shared" si="36"/>
        <v/>
      </c>
      <c r="S589" s="191">
        <v>14.503660685523633</v>
      </c>
      <c r="T589" s="208">
        <f t="shared" si="37"/>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118.25677685241851</v>
      </c>
      <c r="F590" s="128">
        <f>VLOOKUP(A590,'Tüm - Sektör'!$A:$H,6,0)</f>
        <v>15.161125237489554</v>
      </c>
      <c r="G590" s="127">
        <f>VLOOKUP(A590,'Tüm - Sektör'!$A:$H,7,0)</f>
        <v>16.107241999999999</v>
      </c>
      <c r="H590" s="159">
        <v>21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19.047905229019033</v>
      </c>
      <c r="R590" s="166" t="str">
        <f t="shared" si="36"/>
        <v/>
      </c>
      <c r="S590" s="191">
        <v>20.000300490469982</v>
      </c>
      <c r="T590" s="208">
        <f t="shared" si="37"/>
        <v>0.95239526145094899</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29.903220363869835</v>
      </c>
      <c r="R591" s="166" t="str">
        <f t="shared" si="36"/>
        <v/>
      </c>
      <c r="S591" s="191">
        <v>30.083089358539727</v>
      </c>
      <c r="T591" s="208">
        <f t="shared" si="37"/>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30.078669550026554</v>
      </c>
      <c r="R592" s="166" t="str">
        <f t="shared" si="36"/>
        <v/>
      </c>
      <c r="S592" s="191">
        <v>30.078669550026554</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45.307096503047006</v>
      </c>
      <c r="T597" s="208">
        <f t="shared" si="37"/>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421</v>
      </c>
      <c r="B598" s="136" t="s">
        <v>255</v>
      </c>
      <c r="C598" s="137">
        <v>181919399</v>
      </c>
      <c r="D598" s="137">
        <v>120000000</v>
      </c>
      <c r="E598" s="128">
        <f>VLOOKUP(A598,'Tüm - Sektör'!$A:$H,5,0)</f>
        <v>126.10594917425824</v>
      </c>
      <c r="F598" s="128">
        <f>VLOOKUP(A598,'Tüm - Sektör'!$A:$H,6,0)</f>
        <v>119.5543698272778</v>
      </c>
      <c r="G598" s="127">
        <f>VLOOKUP(A598,'Tüm - Sektör'!$A:$H,7,0)</f>
        <v>42.875571000000001</v>
      </c>
      <c r="H598" s="159">
        <v>7.4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54.068645773433012</v>
      </c>
      <c r="R598" s="166" t="str">
        <f t="shared" si="36"/>
        <v/>
      </c>
      <c r="S598" s="191">
        <v>54.068645773433012</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407</v>
      </c>
      <c r="B599" s="136" t="s">
        <v>349</v>
      </c>
      <c r="C599" s="137">
        <v>4259374646</v>
      </c>
      <c r="D599" s="137">
        <v>588505080</v>
      </c>
      <c r="E599" s="128">
        <f>VLOOKUP(A599,'Tüm - Sektör'!$A:$H,5,0)</f>
        <v>25.268818865518472</v>
      </c>
      <c r="F599" s="128">
        <f>VLOOKUP(A599,'Tüm - Sektör'!$A:$H,6,0)</f>
        <v>5.3671624350121308</v>
      </c>
      <c r="G599" s="127">
        <f>VLOOKUP(A599,'Tüm - Sektör'!$A:$H,7,0)</f>
        <v>218.04563899999999</v>
      </c>
      <c r="H599" s="159">
        <v>7.26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55.097557563072307</v>
      </c>
      <c r="R599" s="166" t="str">
        <f t="shared" si="36"/>
        <v/>
      </c>
      <c r="S599" s="191">
        <v>49.628817358300857</v>
      </c>
      <c r="T599" s="208">
        <f t="shared" si="37"/>
        <v>-5.46874020477145</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10.565856003125802</v>
      </c>
      <c r="F600" s="128">
        <f>VLOOKUP(A600,'Tüm - Sektör'!$A:$H,6,0)</f>
        <v>2.7091938469553338</v>
      </c>
      <c r="G600" s="127">
        <f>VLOOKUP(A600,'Tüm - Sektör'!$A:$H,7,0)</f>
        <v>1143.8313330000001</v>
      </c>
      <c r="H600" s="159">
        <v>3.31</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120.8555715634144</v>
      </c>
      <c r="R600" s="166" t="str">
        <f t="shared" si="36"/>
        <v/>
      </c>
      <c r="S600" s="191">
        <v>124.23352232139803</v>
      </c>
      <c r="T600" s="208">
        <f t="shared" si="37"/>
        <v>3.3779507579836263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52.680696765431556</v>
      </c>
      <c r="F602" s="128">
        <f>VLOOKUP(A602,'Tüm - Sektör'!$A:$H,6,0)</f>
        <v>50.801057633010181</v>
      </c>
      <c r="G602" s="127">
        <f>VLOOKUP(A602,'Tüm - Sektör'!$A:$H,7,0)</f>
        <v>759.30591400000003</v>
      </c>
      <c r="H602" s="159">
        <v>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400.00764607632851</v>
      </c>
      <c r="R602" s="166" t="str">
        <f t="shared" si="36"/>
        <v/>
      </c>
      <c r="S602" s="191">
        <v>388.35693793818302</v>
      </c>
      <c r="T602" s="208">
        <f t="shared" si="37"/>
        <v>-11.65070813814549</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11.9</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88.4</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32.659999999999997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28.26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126.7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179.2</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96.05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36.880000000000003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18.78</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112.9</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11.79</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415.25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13.95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45.4</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15.99</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13.37</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2.3199999999999998</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11.38</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-3749.2199418588789</v>
      </c>
      <c r="E2" s="17">
        <v>7.41</v>
      </c>
      <c r="F2" s="13" t="s">
        <v>679</v>
      </c>
      <c r="G2" s="13">
        <v>-1049101373</v>
      </c>
      <c r="H2" s="13" t="s">
        <v>1435</v>
      </c>
      <c r="I2" s="13">
        <v>13.415773816296296</v>
      </c>
      <c r="J2" s="13">
        <v>9055647326</v>
      </c>
      <c r="K2" s="13">
        <v>675000000</v>
      </c>
      <c r="L2" s="13">
        <v>0.52177385336483673</v>
      </c>
      <c r="M2" s="13">
        <v>4725000000</v>
      </c>
      <c r="N2" s="13" t="s">
        <v>956</v>
      </c>
      <c r="O2" s="13">
        <v>43.778318896109958</v>
      </c>
      <c r="P2" s="13">
        <v>296.22414025477963</v>
      </c>
      <c r="Q2" s="15"/>
      <c r="R2" s="20">
        <v>9.874138008492654</v>
      </c>
      <c r="T2" s="118">
        <v>-16.747572909351067</v>
      </c>
      <c r="U2" s="118">
        <v>9.9331768328925563</v>
      </c>
      <c r="V2" s="20">
        <v>33.074800609426724</v>
      </c>
      <c r="W2" s="20">
        <v>52.176638403766681</v>
      </c>
      <c r="X2" s="20">
        <v>46.83433059561996</v>
      </c>
    </row>
    <row r="3" spans="1:24">
      <c r="A3" s="13" t="s">
        <v>666</v>
      </c>
      <c r="B3" s="13">
        <v>60</v>
      </c>
      <c r="C3" s="13" t="s">
        <v>372</v>
      </c>
      <c r="D3" s="13">
        <v>-436.04981802056295</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238.80409259441248</v>
      </c>
      <c r="Q3" s="16" t="s">
        <v>2212</v>
      </c>
      <c r="R3" s="20">
        <v>7.9601364198137494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11.79</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-34298.278914638729</v>
      </c>
      <c r="E5" s="17">
        <v>113</v>
      </c>
      <c r="F5" s="13" t="s">
        <v>255</v>
      </c>
      <c r="G5" s="13">
        <v>5814918</v>
      </c>
      <c r="H5" s="13" t="s">
        <v>1438</v>
      </c>
      <c r="I5" s="13">
        <v>59.558734995383197</v>
      </c>
      <c r="J5" s="13">
        <v>638570889</v>
      </c>
      <c r="K5" s="13">
        <v>10721700</v>
      </c>
      <c r="L5" s="13">
        <v>1.8301261772676893</v>
      </c>
      <c r="M5" s="13">
        <v>1168665300</v>
      </c>
      <c r="N5" s="13" t="s">
        <v>778</v>
      </c>
      <c r="O5" s="13">
        <v>36.620577973153658</v>
      </c>
      <c r="P5" s="13">
        <v>431.88958318384095</v>
      </c>
      <c r="Q5" s="15"/>
      <c r="R5" s="20">
        <v>14.396319439461365</v>
      </c>
      <c r="T5" s="118">
        <v>-24.856968396348833</v>
      </c>
      <c r="U5" s="120">
        <v>64.655929159217038</v>
      </c>
      <c r="V5" s="20">
        <v>39.439553056690279</v>
      </c>
      <c r="W5" s="20">
        <v>37.149213312589772</v>
      </c>
      <c r="X5" s="20">
        <v>52.712590224316116</v>
      </c>
    </row>
    <row r="6" spans="1:24">
      <c r="A6" s="13" t="s">
        <v>373</v>
      </c>
      <c r="B6" s="13">
        <v>60</v>
      </c>
      <c r="C6" s="13" t="s">
        <v>372</v>
      </c>
      <c r="D6" s="14">
        <v>4474.1442435817189</v>
      </c>
      <c r="E6" s="17">
        <v>30.78</v>
      </c>
      <c r="F6" s="13" t="s">
        <v>680</v>
      </c>
      <c r="G6" s="13">
        <v>-35004000</v>
      </c>
      <c r="H6" s="13" t="s">
        <v>1439</v>
      </c>
      <c r="I6" s="13">
        <v>4.9975180375180379</v>
      </c>
      <c r="J6" s="13">
        <v>1298730000</v>
      </c>
      <c r="K6" s="13">
        <v>259875000</v>
      </c>
      <c r="L6" s="13">
        <v>6.0029798341456653</v>
      </c>
      <c r="M6" s="13">
        <v>7796250000</v>
      </c>
      <c r="N6" s="13" t="s">
        <v>498</v>
      </c>
      <c r="O6" s="13">
        <v>63.914985035081152</v>
      </c>
      <c r="P6" s="13">
        <v>563.2848316540717</v>
      </c>
      <c r="Q6" s="15"/>
      <c r="R6" s="20">
        <v>18.776161055135724</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568.59131502026798</v>
      </c>
      <c r="Q7" s="16" t="s">
        <v>2215</v>
      </c>
      <c r="R7" s="20">
        <v>18.953043834008934</v>
      </c>
      <c r="T7" s="118">
        <v>-1.6781371458968275</v>
      </c>
      <c r="U7" s="120">
        <v>0.3670973827086299</v>
      </c>
      <c r="V7" s="20">
        <v>35.465537997522794</v>
      </c>
      <c r="W7" s="20">
        <v>53.950096746471665</v>
      </c>
      <c r="X7" s="20">
        <v>44.612067574994967</v>
      </c>
    </row>
    <row r="8" spans="1:24">
      <c r="A8" s="13" t="s">
        <v>478</v>
      </c>
      <c r="B8" s="13">
        <v>60</v>
      </c>
      <c r="C8" s="13" t="s">
        <v>372</v>
      </c>
      <c r="D8" s="14">
        <v>14020.387896973858</v>
      </c>
      <c r="E8" s="17">
        <v>56.55</v>
      </c>
      <c r="F8" s="13" t="s">
        <v>221</v>
      </c>
      <c r="G8" s="13">
        <v>-113776797</v>
      </c>
      <c r="H8" s="13" t="s">
        <v>1441</v>
      </c>
      <c r="I8" s="13">
        <v>29.17590977528652</v>
      </c>
      <c r="J8" s="13">
        <v>15925799746</v>
      </c>
      <c r="K8" s="13">
        <v>545854435</v>
      </c>
      <c r="L8" s="13">
        <v>1.9536665844875178</v>
      </c>
      <c r="M8" s="13">
        <v>31113702795</v>
      </c>
      <c r="N8" s="13" t="s">
        <v>1442</v>
      </c>
      <c r="O8" s="13">
        <v>16.606615783972916</v>
      </c>
      <c r="P8" s="13">
        <v>1214.4988519888116</v>
      </c>
      <c r="Q8" s="15"/>
      <c r="R8" s="20">
        <v>40.483295066293721</v>
      </c>
      <c r="T8" s="118">
        <v>21.651476584926073</v>
      </c>
      <c r="U8" s="118"/>
      <c r="V8" s="20">
        <v>52.245722226616259</v>
      </c>
      <c r="W8" s="20">
        <v>34.417136419197931</v>
      </c>
      <c r="X8" s="20">
        <v>57.446756788299311</v>
      </c>
    </row>
    <row r="9" spans="1:24">
      <c r="A9" s="13" t="s">
        <v>681</v>
      </c>
      <c r="B9" s="13">
        <v>60</v>
      </c>
      <c r="C9" s="13" t="s">
        <v>372</v>
      </c>
      <c r="D9" s="14">
        <v>-7061.8004231342366</v>
      </c>
      <c r="E9" s="17">
        <v>18.329999999999998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911.60945603986613</v>
      </c>
      <c r="Q9" s="15"/>
      <c r="R9" s="20">
        <v>30.386981867995537</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408.35134590969994</v>
      </c>
      <c r="Q10" s="15"/>
      <c r="R10" s="20">
        <v>13.611711530323332</v>
      </c>
      <c r="T10" s="118">
        <v>-5.7848939729502291</v>
      </c>
      <c r="U10" s="120">
        <v>2.4936483355479133</v>
      </c>
      <c r="V10" s="20">
        <v>41.306601841692526</v>
      </c>
      <c r="W10" s="20">
        <v>52.591964528083544</v>
      </c>
      <c r="X10" s="20">
        <v>46.574821056034374</v>
      </c>
    </row>
    <row r="11" spans="1:24">
      <c r="A11" s="13" t="s">
        <v>682</v>
      </c>
      <c r="B11" s="13">
        <v>60</v>
      </c>
      <c r="C11" s="13" t="s">
        <v>372</v>
      </c>
      <c r="D11" s="14">
        <v>54035.09664041394</v>
      </c>
      <c r="E11" s="17">
        <v>255.75</v>
      </c>
      <c r="F11" s="13" t="s">
        <v>683</v>
      </c>
      <c r="G11" s="13">
        <v>2089864424</v>
      </c>
      <c r="H11" s="13" t="s">
        <v>1445</v>
      </c>
      <c r="I11" s="13" t="s">
        <v>1026</v>
      </c>
      <c r="J11" s="13">
        <v>10363411307</v>
      </c>
      <c r="K11" s="13">
        <v>0</v>
      </c>
      <c r="L11" s="13" t="s">
        <v>1446</v>
      </c>
      <c r="M11" s="13" t="s">
        <v>1447</v>
      </c>
      <c r="N11" s="13" t="s">
        <v>1201</v>
      </c>
      <c r="O11" s="13">
        <v>42.089484594348342</v>
      </c>
      <c r="P11" s="13">
        <v>2265.8777854820523</v>
      </c>
      <c r="Q11" s="15"/>
      <c r="R11" s="20">
        <v>75.529259516068407</v>
      </c>
      <c r="T11" s="118">
        <v>26.235327095687637</v>
      </c>
      <c r="U11" s="118">
        <v>371.97023360518813</v>
      </c>
      <c r="V11" s="20">
        <v>48.862972574589634</v>
      </c>
      <c r="W11" s="20">
        <v>55.487723369242417</v>
      </c>
      <c r="X11" s="20">
        <v>67.266407960855801</v>
      </c>
    </row>
    <row r="12" spans="1:24">
      <c r="A12" s="13" t="s">
        <v>243</v>
      </c>
      <c r="B12" s="13">
        <v>60</v>
      </c>
      <c r="C12" s="13" t="s">
        <v>372</v>
      </c>
      <c r="D12" s="14">
        <v>-4467.504433375424</v>
      </c>
      <c r="E12" s="17">
        <v>32.86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1546.106607768754</v>
      </c>
      <c r="Q12" s="15"/>
      <c r="R12" s="20">
        <v>51.536886925625133</v>
      </c>
      <c r="T12" s="118">
        <v>15.273501297364902</v>
      </c>
      <c r="U12" s="120">
        <v>27.612425613610405</v>
      </c>
      <c r="V12" s="20">
        <v>56.06937025717275</v>
      </c>
      <c r="W12" s="20">
        <v>31.216327226567131</v>
      </c>
      <c r="X12" s="20">
        <v>60.920518013533929</v>
      </c>
    </row>
    <row r="13" spans="1:24">
      <c r="A13" s="13" t="s">
        <v>516</v>
      </c>
      <c r="B13" s="13">
        <v>60</v>
      </c>
      <c r="C13" s="13" t="s">
        <v>372</v>
      </c>
      <c r="D13" s="14">
        <v>-1298.1700520652905</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12.522226766524298</v>
      </c>
      <c r="Q13" s="16" t="s">
        <v>2202</v>
      </c>
      <c r="R13" s="20">
        <v>0.41740755888414327</v>
      </c>
      <c r="T13" s="118">
        <v>-3.2895168004934039</v>
      </c>
      <c r="U13" s="118"/>
      <c r="V13" s="20">
        <v>35.697988493073133</v>
      </c>
      <c r="W13" s="20">
        <v>48.870242238559008</v>
      </c>
      <c r="X13" s="20">
        <v>43.750506216122979</v>
      </c>
    </row>
    <row r="14" spans="1:24">
      <c r="A14" s="13" t="s">
        <v>21</v>
      </c>
      <c r="B14" s="13">
        <v>60</v>
      </c>
      <c r="C14" s="13" t="s">
        <v>372</v>
      </c>
      <c r="D14" s="13">
        <v>-851.69678079162202</v>
      </c>
      <c r="E14" s="17">
        <v>7.07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334.76781447455585</v>
      </c>
      <c r="Q14" s="15"/>
      <c r="R14" s="20">
        <v>11.158927149151861</v>
      </c>
      <c r="T14" s="118">
        <v>-3.424392737502826</v>
      </c>
      <c r="U14" s="120">
        <v>3.1138173642953149</v>
      </c>
      <c r="V14" s="20">
        <v>40.57305780642475</v>
      </c>
      <c r="W14" s="20">
        <v>49.182709444332623</v>
      </c>
      <c r="X14" s="20">
        <v>49.490476793632517</v>
      </c>
    </row>
    <row r="15" spans="1:24">
      <c r="A15" s="13" t="s">
        <v>446</v>
      </c>
      <c r="B15" s="13">
        <v>60</v>
      </c>
      <c r="C15" s="13" t="s">
        <v>372</v>
      </c>
      <c r="D15" s="14">
        <v>12416.61440096216</v>
      </c>
      <c r="E15" s="17">
        <v>38.880000000000003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2876.4939481984957</v>
      </c>
      <c r="Q15" s="15"/>
      <c r="R15" s="20">
        <v>95.883131606616516</v>
      </c>
      <c r="T15" s="118">
        <v>10.399469728439215</v>
      </c>
      <c r="U15" s="118">
        <v>44.99413503443229</v>
      </c>
      <c r="V15" s="20">
        <v>34.335746685266415</v>
      </c>
      <c r="W15" s="20">
        <v>46.988910920380519</v>
      </c>
      <c r="X15" s="20">
        <v>58.710834679559028</v>
      </c>
    </row>
    <row r="16" spans="1:24">
      <c r="A16" s="13" t="s">
        <v>547</v>
      </c>
      <c r="B16" s="13">
        <v>60</v>
      </c>
      <c r="C16" s="13" t="s">
        <v>372</v>
      </c>
      <c r="D16" s="14">
        <v>-9129.7520724704027</v>
      </c>
      <c r="E16" s="17">
        <v>14.43</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10637.516058002489</v>
      </c>
      <c r="E17" s="17">
        <v>72.3</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1199.6973675341146</v>
      </c>
      <c r="Q17" s="15"/>
      <c r="R17" s="20">
        <v>39.989912251137156</v>
      </c>
      <c r="T17" s="118">
        <v>-32.81457751577463</v>
      </c>
      <c r="U17" s="120">
        <v>60.38784039530114</v>
      </c>
      <c r="V17" s="20">
        <v>43.337712311168524</v>
      </c>
      <c r="W17" s="20">
        <v>65.295909276110393</v>
      </c>
      <c r="X17" s="20">
        <v>51.843757126955026</v>
      </c>
    </row>
    <row r="18" spans="1:35">
      <c r="A18" s="13" t="s">
        <v>275</v>
      </c>
      <c r="B18" s="13">
        <v>60</v>
      </c>
      <c r="C18" s="13" t="s">
        <v>372</v>
      </c>
      <c r="D18" s="14">
        <v>14478.998642503029</v>
      </c>
      <c r="E18" s="17">
        <v>239.4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1729.2443866252386</v>
      </c>
      <c r="Q18" s="15"/>
      <c r="R18" s="20">
        <v>57.641479554174616</v>
      </c>
      <c r="T18" s="118">
        <v>229.10887432431849</v>
      </c>
      <c r="U18" s="118">
        <v>281.74099104179476</v>
      </c>
      <c r="V18" s="20">
        <v>65.574460835442537</v>
      </c>
      <c r="W18" s="20">
        <v>59.985541158599425</v>
      </c>
      <c r="X18" s="20">
        <v>72.15548856486943</v>
      </c>
    </row>
    <row r="19" spans="1:35">
      <c r="A19" s="13" t="s">
        <v>34</v>
      </c>
      <c r="B19" s="13">
        <v>60</v>
      </c>
      <c r="C19" s="13" t="s">
        <v>372</v>
      </c>
      <c r="D19" s="14">
        <v>-827.08318122536537</v>
      </c>
      <c r="E19" s="17">
        <v>10.16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402.48638049281624</v>
      </c>
      <c r="Q19" s="15"/>
      <c r="R19" s="20">
        <v>13.416212683093875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-418.33667975087252</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267.67961282236155</v>
      </c>
      <c r="Q20" s="15"/>
      <c r="R20" s="20">
        <v>8.9226537607453853</v>
      </c>
      <c r="T20" s="118">
        <v>-0.64818775149109609</v>
      </c>
      <c r="U20" s="120">
        <v>1.5997884010072783</v>
      </c>
      <c r="V20" s="20">
        <v>36.690138658538878</v>
      </c>
      <c r="W20" s="20">
        <v>44.904434421392843</v>
      </c>
      <c r="X20" s="20">
        <v>52.934752251953576</v>
      </c>
    </row>
    <row r="21" spans="1:35">
      <c r="A21" s="13" t="s">
        <v>636</v>
      </c>
      <c r="B21" s="13">
        <v>60</v>
      </c>
      <c r="C21" s="13" t="s">
        <v>372</v>
      </c>
      <c r="D21" s="14">
        <v>6661.0684963554331</v>
      </c>
      <c r="E21" s="17">
        <v>16.37</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1926.2579262740883</v>
      </c>
      <c r="Q21" s="16" t="s">
        <v>2252</v>
      </c>
      <c r="R21" s="20">
        <v>64.208597542469604</v>
      </c>
      <c r="T21" s="120">
        <v>182.48842414035622</v>
      </c>
      <c r="U21" s="118"/>
      <c r="V21" s="20">
        <v>54.411978649806848</v>
      </c>
      <c r="W21" s="20">
        <v>40.19146819067717</v>
      </c>
      <c r="X21" s="20">
        <v>88.22271210820864</v>
      </c>
    </row>
    <row r="22" spans="1:35">
      <c r="A22" s="13" t="s">
        <v>454</v>
      </c>
      <c r="B22" s="13">
        <v>60</v>
      </c>
      <c r="C22" s="13" t="s">
        <v>372</v>
      </c>
      <c r="D22" s="14">
        <v>-3596.8704070585391</v>
      </c>
      <c r="E22" s="17">
        <v>22.5</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836.12907664374211</v>
      </c>
      <c r="Q22" s="15"/>
      <c r="R22" s="20">
        <v>27.870969221458072</v>
      </c>
      <c r="T22" s="118">
        <v>7.957512542202565</v>
      </c>
      <c r="U22" s="120">
        <v>11.803354218037647</v>
      </c>
      <c r="V22" s="20">
        <v>43.748934098195285</v>
      </c>
      <c r="W22" s="20">
        <v>33.165219768439371</v>
      </c>
      <c r="X22" s="20">
        <v>59.384539477960679</v>
      </c>
    </row>
    <row r="23" spans="1:35">
      <c r="A23" s="13" t="s">
        <v>685</v>
      </c>
      <c r="B23" s="13">
        <v>60</v>
      </c>
      <c r="C23" s="13" t="s">
        <v>372</v>
      </c>
      <c r="D23" s="13">
        <v>-1559.8540048528521</v>
      </c>
      <c r="E23" s="17">
        <v>6.1</v>
      </c>
      <c r="F23" s="13" t="s">
        <v>683</v>
      </c>
      <c r="G23" s="13">
        <v>3157815002</v>
      </c>
      <c r="H23" s="13" t="s">
        <v>1459</v>
      </c>
      <c r="I23" s="13" t="s">
        <v>785</v>
      </c>
      <c r="J23" s="13">
        <v>7810665698</v>
      </c>
      <c r="K23" s="13">
        <v>0</v>
      </c>
      <c r="L23" s="13" t="s">
        <v>1400</v>
      </c>
      <c r="M23" s="13" t="s">
        <v>1460</v>
      </c>
      <c r="N23" s="13" t="s">
        <v>616</v>
      </c>
      <c r="O23" s="13">
        <v>63.426380347460125</v>
      </c>
      <c r="P23" s="13">
        <v>622.5611566344312</v>
      </c>
      <c r="Q23" s="15"/>
      <c r="R23" s="20">
        <v>20.75203855448104</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37.619999999999997</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14142.403607451684</v>
      </c>
      <c r="E25" s="17">
        <v>244.5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1047.7968053651048</v>
      </c>
      <c r="Q25" s="15"/>
      <c r="R25" s="20">
        <v>34.926560178836823</v>
      </c>
      <c r="T25" s="118">
        <v>27.842338714449113</v>
      </c>
      <c r="U25" s="120">
        <v>171.54513383519372</v>
      </c>
      <c r="V25" s="20">
        <v>55.577578945611528</v>
      </c>
      <c r="W25" s="20">
        <v>44.018414962511926</v>
      </c>
      <c r="X25" s="20">
        <v>57.465741321450515</v>
      </c>
    </row>
    <row r="26" spans="1:35">
      <c r="A26" s="13" t="s">
        <v>265</v>
      </c>
      <c r="B26" s="13">
        <v>60</v>
      </c>
      <c r="C26" s="13" t="s">
        <v>372</v>
      </c>
      <c r="D26" s="14">
        <v>-3553.5720197087348</v>
      </c>
      <c r="E26" s="17">
        <v>10.73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1062.5478414775564</v>
      </c>
      <c r="Q26" s="15"/>
      <c r="R26" s="20">
        <v>35.418261382585214</v>
      </c>
      <c r="T26" s="118">
        <v>6.0174522893563243</v>
      </c>
      <c r="U26" s="120">
        <v>8.2232070885362063</v>
      </c>
      <c r="V26" s="20">
        <v>54.761122746305361</v>
      </c>
      <c r="W26" s="20">
        <v>29.599457655112708</v>
      </c>
      <c r="X26" s="20">
        <v>59.79294159211431</v>
      </c>
    </row>
    <row r="27" spans="1:35">
      <c r="A27" s="13" t="s">
        <v>219</v>
      </c>
      <c r="B27" s="13">
        <v>60</v>
      </c>
      <c r="C27" s="13" t="s">
        <v>372</v>
      </c>
      <c r="D27" s="14">
        <v>-31372.193224502211</v>
      </c>
      <c r="E27" s="17">
        <v>78.650000000000006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901.58010830215176</v>
      </c>
      <c r="Q27" s="15"/>
      <c r="R27" s="20">
        <v>30.052670276738393</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1978.5626519819548</v>
      </c>
      <c r="Q28" s="15"/>
      <c r="R28" s="20">
        <v>65.952088399398491</v>
      </c>
      <c r="T28" s="118">
        <v>3.5461149361468003</v>
      </c>
      <c r="U28" s="118">
        <v>11.228601368110818</v>
      </c>
      <c r="V28" s="20">
        <v>56.829390797489467</v>
      </c>
      <c r="W28" s="20">
        <v>47.380841938666848</v>
      </c>
      <c r="X28" s="20">
        <v>71.46702466943448</v>
      </c>
    </row>
    <row r="29" spans="1:35">
      <c r="A29" s="13" t="s">
        <v>35</v>
      </c>
      <c r="B29" s="13">
        <v>60</v>
      </c>
      <c r="C29" s="13" t="s">
        <v>372</v>
      </c>
      <c r="D29" s="14">
        <v>-35526.153629121422</v>
      </c>
      <c r="E29" s="17">
        <v>28.56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1033.8308565694397</v>
      </c>
      <c r="Q29" s="15"/>
      <c r="R29" s="20">
        <v>34.461028552314659</v>
      </c>
      <c r="T29" s="120">
        <v>55.846080284689492</v>
      </c>
      <c r="U29" s="118">
        <v>68.645704984764322</v>
      </c>
      <c r="V29" s="20">
        <v>53.583240163120188</v>
      </c>
      <c r="W29" s="20">
        <v>61.554028489595972</v>
      </c>
      <c r="X29" s="20">
        <v>77.072005055483757</v>
      </c>
    </row>
    <row r="30" spans="1:35">
      <c r="A30" s="13" t="s">
        <v>99</v>
      </c>
      <c r="B30" s="13">
        <v>60</v>
      </c>
      <c r="C30" s="13" t="s">
        <v>372</v>
      </c>
      <c r="D30" s="14">
        <v>-797.81394297249619</v>
      </c>
      <c r="E30" s="17">
        <v>1.96</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164.24083275219948</v>
      </c>
      <c r="Q30" s="15"/>
      <c r="R30" s="20">
        <v>5.4746944250733156</v>
      </c>
      <c r="T30" s="118">
        <v>-2.4073526292251479</v>
      </c>
      <c r="U30" s="120">
        <v>-3.4264242401846889</v>
      </c>
      <c r="V30" s="20">
        <v>35.175366004111822</v>
      </c>
      <c r="W30" s="20">
        <v>47.818664097363595</v>
      </c>
      <c r="X30" s="20">
        <v>40.499917486626579</v>
      </c>
    </row>
    <row r="31" spans="1:35">
      <c r="A31" s="13" t="s">
        <v>348</v>
      </c>
      <c r="B31" s="13">
        <v>60</v>
      </c>
      <c r="C31" s="13" t="s">
        <v>372</v>
      </c>
      <c r="D31" s="14">
        <v>18101.98922640083</v>
      </c>
      <c r="E31" s="17">
        <v>112.8</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2278.2616037796274</v>
      </c>
      <c r="Q31" s="15"/>
      <c r="R31" s="20">
        <v>75.942053459320917</v>
      </c>
      <c r="T31" s="118">
        <v>26.723118247702473</v>
      </c>
      <c r="U31" s="120">
        <v>44.311301886399264</v>
      </c>
      <c r="V31" s="20">
        <v>52.595047710939781</v>
      </c>
      <c r="W31" s="20">
        <v>41.442326744705497</v>
      </c>
      <c r="X31" s="20">
        <v>55.351330592135895</v>
      </c>
    </row>
    <row r="32" spans="1:35">
      <c r="A32" s="13" t="s">
        <v>434</v>
      </c>
      <c r="B32" s="13">
        <v>60</v>
      </c>
      <c r="C32" s="13" t="s">
        <v>372</v>
      </c>
      <c r="D32" s="14">
        <v>1634.695220072917</v>
      </c>
      <c r="E32" s="17">
        <v>8.75</v>
      </c>
      <c r="F32" s="13" t="s">
        <v>374</v>
      </c>
      <c r="G32" s="13">
        <v>0</v>
      </c>
      <c r="H32" s="13" t="s">
        <v>1468</v>
      </c>
      <c r="I32" s="13" t="s">
        <v>505</v>
      </c>
      <c r="J32" s="13">
        <v>29439691000</v>
      </c>
      <c r="K32" s="13">
        <v>0</v>
      </c>
      <c r="L32" s="13" t="s">
        <v>1306</v>
      </c>
      <c r="M32" s="13" t="s">
        <v>1469</v>
      </c>
      <c r="N32" s="13" t="s">
        <v>788</v>
      </c>
      <c r="O32" s="13">
        <v>347.93630595625137</v>
      </c>
      <c r="P32" s="13">
        <v>2200.4578951574831</v>
      </c>
      <c r="Q32" s="15"/>
      <c r="R32" s="20">
        <v>73.348596505249432</v>
      </c>
      <c r="T32" s="118">
        <v>-0.78756875664881321</v>
      </c>
      <c r="U32" s="120">
        <v>7.7816912965210072</v>
      </c>
      <c r="V32" s="20">
        <v>51.397619488175629</v>
      </c>
      <c r="W32" s="20">
        <v>54.677960730335442</v>
      </c>
      <c r="X32" s="20">
        <v>58.311491678166398</v>
      </c>
    </row>
    <row r="33" spans="1:24">
      <c r="A33" s="13" t="s">
        <v>51</v>
      </c>
      <c r="B33" s="13">
        <v>60</v>
      </c>
      <c r="C33" s="13" t="s">
        <v>372</v>
      </c>
      <c r="D33" s="14">
        <v>-186786.69378776476</v>
      </c>
      <c r="E33" s="17">
        <v>699.5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437.8358422385171</v>
      </c>
      <c r="Q33" s="15"/>
      <c r="R33" s="20">
        <v>14.594528074617237</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-11870.43576954494</v>
      </c>
      <c r="E35" s="17">
        <v>37.979999999999997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113.80527069539878</v>
      </c>
      <c r="Q35" s="15"/>
      <c r="R35" s="20">
        <v>3.7935090231799591</v>
      </c>
      <c r="T35" s="118">
        <v>-22.489223939093392</v>
      </c>
      <c r="U35" s="120">
        <v>-60.485454841719815</v>
      </c>
      <c r="V35" s="20">
        <v>34.611212867113281</v>
      </c>
      <c r="W35" s="20">
        <v>37.904985289635746</v>
      </c>
      <c r="X35" s="20">
        <v>46.921298667988012</v>
      </c>
    </row>
    <row r="36" spans="1:24">
      <c r="A36" s="13" t="s">
        <v>222</v>
      </c>
      <c r="B36" s="13">
        <v>60</v>
      </c>
      <c r="C36" s="13" t="s">
        <v>372</v>
      </c>
      <c r="D36" s="13">
        <v>-158.13775484655679</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216.66025668107955</v>
      </c>
      <c r="Q36" s="15"/>
      <c r="R36" s="20">
        <v>7.222008556035985</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200.94232715015011</v>
      </c>
      <c r="Q37" s="15"/>
      <c r="R37" s="20">
        <v>6.6980775716716705</v>
      </c>
      <c r="T37" s="118">
        <v>-10.604498886139311</v>
      </c>
      <c r="U37" s="120">
        <v>6.6290221079549028</v>
      </c>
      <c r="V37" s="20">
        <v>34.777587632232084</v>
      </c>
      <c r="W37" s="20">
        <v>41.852510457379466</v>
      </c>
      <c r="X37" s="20">
        <v>47.462143022530121</v>
      </c>
    </row>
    <row r="38" spans="1:24">
      <c r="A38" s="13" t="s">
        <v>257</v>
      </c>
      <c r="B38" s="13">
        <v>60</v>
      </c>
      <c r="C38" s="13" t="s">
        <v>372</v>
      </c>
      <c r="D38" s="13">
        <v>-2610.353137591268</v>
      </c>
      <c r="E38" s="17">
        <v>15.34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336.55974830845355</v>
      </c>
      <c r="Q38" s="15"/>
      <c r="R38" s="20">
        <v>11.218658276948451</v>
      </c>
      <c r="T38" s="118">
        <v>-12.773466902481179</v>
      </c>
      <c r="U38" s="120">
        <v>1.512031306784678</v>
      </c>
      <c r="V38" s="20">
        <v>34.297021978961702</v>
      </c>
      <c r="W38" s="20">
        <v>34.791321377310155</v>
      </c>
      <c r="X38" s="20">
        <v>46.178220105698642</v>
      </c>
    </row>
    <row r="39" spans="1:24">
      <c r="A39" s="13" t="s">
        <v>540</v>
      </c>
      <c r="B39" s="13">
        <v>60</v>
      </c>
      <c r="C39" s="13" t="s">
        <v>372</v>
      </c>
      <c r="D39" s="14">
        <v>89942.450452779216</v>
      </c>
      <c r="E39" s="17">
        <v>447.75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2922.0965103478493</v>
      </c>
      <c r="E40" s="17">
        <v>16.04</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1226.704486423909</v>
      </c>
      <c r="Q40" s="16" t="s">
        <v>2375</v>
      </c>
      <c r="R40" s="20">
        <v>40.890149547463629</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226.02437101553699</v>
      </c>
      <c r="Q41" s="16" t="s">
        <v>2242</v>
      </c>
      <c r="R41" s="20">
        <v>7.5341457005178993</v>
      </c>
      <c r="T41" s="118">
        <v>-5.6017856317349946</v>
      </c>
      <c r="U41" s="118"/>
      <c r="V41" s="20">
        <v>20.464395680290018</v>
      </c>
      <c r="W41" s="20">
        <v>44.779553443416006</v>
      </c>
      <c r="X41" s="20">
        <v>43.605268047875505</v>
      </c>
    </row>
    <row r="42" spans="1:24">
      <c r="A42" s="13" t="s">
        <v>105</v>
      </c>
      <c r="B42" s="13">
        <v>60</v>
      </c>
      <c r="C42" s="13" t="s">
        <v>372</v>
      </c>
      <c r="D42" s="14">
        <v>197085.70661537466</v>
      </c>
      <c r="E42" s="17">
        <v>199.1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-2026.9282080804096</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344.90231844525027</v>
      </c>
      <c r="Q43" s="15"/>
      <c r="R43" s="20">
        <v>11.496743948175009</v>
      </c>
      <c r="T43" s="118">
        <v>-9.4331389526182363</v>
      </c>
      <c r="U43" s="120">
        <v>-8.7832084544839972</v>
      </c>
      <c r="V43" s="20">
        <v>28.13889606410746</v>
      </c>
      <c r="W43" s="20">
        <v>49.676236301649745</v>
      </c>
      <c r="X43" s="20">
        <v>39.074938984745394</v>
      </c>
    </row>
    <row r="44" spans="1:24">
      <c r="A44" s="13" t="s">
        <v>435</v>
      </c>
      <c r="B44" s="13">
        <v>60</v>
      </c>
      <c r="C44" s="13" t="s">
        <v>372</v>
      </c>
      <c r="D44" s="14">
        <v>-9777.6873305031131</v>
      </c>
      <c r="E44" s="17">
        <v>104.1</v>
      </c>
      <c r="F44" s="13" t="s">
        <v>683</v>
      </c>
      <c r="G44" s="13">
        <v>1459724461</v>
      </c>
      <c r="H44" s="13" t="s">
        <v>1483</v>
      </c>
      <c r="I44" s="13" t="s">
        <v>1006</v>
      </c>
      <c r="J44" s="13">
        <v>11342832137</v>
      </c>
      <c r="K44" s="13">
        <v>0</v>
      </c>
      <c r="L44" s="13" t="s">
        <v>1206</v>
      </c>
      <c r="M44" s="13" t="s">
        <v>1484</v>
      </c>
      <c r="N44" s="13" t="s">
        <v>1229</v>
      </c>
      <c r="O44" s="13">
        <v>86.723233805975028</v>
      </c>
      <c r="P44" s="13">
        <v>549.39698068976782</v>
      </c>
      <c r="Q44" s="15"/>
      <c r="R44" s="20">
        <v>18.313232689658928</v>
      </c>
      <c r="T44" s="118">
        <v>33.482007452699492</v>
      </c>
      <c r="U44" s="120">
        <v>108.42289987813032</v>
      </c>
      <c r="V44" s="20">
        <v>55.728161987141974</v>
      </c>
      <c r="W44" s="20">
        <v>32.250895670523626</v>
      </c>
      <c r="X44" s="20">
        <v>60.40068601165683</v>
      </c>
    </row>
    <row r="45" spans="1:24">
      <c r="A45" s="13" t="s">
        <v>686</v>
      </c>
      <c r="B45" s="13">
        <v>60</v>
      </c>
      <c r="C45" s="13" t="s">
        <v>372</v>
      </c>
      <c r="D45" s="14">
        <v>-3335.1058505492401</v>
      </c>
      <c r="E45" s="17">
        <v>26.26</v>
      </c>
      <c r="F45" s="13" t="s">
        <v>683</v>
      </c>
      <c r="G45" s="13">
        <v>9395308662</v>
      </c>
      <c r="H45" s="13" t="s">
        <v>1485</v>
      </c>
      <c r="I45" s="13" t="s">
        <v>1027</v>
      </c>
      <c r="J45" s="13">
        <v>35288102843</v>
      </c>
      <c r="K45" s="13">
        <v>0</v>
      </c>
      <c r="L45" s="13" t="s">
        <v>1125</v>
      </c>
      <c r="M45" s="13" t="s">
        <v>1486</v>
      </c>
      <c r="N45" s="13" t="s">
        <v>1175</v>
      </c>
      <c r="O45" s="13">
        <v>37.409960967555847</v>
      </c>
      <c r="P45" s="13">
        <v>907.23302478074447</v>
      </c>
      <c r="Q45" s="15"/>
      <c r="R45" s="20">
        <v>30.241100826024816</v>
      </c>
      <c r="T45" s="118">
        <v>6.931467673940972</v>
      </c>
      <c r="U45" s="120">
        <v>26.689677167009727</v>
      </c>
      <c r="V45" s="20">
        <v>53.55623057693353</v>
      </c>
      <c r="W45" s="20">
        <v>60.776359824370786</v>
      </c>
      <c r="X45" s="20">
        <v>61.334532748732954</v>
      </c>
    </row>
    <row r="46" spans="1:24">
      <c r="A46" s="13" t="s">
        <v>209</v>
      </c>
      <c r="B46" s="13">
        <v>60</v>
      </c>
      <c r="C46" s="13" t="s">
        <v>372</v>
      </c>
      <c r="D46" s="14">
        <v>15723.444776815115</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2049.9798524327434</v>
      </c>
      <c r="Q46" s="15"/>
      <c r="R46" s="20">
        <v>68.33266174775811</v>
      </c>
      <c r="T46" s="118">
        <v>30.429937170089687</v>
      </c>
      <c r="U46" s="118">
        <v>160.95241181172426</v>
      </c>
      <c r="V46" s="20">
        <v>34.584089099724082</v>
      </c>
      <c r="W46" s="20">
        <v>51.792507430271641</v>
      </c>
      <c r="X46" s="20">
        <v>74.131209466202705</v>
      </c>
    </row>
    <row r="47" spans="1:24">
      <c r="A47" s="13" t="s">
        <v>267</v>
      </c>
      <c r="B47" s="13">
        <v>60</v>
      </c>
      <c r="C47" s="13" t="s">
        <v>372</v>
      </c>
      <c r="D47" s="14">
        <v>-19612.59832895621</v>
      </c>
      <c r="E47" s="17">
        <v>89.35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241.16808008188681</v>
      </c>
      <c r="Q47" s="15"/>
      <c r="R47" s="20">
        <v>8.0389360027295602</v>
      </c>
      <c r="T47" s="118">
        <v>-57.341286607431385</v>
      </c>
      <c r="U47" s="120">
        <v>-66.941432699014172</v>
      </c>
      <c r="V47" s="20">
        <v>41.373530902823177</v>
      </c>
      <c r="W47" s="20">
        <v>49.723185582073896</v>
      </c>
      <c r="X47" s="20">
        <v>41.326622200688703</v>
      </c>
    </row>
    <row r="48" spans="1:24">
      <c r="A48" s="13" t="s">
        <v>283</v>
      </c>
      <c r="B48" s="13">
        <v>60</v>
      </c>
      <c r="C48" s="13" t="s">
        <v>372</v>
      </c>
      <c r="D48" s="14">
        <v>31213.933075472796</v>
      </c>
      <c r="E48" s="17">
        <v>83</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2040.3064656526469</v>
      </c>
      <c r="Q48" s="15"/>
      <c r="R48" s="20">
        <v>68.010215521754901</v>
      </c>
      <c r="T48" s="120">
        <v>143.64318677166261</v>
      </c>
      <c r="U48" s="118">
        <v>104.04672123059335</v>
      </c>
      <c r="V48" s="20">
        <v>69.855139199354724</v>
      </c>
      <c r="W48" s="20">
        <v>40.067651409745409</v>
      </c>
      <c r="X48" s="20">
        <v>79.162857595208251</v>
      </c>
    </row>
    <row r="49" spans="1:24">
      <c r="A49" s="13" t="s">
        <v>282</v>
      </c>
      <c r="B49" s="13">
        <v>60</v>
      </c>
      <c r="C49" s="13" t="s">
        <v>372</v>
      </c>
      <c r="D49" s="13">
        <v>-7690.0778221990859</v>
      </c>
      <c r="E49" s="17">
        <v>19.149999999999999</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78.955806759274424</v>
      </c>
      <c r="Q49" s="15"/>
      <c r="R49" s="20">
        <v>2.6318602253091474</v>
      </c>
      <c r="T49" s="118">
        <v>-37.83807855881328</v>
      </c>
      <c r="U49" s="120">
        <v>-19.448507911420769</v>
      </c>
      <c r="V49" s="20">
        <v>26.552764782139555</v>
      </c>
      <c r="W49" s="20">
        <v>43.587317637416582</v>
      </c>
      <c r="X49" s="20">
        <v>42.909461377482643</v>
      </c>
    </row>
    <row r="50" spans="1:24">
      <c r="A50" s="13" t="s">
        <v>760</v>
      </c>
      <c r="B50" s="13">
        <v>60</v>
      </c>
      <c r="C50" s="13" t="s">
        <v>372</v>
      </c>
      <c r="D50" s="13">
        <v>-24385.430760049083</v>
      </c>
      <c r="E50" s="17">
        <v>18.38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9249.2991400345654</v>
      </c>
      <c r="E51" s="17">
        <v>197.4</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1803.3152415673219</v>
      </c>
      <c r="Q51" s="15"/>
      <c r="R51" s="20">
        <v>60.110508052244064</v>
      </c>
      <c r="T51" s="120">
        <v>319.47980259191041</v>
      </c>
      <c r="U51" s="118"/>
      <c r="V51" s="20">
        <v>49.739764064524422</v>
      </c>
      <c r="W51" s="20">
        <v>55.804554836768375</v>
      </c>
      <c r="X51" s="20">
        <v>87.859216024540189</v>
      </c>
    </row>
    <row r="52" spans="1:24">
      <c r="A52" s="13" t="s">
        <v>135</v>
      </c>
      <c r="B52" s="13">
        <v>60</v>
      </c>
      <c r="C52" s="13" t="s">
        <v>372</v>
      </c>
      <c r="D52" s="13">
        <v>1743.9035126186163</v>
      </c>
      <c r="E52" s="17">
        <v>3.78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1971.5487146118114</v>
      </c>
      <c r="Q52" s="15"/>
      <c r="R52" s="20">
        <v>65.718290487060386</v>
      </c>
      <c r="T52" s="118">
        <v>-0.59849398081047056</v>
      </c>
      <c r="U52" s="118">
        <v>4.1138974601209366</v>
      </c>
      <c r="V52" s="20">
        <v>49.313433954707747</v>
      </c>
      <c r="W52" s="20">
        <v>50.650317164591762</v>
      </c>
      <c r="X52" s="20">
        <v>59.117168649579277</v>
      </c>
    </row>
    <row r="53" spans="1:24">
      <c r="A53" s="13" t="s">
        <v>528</v>
      </c>
      <c r="B53" s="13">
        <v>60</v>
      </c>
      <c r="C53" s="13" t="s">
        <v>372</v>
      </c>
      <c r="D53" s="14">
        <v>3875.5830398184089</v>
      </c>
      <c r="E53" s="17">
        <v>42.64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1671.1762201430022</v>
      </c>
      <c r="Q53" s="15"/>
      <c r="R53" s="20">
        <v>55.705874004766741</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241.47367458411446</v>
      </c>
      <c r="Q54" s="16" t="s">
        <v>2203</v>
      </c>
      <c r="R54" s="20">
        <v>8.0491224861371489</v>
      </c>
      <c r="T54" s="118">
        <v>-4.2814699617219043</v>
      </c>
      <c r="U54" s="120">
        <v>-5.2684572738634028</v>
      </c>
      <c r="V54" s="20">
        <v>29.023250521371629</v>
      </c>
      <c r="W54" s="20">
        <v>45.770697533675246</v>
      </c>
      <c r="X54" s="20">
        <v>36.481284846309208</v>
      </c>
    </row>
    <row r="55" spans="1:24">
      <c r="A55" s="13" t="s">
        <v>277</v>
      </c>
      <c r="B55" s="13">
        <v>60</v>
      </c>
      <c r="C55" s="13" t="s">
        <v>372</v>
      </c>
      <c r="D55" s="14">
        <v>58814.071970562058</v>
      </c>
      <c r="E55" s="17">
        <v>389.75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1765.3330402412109</v>
      </c>
      <c r="Q55" s="15"/>
      <c r="R55" s="20">
        <v>58.844434674707031</v>
      </c>
      <c r="T55" s="118">
        <v>78.406501222534644</v>
      </c>
      <c r="U55" s="118">
        <v>760.66722672588071</v>
      </c>
      <c r="V55" s="20">
        <v>47.807547372219858</v>
      </c>
      <c r="W55" s="20">
        <v>72.958918857425772</v>
      </c>
      <c r="X55" s="20">
        <v>71.925785280951644</v>
      </c>
    </row>
    <row r="56" spans="1:24">
      <c r="A56" s="13" t="s">
        <v>473</v>
      </c>
      <c r="B56" s="13">
        <v>60</v>
      </c>
      <c r="C56" s="13" t="s">
        <v>372</v>
      </c>
      <c r="D56" s="14">
        <v>-1126.9501768689238</v>
      </c>
      <c r="E56" s="17">
        <v>10.98</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364.61724498297343</v>
      </c>
      <c r="Q56" s="15"/>
      <c r="R56" s="20">
        <v>12.153908166099114</v>
      </c>
      <c r="T56" s="118">
        <v>-1.6268659440127031</v>
      </c>
      <c r="U56" s="118"/>
      <c r="V56" s="20">
        <v>47.606640958155367</v>
      </c>
      <c r="W56" s="20">
        <v>54.641452051995522</v>
      </c>
      <c r="X56" s="20">
        <v>44.440303087812019</v>
      </c>
    </row>
    <row r="57" spans="1:24">
      <c r="A57" s="13" t="s">
        <v>447</v>
      </c>
      <c r="B57" s="13">
        <v>60</v>
      </c>
      <c r="C57" s="13" t="s">
        <v>372</v>
      </c>
      <c r="D57" s="14">
        <v>20850.394443687037</v>
      </c>
      <c r="E57" s="17">
        <v>292.5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1123.4467723906118</v>
      </c>
      <c r="Q57" s="15"/>
      <c r="R57" s="20">
        <v>37.448225746353728</v>
      </c>
      <c r="T57" s="120">
        <v>305.93541454326271</v>
      </c>
      <c r="U57" s="118">
        <v>523.5495399041954</v>
      </c>
      <c r="V57" s="20">
        <v>50.144454180324431</v>
      </c>
      <c r="W57" s="20">
        <v>74.205569321276883</v>
      </c>
      <c r="X57" s="20">
        <v>76.491712358121362</v>
      </c>
    </row>
    <row r="58" spans="1:24">
      <c r="A58" s="13" t="s">
        <v>326</v>
      </c>
      <c r="B58" s="13">
        <v>60</v>
      </c>
      <c r="C58" s="13" t="s">
        <v>372</v>
      </c>
      <c r="D58" s="14">
        <v>-12474.601621815396</v>
      </c>
      <c r="E58" s="17">
        <v>46.22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497.02845035514906</v>
      </c>
      <c r="Q58" s="15"/>
      <c r="R58" s="20">
        <v>16.567615011838303</v>
      </c>
      <c r="T58" s="118">
        <v>-52.067851454163474</v>
      </c>
      <c r="U58" s="120">
        <v>-21.43982497348901</v>
      </c>
      <c r="V58" s="20">
        <v>32.335654691035771</v>
      </c>
      <c r="W58" s="20">
        <v>25.311055826208445</v>
      </c>
      <c r="X58" s="20">
        <v>43.160348823961577</v>
      </c>
    </row>
    <row r="59" spans="1:24">
      <c r="A59" s="13" t="s">
        <v>302</v>
      </c>
      <c r="B59" s="13">
        <v>60</v>
      </c>
      <c r="C59" s="13" t="s">
        <v>372</v>
      </c>
      <c r="D59" s="14">
        <v>-2871.785764511561</v>
      </c>
      <c r="E59" s="17">
        <v>9.81</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467.53810761304766</v>
      </c>
      <c r="Q59" s="15"/>
      <c r="R59" s="20">
        <v>15.584603587101588</v>
      </c>
      <c r="T59" s="118">
        <v>-11.166426696178711</v>
      </c>
      <c r="U59" s="120">
        <v>4.1314689586109843</v>
      </c>
      <c r="V59" s="20">
        <v>31.642953944071387</v>
      </c>
      <c r="W59" s="20">
        <v>56.709941775224536</v>
      </c>
      <c r="X59" s="20">
        <v>44.835151439933405</v>
      </c>
    </row>
    <row r="60" spans="1:24">
      <c r="A60" s="13" t="s">
        <v>470</v>
      </c>
      <c r="B60" s="13">
        <v>60</v>
      </c>
      <c r="C60" s="13" t="s">
        <v>372</v>
      </c>
      <c r="D60" s="14">
        <v>-19336.340700736939</v>
      </c>
      <c r="E60" s="17">
        <v>41.64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290.37112610569557</v>
      </c>
      <c r="Q60" s="15"/>
      <c r="R60" s="20">
        <v>9.6790375368565194</v>
      </c>
      <c r="T60" s="118">
        <v>-31.185017154254027</v>
      </c>
      <c r="U60" s="120">
        <v>-0.17993134271804934</v>
      </c>
      <c r="V60" s="20">
        <v>30.632351965529821</v>
      </c>
      <c r="W60" s="20">
        <v>28.951234640068101</v>
      </c>
      <c r="X60" s="20">
        <v>39.647951522043975</v>
      </c>
    </row>
    <row r="61" spans="1:24">
      <c r="A61" s="13" t="s">
        <v>119</v>
      </c>
      <c r="B61" s="13">
        <v>60</v>
      </c>
      <c r="C61" s="13" t="s">
        <v>372</v>
      </c>
      <c r="D61" s="13">
        <v>135508.84100200675</v>
      </c>
      <c r="E61" s="17">
        <v>285.25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1998.858976585941</v>
      </c>
      <c r="Q61" s="15"/>
      <c r="R61" s="20">
        <v>66.628632552864701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433.52164217583959</v>
      </c>
      <c r="Q63" s="15"/>
      <c r="R63" s="20">
        <v>14.450721405861319</v>
      </c>
      <c r="T63" s="118">
        <v>-9.7146468788126583</v>
      </c>
      <c r="U63" s="120">
        <v>-2.3921327705382112</v>
      </c>
      <c r="V63" s="20">
        <v>39.956944979503639</v>
      </c>
      <c r="W63" s="20">
        <v>25.859932100935669</v>
      </c>
      <c r="X63" s="20">
        <v>49.435411032462206</v>
      </c>
    </row>
    <row r="64" spans="1:24">
      <c r="A64" s="13" t="s">
        <v>688</v>
      </c>
      <c r="B64" s="13">
        <v>60</v>
      </c>
      <c r="C64" s="13" t="s">
        <v>372</v>
      </c>
      <c r="D64" s="14">
        <v>-3306.0483542809839</v>
      </c>
      <c r="E64" s="17">
        <v>5.96</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1940.0968515671966</v>
      </c>
      <c r="Q65" s="15"/>
      <c r="R65" s="20">
        <v>64.66989505223988</v>
      </c>
      <c r="T65" s="120">
        <v>128.86496555693498</v>
      </c>
      <c r="U65" s="120">
        <v>105.00621742752415</v>
      </c>
      <c r="V65" s="20">
        <v>44.882973702487917</v>
      </c>
      <c r="W65" s="20">
        <v>57.600229879541274</v>
      </c>
      <c r="X65" s="20">
        <v>63.116279547332589</v>
      </c>
    </row>
    <row r="66" spans="1:24">
      <c r="A66" s="13" t="s">
        <v>72</v>
      </c>
      <c r="B66" s="13">
        <v>60</v>
      </c>
      <c r="C66" s="13" t="s">
        <v>372</v>
      </c>
      <c r="D66" s="14">
        <v>1404.685883193313</v>
      </c>
      <c r="E66" s="17">
        <v>16.190000000000001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1752.1578416815892</v>
      </c>
      <c r="Q66" s="15"/>
      <c r="R66" s="20">
        <v>58.405261389386304</v>
      </c>
      <c r="T66" s="118">
        <v>6.1120934785974868</v>
      </c>
      <c r="U66" s="118">
        <v>16.048074481050421</v>
      </c>
      <c r="V66" s="20">
        <v>49.705746451305451</v>
      </c>
      <c r="W66" s="20">
        <v>77.579472883080058</v>
      </c>
      <c r="X66" s="20">
        <v>59.689745045998237</v>
      </c>
    </row>
    <row r="67" spans="1:24">
      <c r="A67" s="13" t="s">
        <v>81</v>
      </c>
      <c r="B67" s="13">
        <v>60</v>
      </c>
      <c r="C67" s="13" t="s">
        <v>372</v>
      </c>
      <c r="D67" s="14">
        <v>-12472.819966395007</v>
      </c>
      <c r="E67" s="17">
        <v>33.32</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77.76877820707503</v>
      </c>
      <c r="Q67" s="15"/>
      <c r="R67" s="20">
        <v>2.5922926069025012</v>
      </c>
      <c r="T67" s="118">
        <v>-4.1058107556797552</v>
      </c>
      <c r="U67" s="120">
        <v>6.9260345514987876</v>
      </c>
      <c r="V67" s="20">
        <v>48.384094269643668</v>
      </c>
      <c r="W67" s="20">
        <v>59.011459565463774</v>
      </c>
      <c r="X67" s="20">
        <v>49.600856355824085</v>
      </c>
    </row>
    <row r="68" spans="1:24">
      <c r="A68" s="13" t="s">
        <v>160</v>
      </c>
      <c r="B68" s="13">
        <v>60</v>
      </c>
      <c r="C68" s="13" t="s">
        <v>372</v>
      </c>
      <c r="D68" s="13">
        <v>183.79358074295914</v>
      </c>
      <c r="E68" s="17">
        <v>4.29</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2236.1170617460712</v>
      </c>
      <c r="Q68" s="15"/>
      <c r="R68" s="20">
        <v>74.537235391535702</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1263.3271303063207</v>
      </c>
      <c r="Q69" s="15"/>
      <c r="R69" s="20">
        <v>42.110904343544021</v>
      </c>
      <c r="T69" s="118">
        <v>-23.51636468823358</v>
      </c>
      <c r="U69" s="118"/>
      <c r="V69" s="20">
        <v>38.363209941882126</v>
      </c>
      <c r="W69" s="20">
        <v>48.270857941672006</v>
      </c>
      <c r="X69" s="20">
        <v>48.463698600028216</v>
      </c>
    </row>
    <row r="70" spans="1:24">
      <c r="A70" s="13" t="s">
        <v>310</v>
      </c>
      <c r="B70" s="13">
        <v>60</v>
      </c>
      <c r="C70" s="13" t="s">
        <v>372</v>
      </c>
      <c r="D70" s="13">
        <v>-6304.7583930310757</v>
      </c>
      <c r="E70" s="17">
        <v>12.09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464.60535551174553</v>
      </c>
      <c r="Q70" s="15"/>
      <c r="R70" s="20">
        <v>15.486845183724851</v>
      </c>
      <c r="T70" s="118">
        <v>-20.525419958037077</v>
      </c>
      <c r="U70" s="118">
        <v>15.437251981057045</v>
      </c>
      <c r="V70" s="20">
        <v>26.183514034742355</v>
      </c>
      <c r="W70" s="20">
        <v>45.656245243423427</v>
      </c>
      <c r="X70" s="20">
        <v>46.292998834192112</v>
      </c>
    </row>
    <row r="71" spans="1:24">
      <c r="A71" s="13" t="s">
        <v>309</v>
      </c>
      <c r="B71" s="13">
        <v>60</v>
      </c>
      <c r="C71" s="13" t="s">
        <v>372</v>
      </c>
      <c r="D71" s="14">
        <v>-137519.56416869347</v>
      </c>
      <c r="E71" s="17">
        <v>434.5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106.84439600689328</v>
      </c>
      <c r="Q71" s="15"/>
      <c r="R71" s="20">
        <v>3.5614798668964425</v>
      </c>
      <c r="T71" s="118">
        <v>-766.79606647115747</v>
      </c>
      <c r="U71" s="120">
        <v>382.7420454259186</v>
      </c>
      <c r="V71" s="20">
        <v>30.954199133856452</v>
      </c>
      <c r="W71" s="20">
        <v>45.439232515523045</v>
      </c>
      <c r="X71" s="20">
        <v>47.814486463053456</v>
      </c>
    </row>
    <row r="72" spans="1:24">
      <c r="A72" s="13" t="s">
        <v>217</v>
      </c>
      <c r="B72" s="13">
        <v>60</v>
      </c>
      <c r="C72" s="13" t="s">
        <v>372</v>
      </c>
      <c r="D72" s="14">
        <v>3805.8020181228967</v>
      </c>
      <c r="E72" s="17">
        <v>26.06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1846.9201400024929</v>
      </c>
      <c r="Q72" s="15"/>
      <c r="R72" s="20">
        <v>61.56400466674976</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774.51994174988204</v>
      </c>
      <c r="Q74" s="15"/>
      <c r="R74" s="20">
        <v>25.817331391662734</v>
      </c>
      <c r="T74" s="118">
        <v>22.21665628152671</v>
      </c>
      <c r="U74" s="118">
        <v>63.760769628001093</v>
      </c>
      <c r="V74" s="20">
        <v>49.779242224916629</v>
      </c>
      <c r="W74" s="20">
        <v>48.762427453952569</v>
      </c>
      <c r="X74" s="20">
        <v>69.610700626405588</v>
      </c>
    </row>
    <row r="75" spans="1:24">
      <c r="A75" s="13" t="s">
        <v>2</v>
      </c>
      <c r="B75" s="13">
        <v>60</v>
      </c>
      <c r="C75" s="13" t="s">
        <v>372</v>
      </c>
      <c r="D75" s="14">
        <v>161322.20168222545</v>
      </c>
      <c r="E75" s="17">
        <v>338.25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-2197.127009993465</v>
      </c>
      <c r="E76" s="17">
        <v>3.67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202.50361073358926</v>
      </c>
      <c r="Q76" s="16" t="s">
        <v>2242</v>
      </c>
      <c r="R76" s="20">
        <v>6.7501203577863089</v>
      </c>
      <c r="T76" s="118">
        <v>0.59264765446429557</v>
      </c>
      <c r="U76" s="120">
        <v>-1.8107941792191884</v>
      </c>
      <c r="V76" s="20">
        <v>62.080212987627888</v>
      </c>
      <c r="W76" s="20">
        <v>61.944991300675653</v>
      </c>
      <c r="X76" s="20">
        <v>50.457624535616404</v>
      </c>
    </row>
    <row r="77" spans="1:24">
      <c r="A77" s="13" t="s">
        <v>166</v>
      </c>
      <c r="B77" s="13">
        <v>60</v>
      </c>
      <c r="C77" s="13" t="s">
        <v>372</v>
      </c>
      <c r="D77" s="14">
        <v>3317.6038600957368</v>
      </c>
      <c r="E77" s="17">
        <v>25.8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1315.4493817804653</v>
      </c>
      <c r="Q77" s="15"/>
      <c r="R77" s="20">
        <v>43.848312726015507</v>
      </c>
      <c r="T77" s="118">
        <v>-27.563535824097798</v>
      </c>
      <c r="U77" s="120">
        <v>3.7476572814534137</v>
      </c>
      <c r="V77" s="20">
        <v>38.163173781279042</v>
      </c>
      <c r="W77" s="20">
        <v>48.085519210126023</v>
      </c>
      <c r="X77" s="20">
        <v>45.277626196435101</v>
      </c>
    </row>
    <row r="78" spans="1:24">
      <c r="A78" s="13" t="s">
        <v>548</v>
      </c>
      <c r="B78" s="13">
        <v>60</v>
      </c>
      <c r="C78" s="13" t="s">
        <v>372</v>
      </c>
      <c r="D78" s="14">
        <v>114264.06114185255</v>
      </c>
      <c r="E78" s="17">
        <v>166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-24095.195704552381</v>
      </c>
      <c r="E79" s="17">
        <v>37.6</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336.67118283941522</v>
      </c>
      <c r="Q79" s="15"/>
      <c r="R79" s="20">
        <v>11.22237276131384</v>
      </c>
      <c r="T79" s="118">
        <v>5.0358660760156937</v>
      </c>
      <c r="U79" s="120">
        <v>17.350535773913265</v>
      </c>
      <c r="V79" s="20">
        <v>46.795472924562688</v>
      </c>
      <c r="W79" s="20">
        <v>54.711415211820864</v>
      </c>
      <c r="X79" s="20">
        <v>55.91921993016711</v>
      </c>
    </row>
    <row r="80" spans="1:24">
      <c r="A80" s="13" t="s">
        <v>690</v>
      </c>
      <c r="B80" s="13">
        <v>60</v>
      </c>
      <c r="C80" s="13" t="s">
        <v>372</v>
      </c>
      <c r="D80" s="14">
        <v>-7141.243242416238</v>
      </c>
      <c r="E80" s="17">
        <v>70.95</v>
      </c>
      <c r="F80" s="13" t="s">
        <v>375</v>
      </c>
      <c r="G80" s="13" t="s">
        <v>814</v>
      </c>
      <c r="H80" s="13" t="s">
        <v>1524</v>
      </c>
      <c r="I80" s="13" t="s">
        <v>815</v>
      </c>
      <c r="J80" s="13" t="s">
        <v>816</v>
      </c>
      <c r="K80" s="13" t="s">
        <v>817</v>
      </c>
      <c r="L80" s="13" t="s">
        <v>1103</v>
      </c>
      <c r="M80" s="13" t="s">
        <v>1525</v>
      </c>
      <c r="N80" s="13" t="s">
        <v>1239</v>
      </c>
      <c r="O80" s="13">
        <v>52.822499176123891</v>
      </c>
      <c r="P80" s="13">
        <v>698.5987523600445</v>
      </c>
      <c r="Q80" s="15"/>
      <c r="R80" s="20">
        <v>23.286625078668148</v>
      </c>
      <c r="T80" s="118">
        <v>-50.30012237539836</v>
      </c>
      <c r="U80" s="118">
        <v>95.045283001205547</v>
      </c>
      <c r="V80" s="20">
        <v>47.263434872657356</v>
      </c>
      <c r="W80" s="20">
        <v>52.754103508822155</v>
      </c>
      <c r="X80" s="20">
        <v>52.825205882428214</v>
      </c>
    </row>
    <row r="81" spans="1:24">
      <c r="A81" s="13" t="s">
        <v>648</v>
      </c>
      <c r="B81" s="13">
        <v>60</v>
      </c>
      <c r="C81" s="13" t="s">
        <v>372</v>
      </c>
      <c r="D81" s="14">
        <v>-11550.172231608347</v>
      </c>
      <c r="E81" s="17">
        <v>8.99</v>
      </c>
      <c r="F81" s="13" t="s">
        <v>233</v>
      </c>
      <c r="G81" s="13" t="s">
        <v>1076</v>
      </c>
      <c r="H81" s="13" t="s">
        <v>1526</v>
      </c>
      <c r="I81" s="13" t="s">
        <v>1077</v>
      </c>
      <c r="J81" s="13" t="s">
        <v>1078</v>
      </c>
      <c r="K81" s="13" t="s">
        <v>818</v>
      </c>
      <c r="L81" s="13" t="s">
        <v>1199</v>
      </c>
      <c r="M81" s="13" t="s">
        <v>1527</v>
      </c>
      <c r="N81" s="13" t="s">
        <v>819</v>
      </c>
      <c r="O81" s="13">
        <v>52.822499176123891</v>
      </c>
      <c r="P81" s="13">
        <v>161.83564219727339</v>
      </c>
      <c r="Q81" s="15"/>
      <c r="R81" s="20">
        <v>5.3945214065757794</v>
      </c>
      <c r="T81" s="118">
        <v>-21.829248724786208</v>
      </c>
      <c r="U81" s="118"/>
      <c r="V81" s="20">
        <v>31.99868548544864</v>
      </c>
      <c r="W81" s="20">
        <v>34.971340109390475</v>
      </c>
      <c r="X81" s="20">
        <v>39.728861539869321</v>
      </c>
    </row>
    <row r="82" spans="1:24">
      <c r="A82" s="13" t="s">
        <v>161</v>
      </c>
      <c r="B82" s="13">
        <v>60</v>
      </c>
      <c r="C82" s="13" t="s">
        <v>372</v>
      </c>
      <c r="D82" s="14">
        <v>-21866.801265757091</v>
      </c>
      <c r="E82" s="17">
        <v>150.1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214.83660829095297</v>
      </c>
      <c r="Q82" s="15"/>
      <c r="R82" s="20">
        <v>7.1612202763650989</v>
      </c>
      <c r="T82" s="118">
        <v>-49.032411187997127</v>
      </c>
      <c r="U82" s="120">
        <v>-131.08319229578171</v>
      </c>
      <c r="V82" s="20">
        <v>44.301323855731198</v>
      </c>
      <c r="W82" s="20">
        <v>41.92578666089274</v>
      </c>
      <c r="X82" s="20">
        <v>43.445092002800223</v>
      </c>
    </row>
    <row r="83" spans="1:24">
      <c r="A83" s="13" t="s">
        <v>380</v>
      </c>
      <c r="B83" s="13">
        <v>60</v>
      </c>
      <c r="C83" s="13" t="s">
        <v>372</v>
      </c>
      <c r="D83" s="14">
        <v>-68317.312436460576</v>
      </c>
      <c r="E83" s="17">
        <v>8.27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657.84419079472298</v>
      </c>
      <c r="E84" s="17">
        <v>13.38</v>
      </c>
      <c r="F84" s="13" t="s">
        <v>353</v>
      </c>
      <c r="G84" s="13" t="s">
        <v>820</v>
      </c>
      <c r="H84" s="13" t="s">
        <v>1530</v>
      </c>
      <c r="I84" s="13" t="s">
        <v>821</v>
      </c>
      <c r="J84" s="13" t="s">
        <v>822</v>
      </c>
      <c r="K84" s="13" t="s">
        <v>823</v>
      </c>
      <c r="L84" s="13" t="s">
        <v>1194</v>
      </c>
      <c r="M84" s="13" t="s">
        <v>1531</v>
      </c>
      <c r="N84" s="13" t="s">
        <v>824</v>
      </c>
      <c r="O84" s="13">
        <v>67.709360458601765</v>
      </c>
      <c r="P84" s="13">
        <v>495.5518502586483</v>
      </c>
      <c r="Q84" s="15"/>
      <c r="R84" s="20">
        <v>16.51839500862161</v>
      </c>
      <c r="T84" s="118">
        <v>-6.4627508933916644</v>
      </c>
      <c r="U84" s="120">
        <v>8.6919197060795561</v>
      </c>
      <c r="V84" s="20">
        <v>32.343402341702436</v>
      </c>
      <c r="W84" s="20">
        <v>52.703594228502183</v>
      </c>
      <c r="X84" s="20">
        <v>50.029278713059227</v>
      </c>
    </row>
    <row r="85" spans="1:24">
      <c r="A85" s="13" t="s">
        <v>226</v>
      </c>
      <c r="B85" s="13">
        <v>60</v>
      </c>
      <c r="C85" s="13" t="s">
        <v>372</v>
      </c>
      <c r="D85" s="14">
        <v>-2038.2504011864455</v>
      </c>
      <c r="E85" s="17">
        <v>44.34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1037.3170559367779</v>
      </c>
      <c r="Q85" s="15"/>
      <c r="R85" s="20">
        <v>34.577235197892598</v>
      </c>
      <c r="T85" s="118">
        <v>-18.649873364742007</v>
      </c>
      <c r="U85" s="118">
        <v>54.254769218535728</v>
      </c>
      <c r="V85" s="20">
        <v>31.983415112612558</v>
      </c>
      <c r="W85" s="20">
        <v>55.449705495443723</v>
      </c>
      <c r="X85" s="20">
        <v>58.142913041842895</v>
      </c>
    </row>
    <row r="86" spans="1:24">
      <c r="A86" s="13" t="s">
        <v>382</v>
      </c>
      <c r="B86" s="13">
        <v>60</v>
      </c>
      <c r="C86" s="13" t="s">
        <v>372</v>
      </c>
      <c r="D86" s="14">
        <v>-604.9207134308698</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245.68588346452424</v>
      </c>
      <c r="Q86" s="16" t="s">
        <v>2236</v>
      </c>
      <c r="R86" s="20">
        <v>8.1895294488174741</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256.54692666817903</v>
      </c>
      <c r="Q87" s="15"/>
      <c r="R87" s="20">
        <v>8.5515642222726349</v>
      </c>
      <c r="T87" s="118">
        <v>-5.7414241691148638</v>
      </c>
      <c r="U87" s="118"/>
      <c r="V87" s="20">
        <v>31.753640277899315</v>
      </c>
      <c r="W87" s="20">
        <v>48.636197825410498</v>
      </c>
      <c r="X87" s="20">
        <v>45.576152473672643</v>
      </c>
    </row>
    <row r="88" spans="1:24">
      <c r="A88" s="13" t="s">
        <v>245</v>
      </c>
      <c r="B88" s="13">
        <v>60</v>
      </c>
      <c r="C88" s="13" t="s">
        <v>372</v>
      </c>
      <c r="D88" s="14">
        <v>-921.45608558110939</v>
      </c>
      <c r="E88" s="17">
        <v>13.33</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589.60903760866438</v>
      </c>
      <c r="Q88" s="15"/>
      <c r="R88" s="20">
        <v>19.65363458695548</v>
      </c>
      <c r="T88" s="118">
        <v>-18.160017802355242</v>
      </c>
      <c r="U88" s="120">
        <v>0.847363349449477</v>
      </c>
      <c r="V88" s="20">
        <v>33.88084529411271</v>
      </c>
      <c r="W88" s="20">
        <v>47.942414272041056</v>
      </c>
      <c r="X88" s="20">
        <v>41.347655374717426</v>
      </c>
    </row>
    <row r="89" spans="1:24">
      <c r="A89" s="13" t="s">
        <v>667</v>
      </c>
      <c r="B89" s="13">
        <v>60</v>
      </c>
      <c r="C89" s="13" t="s">
        <v>372</v>
      </c>
      <c r="D89" s="14">
        <v>-335.71052235725318</v>
      </c>
      <c r="E89" s="17">
        <v>12.81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245.149456253864</v>
      </c>
      <c r="Q89" s="15"/>
      <c r="R89" s="20">
        <v>8.1716485417954665</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-6106.0889228036076</v>
      </c>
      <c r="E91" s="17">
        <v>21.56</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96.558139534883693</v>
      </c>
      <c r="Q91" s="15"/>
      <c r="R91" s="20">
        <v>3.2186046511627899</v>
      </c>
      <c r="T91" s="118">
        <v>-19.550904221830976</v>
      </c>
      <c r="U91" s="120">
        <v>12.761997863454759</v>
      </c>
      <c r="V91" s="20">
        <v>41.123475347485801</v>
      </c>
      <c r="W91" s="20">
        <v>39.301240538019222</v>
      </c>
      <c r="X91" s="20">
        <v>47.210804163591163</v>
      </c>
    </row>
    <row r="92" spans="1:24">
      <c r="A92" s="13" t="s">
        <v>52</v>
      </c>
      <c r="B92" s="13">
        <v>60</v>
      </c>
      <c r="C92" s="13" t="s">
        <v>372</v>
      </c>
      <c r="D92" s="14">
        <v>-7095.5879097022034</v>
      </c>
      <c r="E92" s="17">
        <v>125.1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371.9082185711693</v>
      </c>
      <c r="Q92" s="15"/>
      <c r="R92" s="20">
        <v>12.396940619038977</v>
      </c>
      <c r="T92" s="118">
        <v>-94.476384448194182</v>
      </c>
      <c r="U92" s="120">
        <v>-1063.1089002285191</v>
      </c>
      <c r="V92" s="20">
        <v>56.084258207649533</v>
      </c>
      <c r="W92" s="20">
        <v>53.099196313446328</v>
      </c>
      <c r="X92" s="20">
        <v>33.896329115326537</v>
      </c>
    </row>
    <row r="93" spans="1:24">
      <c r="A93" s="13" t="s">
        <v>462</v>
      </c>
      <c r="B93" s="13">
        <v>60</v>
      </c>
      <c r="C93" s="13" t="s">
        <v>372</v>
      </c>
      <c r="D93" s="14">
        <v>1771.0244950443155</v>
      </c>
      <c r="E93" s="17">
        <v>21.28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833.84978072984495</v>
      </c>
      <c r="Q93" s="15"/>
      <c r="R93" s="20">
        <v>27.794992690994832</v>
      </c>
      <c r="T93" s="118">
        <v>-24.4487999211211</v>
      </c>
      <c r="U93" s="120">
        <v>-58.821943849546621</v>
      </c>
      <c r="V93" s="20">
        <v>36.633435719434807</v>
      </c>
      <c r="W93" s="20">
        <v>44.716506899200617</v>
      </c>
      <c r="X93" s="20">
        <v>34.744421068991876</v>
      </c>
    </row>
    <row r="94" spans="1:24">
      <c r="A94" s="13" t="s">
        <v>461</v>
      </c>
      <c r="B94" s="13">
        <v>60</v>
      </c>
      <c r="C94" s="13" t="s">
        <v>372</v>
      </c>
      <c r="D94" s="14">
        <v>-2653.2718109925304</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62.734310155751416</v>
      </c>
      <c r="Q94" s="15"/>
      <c r="R94" s="20">
        <v>2.0911436718583807</v>
      </c>
      <c r="T94" s="118">
        <v>-6.9504935370646592</v>
      </c>
      <c r="U94" s="118"/>
      <c r="V94" s="20">
        <v>38.316141800888055</v>
      </c>
      <c r="W94" s="20">
        <v>37.958904308125064</v>
      </c>
      <c r="X94" s="20">
        <v>46.029400494009536</v>
      </c>
    </row>
    <row r="95" spans="1:24">
      <c r="A95" s="13" t="s">
        <v>631</v>
      </c>
      <c r="B95" s="13">
        <v>60</v>
      </c>
      <c r="C95" s="13" t="s">
        <v>372</v>
      </c>
      <c r="D95" s="14">
        <v>176226.65224167064</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2398.2339860193483</v>
      </c>
      <c r="Q95" s="15"/>
      <c r="R95" s="20">
        <v>79.941132867311609</v>
      </c>
      <c r="T95" s="120">
        <v>420.80306143485132</v>
      </c>
      <c r="U95" s="118"/>
      <c r="V95" s="20">
        <v>64.589867986940163</v>
      </c>
      <c r="W95" s="20">
        <v>50.96230178977148</v>
      </c>
      <c r="X95" s="20">
        <v>96.211866038640295</v>
      </c>
    </row>
    <row r="96" spans="1:24">
      <c r="A96" s="13" t="s">
        <v>675</v>
      </c>
      <c r="B96" s="13">
        <v>60</v>
      </c>
      <c r="C96" s="13" t="s">
        <v>372</v>
      </c>
      <c r="D96" s="14">
        <v>19581.68311242673</v>
      </c>
      <c r="E96" s="17">
        <v>290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1410.8823683229944</v>
      </c>
      <c r="Q96" s="15"/>
      <c r="R96" s="20">
        <v>47.029412277433146</v>
      </c>
      <c r="T96" s="118">
        <v>318.79580811750259</v>
      </c>
      <c r="U96" s="120">
        <v>279.09809764630268</v>
      </c>
      <c r="V96" s="20">
        <v>57.829677569965163</v>
      </c>
      <c r="W96" s="20">
        <v>39.394767454868976</v>
      </c>
      <c r="X96" s="20">
        <v>55.146196908645464</v>
      </c>
    </row>
    <row r="97" spans="1:24">
      <c r="A97" s="13" t="s">
        <v>272</v>
      </c>
      <c r="B97" s="13">
        <v>60</v>
      </c>
      <c r="C97" s="13" t="s">
        <v>372</v>
      </c>
      <c r="D97" s="14">
        <v>73013.306820174083</v>
      </c>
      <c r="E97" s="17">
        <v>415.25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2256.8537035695354</v>
      </c>
      <c r="Q97" s="15"/>
      <c r="R97" s="20">
        <v>75.228456785651176</v>
      </c>
      <c r="T97" s="118">
        <v>135.33071135359535</v>
      </c>
      <c r="U97" s="118">
        <v>485.42669261614662</v>
      </c>
      <c r="V97" s="20">
        <v>46.242473428561517</v>
      </c>
      <c r="W97" s="20">
        <v>55.347321493317203</v>
      </c>
      <c r="X97" s="20">
        <v>76.174190814084454</v>
      </c>
    </row>
    <row r="98" spans="1:24">
      <c r="A98" s="13" t="s">
        <v>555</v>
      </c>
      <c r="B98" s="13">
        <v>60</v>
      </c>
      <c r="C98" s="13" t="s">
        <v>372</v>
      </c>
      <c r="D98" s="14">
        <v>-4224.1674160817411</v>
      </c>
      <c r="E98" s="17">
        <v>171.8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1110.5574213327516</v>
      </c>
      <c r="Q98" s="15"/>
      <c r="R98" s="20">
        <v>37.018580711091722</v>
      </c>
      <c r="T98" s="118">
        <v>4.70037877724792</v>
      </c>
      <c r="U98" s="118"/>
      <c r="V98" s="20">
        <v>47.421685773650957</v>
      </c>
      <c r="W98" s="20">
        <v>38.548490119683407</v>
      </c>
      <c r="X98" s="20">
        <v>57.176737002903145</v>
      </c>
    </row>
    <row r="99" spans="1:24">
      <c r="A99" s="13" t="s">
        <v>515</v>
      </c>
      <c r="B99" s="13">
        <v>60</v>
      </c>
      <c r="C99" s="13" t="s">
        <v>372</v>
      </c>
      <c r="D99" s="14">
        <v>-650.30076905859596</v>
      </c>
      <c r="E99" s="17">
        <v>9.31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878.23452677564364</v>
      </c>
      <c r="Q99" s="16" t="s">
        <v>2376</v>
      </c>
      <c r="R99" s="20">
        <v>29.274484225854788</v>
      </c>
      <c r="T99" s="118">
        <v>1.409413522714118</v>
      </c>
      <c r="U99" s="118"/>
      <c r="V99" s="20">
        <v>49.954840174122616</v>
      </c>
      <c r="W99" s="20">
        <v>43.345626879166204</v>
      </c>
      <c r="X99" s="20">
        <v>40.60477373147372</v>
      </c>
    </row>
    <row r="100" spans="1:24">
      <c r="A100" s="13" t="s">
        <v>215</v>
      </c>
      <c r="B100" s="13">
        <v>60</v>
      </c>
      <c r="C100" s="13" t="s">
        <v>372</v>
      </c>
      <c r="D100" s="14">
        <v>4509.9728938486551</v>
      </c>
      <c r="E100" s="17">
        <v>18.86</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1598.7623504904009</v>
      </c>
      <c r="Q100" s="15"/>
      <c r="R100" s="20">
        <v>53.292078349680033</v>
      </c>
      <c r="T100" s="118">
        <v>-6.8026527713479723</v>
      </c>
      <c r="U100" s="120">
        <v>0.61527074420546057</v>
      </c>
      <c r="V100" s="20">
        <v>43.588672497865844</v>
      </c>
      <c r="W100" s="20">
        <v>40.987466895049351</v>
      </c>
      <c r="X100" s="20">
        <v>47.279879749598692</v>
      </c>
    </row>
    <row r="101" spans="1:24">
      <c r="A101" s="13" t="s">
        <v>183</v>
      </c>
      <c r="B101" s="13">
        <v>60</v>
      </c>
      <c r="C101" s="13" t="s">
        <v>372</v>
      </c>
      <c r="D101" s="14">
        <v>-1421.187295176587</v>
      </c>
      <c r="E101" s="17">
        <v>23.54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486.78543092262169</v>
      </c>
      <c r="Q101" s="15"/>
      <c r="R101" s="20">
        <v>16.226181030754056</v>
      </c>
      <c r="T101" s="118">
        <v>-15.345938995942028</v>
      </c>
      <c r="U101" s="120">
        <v>-10.38170363287712</v>
      </c>
      <c r="V101" s="20">
        <v>40.445371334166261</v>
      </c>
      <c r="W101" s="20">
        <v>42.586297515948161</v>
      </c>
      <c r="X101" s="20">
        <v>43.420222707669978</v>
      </c>
    </row>
    <row r="102" spans="1:24">
      <c r="A102" s="13" t="s">
        <v>692</v>
      </c>
      <c r="B102" s="13">
        <v>60</v>
      </c>
      <c r="C102" s="13" t="s">
        <v>372</v>
      </c>
      <c r="D102" s="13">
        <v>982.25713288345946</v>
      </c>
      <c r="E102" s="17">
        <v>1.94</v>
      </c>
      <c r="F102" s="13" t="s">
        <v>693</v>
      </c>
      <c r="G102" s="13" t="s">
        <v>832</v>
      </c>
      <c r="H102" s="13" t="s">
        <v>1551</v>
      </c>
      <c r="I102" s="13" t="s">
        <v>833</v>
      </c>
      <c r="J102" s="13" t="s">
        <v>834</v>
      </c>
      <c r="K102" s="13" t="s">
        <v>835</v>
      </c>
      <c r="L102" s="13" t="s">
        <v>1552</v>
      </c>
      <c r="M102" s="13" t="s">
        <v>1553</v>
      </c>
      <c r="N102" s="13" t="s">
        <v>836</v>
      </c>
      <c r="O102" s="13">
        <v>99.461073524745089</v>
      </c>
      <c r="P102" s="13">
        <v>1432.8545136355506</v>
      </c>
      <c r="Q102" s="15"/>
      <c r="R102" s="20">
        <v>47.761817121185018</v>
      </c>
      <c r="T102" s="118">
        <v>0.68718478669869132</v>
      </c>
      <c r="U102" s="120">
        <v>-34.503785329814121</v>
      </c>
      <c r="V102" s="20">
        <v>59.52994222169805</v>
      </c>
      <c r="W102" s="20">
        <v>55.898368825223145</v>
      </c>
      <c r="X102" s="20">
        <v>37.142210329878935</v>
      </c>
    </row>
    <row r="103" spans="1:24">
      <c r="A103" s="13" t="s">
        <v>289</v>
      </c>
      <c r="B103" s="13">
        <v>60</v>
      </c>
      <c r="C103" s="13" t="s">
        <v>372</v>
      </c>
      <c r="D103" s="14">
        <v>271.86882583915661</v>
      </c>
      <c r="E103" s="17">
        <v>2.37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2095.8993753647501</v>
      </c>
      <c r="Q103" s="16" t="s">
        <v>2242</v>
      </c>
      <c r="R103" s="20">
        <v>69.86331251215833</v>
      </c>
      <c r="T103" s="118">
        <v>-55.327412296747518</v>
      </c>
      <c r="U103" s="118">
        <v>23.182156882532468</v>
      </c>
      <c r="V103" s="20">
        <v>36.455005404248737</v>
      </c>
      <c r="W103" s="20">
        <v>54.710770170960124</v>
      </c>
      <c r="X103" s="20">
        <v>44.881775759126725</v>
      </c>
    </row>
    <row r="104" spans="1:24">
      <c r="A104" s="13" t="s">
        <v>672</v>
      </c>
      <c r="B104" s="13">
        <v>60</v>
      </c>
      <c r="C104" s="13" t="s">
        <v>372</v>
      </c>
      <c r="D104" s="14">
        <v>15006.612659868495</v>
      </c>
      <c r="E104" s="17">
        <v>39.44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1172.7666613844749</v>
      </c>
      <c r="Q104" s="15"/>
      <c r="R104" s="20">
        <v>39.092222046149161</v>
      </c>
      <c r="T104" s="118">
        <v>-14.862754979519934</v>
      </c>
      <c r="U104" s="118">
        <v>52.890815543992886</v>
      </c>
      <c r="V104" s="20">
        <v>62.612987346046552</v>
      </c>
      <c r="W104" s="20">
        <v>55.096856373848979</v>
      </c>
      <c r="X104" s="20">
        <v>54.149443204834334</v>
      </c>
    </row>
    <row r="105" spans="1:24">
      <c r="A105" s="13" t="s">
        <v>85</v>
      </c>
      <c r="B105" s="13">
        <v>60</v>
      </c>
      <c r="C105" s="13" t="s">
        <v>372</v>
      </c>
      <c r="D105" s="14">
        <v>-6623.0093624946921</v>
      </c>
      <c r="E105" s="17">
        <v>9.9600000000000009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228.66906357831971</v>
      </c>
      <c r="Q105" s="15"/>
      <c r="R105" s="20">
        <v>7.6223021192773235</v>
      </c>
      <c r="T105" s="118">
        <v>-24.794097916193216</v>
      </c>
      <c r="U105" s="118">
        <v>12.729499494767058</v>
      </c>
      <c r="V105" s="20">
        <v>28.88062830841443</v>
      </c>
      <c r="W105" s="20">
        <v>45.021897156207523</v>
      </c>
      <c r="X105" s="20">
        <v>45.562955595329392</v>
      </c>
    </row>
    <row r="106" spans="1:24">
      <c r="A106" s="13" t="s">
        <v>322</v>
      </c>
      <c r="B106" s="13">
        <v>60</v>
      </c>
      <c r="C106" s="13" t="s">
        <v>372</v>
      </c>
      <c r="D106" s="14">
        <v>-4061.407649043218</v>
      </c>
      <c r="E106" s="17">
        <v>43.44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873.84057876412203</v>
      </c>
      <c r="Q106" s="16" t="s">
        <v>2202</v>
      </c>
      <c r="R106" s="20">
        <v>29.128019292137402</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575.92352776742359</v>
      </c>
      <c r="Q107" s="15"/>
      <c r="R107" s="20">
        <v>19.197450925580785</v>
      </c>
      <c r="T107" s="118">
        <v>-0.98636333406382448</v>
      </c>
      <c r="U107" s="120">
        <v>-4.7676478412155898</v>
      </c>
      <c r="V107" s="20">
        <v>53.2506553205519</v>
      </c>
      <c r="W107" s="20">
        <v>44.115475768783803</v>
      </c>
      <c r="X107" s="20">
        <v>45.047830194565876</v>
      </c>
    </row>
    <row r="108" spans="1:24">
      <c r="A108" s="13" t="s">
        <v>170</v>
      </c>
      <c r="B108" s="13">
        <v>60</v>
      </c>
      <c r="C108" s="13" t="s">
        <v>372</v>
      </c>
      <c r="D108" s="13">
        <v>6919.9175799869654</v>
      </c>
      <c r="E108" s="17">
        <v>22.86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2243.7355284681416</v>
      </c>
      <c r="Q108" s="15"/>
      <c r="R108" s="20">
        <v>74.791184282271388</v>
      </c>
      <c r="T108" s="118">
        <v>-8.2576594947840931</v>
      </c>
      <c r="U108" s="120">
        <v>-9.3018001718748167</v>
      </c>
      <c r="V108" s="20">
        <v>31.247263971750041</v>
      </c>
      <c r="W108" s="20">
        <v>75.999846725527291</v>
      </c>
      <c r="X108" s="20">
        <v>42.704600284247945</v>
      </c>
    </row>
    <row r="109" spans="1:24">
      <c r="A109" s="13" t="s">
        <v>509</v>
      </c>
      <c r="B109" s="13">
        <v>60</v>
      </c>
      <c r="C109" s="13" t="s">
        <v>372</v>
      </c>
      <c r="D109" s="14">
        <v>-3964.6994627288468</v>
      </c>
      <c r="E109" s="17">
        <v>3.72</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86.487659183168972</v>
      </c>
      <c r="Q109" s="15"/>
      <c r="R109" s="20">
        <v>2.8829219727722992</v>
      </c>
      <c r="T109" s="118">
        <v>-10.459638274881691</v>
      </c>
      <c r="U109" s="118"/>
      <c r="V109" s="20">
        <v>30.190025657252956</v>
      </c>
      <c r="W109" s="20">
        <v>34.888537000507782</v>
      </c>
      <c r="X109" s="20">
        <v>43.781787968228159</v>
      </c>
    </row>
    <row r="110" spans="1:24">
      <c r="A110" s="13" t="s">
        <v>524</v>
      </c>
      <c r="B110" s="13">
        <v>60</v>
      </c>
      <c r="C110" s="13" t="s">
        <v>372</v>
      </c>
      <c r="D110" s="14">
        <v>1218.6809822460809</v>
      </c>
      <c r="E110" s="17">
        <v>6.63</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2225.4207018321777</v>
      </c>
      <c r="Q110" s="16" t="s">
        <v>2220</v>
      </c>
      <c r="R110" s="20">
        <v>74.180690061072582</v>
      </c>
      <c r="T110" s="118">
        <v>-1.723911770639095</v>
      </c>
      <c r="U110" s="118"/>
      <c r="V110" s="20">
        <v>47.820274486885197</v>
      </c>
      <c r="W110" s="20">
        <v>47.720578376059919</v>
      </c>
      <c r="X110" s="20">
        <v>31.623804839848816</v>
      </c>
    </row>
    <row r="111" spans="1:24">
      <c r="A111" s="13" t="s">
        <v>75</v>
      </c>
      <c r="B111" s="13">
        <v>60</v>
      </c>
      <c r="C111" s="13" t="s">
        <v>372</v>
      </c>
      <c r="D111" s="13">
        <v>-334.97516688506755</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143.0019326278809</v>
      </c>
      <c r="Q111" s="15"/>
      <c r="R111" s="20">
        <v>4.76673108759603</v>
      </c>
      <c r="T111" s="118">
        <v>-1.2288710818364379</v>
      </c>
      <c r="U111" s="120">
        <v>1.3617184011207328</v>
      </c>
      <c r="V111" s="20">
        <v>49.500753070097396</v>
      </c>
      <c r="W111" s="20">
        <v>58.424856282075034</v>
      </c>
      <c r="X111" s="20">
        <v>50.680536768845009</v>
      </c>
    </row>
    <row r="112" spans="1:24">
      <c r="A112" s="13" t="s">
        <v>261</v>
      </c>
      <c r="B112" s="13">
        <v>60</v>
      </c>
      <c r="C112" s="13" t="s">
        <v>372</v>
      </c>
      <c r="D112" s="14">
        <v>-14028.076684753047</v>
      </c>
      <c r="E112" s="17">
        <v>74.25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123.28805805248092</v>
      </c>
      <c r="Q112" s="15"/>
      <c r="R112" s="20">
        <v>4.1096019350826971</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572.9572992679864</v>
      </c>
      <c r="Q113" s="15"/>
      <c r="R113" s="20">
        <v>19.098576642266213</v>
      </c>
      <c r="T113" s="118">
        <v>-9.8168249561434706</v>
      </c>
      <c r="U113" s="118">
        <v>13.542987206332331</v>
      </c>
      <c r="V113" s="20">
        <v>32.483213657197197</v>
      </c>
      <c r="W113" s="20">
        <v>57.802937459185195</v>
      </c>
      <c r="X113" s="20">
        <v>51.641379661056405</v>
      </c>
    </row>
    <row r="114" spans="1:24">
      <c r="A114" s="13" t="s">
        <v>308</v>
      </c>
      <c r="B114" s="13">
        <v>60</v>
      </c>
      <c r="C114" s="13" t="s">
        <v>372</v>
      </c>
      <c r="D114" s="14">
        <v>-54.639256880166798</v>
      </c>
      <c r="E114" s="17">
        <v>7.71</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309.14656125657774</v>
      </c>
      <c r="Q114" s="15"/>
      <c r="R114" s="20">
        <v>10.304885375219259</v>
      </c>
      <c r="T114" s="118">
        <v>-1.5910957177825402</v>
      </c>
      <c r="U114" s="120">
        <v>1.2996685616265324</v>
      </c>
      <c r="V114" s="20">
        <v>54.1386308294923</v>
      </c>
      <c r="W114" s="20">
        <v>44.72091593196415</v>
      </c>
      <c r="X114" s="20">
        <v>49.23244039191286</v>
      </c>
    </row>
    <row r="115" spans="1:24">
      <c r="A115" s="13" t="s">
        <v>694</v>
      </c>
      <c r="B115" s="13">
        <v>60</v>
      </c>
      <c r="C115" s="13" t="s">
        <v>372</v>
      </c>
      <c r="D115" s="14">
        <v>27469.062919362557</v>
      </c>
      <c r="E115" s="17">
        <v>92.25</v>
      </c>
      <c r="F115" s="13" t="s">
        <v>695</v>
      </c>
      <c r="G115" s="13" t="s">
        <v>1028</v>
      </c>
      <c r="H115" s="13" t="s">
        <v>1570</v>
      </c>
      <c r="I115" s="13" t="s">
        <v>1029</v>
      </c>
      <c r="J115" s="13" t="s">
        <v>1030</v>
      </c>
      <c r="K115" s="13" t="s">
        <v>839</v>
      </c>
      <c r="L115" s="13" t="s">
        <v>1386</v>
      </c>
      <c r="M115" s="13" t="s">
        <v>1571</v>
      </c>
      <c r="N115" s="13" t="s">
        <v>840</v>
      </c>
      <c r="P115" s="13">
        <v>2115.8148631860158</v>
      </c>
      <c r="Q115" s="15"/>
      <c r="R115" s="20">
        <v>70.527162106200521</v>
      </c>
      <c r="T115" s="118">
        <v>-81.416719605254997</v>
      </c>
      <c r="U115" s="120">
        <v>56.111086833289221</v>
      </c>
      <c r="V115" s="20">
        <v>33.850332938266007</v>
      </c>
      <c r="W115" s="20">
        <v>42.665462782932849</v>
      </c>
      <c r="X115" s="20">
        <v>48.551902708075673</v>
      </c>
    </row>
    <row r="116" spans="1:24">
      <c r="A116" s="13" t="s">
        <v>327</v>
      </c>
      <c r="B116" s="13">
        <v>60</v>
      </c>
      <c r="C116" s="13" t="s">
        <v>372</v>
      </c>
      <c r="D116" s="14">
        <v>13375.330258447208</v>
      </c>
      <c r="E116" s="17">
        <v>18.899999999999999</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1873.1627985951836</v>
      </c>
      <c r="Q116" s="15"/>
      <c r="R116" s="20">
        <v>62.438759953172784</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972.46385661833756</v>
      </c>
      <c r="Q117" s="16" t="s">
        <v>2203</v>
      </c>
      <c r="R117" s="20">
        <v>32.415461887277921</v>
      </c>
      <c r="T117" s="120">
        <v>27.494145531210972</v>
      </c>
      <c r="U117" s="118">
        <v>26.860721164624941</v>
      </c>
      <c r="V117" s="20">
        <v>51.226168002852432</v>
      </c>
      <c r="W117" s="20">
        <v>37.251889795817767</v>
      </c>
      <c r="X117" s="20">
        <v>62.483413088477498</v>
      </c>
    </row>
    <row r="118" spans="1:24">
      <c r="A118" s="13" t="s">
        <v>144</v>
      </c>
      <c r="B118" s="13">
        <v>60</v>
      </c>
      <c r="C118" s="13" t="s">
        <v>372</v>
      </c>
      <c r="D118" s="14">
        <v>331622.50708742021</v>
      </c>
      <c r="E118" s="17">
        <v>690.5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2235.0873454166772</v>
      </c>
      <c r="Q118" s="15"/>
      <c r="R118" s="20">
        <v>74.502911513889245</v>
      </c>
      <c r="T118" s="118">
        <v>301.34602196484707</v>
      </c>
      <c r="U118" s="120">
        <v>505.69804110540019</v>
      </c>
      <c r="V118" s="20">
        <v>66.010769158806866</v>
      </c>
      <c r="W118" s="20">
        <v>60.422523708626166</v>
      </c>
      <c r="X118" s="20">
        <v>59.089779989937348</v>
      </c>
    </row>
    <row r="119" spans="1:24">
      <c r="A119" s="13" t="s">
        <v>140</v>
      </c>
      <c r="B119" s="13">
        <v>60</v>
      </c>
      <c r="C119" s="13" t="s">
        <v>372</v>
      </c>
      <c r="D119" s="13">
        <v>-340962.97859116021</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204.67278331231262</v>
      </c>
      <c r="Q119" s="15"/>
      <c r="R119" s="20">
        <v>6.8224261104104205</v>
      </c>
      <c r="T119" s="118">
        <v>-1296.9534442535019</v>
      </c>
      <c r="U119" s="120">
        <v>-98.013104683743677</v>
      </c>
      <c r="V119" s="20">
        <v>48.228500333754418</v>
      </c>
      <c r="W119" s="20">
        <v>36.533102874172776</v>
      </c>
      <c r="X119" s="20">
        <v>45.365873418049198</v>
      </c>
    </row>
    <row r="120" spans="1:24">
      <c r="A120" s="13" t="s">
        <v>149</v>
      </c>
      <c r="B120" s="13">
        <v>60</v>
      </c>
      <c r="C120" s="13" t="s">
        <v>372</v>
      </c>
      <c r="D120" s="14">
        <v>-28509.777635420407</v>
      </c>
      <c r="E120" s="17">
        <v>20.6</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528.13136420533419</v>
      </c>
      <c r="Q120" s="15"/>
      <c r="R120" s="20">
        <v>17.604378806844473</v>
      </c>
      <c r="T120" s="118">
        <v>24.279009783610235</v>
      </c>
      <c r="U120" s="118">
        <v>45.351229626345955</v>
      </c>
      <c r="V120" s="20">
        <v>52.431485186170192</v>
      </c>
      <c r="W120" s="20">
        <v>52.619292471539396</v>
      </c>
      <c r="X120" s="20">
        <v>60.370426589596953</v>
      </c>
    </row>
    <row r="121" spans="1:24">
      <c r="A121" s="13" t="s">
        <v>93</v>
      </c>
      <c r="B121" s="13">
        <v>60</v>
      </c>
      <c r="C121" s="13" t="s">
        <v>372</v>
      </c>
      <c r="D121" s="14">
        <v>-3265.919531062922</v>
      </c>
      <c r="E121" s="17">
        <v>3.62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1538.1884283188629</v>
      </c>
      <c r="E122" s="17">
        <v>5.74</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1736.02779639249</v>
      </c>
      <c r="Q122" s="15"/>
      <c r="R122" s="20">
        <v>57.867593213082998</v>
      </c>
      <c r="T122" s="118">
        <v>-5.8568111651821297</v>
      </c>
      <c r="U122" s="120">
        <v>-3.8305788009668085</v>
      </c>
      <c r="V122" s="20">
        <v>32.274858443022083</v>
      </c>
      <c r="W122" s="20">
        <v>45.507823474580697</v>
      </c>
      <c r="X122" s="20">
        <v>38.373076939624802</v>
      </c>
    </row>
    <row r="123" spans="1:24">
      <c r="A123" s="13" t="s">
        <v>650</v>
      </c>
      <c r="B123" s="13">
        <v>60</v>
      </c>
      <c r="C123" s="13" t="s">
        <v>372</v>
      </c>
      <c r="D123" s="14">
        <v>-16376.627802529882</v>
      </c>
      <c r="E123" s="17">
        <v>31.28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352.84410359755424</v>
      </c>
      <c r="Q123" s="15"/>
      <c r="R123" s="20">
        <v>11.761470119918474</v>
      </c>
      <c r="T123" s="118">
        <v>-22.931872222164245</v>
      </c>
      <c r="U123" s="118"/>
      <c r="V123" s="20">
        <v>35.847396698488012</v>
      </c>
      <c r="W123" s="20">
        <v>31.555736919307638</v>
      </c>
      <c r="X123" s="20">
        <v>60.989099971900799</v>
      </c>
    </row>
    <row r="124" spans="1:24">
      <c r="A124" s="13" t="s">
        <v>120</v>
      </c>
      <c r="B124" s="13">
        <v>60</v>
      </c>
      <c r="C124" s="13" t="s">
        <v>372</v>
      </c>
      <c r="D124" s="14">
        <v>-12282.355248898184</v>
      </c>
      <c r="E124" s="17">
        <v>31.86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190.16513710520201</v>
      </c>
      <c r="Q124" s="15"/>
      <c r="R124" s="20">
        <v>6.3388379035067333</v>
      </c>
      <c r="T124" s="118">
        <v>-54.672697747425616</v>
      </c>
      <c r="U124" s="118">
        <v>71.894199749864214</v>
      </c>
      <c r="V124" s="20">
        <v>30.738633189759216</v>
      </c>
      <c r="W124" s="20">
        <v>51.542419110233702</v>
      </c>
      <c r="X124" s="20">
        <v>50.800249000983356</v>
      </c>
    </row>
    <row r="125" spans="1:24">
      <c r="A125" s="13" t="s">
        <v>50</v>
      </c>
      <c r="B125" s="13">
        <v>60</v>
      </c>
      <c r="C125" s="13" t="s">
        <v>372</v>
      </c>
      <c r="D125" s="14">
        <v>-439086.06387073407</v>
      </c>
      <c r="E125" s="17">
        <v>590</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v>
      </c>
      <c r="Q125" s="15"/>
      <c r="R125" s="20">
        <v>10</v>
      </c>
      <c r="T125" s="118">
        <v>-280.34717309314942</v>
      </c>
      <c r="U125" s="118">
        <v>2231.4421230477628</v>
      </c>
      <c r="V125" s="20">
        <v>44.083358398155916</v>
      </c>
      <c r="W125" s="20">
        <v>43.95826449781574</v>
      </c>
      <c r="X125" s="20">
        <v>61.986856360064515</v>
      </c>
    </row>
    <row r="126" spans="1:24">
      <c r="A126" s="13" t="s">
        <v>453</v>
      </c>
      <c r="B126" s="13">
        <v>60</v>
      </c>
      <c r="C126" s="13" t="s">
        <v>372</v>
      </c>
      <c r="D126" s="14">
        <v>-26808.077201450971</v>
      </c>
      <c r="E126" s="17">
        <v>100.4</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87.18363888686855</v>
      </c>
      <c r="Q126" s="15"/>
      <c r="R126" s="20">
        <v>2.9061212962289518</v>
      </c>
      <c r="T126" s="118">
        <v>-46.954340260453762</v>
      </c>
      <c r="U126" s="120">
        <v>59.707634220805232</v>
      </c>
      <c r="V126" s="20">
        <v>38.178831856752986</v>
      </c>
      <c r="W126" s="20">
        <v>45.582515535649279</v>
      </c>
      <c r="X126" s="20">
        <v>52.822385901780883</v>
      </c>
    </row>
    <row r="127" spans="1:24">
      <c r="A127" s="13" t="s">
        <v>488</v>
      </c>
      <c r="B127" s="13">
        <v>60</v>
      </c>
      <c r="C127" s="13" t="s">
        <v>372</v>
      </c>
      <c r="D127" s="14">
        <v>-3456.4189474316008</v>
      </c>
      <c r="E127" s="17">
        <v>34.24</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1017.5755322121699</v>
      </c>
      <c r="Q127" s="15"/>
      <c r="R127" s="20">
        <v>33.919184407072329</v>
      </c>
      <c r="T127" s="118">
        <v>10.889438541600285</v>
      </c>
      <c r="U127" s="120">
        <v>27.828201898522309</v>
      </c>
      <c r="V127" s="20">
        <v>47.268578956805158</v>
      </c>
      <c r="W127" s="20">
        <v>47.381824536411301</v>
      </c>
      <c r="X127" s="20">
        <v>56.967611578680156</v>
      </c>
    </row>
    <row r="128" spans="1:24">
      <c r="A128" s="13" t="s">
        <v>213</v>
      </c>
      <c r="B128" s="13">
        <v>60</v>
      </c>
      <c r="C128" s="13" t="s">
        <v>372</v>
      </c>
      <c r="D128" s="14">
        <v>173.09899625281844</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1717.3564420926987</v>
      </c>
      <c r="Q128" s="16" t="s">
        <v>2377</v>
      </c>
      <c r="R128" s="20">
        <v>57.245214736423286</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345.04798614863216</v>
      </c>
      <c r="Q129" s="15"/>
      <c r="R129" s="20">
        <v>11.501599538287739</v>
      </c>
      <c r="T129" s="118">
        <v>-96.805210819247804</v>
      </c>
      <c r="U129" s="120">
        <v>-59.565637932124247</v>
      </c>
      <c r="V129" s="20">
        <v>43.073768712595026</v>
      </c>
      <c r="W129" s="20">
        <v>47.719593337941575</v>
      </c>
      <c r="X129" s="20">
        <v>41.5112894646239</v>
      </c>
    </row>
    <row r="130" spans="1:24">
      <c r="A130" s="13" t="s">
        <v>518</v>
      </c>
      <c r="B130" s="13">
        <v>60</v>
      </c>
      <c r="C130" s="13" t="s">
        <v>372</v>
      </c>
      <c r="D130" s="14">
        <v>58066.098133398402</v>
      </c>
      <c r="E130" s="17">
        <v>66.349999999999994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2916.8520107373365</v>
      </c>
      <c r="Q130" s="15"/>
      <c r="R130" s="20">
        <v>97.228400357911212</v>
      </c>
      <c r="T130" s="118">
        <v>32.250369108827499</v>
      </c>
      <c r="U130" s="118"/>
      <c r="V130" s="20">
        <v>64.130354543938097</v>
      </c>
      <c r="W130" s="20">
        <v>49.289716650057429</v>
      </c>
      <c r="X130" s="20">
        <v>58.404807341801209</v>
      </c>
    </row>
    <row r="131" spans="1:24">
      <c r="A131" s="13" t="s">
        <v>235</v>
      </c>
      <c r="B131" s="13">
        <v>60</v>
      </c>
      <c r="C131" s="13" t="s">
        <v>372</v>
      </c>
      <c r="D131" s="14">
        <v>-23257.372939161341</v>
      </c>
      <c r="E131" s="17">
        <v>79.150000000000006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1269.3222957303328</v>
      </c>
      <c r="Q131" s="15"/>
      <c r="R131" s="20">
        <v>42.310743191011092</v>
      </c>
      <c r="T131" s="118">
        <v>59.835823284906411</v>
      </c>
      <c r="U131" s="120">
        <v>-385.16667944897137</v>
      </c>
      <c r="V131" s="20">
        <v>48.37330878235263</v>
      </c>
      <c r="W131" s="20">
        <v>33.16467354873798</v>
      </c>
      <c r="X131" s="20">
        <v>42.529062848173083</v>
      </c>
    </row>
    <row r="132" spans="1:24">
      <c r="A132" s="13" t="s">
        <v>48</v>
      </c>
      <c r="B132" s="13">
        <v>60</v>
      </c>
      <c r="C132" s="13" t="s">
        <v>372</v>
      </c>
      <c r="D132" s="14">
        <v>3301.2752638807187</v>
      </c>
      <c r="E132" s="17">
        <v>24.1</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1554.1970577234165</v>
      </c>
      <c r="Q132" s="15"/>
      <c r="R132" s="20">
        <v>51.80656859078055</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354.46530543117603</v>
      </c>
      <c r="Q133" s="15"/>
      <c r="R133" s="20">
        <v>11.815510181039201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265.29054417302473</v>
      </c>
      <c r="Q134" s="15"/>
      <c r="R134" s="20">
        <v>8.843018139100824</v>
      </c>
      <c r="T134" s="118">
        <v>-9.3601164008805959</v>
      </c>
      <c r="U134" s="120">
        <v>-0.9746086851603053</v>
      </c>
      <c r="V134" s="20">
        <v>30.182634728138858</v>
      </c>
      <c r="W134" s="20">
        <v>56.297549189625258</v>
      </c>
      <c r="X134" s="20">
        <v>44.434350191529745</v>
      </c>
    </row>
    <row r="135" spans="1:24">
      <c r="A135" s="13" t="s">
        <v>549</v>
      </c>
      <c r="B135" s="13">
        <v>60</v>
      </c>
      <c r="C135" s="13" t="s">
        <v>372</v>
      </c>
      <c r="D135" s="14">
        <v>4635.4207943673846</v>
      </c>
      <c r="E135" s="17">
        <v>13.95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1587.6270007551461</v>
      </c>
      <c r="Q135" s="16" t="s">
        <v>2378</v>
      </c>
      <c r="R135" s="20">
        <v>52.920900025171541</v>
      </c>
      <c r="T135" s="118">
        <v>3.32954049192832</v>
      </c>
      <c r="U135" s="118"/>
      <c r="V135" s="20">
        <v>49.291355963958594</v>
      </c>
      <c r="W135" s="20">
        <v>48.643939946079527</v>
      </c>
      <c r="X135" s="20">
        <v>70.163842491169561</v>
      </c>
    </row>
    <row r="136" spans="1:24">
      <c r="A136" s="13" t="s">
        <v>134</v>
      </c>
      <c r="B136" s="13">
        <v>60</v>
      </c>
      <c r="C136" s="13" t="s">
        <v>372</v>
      </c>
      <c r="D136" s="13">
        <v>-332.93293183980666</v>
      </c>
      <c r="E136" s="17">
        <v>23.38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150.23552410505721</v>
      </c>
      <c r="Q136" s="15"/>
      <c r="R136" s="20">
        <v>5.0078508035019071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463.57317669023223</v>
      </c>
      <c r="Q137" s="15"/>
      <c r="R137" s="20">
        <v>15.45243922300774</v>
      </c>
      <c r="T137" s="118">
        <v>-16.009281081756725</v>
      </c>
      <c r="U137" s="118"/>
      <c r="V137" s="20">
        <v>29.806249296310352</v>
      </c>
      <c r="W137" s="20">
        <v>27.77253149057421</v>
      </c>
      <c r="X137" s="20">
        <v>49.438864718292436</v>
      </c>
    </row>
    <row r="138" spans="1:24">
      <c r="A138" s="13" t="s">
        <v>274</v>
      </c>
      <c r="B138" s="13">
        <v>60</v>
      </c>
      <c r="C138" s="13" t="s">
        <v>372</v>
      </c>
      <c r="D138" s="14">
        <v>-6715.2923004265122</v>
      </c>
      <c r="E138" s="17">
        <v>43.5</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196.31372708969963</v>
      </c>
      <c r="Q138" s="15"/>
      <c r="R138" s="20">
        <v>6.5437909029899872</v>
      </c>
      <c r="T138" s="118">
        <v>-21.448740706356091</v>
      </c>
      <c r="U138" s="120">
        <v>37.879162812958427</v>
      </c>
      <c r="V138" s="20">
        <v>37.841097347296788</v>
      </c>
      <c r="W138" s="20">
        <v>56.060909523581032</v>
      </c>
      <c r="X138" s="20">
        <v>51.036371600508858</v>
      </c>
    </row>
    <row r="139" spans="1:24">
      <c r="A139" s="13" t="s">
        <v>292</v>
      </c>
      <c r="B139" s="13">
        <v>60</v>
      </c>
      <c r="C139" s="13" t="s">
        <v>372</v>
      </c>
      <c r="D139" s="13">
        <v>-162063.571842873</v>
      </c>
      <c r="E139" s="17">
        <v>1445</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205.65910444528663</v>
      </c>
      <c r="Q139" s="15"/>
      <c r="R139" s="20">
        <v>6.8553034815095542</v>
      </c>
      <c r="T139" s="118">
        <v>-974.23015891854448</v>
      </c>
      <c r="U139" s="120">
        <v>153.53837016411262</v>
      </c>
      <c r="V139" s="20">
        <v>42.284829303116112</v>
      </c>
      <c r="W139" s="20">
        <v>51.00680153524776</v>
      </c>
      <c r="X139" s="20">
        <v>46.145228152536156</v>
      </c>
    </row>
    <row r="140" spans="1:24">
      <c r="A140" s="13" t="s">
        <v>16</v>
      </c>
      <c r="B140" s="13">
        <v>60</v>
      </c>
      <c r="C140" s="13" t="s">
        <v>372</v>
      </c>
      <c r="D140" s="13">
        <v>-159971.949604344</v>
      </c>
      <c r="E140" s="17">
        <v>1527</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340.95328014315811</v>
      </c>
      <c r="Q140" s="15"/>
      <c r="R140" s="20">
        <v>11.36510933810527</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364.5089239648338</v>
      </c>
      <c r="Q141" s="15"/>
      <c r="R141" s="20">
        <v>12.150297465494459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321.6586231217459</v>
      </c>
      <c r="Q142" s="15"/>
      <c r="R142" s="20">
        <v>10.721954104058197</v>
      </c>
      <c r="T142" s="118">
        <v>-3.5310793364427484</v>
      </c>
      <c r="U142" s="120">
        <v>-4.9578110892839078</v>
      </c>
      <c r="V142" s="20">
        <v>30.689378485235959</v>
      </c>
      <c r="W142" s="20">
        <v>53.793951595211766</v>
      </c>
      <c r="X142" s="20">
        <v>38.281377745136609</v>
      </c>
    </row>
    <row r="143" spans="1:24">
      <c r="A143" s="13" t="s">
        <v>388</v>
      </c>
      <c r="B143" s="13">
        <v>60</v>
      </c>
      <c r="C143" s="13" t="s">
        <v>372</v>
      </c>
      <c r="D143" s="14">
        <v>-6536.6477217952479</v>
      </c>
      <c r="E143" s="17">
        <v>116</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245.36611150633428</v>
      </c>
      <c r="Q143" s="15"/>
      <c r="R143" s="20">
        <v>8.178870383544476</v>
      </c>
      <c r="T143" s="118">
        <v>-314.50531372769291</v>
      </c>
      <c r="U143" s="118">
        <v>115.04042894924993</v>
      </c>
      <c r="V143" s="20">
        <v>28.273251153369401</v>
      </c>
      <c r="W143" s="20">
        <v>54.563327582033935</v>
      </c>
      <c r="X143" s="20">
        <v>44.129284454216332</v>
      </c>
    </row>
    <row r="144" spans="1:24">
      <c r="A144" s="13" t="s">
        <v>698</v>
      </c>
      <c r="B144" s="13">
        <v>60</v>
      </c>
      <c r="C144" s="13" t="s">
        <v>372</v>
      </c>
      <c r="D144" s="14">
        <v>-27002.311732486072</v>
      </c>
      <c r="E144" s="17">
        <v>26.06</v>
      </c>
      <c r="F144" s="13" t="s">
        <v>699</v>
      </c>
      <c r="G144" s="13" t="s">
        <v>1032</v>
      </c>
      <c r="H144" s="13" t="s">
        <v>1600</v>
      </c>
      <c r="I144" s="13" t="s">
        <v>1031</v>
      </c>
      <c r="J144" s="13" t="s">
        <v>1033</v>
      </c>
      <c r="K144" s="13" t="s">
        <v>791</v>
      </c>
      <c r="L144" s="13" t="s">
        <v>1205</v>
      </c>
      <c r="M144" s="13" t="s">
        <v>1601</v>
      </c>
      <c r="N144" s="13" t="s">
        <v>1602</v>
      </c>
      <c r="P144" s="13">
        <v>781.07118543230297</v>
      </c>
      <c r="Q144" s="16" t="s">
        <v>2232</v>
      </c>
      <c r="R144" s="20">
        <v>26.035706181076765</v>
      </c>
      <c r="T144" s="118">
        <v>6.9036080825404866</v>
      </c>
      <c r="U144" s="118">
        <v>89.153223815711655</v>
      </c>
      <c r="V144" s="20">
        <v>28.90770065631337</v>
      </c>
      <c r="W144" s="20">
        <v>41.638132720010205</v>
      </c>
      <c r="X144" s="20">
        <v>66.671850377271284</v>
      </c>
    </row>
    <row r="145" spans="1:24">
      <c r="A145" s="13" t="s">
        <v>147</v>
      </c>
      <c r="B145" s="13">
        <v>60</v>
      </c>
      <c r="C145" s="13" t="s">
        <v>372</v>
      </c>
      <c r="D145" s="14">
        <v>267596.60969290283</v>
      </c>
      <c r="E145" s="17">
        <v>303.5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2803.8383441969931</v>
      </c>
      <c r="Q145" s="15"/>
      <c r="R145" s="20">
        <v>93.461278139899775</v>
      </c>
      <c r="T145" s="120">
        <v>534.80164360992171</v>
      </c>
      <c r="U145" s="120">
        <v>241.3449621492218</v>
      </c>
      <c r="V145" s="20">
        <v>87.799306048740092</v>
      </c>
      <c r="W145" s="20">
        <v>98.803214768866141</v>
      </c>
      <c r="X145" s="20">
        <v>81.791069209492036</v>
      </c>
    </row>
    <row r="146" spans="1:24">
      <c r="A146" s="13" t="s">
        <v>103</v>
      </c>
      <c r="B146" s="13">
        <v>60</v>
      </c>
      <c r="C146" s="13" t="s">
        <v>372</v>
      </c>
      <c r="D146" s="14">
        <v>-2965.8033337356569</v>
      </c>
      <c r="E146" s="17">
        <v>23.88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292.79973352589553</v>
      </c>
      <c r="Q146" s="15"/>
      <c r="R146" s="20">
        <v>9.7599911175298519</v>
      </c>
      <c r="T146" s="118">
        <v>23.12459943139821</v>
      </c>
      <c r="U146" s="120">
        <v>12.521261194585662</v>
      </c>
      <c r="V146" s="20">
        <v>72.301696579441426</v>
      </c>
      <c r="W146" s="20">
        <v>63.4307820751782</v>
      </c>
      <c r="X146" s="20">
        <v>58.09097065323995</v>
      </c>
    </row>
    <row r="147" spans="1:24">
      <c r="A147" s="13" t="s">
        <v>457</v>
      </c>
      <c r="B147" s="13">
        <v>60</v>
      </c>
      <c r="C147" s="13" t="s">
        <v>372</v>
      </c>
      <c r="D147" s="14">
        <v>-31315.54646460394</v>
      </c>
      <c r="E147" s="17">
        <v>15.68</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-14057.921678648598</v>
      </c>
      <c r="E148" s="17">
        <v>30.02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670.26254431234702</v>
      </c>
      <c r="Q148" s="16" t="s">
        <v>2380</v>
      </c>
      <c r="R148" s="20">
        <v>22.342084810411567</v>
      </c>
      <c r="T148" s="118">
        <v>21.170702012185814</v>
      </c>
      <c r="U148" s="120">
        <v>26.351934333001488</v>
      </c>
      <c r="V148" s="20">
        <v>53.019002020850181</v>
      </c>
      <c r="W148" s="20">
        <v>45.473039189159294</v>
      </c>
      <c r="X148" s="20">
        <v>67.969062794673732</v>
      </c>
    </row>
    <row r="149" spans="1:24">
      <c r="A149" s="13" t="s">
        <v>20</v>
      </c>
      <c r="B149" s="13">
        <v>60</v>
      </c>
      <c r="C149" s="13" t="s">
        <v>372</v>
      </c>
      <c r="D149" s="14">
        <v>2130.9137071572336</v>
      </c>
      <c r="E149" s="17">
        <v>9.3000000000000007</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1567.903530533149</v>
      </c>
      <c r="Q149" s="15"/>
      <c r="R149" s="20">
        <v>52.263451017771636</v>
      </c>
      <c r="T149" s="120">
        <v>11.147582021987983</v>
      </c>
      <c r="U149" s="118">
        <v>12.445437422356465</v>
      </c>
      <c r="V149" s="20">
        <v>58.007056437638518</v>
      </c>
      <c r="W149" s="20">
        <v>51.282550321302097</v>
      </c>
      <c r="X149" s="20">
        <v>70.3079743969909</v>
      </c>
    </row>
    <row r="150" spans="1:24">
      <c r="A150" s="13" t="s">
        <v>345</v>
      </c>
      <c r="B150" s="13">
        <v>60</v>
      </c>
      <c r="C150" s="13" t="s">
        <v>372</v>
      </c>
      <c r="D150" s="14">
        <v>-3185.3037470879108</v>
      </c>
      <c r="E150" s="17">
        <v>7.42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0</v>
      </c>
      <c r="Q150" s="15"/>
      <c r="R150" s="20">
        <v>0</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269.61267028788097</v>
      </c>
      <c r="Q151" s="15"/>
      <c r="R151" s="20">
        <v>8.9870890095960316</v>
      </c>
      <c r="T151" s="118">
        <v>-2.4350498171280233</v>
      </c>
      <c r="U151" s="120">
        <v>-7.4674408995157915</v>
      </c>
      <c r="V151" s="20">
        <v>28.278556266222996</v>
      </c>
      <c r="W151" s="20">
        <v>51.160339856834703</v>
      </c>
      <c r="X151" s="20">
        <v>36.468911143412683</v>
      </c>
    </row>
    <row r="152" spans="1:24">
      <c r="A152" s="13" t="s">
        <v>545</v>
      </c>
      <c r="B152" s="13">
        <v>60</v>
      </c>
      <c r="C152" s="13" t="s">
        <v>372</v>
      </c>
      <c r="D152" s="14">
        <v>-10654.071442800772</v>
      </c>
      <c r="E152" s="17">
        <v>6.02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-48.860007329967203</v>
      </c>
      <c r="E153" s="17">
        <v>2.3199999999999998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671.97456882773076</v>
      </c>
      <c r="Q153" s="15"/>
      <c r="R153" s="20">
        <v>22.399152294257693</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119.93019067446973</v>
      </c>
      <c r="Q154" s="16" t="s">
        <v>2381</v>
      </c>
      <c r="R154" s="20">
        <v>3.9976730224823243</v>
      </c>
      <c r="T154" s="118">
        <v>-3.6389962234231676</v>
      </c>
      <c r="U154" s="120">
        <v>-4.0819695668997547</v>
      </c>
      <c r="V154" s="20">
        <v>55.984368683676976</v>
      </c>
      <c r="W154" s="20">
        <v>46.067580740705168</v>
      </c>
      <c r="X154" s="20">
        <v>46.48889201375669</v>
      </c>
    </row>
    <row r="155" spans="1:24">
      <c r="A155" s="13" t="s">
        <v>18</v>
      </c>
      <c r="B155" s="13">
        <v>60</v>
      </c>
      <c r="C155" s="13" t="s">
        <v>372</v>
      </c>
      <c r="D155" s="14">
        <v>-230.16331524821965</v>
      </c>
      <c r="E155" s="17">
        <v>34.6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512.84544275528174</v>
      </c>
      <c r="Q155" s="15"/>
      <c r="R155" s="20">
        <v>17.094848091842724</v>
      </c>
      <c r="T155" s="118">
        <v>-16.357006594630974</v>
      </c>
      <c r="U155" s="120">
        <v>19.102176954299921</v>
      </c>
      <c r="V155" s="20">
        <v>43.92521323483323</v>
      </c>
      <c r="W155" s="20">
        <v>54.07336674361671</v>
      </c>
      <c r="X155" s="20">
        <v>51.20278964125653</v>
      </c>
    </row>
    <row r="156" spans="1:24">
      <c r="A156" s="13" t="s">
        <v>73</v>
      </c>
      <c r="B156" s="13">
        <v>60</v>
      </c>
      <c r="C156" s="13" t="s">
        <v>372</v>
      </c>
      <c r="D156" s="14">
        <v>-923.17945880582283</v>
      </c>
      <c r="E156" s="17">
        <v>9.67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117.77097515889221</v>
      </c>
      <c r="Q156" s="15"/>
      <c r="R156" s="20">
        <v>3.9256991719630738</v>
      </c>
      <c r="T156" s="118">
        <v>-12.405120029965957</v>
      </c>
      <c r="U156" s="120">
        <v>4.5127097416959927</v>
      </c>
      <c r="V156" s="20">
        <v>39.647563025202999</v>
      </c>
      <c r="W156" s="20">
        <v>63.514100071981559</v>
      </c>
      <c r="X156" s="20">
        <v>44.666086601165105</v>
      </c>
    </row>
    <row r="157" spans="1:24">
      <c r="A157" s="13" t="s">
        <v>95</v>
      </c>
      <c r="B157" s="13">
        <v>60</v>
      </c>
      <c r="C157" s="13" t="s">
        <v>372</v>
      </c>
      <c r="D157" s="14">
        <v>-6026.0845542410379</v>
      </c>
      <c r="E157" s="17">
        <v>38.6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448.14199832625832</v>
      </c>
      <c r="Q157" s="15"/>
      <c r="R157" s="20">
        <v>14.938066610875277</v>
      </c>
      <c r="T157" s="118">
        <v>-19.540149898385337</v>
      </c>
      <c r="U157" s="120">
        <v>6.2127266284208815</v>
      </c>
      <c r="V157" s="20">
        <v>47.030395460362683</v>
      </c>
      <c r="W157" s="20">
        <v>43.099187542133421</v>
      </c>
      <c r="X157" s="20">
        <v>47.586556247309026</v>
      </c>
    </row>
    <row r="158" spans="1:24">
      <c r="A158" s="13" t="s">
        <v>258</v>
      </c>
      <c r="B158" s="13">
        <v>60</v>
      </c>
      <c r="C158" s="13" t="s">
        <v>372</v>
      </c>
      <c r="D158" s="14">
        <v>55485.963149948533</v>
      </c>
      <c r="E158" s="17">
        <v>91.2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2794.0426994146214</v>
      </c>
      <c r="Q158" s="15"/>
      <c r="R158" s="20">
        <v>93.134756647154049</v>
      </c>
      <c r="T158" s="118">
        <v>19.250092815762656</v>
      </c>
      <c r="U158" s="120">
        <v>18.566395217977032</v>
      </c>
      <c r="V158" s="20">
        <v>54.254128737897112</v>
      </c>
      <c r="W158" s="20">
        <v>60.838328626048053</v>
      </c>
      <c r="X158" s="20">
        <v>55.516611691521085</v>
      </c>
    </row>
    <row r="159" spans="1:24">
      <c r="A159" s="13" t="s">
        <v>60</v>
      </c>
      <c r="B159" s="13">
        <v>60</v>
      </c>
      <c r="C159" s="13" t="s">
        <v>372</v>
      </c>
      <c r="D159" s="14">
        <v>-43765.321889101047</v>
      </c>
      <c r="E159" s="17">
        <v>83.65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737.43668952954658</v>
      </c>
      <c r="Q159" s="15"/>
      <c r="R159" s="20">
        <v>24.58122298431822</v>
      </c>
      <c r="T159" s="118">
        <v>63.384847111987597</v>
      </c>
      <c r="U159" s="118">
        <v>165.24707002585274</v>
      </c>
      <c r="V159" s="20">
        <v>49.554598259716258</v>
      </c>
      <c r="W159" s="20">
        <v>45.786695437784545</v>
      </c>
      <c r="X159" s="20">
        <v>64.965587410009704</v>
      </c>
    </row>
    <row r="160" spans="1:24">
      <c r="A160" s="13" t="s">
        <v>317</v>
      </c>
      <c r="B160" s="13">
        <v>60</v>
      </c>
      <c r="C160" s="13" t="s">
        <v>372</v>
      </c>
      <c r="D160" s="14">
        <v>-7731.3537110416773</v>
      </c>
      <c r="E160" s="17">
        <v>32.94</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487.46693779646893</v>
      </c>
      <c r="Q160" s="15"/>
      <c r="R160" s="20">
        <v>16.248897926548963</v>
      </c>
      <c r="T160" s="118">
        <v>-3.0799306269256732</v>
      </c>
      <c r="U160" s="120">
        <v>9.0899912534980842</v>
      </c>
      <c r="V160" s="20">
        <v>37.954937531714997</v>
      </c>
      <c r="W160" s="20">
        <v>45.360542715708235</v>
      </c>
      <c r="X160" s="20">
        <v>50.723572339231524</v>
      </c>
    </row>
    <row r="161" spans="1:24">
      <c r="A161" s="13" t="s">
        <v>389</v>
      </c>
      <c r="B161" s="13">
        <v>60</v>
      </c>
      <c r="C161" s="13" t="s">
        <v>372</v>
      </c>
      <c r="D161" s="14">
        <v>-2416.5556590638994</v>
      </c>
      <c r="E161" s="17">
        <v>7.29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842.54213614821367</v>
      </c>
      <c r="Q161" s="15"/>
      <c r="R161" s="20">
        <v>28.084737871607121</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1715.6892982960155</v>
      </c>
      <c r="Q162" s="15"/>
      <c r="R162" s="20">
        <v>57.18964327653385</v>
      </c>
      <c r="T162" s="118">
        <v>-5.696153423428072</v>
      </c>
      <c r="U162" s="120">
        <v>12.369729071744473</v>
      </c>
      <c r="V162" s="20">
        <v>53.968114114377599</v>
      </c>
      <c r="W162" s="20">
        <v>55.917269793692661</v>
      </c>
      <c r="X162" s="20">
        <v>49.356193896312838</v>
      </c>
    </row>
    <row r="163" spans="1:24">
      <c r="A163" s="13" t="s">
        <v>53</v>
      </c>
      <c r="B163" s="13">
        <v>60</v>
      </c>
      <c r="C163" s="13" t="s">
        <v>372</v>
      </c>
      <c r="D163" s="14">
        <v>-10843.000048725386</v>
      </c>
      <c r="E163" s="17">
        <v>19.420000000000002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105.23495148810298</v>
      </c>
      <c r="Q163" s="16" t="s">
        <v>2203</v>
      </c>
      <c r="R163" s="20">
        <v>3.5078317162700992</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-197.4038664151756</v>
      </c>
      <c r="E165" s="17">
        <v>10.78</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1225.0789820579239</v>
      </c>
      <c r="Q165" s="16" t="s">
        <v>2222</v>
      </c>
      <c r="R165" s="20">
        <v>40.835966068597465</v>
      </c>
      <c r="T165" s="120">
        <v>14.208647314546248</v>
      </c>
      <c r="U165" s="118"/>
      <c r="V165" s="20">
        <v>32.375652603915761</v>
      </c>
      <c r="W165" s="20">
        <v>46.170647475100189</v>
      </c>
      <c r="X165" s="20">
        <v>77.212367104672225</v>
      </c>
    </row>
    <row r="166" spans="1:24">
      <c r="A166" s="13" t="s">
        <v>49</v>
      </c>
      <c r="B166" s="13">
        <v>60</v>
      </c>
      <c r="C166" s="13" t="s">
        <v>372</v>
      </c>
      <c r="D166" s="14">
        <v>-578.15957834968401</v>
      </c>
      <c r="E166" s="17">
        <v>8.14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160.77834543335933</v>
      </c>
      <c r="Q166" s="15"/>
      <c r="R166" s="20">
        <v>5.3592781811119776</v>
      </c>
      <c r="T166" s="118">
        <v>-2.1598821931899614</v>
      </c>
      <c r="U166" s="120">
        <v>4.6725049296410681</v>
      </c>
      <c r="V166" s="20">
        <v>51.999683193805211</v>
      </c>
      <c r="W166" s="20">
        <v>48.992886366058933</v>
      </c>
      <c r="X166" s="20">
        <v>51.585701468404174</v>
      </c>
    </row>
    <row r="167" spans="1:24">
      <c r="A167" s="13" t="s">
        <v>40</v>
      </c>
      <c r="B167" s="13">
        <v>60</v>
      </c>
      <c r="C167" s="13" t="s">
        <v>372</v>
      </c>
      <c r="D167" s="14">
        <v>-253.20287231497929</v>
      </c>
      <c r="E167" s="17">
        <v>4.4000000000000004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175.08138504018046</v>
      </c>
      <c r="Q167" s="16" t="s">
        <v>2382</v>
      </c>
      <c r="R167" s="20">
        <v>5.8360461680060158</v>
      </c>
      <c r="T167" s="118">
        <v>-7.6750341149786294</v>
      </c>
      <c r="U167" s="120">
        <v>10.31377838854592</v>
      </c>
      <c r="V167" s="20">
        <v>42.398581042948507</v>
      </c>
      <c r="W167" s="20">
        <v>36.259754943314334</v>
      </c>
      <c r="X167" s="20">
        <v>50.112767275396408</v>
      </c>
    </row>
    <row r="168" spans="1:24">
      <c r="A168" s="13" t="s">
        <v>295</v>
      </c>
      <c r="B168" s="13">
        <v>60</v>
      </c>
      <c r="C168" s="13" t="s">
        <v>372</v>
      </c>
      <c r="D168" s="14">
        <v>-61267.65990647726</v>
      </c>
      <c r="E168" s="17">
        <v>159.80000000000001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232.25021396882119</v>
      </c>
      <c r="Q168" s="15"/>
      <c r="R168" s="20">
        <v>7.7416737989607061</v>
      </c>
      <c r="T168" s="118">
        <v>-0.96031179999528149</v>
      </c>
      <c r="U168" s="120">
        <v>-17.870163511395276</v>
      </c>
      <c r="V168" s="20">
        <v>61.856186554572851</v>
      </c>
      <c r="W168" s="20">
        <v>54.173864089892248</v>
      </c>
      <c r="X168" s="20">
        <v>50.21005493440888</v>
      </c>
    </row>
    <row r="169" spans="1:24">
      <c r="A169" s="13" t="s">
        <v>67</v>
      </c>
      <c r="B169" s="13">
        <v>60</v>
      </c>
      <c r="C169" s="13" t="s">
        <v>372</v>
      </c>
      <c r="D169" s="13">
        <v>396823.21312560816</v>
      </c>
      <c r="E169" s="17">
        <v>11317.5</v>
      </c>
      <c r="F169" s="13" t="s">
        <v>608</v>
      </c>
      <c r="G169" s="13" t="s">
        <v>1255</v>
      </c>
      <c r="H169" s="13">
        <v>348.71699999999998</v>
      </c>
      <c r="I169" s="13" t="s">
        <v>1256</v>
      </c>
      <c r="J169" s="13" t="s">
        <v>1257</v>
      </c>
      <c r="K169" s="13" t="s">
        <v>855</v>
      </c>
      <c r="L169" s="13" t="s">
        <v>1401</v>
      </c>
      <c r="M169" s="13" t="s">
        <v>1626</v>
      </c>
      <c r="N169" s="13" t="s">
        <v>856</v>
      </c>
      <c r="P169" s="13">
        <v>1258.5591708127783</v>
      </c>
      <c r="Q169" s="15"/>
      <c r="R169" s="20">
        <v>41.951972360425948</v>
      </c>
      <c r="T169" s="118">
        <v>3729.0344356126297</v>
      </c>
      <c r="U169" s="118">
        <v>14337.597684930024</v>
      </c>
      <c r="V169" s="20">
        <v>49.334450023857123</v>
      </c>
      <c r="W169" s="20">
        <v>61.22564849608159</v>
      </c>
      <c r="X169" s="20">
        <v>62.516214213436982</v>
      </c>
    </row>
    <row r="170" spans="1:24">
      <c r="A170" s="13" t="s">
        <v>508</v>
      </c>
      <c r="B170" s="13">
        <v>60</v>
      </c>
      <c r="C170" s="13" t="s">
        <v>372</v>
      </c>
      <c r="D170" s="14">
        <v>-5494.2425784042825</v>
      </c>
      <c r="E170" s="17">
        <v>27.34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172.54260768634418</v>
      </c>
      <c r="Q170" s="15"/>
      <c r="R170" s="20">
        <v>5.7514202562114729</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454.6987350037179</v>
      </c>
      <c r="Q171" s="15"/>
      <c r="R171" s="20">
        <v>15.156624500123931</v>
      </c>
      <c r="T171" s="118">
        <v>16.745350717496876</v>
      </c>
      <c r="U171" s="118"/>
      <c r="V171" s="20">
        <v>42.508569073398256</v>
      </c>
      <c r="W171" s="20">
        <v>48.302668525567576</v>
      </c>
      <c r="X171" s="20"/>
    </row>
    <row r="172" spans="1:24">
      <c r="A172" s="13" t="s">
        <v>171</v>
      </c>
      <c r="B172" s="13">
        <v>60</v>
      </c>
      <c r="C172" s="13" t="s">
        <v>372</v>
      </c>
      <c r="D172" s="14">
        <v>-47212.392660138816</v>
      </c>
      <c r="E172" s="17">
        <v>65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1887.0512517545635</v>
      </c>
      <c r="E173" s="17">
        <v>21.48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1654.3283716223414</v>
      </c>
      <c r="Q173" s="15"/>
      <c r="R173" s="20">
        <v>55.144279054078048</v>
      </c>
      <c r="T173" s="118">
        <v>0.700519114944953</v>
      </c>
      <c r="U173" s="118">
        <v>23.330628283215447</v>
      </c>
      <c r="V173" s="20">
        <v>46.633212391239091</v>
      </c>
      <c r="W173" s="20">
        <v>61.727322890026905</v>
      </c>
      <c r="X173" s="20">
        <v>59.624705458051508</v>
      </c>
    </row>
    <row r="174" spans="1:24">
      <c r="A174" s="13" t="s">
        <v>361</v>
      </c>
      <c r="B174" s="13">
        <v>60</v>
      </c>
      <c r="C174" s="13" t="s">
        <v>372</v>
      </c>
      <c r="D174" s="14">
        <v>-184.49354843639298</v>
      </c>
      <c r="E174" s="17">
        <v>22.04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462.09975665294019</v>
      </c>
      <c r="Q174" s="15"/>
      <c r="R174" s="20">
        <v>15.403325221764673</v>
      </c>
      <c r="T174" s="118">
        <v>-15.990652966995285</v>
      </c>
      <c r="U174" s="120">
        <v>-5.0346269921048403</v>
      </c>
      <c r="V174" s="20">
        <v>31.572850172125872</v>
      </c>
      <c r="W174" s="20">
        <v>51.423091336271057</v>
      </c>
      <c r="X174" s="20">
        <v>45.535149068614452</v>
      </c>
    </row>
    <row r="175" spans="1:24">
      <c r="A175" s="13" t="s">
        <v>701</v>
      </c>
      <c r="B175" s="13">
        <v>60</v>
      </c>
      <c r="C175" s="13" t="s">
        <v>372</v>
      </c>
      <c r="D175" s="13">
        <v>-3561.2687092725537</v>
      </c>
      <c r="E175" s="17">
        <v>2294</v>
      </c>
      <c r="F175" s="13" t="s">
        <v>699</v>
      </c>
      <c r="G175" s="13" t="s">
        <v>1084</v>
      </c>
      <c r="H175" s="13" t="s">
        <v>1633</v>
      </c>
      <c r="I175" s="13" t="s">
        <v>1085</v>
      </c>
      <c r="J175" s="13" t="s">
        <v>1086</v>
      </c>
      <c r="K175" s="13" t="s">
        <v>858</v>
      </c>
      <c r="L175" s="13" t="s">
        <v>1094</v>
      </c>
      <c r="M175" s="13" t="s">
        <v>1634</v>
      </c>
      <c r="N175" s="13" t="s">
        <v>859</v>
      </c>
      <c r="P175" s="13">
        <v>1457.3058586682532</v>
      </c>
      <c r="Q175" s="15"/>
      <c r="R175" s="20">
        <v>48.576861955608443</v>
      </c>
      <c r="T175" s="118">
        <v>-1426.820780661858</v>
      </c>
      <c r="U175" s="118"/>
      <c r="V175" s="20">
        <v>29.946622558748714</v>
      </c>
      <c r="W175" s="20">
        <v>68.112280032366215</v>
      </c>
      <c r="X175" s="20">
        <v>58.419610603015023</v>
      </c>
    </row>
    <row r="176" spans="1:24">
      <c r="A176" s="13" t="s">
        <v>673</v>
      </c>
      <c r="B176" s="13">
        <v>60</v>
      </c>
      <c r="C176" s="13" t="s">
        <v>372</v>
      </c>
      <c r="D176" s="14">
        <v>638.18235130355561</v>
      </c>
      <c r="E176" s="17">
        <v>109.9</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2687.7025720037032</v>
      </c>
      <c r="Q176" s="15"/>
      <c r="R176" s="20">
        <v>89.590085733456775</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1147.8965372573871</v>
      </c>
      <c r="Q177" s="15"/>
      <c r="R177" s="20">
        <v>38.26321790857957</v>
      </c>
      <c r="T177" s="118">
        <v>2.3299481421379209</v>
      </c>
      <c r="U177" s="120">
        <v>4.6278239613651895</v>
      </c>
      <c r="V177" s="20">
        <v>52.515887326245313</v>
      </c>
      <c r="W177" s="20">
        <v>46.461345060872681</v>
      </c>
      <c r="X177" s="20">
        <v>61.919267620246508</v>
      </c>
    </row>
    <row r="178" spans="1:24">
      <c r="A178" s="13" t="s">
        <v>552</v>
      </c>
      <c r="B178" s="13">
        <v>60</v>
      </c>
      <c r="C178" s="13" t="s">
        <v>372</v>
      </c>
      <c r="D178" s="14">
        <v>6022.4776191715537</v>
      </c>
      <c r="E178" s="17">
        <v>21.86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1829.4673611845292</v>
      </c>
      <c r="Q178" s="15"/>
      <c r="R178" s="20">
        <v>60.982245372817637</v>
      </c>
      <c r="T178" s="118">
        <v>10.274796890153794</v>
      </c>
      <c r="U178" s="118"/>
      <c r="V178" s="20">
        <v>59.195075003775322</v>
      </c>
      <c r="W178" s="20">
        <v>49.580064926182239</v>
      </c>
      <c r="X178" s="20">
        <v>57.336354867477468</v>
      </c>
    </row>
    <row r="179" spans="1:24">
      <c r="A179" s="13" t="s">
        <v>319</v>
      </c>
      <c r="B179" s="13">
        <v>60</v>
      </c>
      <c r="C179" s="13" t="s">
        <v>372</v>
      </c>
      <c r="D179" s="14">
        <v>-86.164651029392303</v>
      </c>
      <c r="E179" s="17">
        <v>13.12</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717.86368702175741</v>
      </c>
      <c r="Q179" s="15"/>
      <c r="R179" s="20">
        <v>23.928789567391913</v>
      </c>
      <c r="T179" s="118">
        <v>-8.9582727840227605</v>
      </c>
      <c r="U179" s="120">
        <v>-1.8426914888576107</v>
      </c>
      <c r="V179" s="20">
        <v>38.788185958746936</v>
      </c>
      <c r="W179" s="20">
        <v>44.728801968468886</v>
      </c>
      <c r="X179" s="20">
        <v>45.686495159322931</v>
      </c>
    </row>
    <row r="180" spans="1:24">
      <c r="A180" s="13" t="s">
        <v>22</v>
      </c>
      <c r="B180" s="13">
        <v>60</v>
      </c>
      <c r="C180" s="13" t="s">
        <v>372</v>
      </c>
      <c r="D180" s="14">
        <v>-818.23793297170153</v>
      </c>
      <c r="E180" s="17">
        <v>7.58</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1239.3124691804003</v>
      </c>
      <c r="Q180" s="15"/>
      <c r="R180" s="20">
        <v>41.310415639346679</v>
      </c>
      <c r="T180" s="118">
        <v>-4.8735532536616244</v>
      </c>
      <c r="U180" s="120">
        <v>4.5627272775728578</v>
      </c>
      <c r="V180" s="20">
        <v>31.992789851260234</v>
      </c>
      <c r="W180" s="20">
        <v>51.188157754021461</v>
      </c>
      <c r="X180" s="20">
        <v>49.721477814874959</v>
      </c>
    </row>
    <row r="181" spans="1:24">
      <c r="A181" s="13" t="s">
        <v>479</v>
      </c>
      <c r="B181" s="13">
        <v>60</v>
      </c>
      <c r="C181" s="13" t="s">
        <v>372</v>
      </c>
      <c r="D181" s="14">
        <v>-102.96088332879094</v>
      </c>
      <c r="E181" s="17">
        <v>79.8</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1336.9473191529639</v>
      </c>
      <c r="Q181" s="15"/>
      <c r="R181" s="20">
        <v>44.564910638432131</v>
      </c>
      <c r="T181" s="118">
        <v>45.763110330331074</v>
      </c>
      <c r="U181" s="118"/>
      <c r="V181" s="20">
        <v>41.993783631944922</v>
      </c>
      <c r="W181" s="20">
        <v>36.916375911558177</v>
      </c>
      <c r="X181" s="20">
        <v>62.758549358816865</v>
      </c>
    </row>
    <row r="182" spans="1:24">
      <c r="A182" s="13" t="s">
        <v>249</v>
      </c>
      <c r="B182" s="13">
        <v>60</v>
      </c>
      <c r="C182" s="13" t="s">
        <v>372</v>
      </c>
      <c r="D182" s="14">
        <v>2377.3217596558993</v>
      </c>
      <c r="E182" s="17">
        <v>70.599999999999994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595.0598026066582</v>
      </c>
      <c r="Q182" s="15"/>
      <c r="R182" s="20">
        <v>19.835326753555272</v>
      </c>
      <c r="T182" s="118">
        <v>-92.187972696529101</v>
      </c>
      <c r="U182" s="118">
        <v>95.390071766607463</v>
      </c>
      <c r="V182" s="20">
        <v>44.018661306003224</v>
      </c>
      <c r="W182" s="20">
        <v>79.519364290898679</v>
      </c>
      <c r="X182" s="20">
        <v>50.372548791162565</v>
      </c>
    </row>
    <row r="183" spans="1:24">
      <c r="A183" s="13" t="s">
        <v>702</v>
      </c>
      <c r="B183" s="13">
        <v>60</v>
      </c>
      <c r="C183" s="13" t="s">
        <v>372</v>
      </c>
      <c r="D183" s="14">
        <v>-8191.8101113283374</v>
      </c>
      <c r="E183" s="17">
        <v>33.68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453.78429265788242</v>
      </c>
      <c r="Q183" s="15"/>
      <c r="R183" s="20">
        <v>15.126143088596081</v>
      </c>
      <c r="T183" s="118">
        <v>7.7170034322566039</v>
      </c>
      <c r="U183" s="118"/>
      <c r="V183" s="20">
        <v>40.347486789442641</v>
      </c>
      <c r="W183" s="20">
        <v>51.879193356098959</v>
      </c>
      <c r="X183" s="20"/>
    </row>
    <row r="184" spans="1:24">
      <c r="A184" s="13" t="s">
        <v>141</v>
      </c>
      <c r="B184" s="13">
        <v>60</v>
      </c>
      <c r="C184" s="13" t="s">
        <v>372</v>
      </c>
      <c r="D184" s="14">
        <v>-37488.273947176938</v>
      </c>
      <c r="E184" s="17">
        <v>300.75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433.46544790738494</v>
      </c>
      <c r="Q184" s="15"/>
      <c r="R184" s="20">
        <v>14.448848263579498</v>
      </c>
      <c r="T184" s="118">
        <v>-60.548463244971344</v>
      </c>
      <c r="U184" s="118">
        <v>354.93207205449323</v>
      </c>
      <c r="V184" s="20">
        <v>45.923378605160977</v>
      </c>
      <c r="W184" s="20">
        <v>58.492385103974023</v>
      </c>
      <c r="X184" s="20">
        <v>57.404484283479519</v>
      </c>
    </row>
    <row r="185" spans="1:24">
      <c r="A185" s="13" t="s">
        <v>88</v>
      </c>
      <c r="B185" s="13">
        <v>60</v>
      </c>
      <c r="C185" s="13" t="s">
        <v>372</v>
      </c>
      <c r="D185" s="14">
        <v>-1412.4064716777696</v>
      </c>
      <c r="E185" s="17">
        <v>17.690000000000001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804.17359204753586</v>
      </c>
      <c r="Q185" s="15"/>
      <c r="R185" s="20">
        <v>26.80578640158453</v>
      </c>
      <c r="T185" s="118">
        <v>13.558038845038105</v>
      </c>
      <c r="U185" s="118">
        <v>36.269861898416806</v>
      </c>
      <c r="V185" s="20">
        <v>51.81355882467345</v>
      </c>
      <c r="W185" s="20">
        <v>48.493167170357147</v>
      </c>
      <c r="X185" s="20">
        <v>68.69747471387609</v>
      </c>
    </row>
    <row r="186" spans="1:24">
      <c r="A186" s="13" t="s">
        <v>98</v>
      </c>
      <c r="B186" s="13">
        <v>60</v>
      </c>
      <c r="C186" s="13" t="s">
        <v>372</v>
      </c>
      <c r="D186" s="14">
        <v>-437.82006130051343</v>
      </c>
      <c r="E186" s="17">
        <v>35.299999999999997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1175.137326528391</v>
      </c>
      <c r="Q186" s="15"/>
      <c r="R186" s="20">
        <v>39.17124421761303</v>
      </c>
      <c r="T186" s="118">
        <v>4.5259619849268518</v>
      </c>
      <c r="U186" s="118">
        <v>45.7067091276285</v>
      </c>
      <c r="V186" s="20">
        <v>63.832728040569421</v>
      </c>
      <c r="W186" s="20">
        <v>60.214226822155787</v>
      </c>
      <c r="X186" s="20">
        <v>63.870634730858903</v>
      </c>
    </row>
    <row r="187" spans="1:24">
      <c r="A187" s="13" t="s">
        <v>674</v>
      </c>
      <c r="B187" s="13">
        <v>60</v>
      </c>
      <c r="C187" s="13" t="s">
        <v>372</v>
      </c>
      <c r="D187" s="14">
        <v>-1765.0510437715284</v>
      </c>
      <c r="E187" s="17">
        <v>17.12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972.10711666146881</v>
      </c>
      <c r="Q187" s="16" t="s">
        <v>2252</v>
      </c>
      <c r="R187" s="20">
        <v>32.403570555382295</v>
      </c>
      <c r="T187" s="120">
        <v>22.091978436610624</v>
      </c>
      <c r="U187" s="118"/>
      <c r="V187" s="20">
        <v>65.229027468143741</v>
      </c>
      <c r="W187" s="20">
        <v>72.514052590247388</v>
      </c>
      <c r="X187" s="20">
        <v>63.78667960493555</v>
      </c>
    </row>
    <row r="188" spans="1:24">
      <c r="A188" s="13" t="s">
        <v>190</v>
      </c>
      <c r="B188" s="13">
        <v>60</v>
      </c>
      <c r="C188" s="13" t="s">
        <v>372</v>
      </c>
      <c r="D188" s="13">
        <v>-975194.23674249079</v>
      </c>
      <c r="E188" s="17">
        <v>5067.5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363.40350029744559</v>
      </c>
      <c r="Q188" s="15"/>
      <c r="R188" s="20">
        <v>12.113450009914853</v>
      </c>
      <c r="T188" s="118">
        <v>-5243.6945267678948</v>
      </c>
      <c r="U188" s="120">
        <v>-8961.6562881205209</v>
      </c>
      <c r="V188" s="20">
        <v>37.686388106612135</v>
      </c>
      <c r="W188" s="20">
        <v>49.412264544196503</v>
      </c>
      <c r="X188" s="20">
        <v>38.683234195091472</v>
      </c>
    </row>
    <row r="189" spans="1:24">
      <c r="A189" s="13" t="s">
        <v>634</v>
      </c>
      <c r="B189" s="13">
        <v>60</v>
      </c>
      <c r="C189" s="13" t="s">
        <v>372</v>
      </c>
      <c r="D189" s="13">
        <v>-7188.6844719769269</v>
      </c>
      <c r="E189" s="17">
        <v>24.24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466.97833429918171</v>
      </c>
      <c r="Q189" s="15"/>
      <c r="R189" s="20">
        <v>15.565944476639391</v>
      </c>
      <c r="T189" s="118">
        <v>-0.36454766857048071</v>
      </c>
      <c r="U189" s="118"/>
      <c r="V189" s="20">
        <v>40.060854381677835</v>
      </c>
      <c r="W189" s="20">
        <v>21.779125578914414</v>
      </c>
      <c r="X189" s="20">
        <v>66.356640044223923</v>
      </c>
    </row>
    <row r="190" spans="1:24">
      <c r="A190" s="13" t="s">
        <v>392</v>
      </c>
      <c r="B190" s="13">
        <v>60</v>
      </c>
      <c r="C190" s="13" t="s">
        <v>372</v>
      </c>
      <c r="D190" s="14">
        <v>-5916.4991551415369</v>
      </c>
      <c r="E190" s="17">
        <v>15.39</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955.49516106319436</v>
      </c>
      <c r="Q190" s="15"/>
      <c r="R190" s="20">
        <v>31.849838702106478</v>
      </c>
      <c r="T190" s="118">
        <v>13.474391849969933</v>
      </c>
      <c r="U190" s="118">
        <v>34.452222556774821</v>
      </c>
      <c r="V190" s="20">
        <v>44.534557762156005</v>
      </c>
      <c r="W190" s="20">
        <v>38.763618029644221</v>
      </c>
      <c r="X190" s="20">
        <v>78.390119946706605</v>
      </c>
    </row>
    <row r="191" spans="1:24">
      <c r="A191" s="13" t="s">
        <v>10</v>
      </c>
      <c r="B191" s="13">
        <v>60</v>
      </c>
      <c r="C191" s="13" t="s">
        <v>372</v>
      </c>
      <c r="D191" s="14">
        <v>28001.486827685512</v>
      </c>
      <c r="E191" s="17">
        <v>105.2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1091.9062155285205</v>
      </c>
      <c r="Q191" s="15"/>
      <c r="R191" s="20">
        <v>36.396873850950684</v>
      </c>
      <c r="T191" s="118">
        <v>-52.880726679644283</v>
      </c>
      <c r="U191" s="118">
        <v>114.30543359517941</v>
      </c>
      <c r="V191" s="20">
        <v>39.559912824153109</v>
      </c>
      <c r="W191" s="20">
        <v>49.760804637970431</v>
      </c>
      <c r="X191" s="20">
        <v>53.834103226991871</v>
      </c>
    </row>
    <row r="192" spans="1:24">
      <c r="A192" s="13" t="s">
        <v>41</v>
      </c>
      <c r="B192" s="13">
        <v>60</v>
      </c>
      <c r="C192" s="13" t="s">
        <v>372</v>
      </c>
      <c r="D192" s="14">
        <v>6094.1520970430929</v>
      </c>
      <c r="E192" s="17">
        <v>36.159999999999997</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1318.7569080964217</v>
      </c>
      <c r="Q192" s="15"/>
      <c r="R192" s="20">
        <v>43.95856360321406</v>
      </c>
      <c r="T192" s="118">
        <v>0.93907911350513018</v>
      </c>
      <c r="U192" s="118">
        <v>41.411462644260588</v>
      </c>
      <c r="V192" s="20">
        <v>40.697355345868644</v>
      </c>
      <c r="W192" s="20">
        <v>75.415955054720314</v>
      </c>
      <c r="X192" s="20">
        <v>58.132220504705522</v>
      </c>
    </row>
    <row r="193" spans="1:24">
      <c r="A193" s="13" t="s">
        <v>157</v>
      </c>
      <c r="B193" s="13">
        <v>60</v>
      </c>
      <c r="C193" s="13" t="s">
        <v>372</v>
      </c>
      <c r="D193" s="13">
        <v>-171.55972882712865</v>
      </c>
      <c r="E193" s="17">
        <v>2.88</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360.56989021079585</v>
      </c>
      <c r="Q193" s="15"/>
      <c r="R193" s="20">
        <v>12.018996340359861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2425.2583234524041</v>
      </c>
      <c r="E195" s="17">
        <v>19.45</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491.28982132201429</v>
      </c>
      <c r="Q195" s="15"/>
      <c r="R195" s="20">
        <v>16.376327377400475</v>
      </c>
      <c r="T195" s="118">
        <v>-13.930314527314636</v>
      </c>
      <c r="U195" s="118">
        <v>21.99076349862775</v>
      </c>
      <c r="V195" s="20">
        <v>35.659537423304414</v>
      </c>
      <c r="W195" s="20">
        <v>64.609339612742687</v>
      </c>
      <c r="X195" s="20">
        <v>52.374804365902818</v>
      </c>
    </row>
    <row r="196" spans="1:24">
      <c r="A196" s="13" t="s">
        <v>436</v>
      </c>
      <c r="B196" s="13">
        <v>60</v>
      </c>
      <c r="C196" s="13" t="s">
        <v>372</v>
      </c>
      <c r="D196" s="14">
        <v>-28953.608314774116</v>
      </c>
      <c r="E196" s="17">
        <v>56.25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152.83147497234984</v>
      </c>
      <c r="Q197" s="16" t="s">
        <v>2220</v>
      </c>
      <c r="R197" s="20">
        <v>5.0943824990783275</v>
      </c>
      <c r="T197" s="118">
        <v>-5.5854080796922645</v>
      </c>
      <c r="U197" s="118"/>
      <c r="V197" s="20">
        <v>31.937629111832386</v>
      </c>
      <c r="W197" s="20">
        <v>49.602175955209702</v>
      </c>
      <c r="X197" s="20">
        <v>35.278576926105302</v>
      </c>
    </row>
    <row r="198" spans="1:24">
      <c r="A198" s="13" t="s">
        <v>455</v>
      </c>
      <c r="B198" s="13">
        <v>60</v>
      </c>
      <c r="C198" s="13" t="s">
        <v>372</v>
      </c>
      <c r="D198" s="14">
        <v>-1292.9674168432559</v>
      </c>
      <c r="E198" s="17">
        <v>5.62</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366.55237671952779</v>
      </c>
      <c r="Q198" s="15"/>
      <c r="R198" s="20">
        <v>12.218412557317594</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227.60962952295387</v>
      </c>
      <c r="Q199" s="15"/>
      <c r="R199" s="20">
        <v>7.5869876507651286</v>
      </c>
      <c r="T199" s="118">
        <v>-22.887116456819747</v>
      </c>
      <c r="U199" s="120">
        <v>-2.4234210125855782</v>
      </c>
      <c r="V199" s="20">
        <v>25.611071353556365</v>
      </c>
      <c r="W199" s="20">
        <v>27.238019248423935</v>
      </c>
      <c r="X199" s="20">
        <v>44.905461036185791</v>
      </c>
    </row>
    <row r="200" spans="1:24">
      <c r="A200" s="13" t="s">
        <v>86</v>
      </c>
      <c r="B200" s="13">
        <v>60</v>
      </c>
      <c r="C200" s="13" t="s">
        <v>372</v>
      </c>
      <c r="D200" s="14">
        <v>-13256.218724830227</v>
      </c>
      <c r="E200" s="17">
        <v>13.05</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-22225.61853306388</v>
      </c>
      <c r="E201" s="17">
        <v>151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228.31270857118506</v>
      </c>
      <c r="Q201" s="15"/>
      <c r="R201" s="20">
        <v>7.6104236190395023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70.75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1359.8443512518443</v>
      </c>
      <c r="E203" s="17">
        <v>16.989999999999998</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1373.9117519569145</v>
      </c>
      <c r="Q203" s="15"/>
      <c r="R203" s="20">
        <v>45.797058398563813</v>
      </c>
      <c r="T203" s="118">
        <v>15.437322404515292</v>
      </c>
      <c r="U203" s="118"/>
      <c r="V203" s="20">
        <v>67.525434936830962</v>
      </c>
      <c r="W203" s="20">
        <v>46.819045355137646</v>
      </c>
      <c r="X203" s="20">
        <v>55.663432571170574</v>
      </c>
    </row>
    <row r="204" spans="1:24">
      <c r="A204" s="13" t="s">
        <v>486</v>
      </c>
      <c r="B204" s="13">
        <v>60</v>
      </c>
      <c r="C204" s="13" t="s">
        <v>372</v>
      </c>
      <c r="D204" s="14">
        <v>3141.3768681935217</v>
      </c>
      <c r="E204" s="17">
        <v>10.53</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2785.1751866258423</v>
      </c>
      <c r="Q204" s="15"/>
      <c r="R204" s="20">
        <v>92.839172887528079</v>
      </c>
      <c r="T204" s="118">
        <v>-4.1960944768172759</v>
      </c>
      <c r="U204" s="118">
        <v>17.523546525347726</v>
      </c>
      <c r="V204" s="20">
        <v>34.686694252986477</v>
      </c>
      <c r="W204" s="20">
        <v>49.802292131862444</v>
      </c>
      <c r="X204" s="20">
        <v>55.603321422919514</v>
      </c>
    </row>
    <row r="205" spans="1:24">
      <c r="A205" s="13" t="s">
        <v>218</v>
      </c>
      <c r="B205" s="13">
        <v>60</v>
      </c>
      <c r="C205" s="13" t="s">
        <v>372</v>
      </c>
      <c r="D205" s="14">
        <v>13176.578078001881</v>
      </c>
      <c r="E205" s="17">
        <v>113.6</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2050.0261529910981</v>
      </c>
      <c r="Q205" s="15"/>
      <c r="R205" s="20">
        <v>68.334205099703269</v>
      </c>
      <c r="T205" s="118">
        <v>34.151581781676015</v>
      </c>
      <c r="U205" s="118">
        <v>161.04883245779504</v>
      </c>
      <c r="V205" s="20">
        <v>53.940256199100091</v>
      </c>
      <c r="W205" s="20">
        <v>33.651818904839388</v>
      </c>
      <c r="X205" s="20">
        <v>67.753946147631567</v>
      </c>
    </row>
    <row r="206" spans="1:24">
      <c r="A206" s="13" t="s">
        <v>395</v>
      </c>
      <c r="B206" s="13">
        <v>60</v>
      </c>
      <c r="C206" s="13" t="s">
        <v>372</v>
      </c>
      <c r="D206" s="14">
        <v>-637.48540291726385</v>
      </c>
      <c r="E206" s="17">
        <v>87.45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1247.3025461143382</v>
      </c>
      <c r="Q206" s="15"/>
      <c r="R206" s="20">
        <v>41.576751537144602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56.7</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-2255.2674385127511</v>
      </c>
      <c r="E208" s="17">
        <v>4.67</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96.844405325935497</v>
      </c>
      <c r="Q208" s="16" t="s">
        <v>2257</v>
      </c>
      <c r="R208" s="20">
        <v>3.22814684419785</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246.03802909925145</v>
      </c>
      <c r="E210" s="17">
        <v>5.46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608.45357994625408</v>
      </c>
      <c r="Q210" s="15"/>
      <c r="R210" s="20">
        <v>20.28178599820847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-38228.925045582968</v>
      </c>
      <c r="E211" s="17">
        <v>143.9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140.40915769465067</v>
      </c>
      <c r="Q211" s="15"/>
      <c r="R211" s="20">
        <v>4.6803052564883556</v>
      </c>
      <c r="T211" s="118">
        <v>-149.68051698919027</v>
      </c>
      <c r="U211" s="120">
        <v>-22.524757041077237</v>
      </c>
      <c r="V211" s="20">
        <v>34.716068342472553</v>
      </c>
      <c r="W211" s="20">
        <v>36.003132876102242</v>
      </c>
      <c r="X211" s="20">
        <v>43.408676487220028</v>
      </c>
    </row>
    <row r="212" spans="1:24">
      <c r="A212" s="13" t="s">
        <v>202</v>
      </c>
      <c r="B212" s="13">
        <v>60</v>
      </c>
      <c r="C212" s="13" t="s">
        <v>372</v>
      </c>
      <c r="D212" s="14">
        <v>-15808.178911715346</v>
      </c>
      <c r="E212" s="17">
        <v>42.66</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67.770681607741167</v>
      </c>
      <c r="Q212" s="15"/>
      <c r="R212" s="20">
        <v>2.2590227202580389</v>
      </c>
      <c r="T212" s="118">
        <v>-58.196281202352154</v>
      </c>
      <c r="U212" s="120">
        <v>-118.14202620922231</v>
      </c>
      <c r="V212" s="20">
        <v>38.237522155393421</v>
      </c>
      <c r="W212" s="20">
        <v>53.803297636729603</v>
      </c>
      <c r="X212" s="20">
        <v>36.809757928310859</v>
      </c>
    </row>
    <row r="213" spans="1:24">
      <c r="A213" s="13" t="s">
        <v>206</v>
      </c>
      <c r="B213" s="13">
        <v>60</v>
      </c>
      <c r="C213" s="13" t="s">
        <v>372</v>
      </c>
      <c r="D213" s="14">
        <v>-7081.1545535542564</v>
      </c>
      <c r="E213" s="17">
        <v>36.68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943.60102540557523</v>
      </c>
      <c r="Q213" s="15"/>
      <c r="R213" s="20">
        <v>31.453367513519176</v>
      </c>
      <c r="T213" s="118">
        <v>13.599617991644948</v>
      </c>
      <c r="U213" s="118">
        <v>43.538355203526855</v>
      </c>
      <c r="V213" s="20">
        <v>33.620360788546741</v>
      </c>
      <c r="W213" s="20">
        <v>45.005572979989267</v>
      </c>
      <c r="X213" s="20">
        <v>60.989222201933131</v>
      </c>
    </row>
    <row r="214" spans="1:24">
      <c r="A214" s="13" t="s">
        <v>29</v>
      </c>
      <c r="B214" s="13">
        <v>60</v>
      </c>
      <c r="C214" s="13" t="s">
        <v>372</v>
      </c>
      <c r="D214" s="14">
        <v>-892.34003453828586</v>
      </c>
      <c r="E214" s="17">
        <v>22.14</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739.8769135933062</v>
      </c>
      <c r="Q214" s="15"/>
      <c r="R214" s="20">
        <v>24.662563786443538</v>
      </c>
      <c r="T214" s="118">
        <v>8.1778459747989274</v>
      </c>
      <c r="U214" s="120">
        <v>21.773913538603971</v>
      </c>
      <c r="V214" s="20">
        <v>57.215316389484002</v>
      </c>
      <c r="W214" s="20">
        <v>67.030580528275664</v>
      </c>
      <c r="X214" s="20">
        <v>60.574970349929423</v>
      </c>
    </row>
    <row r="215" spans="1:24">
      <c r="A215" s="13" t="s">
        <v>396</v>
      </c>
      <c r="B215" s="13">
        <v>60</v>
      </c>
      <c r="C215" s="13" t="s">
        <v>372</v>
      </c>
      <c r="D215" s="14">
        <v>-3087.300079561146</v>
      </c>
      <c r="E215" s="17">
        <v>46.52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1681.7506330796639</v>
      </c>
      <c r="Q215" s="15"/>
      <c r="R215" s="20">
        <v>56.058354435988797</v>
      </c>
      <c r="T215" s="118">
        <v>16.324670979224933</v>
      </c>
      <c r="U215" s="120">
        <v>35.66575689075691</v>
      </c>
      <c r="V215" s="20">
        <v>34.019802456945328</v>
      </c>
      <c r="W215" s="20">
        <v>33.291098475010315</v>
      </c>
      <c r="X215" s="20">
        <v>55.09483771845489</v>
      </c>
    </row>
    <row r="216" spans="1:24">
      <c r="A216" s="13" t="s">
        <v>61</v>
      </c>
      <c r="B216" s="13">
        <v>60</v>
      </c>
      <c r="C216" s="13" t="s">
        <v>372</v>
      </c>
      <c r="D216" s="14">
        <v>-999.55019999437229</v>
      </c>
      <c r="E216" s="17">
        <v>5.12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731.34441459691379</v>
      </c>
      <c r="Q216" s="15"/>
      <c r="R216" s="20">
        <v>24.378147153230461</v>
      </c>
      <c r="T216" s="118">
        <v>3.5749710854215522</v>
      </c>
      <c r="U216" s="118">
        <v>6.1674378510342986</v>
      </c>
      <c r="V216" s="20">
        <v>51.892099053943497</v>
      </c>
      <c r="W216" s="20">
        <v>60.069957507881817</v>
      </c>
      <c r="X216" s="20">
        <v>60.83847610272764</v>
      </c>
    </row>
    <row r="217" spans="1:24">
      <c r="A217" s="13" t="s">
        <v>210</v>
      </c>
      <c r="B217" s="13">
        <v>60</v>
      </c>
      <c r="C217" s="13" t="s">
        <v>372</v>
      </c>
      <c r="D217" s="14">
        <v>-57.425950870748643</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488.19985374587628</v>
      </c>
      <c r="Q217" s="15"/>
      <c r="R217" s="20">
        <v>16.273328458195877</v>
      </c>
      <c r="T217" s="118">
        <v>-6.0320232032478671</v>
      </c>
      <c r="U217" s="120">
        <v>-2.7886159146216549</v>
      </c>
      <c r="V217" s="20">
        <v>39.378184161314728</v>
      </c>
      <c r="W217" s="20">
        <v>48.058450603159848</v>
      </c>
      <c r="X217" s="20">
        <v>43.623737184254857</v>
      </c>
    </row>
    <row r="218" spans="1:24">
      <c r="A218" s="13" t="s">
        <v>311</v>
      </c>
      <c r="B218" s="13">
        <v>60</v>
      </c>
      <c r="C218" s="13" t="s">
        <v>372</v>
      </c>
      <c r="D218" s="14">
        <v>-916.39444608182964</v>
      </c>
      <c r="E218" s="17">
        <v>5.37</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778.41271689453208</v>
      </c>
      <c r="Q218" s="15"/>
      <c r="R218" s="20">
        <v>25.947090563151068</v>
      </c>
      <c r="T218" s="118">
        <v>0.6329092244271628</v>
      </c>
      <c r="U218" s="120">
        <v>-4.1851841088233677</v>
      </c>
      <c r="V218" s="20">
        <v>36.742877077047325</v>
      </c>
      <c r="W218" s="20">
        <v>69.636529143407643</v>
      </c>
      <c r="X218" s="20">
        <v>48.002258300367167</v>
      </c>
    </row>
    <row r="219" spans="1:24">
      <c r="A219" s="13" t="s">
        <v>703</v>
      </c>
      <c r="B219" s="13">
        <v>60</v>
      </c>
      <c r="C219" s="13" t="s">
        <v>372</v>
      </c>
      <c r="D219" s="14">
        <v>5049.4203416435294</v>
      </c>
      <c r="E219" s="17">
        <v>15.99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2466.5626788987638</v>
      </c>
      <c r="Q219" s="16" t="s">
        <v>2232</v>
      </c>
      <c r="R219" s="20">
        <v>82.218755963292125</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109.91765820156269</v>
      </c>
      <c r="Q220" s="15"/>
      <c r="R220" s="20">
        <v>3.6639219400520897</v>
      </c>
      <c r="T220" s="118">
        <v>0.99967136629409481</v>
      </c>
      <c r="U220" s="118">
        <v>13.529230346053183</v>
      </c>
      <c r="V220" s="20">
        <v>81.35236063066958</v>
      </c>
      <c r="W220" s="20">
        <v>87.907931433437057</v>
      </c>
      <c r="X220" s="20">
        <v>55.875715859679325</v>
      </c>
    </row>
    <row r="221" spans="1:24">
      <c r="A221" s="13" t="s">
        <v>704</v>
      </c>
      <c r="B221" s="13">
        <v>60</v>
      </c>
      <c r="C221" s="13" t="s">
        <v>372</v>
      </c>
      <c r="D221" s="14">
        <v>1831.5750619595938</v>
      </c>
      <c r="E221" s="17">
        <v>13.37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2353.5671503512153</v>
      </c>
      <c r="Q221" s="16" t="s">
        <v>2232</v>
      </c>
      <c r="R221" s="20">
        <v>78.452238345040513</v>
      </c>
      <c r="T221" s="120">
        <v>21.36406534254176</v>
      </c>
      <c r="U221" s="118">
        <v>18.907595762220105</v>
      </c>
      <c r="V221" s="20">
        <v>58.872000840282432</v>
      </c>
      <c r="W221" s="20">
        <v>55.742669004263632</v>
      </c>
      <c r="X221" s="20">
        <v>79.325317155721777</v>
      </c>
    </row>
    <row r="222" spans="1:24">
      <c r="A222" s="13" t="s">
        <v>460</v>
      </c>
      <c r="B222" s="13">
        <v>60</v>
      </c>
      <c r="C222" s="13" t="s">
        <v>372</v>
      </c>
      <c r="D222" s="14">
        <v>-11807.545319747134</v>
      </c>
      <c r="E222" s="17">
        <v>67.900000000000006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1420.8867358207208</v>
      </c>
      <c r="Q222" s="15"/>
      <c r="R222" s="20">
        <v>47.362891194024023</v>
      </c>
      <c r="T222" s="120">
        <v>132.25404858530908</v>
      </c>
      <c r="U222" s="118">
        <v>94.609471311061881</v>
      </c>
      <c r="V222" s="20">
        <v>47.245647020757303</v>
      </c>
      <c r="W222" s="20">
        <v>64.101857526054957</v>
      </c>
      <c r="X222" s="20">
        <v>77.923300819940508</v>
      </c>
    </row>
    <row r="223" spans="1:24">
      <c r="A223" s="13" t="s">
        <v>397</v>
      </c>
      <c r="B223" s="13">
        <v>60</v>
      </c>
      <c r="C223" s="13" t="s">
        <v>372</v>
      </c>
      <c r="D223" s="14">
        <v>-504.63239185609689</v>
      </c>
      <c r="E223" s="17">
        <v>3.77</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393.58196887299283</v>
      </c>
      <c r="Q223" s="15"/>
      <c r="R223" s="20">
        <v>13.119398962433094</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610.88407682575507</v>
      </c>
      <c r="E225" s="17">
        <v>2.63</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1217.2709624931624</v>
      </c>
      <c r="Q225" s="15"/>
      <c r="R225" s="20">
        <v>40.57569874977208</v>
      </c>
      <c r="T225" s="118">
        <v>-2.9015908020163872</v>
      </c>
      <c r="U225" s="118"/>
      <c r="V225" s="20">
        <v>50.409908778735556</v>
      </c>
      <c r="W225" s="20">
        <v>54.232209523674378</v>
      </c>
      <c r="X225" s="20">
        <v>43.016494882875143</v>
      </c>
    </row>
    <row r="226" spans="1:24">
      <c r="A226" s="13" t="s">
        <v>30</v>
      </c>
      <c r="B226" s="13">
        <v>60</v>
      </c>
      <c r="C226" s="13" t="s">
        <v>372</v>
      </c>
      <c r="D226" s="14">
        <v>-939.15574323808926</v>
      </c>
      <c r="E226" s="17">
        <v>15.4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987.82288842350476</v>
      </c>
      <c r="Q226" s="15"/>
      <c r="R226" s="20">
        <v>32.927429614116825</v>
      </c>
      <c r="T226" s="118">
        <v>16.902826007450464</v>
      </c>
      <c r="U226" s="120">
        <v>6.5862393421333643</v>
      </c>
      <c r="V226" s="20">
        <v>71.86096724185542</v>
      </c>
      <c r="W226" s="20">
        <v>37.483594873549741</v>
      </c>
      <c r="X226" s="20">
        <v>60.945255657165625</v>
      </c>
    </row>
    <row r="227" spans="1:24">
      <c r="A227" s="13" t="s">
        <v>706</v>
      </c>
      <c r="B227" s="13">
        <v>60</v>
      </c>
      <c r="C227" s="13" t="s">
        <v>372</v>
      </c>
      <c r="D227" s="14">
        <v>-0.44664788444670478</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508.17188935302374</v>
      </c>
      <c r="Q227" s="16" t="s">
        <v>2384</v>
      </c>
      <c r="R227" s="20">
        <v>16.939062978434126</v>
      </c>
      <c r="T227" s="118">
        <v>-9.9652596987974729</v>
      </c>
      <c r="U227" s="120">
        <v>-183.18880183798714</v>
      </c>
      <c r="V227" s="20">
        <v>53.353880391840313</v>
      </c>
      <c r="W227" s="20">
        <v>43.046543728394347</v>
      </c>
      <c r="X227" s="20">
        <v>34.638182631450604</v>
      </c>
    </row>
    <row r="228" spans="1:24">
      <c r="A228" s="13" t="s">
        <v>707</v>
      </c>
      <c r="B228" s="13">
        <v>60</v>
      </c>
      <c r="C228" s="13" t="s">
        <v>372</v>
      </c>
      <c r="D228" s="14">
        <v>813.33502866998583</v>
      </c>
      <c r="E228" s="17">
        <v>10.83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1369.1973562268133</v>
      </c>
      <c r="Q228" s="15"/>
      <c r="R228" s="20">
        <v>45.63991187422711</v>
      </c>
      <c r="T228" s="118">
        <v>-6.8896949876305236</v>
      </c>
      <c r="U228" s="120">
        <v>6.3312439025100353</v>
      </c>
      <c r="V228" s="20">
        <v>44.268065356822802</v>
      </c>
      <c r="W228" s="20">
        <v>61.333458208935937</v>
      </c>
      <c r="X228" s="20">
        <v>50.687191282857142</v>
      </c>
    </row>
    <row r="229" spans="1:24">
      <c r="A229" s="13" t="s">
        <v>54</v>
      </c>
      <c r="B229" s="13">
        <v>60</v>
      </c>
      <c r="C229" s="13" t="s">
        <v>372</v>
      </c>
      <c r="D229" s="14">
        <v>210.89103998633618</v>
      </c>
      <c r="E229" s="17">
        <v>284.25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465.10767264025765</v>
      </c>
      <c r="Q229" s="15"/>
      <c r="R229" s="20">
        <v>15.503589088008589</v>
      </c>
      <c r="T229" s="118">
        <v>-58.685057279776629</v>
      </c>
      <c r="U229" s="120">
        <v>48.197940632948644</v>
      </c>
      <c r="V229" s="20">
        <v>55.441277728774025</v>
      </c>
      <c r="W229" s="20">
        <v>60.592333143065694</v>
      </c>
      <c r="X229" s="20">
        <v>50.52864036121543</v>
      </c>
    </row>
    <row r="230" spans="1:24">
      <c r="A230" s="13" t="s">
        <v>152</v>
      </c>
      <c r="B230" s="13">
        <v>60</v>
      </c>
      <c r="C230" s="13" t="s">
        <v>372</v>
      </c>
      <c r="D230" s="14">
        <v>-895.45567653637193</v>
      </c>
      <c r="E230" s="17">
        <v>4.5599999999999996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697.23251507680459</v>
      </c>
      <c r="Q230" s="16" t="s">
        <v>2254</v>
      </c>
      <c r="R230" s="20">
        <v>23.241083835893487</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384.44069080328939</v>
      </c>
      <c r="Q231" s="15"/>
      <c r="R231" s="20">
        <v>12.814689693442979</v>
      </c>
      <c r="T231" s="118">
        <v>-4.8155266988448853</v>
      </c>
      <c r="U231" s="120">
        <v>-4.5669714438105924</v>
      </c>
      <c r="V231" s="20">
        <v>17.61399414679363</v>
      </c>
      <c r="W231" s="20">
        <v>43.403814959286464</v>
      </c>
      <c r="X231" s="20">
        <v>35.379603712975303</v>
      </c>
    </row>
    <row r="232" spans="1:24">
      <c r="A232" s="13" t="s">
        <v>467</v>
      </c>
      <c r="B232" s="13">
        <v>60</v>
      </c>
      <c r="C232" s="13" t="s">
        <v>372</v>
      </c>
      <c r="D232" s="14">
        <v>-1538.0184940768515</v>
      </c>
      <c r="E232" s="17">
        <v>107.8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1201.7599162142415</v>
      </c>
      <c r="Q232" s="15"/>
      <c r="R232" s="20">
        <v>40.058663873808051</v>
      </c>
      <c r="T232" s="120">
        <v>199.5807750102189</v>
      </c>
      <c r="U232" s="118"/>
      <c r="V232" s="20">
        <v>77.143985550113385</v>
      </c>
      <c r="W232" s="20">
        <v>47.916683484229999</v>
      </c>
      <c r="X232" s="20">
        <v>72.032899743859502</v>
      </c>
    </row>
    <row r="233" spans="1:24">
      <c r="A233" s="13" t="s">
        <v>114</v>
      </c>
      <c r="B233" s="13">
        <v>60</v>
      </c>
      <c r="C233" s="13" t="s">
        <v>372</v>
      </c>
      <c r="D233" s="13">
        <v>681.45142791586454</v>
      </c>
      <c r="E233" s="17">
        <v>2.3199999999999998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467.46037607344681</v>
      </c>
      <c r="Q233" s="16" t="s">
        <v>2219</v>
      </c>
      <c r="R233" s="20">
        <v>15.58201253578156</v>
      </c>
      <c r="T233" s="118">
        <v>-0.69507979560234912</v>
      </c>
      <c r="U233" s="118">
        <v>3.3184335682878929</v>
      </c>
      <c r="V233" s="20">
        <v>59.93176958378119</v>
      </c>
      <c r="W233" s="20">
        <v>43.534911443860523</v>
      </c>
      <c r="X233" s="20">
        <v>54.857787215194946</v>
      </c>
    </row>
    <row r="234" spans="1:24">
      <c r="A234" s="13" t="s">
        <v>761</v>
      </c>
      <c r="B234" s="13">
        <v>60</v>
      </c>
      <c r="C234" s="13" t="s">
        <v>372</v>
      </c>
      <c r="D234" s="14">
        <v>-5716.6440008882091</v>
      </c>
      <c r="E234" s="17">
        <v>31.56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-10067.899580784569</v>
      </c>
      <c r="E235" s="17">
        <v>76.150000000000006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406.26915832589503</v>
      </c>
      <c r="Q235" s="15"/>
      <c r="R235" s="20">
        <v>13.542305277529834</v>
      </c>
      <c r="T235" s="118">
        <v>-80.563991080502859</v>
      </c>
      <c r="U235" s="120">
        <v>4.0208475027183965</v>
      </c>
      <c r="V235" s="20">
        <v>43.480769776952869</v>
      </c>
      <c r="W235" s="20">
        <v>60.475501305833511</v>
      </c>
      <c r="X235" s="20">
        <v>43.859124919224456</v>
      </c>
    </row>
    <row r="236" spans="1:24">
      <c r="A236" s="13" t="s">
        <v>471</v>
      </c>
      <c r="B236" s="13">
        <v>60</v>
      </c>
      <c r="C236" s="13" t="s">
        <v>372</v>
      </c>
      <c r="D236" s="14">
        <v>-8617.186576881757</v>
      </c>
      <c r="E236" s="17">
        <v>8</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285.81650565313686</v>
      </c>
      <c r="Q236" s="15"/>
      <c r="R236" s="20">
        <v>9.5272168551045624</v>
      </c>
      <c r="T236" s="118">
        <v>-19.567539556025775</v>
      </c>
      <c r="U236" s="118"/>
      <c r="V236" s="20">
        <v>24.590158723515813</v>
      </c>
      <c r="W236" s="20">
        <v>40.77380011761656</v>
      </c>
      <c r="X236" s="20">
        <v>50.839668231866185</v>
      </c>
    </row>
    <row r="237" spans="1:24">
      <c r="A237" s="13" t="s">
        <v>708</v>
      </c>
      <c r="B237" s="13">
        <v>60</v>
      </c>
      <c r="C237" s="13" t="s">
        <v>372</v>
      </c>
      <c r="D237" s="14">
        <v>9604.9504523398355</v>
      </c>
      <c r="E237" s="17">
        <v>132.80000000000001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1183.1551949406519</v>
      </c>
      <c r="Q237" s="15"/>
      <c r="R237" s="20">
        <v>39.438506498021731</v>
      </c>
      <c r="T237" s="118">
        <v>-51.663217881033603</v>
      </c>
      <c r="U237" s="120">
        <v>109.90058080416631</v>
      </c>
      <c r="V237" s="20">
        <v>44.751885403553011</v>
      </c>
      <c r="W237" s="20">
        <v>67.027816703112052</v>
      </c>
      <c r="X237" s="20">
        <v>52.463701956798964</v>
      </c>
    </row>
    <row r="238" spans="1:24">
      <c r="A238" s="13" t="s">
        <v>709</v>
      </c>
      <c r="B238" s="13">
        <v>60</v>
      </c>
      <c r="C238" s="13" t="s">
        <v>372</v>
      </c>
      <c r="D238" s="14">
        <v>-958.84203324882128</v>
      </c>
      <c r="E238" s="17">
        <v>26.7</v>
      </c>
      <c r="F238" s="13" t="s">
        <v>699</v>
      </c>
      <c r="G238" s="13" t="s">
        <v>1013</v>
      </c>
      <c r="H238" s="13" t="s">
        <v>1701</v>
      </c>
      <c r="I238" s="13" t="s">
        <v>793</v>
      </c>
      <c r="J238" s="13" t="s">
        <v>1014</v>
      </c>
      <c r="K238" s="13" t="s">
        <v>876</v>
      </c>
      <c r="L238" s="13" t="s">
        <v>1702</v>
      </c>
      <c r="M238" s="13" t="s">
        <v>1703</v>
      </c>
      <c r="N238" s="13" t="s">
        <v>877</v>
      </c>
      <c r="P238" s="13">
        <v>510.09101641072107</v>
      </c>
      <c r="Q238" s="15"/>
      <c r="R238" s="20">
        <v>17.003033880357368</v>
      </c>
      <c r="T238" s="118">
        <v>-10.878887859043864</v>
      </c>
      <c r="U238" s="120">
        <v>23.527713687157039</v>
      </c>
      <c r="V238" s="20">
        <v>36.017139360182661</v>
      </c>
      <c r="W238" s="20">
        <v>50.186525576819825</v>
      </c>
      <c r="X238" s="20">
        <v>52.48723126441336</v>
      </c>
    </row>
    <row r="239" spans="1:24">
      <c r="A239" s="13" t="s">
        <v>765</v>
      </c>
      <c r="B239" s="13">
        <v>60</v>
      </c>
      <c r="C239" s="13" t="s">
        <v>372</v>
      </c>
      <c r="D239" s="14">
        <v>-19076.795935635571</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533.43589217469469</v>
      </c>
      <c r="Q239" s="15"/>
      <c r="R239" s="20">
        <v>17.781196405823156</v>
      </c>
      <c r="T239" s="118">
        <v>-117.87035851119128</v>
      </c>
      <c r="U239" s="118">
        <v>575.45724313516132</v>
      </c>
      <c r="V239" s="20">
        <v>54.342211201116932</v>
      </c>
      <c r="W239" s="20">
        <v>75.742626819178241</v>
      </c>
      <c r="X239" s="20">
        <v>64.631172386800017</v>
      </c>
    </row>
    <row r="240" spans="1:24">
      <c r="A240" s="13" t="s">
        <v>398</v>
      </c>
      <c r="B240" s="13">
        <v>60</v>
      </c>
      <c r="C240" s="13" t="s">
        <v>372</v>
      </c>
      <c r="D240" s="14">
        <v>-1761.3124624643817</v>
      </c>
      <c r="E240" s="17">
        <v>5.71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-546.28374318070883</v>
      </c>
      <c r="E241" s="17">
        <v>27.44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738.41109543298887</v>
      </c>
      <c r="Q241" s="15"/>
      <c r="R241" s="20">
        <v>24.613703181099631</v>
      </c>
      <c r="T241" s="118">
        <v>-12.968014824330432</v>
      </c>
      <c r="U241" s="120">
        <v>18.576038362399601</v>
      </c>
      <c r="V241" s="20">
        <v>32.770731893536208</v>
      </c>
      <c r="W241" s="20">
        <v>65.087417360739423</v>
      </c>
      <c r="X241" s="20">
        <v>50.75089471153629</v>
      </c>
    </row>
    <row r="242" spans="1:24">
      <c r="A242" s="13" t="s">
        <v>244</v>
      </c>
      <c r="B242" s="13">
        <v>60</v>
      </c>
      <c r="C242" s="13" t="s">
        <v>372</v>
      </c>
      <c r="D242" s="14">
        <v>4398.7708451753524</v>
      </c>
      <c r="E242" s="17">
        <v>10.99</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2068.3662392868082</v>
      </c>
      <c r="Q242" s="15"/>
      <c r="R242" s="20">
        <v>68.945541309560269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-1471.7487489922564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394.07655139064696</v>
      </c>
      <c r="Q244" s="15"/>
      <c r="R244" s="20">
        <v>13.135885046354899</v>
      </c>
      <c r="T244" s="118">
        <v>-12.744794175417162</v>
      </c>
      <c r="U244" s="120">
        <v>4.8408191816957657</v>
      </c>
      <c r="V244" s="20">
        <v>27.509756008489777</v>
      </c>
      <c r="W244" s="20">
        <v>44.901197843584768</v>
      </c>
      <c r="X244" s="20">
        <v>43.894930510864256</v>
      </c>
    </row>
    <row r="245" spans="1:24">
      <c r="A245" s="13" t="s">
        <v>55</v>
      </c>
      <c r="B245" s="13">
        <v>60</v>
      </c>
      <c r="C245" s="13" t="s">
        <v>372</v>
      </c>
      <c r="D245" s="14">
        <v>-10252.471051667626</v>
      </c>
      <c r="E245" s="17">
        <v>35.6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840.05688518846091</v>
      </c>
      <c r="Q245" s="15"/>
      <c r="R245" s="20">
        <v>28.001896172948697</v>
      </c>
      <c r="T245" s="120">
        <v>43.255959858266451</v>
      </c>
      <c r="U245" s="118">
        <v>79.497477612314043</v>
      </c>
      <c r="V245" s="20">
        <v>50.994675920327204</v>
      </c>
      <c r="W245" s="20">
        <v>63.594461632427219</v>
      </c>
      <c r="X245" s="20">
        <v>77.979084427005887</v>
      </c>
    </row>
    <row r="246" spans="1:24">
      <c r="A246" s="13" t="s">
        <v>211</v>
      </c>
      <c r="B246" s="13">
        <v>60</v>
      </c>
      <c r="C246" s="13" t="s">
        <v>372</v>
      </c>
      <c r="D246" s="14">
        <v>-6534.5377908607816</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1274.1438616617997</v>
      </c>
      <c r="Q246" s="15"/>
      <c r="R246" s="20">
        <v>42.471462055393324</v>
      </c>
      <c r="T246" s="120">
        <v>82.413549690136847</v>
      </c>
      <c r="U246" s="120">
        <v>62.940141289670279</v>
      </c>
      <c r="V246" s="20">
        <v>53.931463838019951</v>
      </c>
      <c r="W246" s="20">
        <v>52.977144780788436</v>
      </c>
      <c r="X246" s="20">
        <v>66.95249069589002</v>
      </c>
    </row>
    <row r="247" spans="1:24">
      <c r="A247" s="13" t="s">
        <v>487</v>
      </c>
      <c r="B247" s="13">
        <v>60</v>
      </c>
      <c r="C247" s="13" t="s">
        <v>372</v>
      </c>
      <c r="D247" s="14">
        <v>27457.574050019106</v>
      </c>
      <c r="E247" s="17">
        <v>67.75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1203.806570982036</v>
      </c>
      <c r="Q247" s="15"/>
      <c r="R247" s="20">
        <v>40.1268856994012</v>
      </c>
      <c r="T247" s="118">
        <v>-20.323302677377058</v>
      </c>
      <c r="U247" s="118"/>
      <c r="V247" s="20">
        <v>63.75576199863044</v>
      </c>
      <c r="W247" s="20">
        <v>50.020644437678712</v>
      </c>
      <c r="X247" s="20">
        <v>50.552742972015011</v>
      </c>
    </row>
    <row r="248" spans="1:24">
      <c r="A248" s="13" t="s">
        <v>710</v>
      </c>
      <c r="B248" s="13">
        <v>60</v>
      </c>
      <c r="C248" s="13" t="s">
        <v>372</v>
      </c>
      <c r="D248" s="14">
        <v>-3020.1180045545152</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-3406.7646837873153</v>
      </c>
      <c r="E249" s="17">
        <v>51</v>
      </c>
      <c r="F249" s="13" t="s">
        <v>695</v>
      </c>
      <c r="G249" s="13" t="s">
        <v>1015</v>
      </c>
      <c r="H249" s="13" t="s">
        <v>1717</v>
      </c>
      <c r="I249" s="13" t="s">
        <v>883</v>
      </c>
      <c r="J249" s="13" t="s">
        <v>1016</v>
      </c>
      <c r="K249" s="13" t="s">
        <v>880</v>
      </c>
      <c r="L249" s="13" t="s">
        <v>1552</v>
      </c>
      <c r="M249" s="13" t="s">
        <v>1718</v>
      </c>
      <c r="N249" s="13" t="s">
        <v>881</v>
      </c>
      <c r="P249" s="13">
        <v>300.72877367322485</v>
      </c>
      <c r="Q249" s="15"/>
      <c r="R249" s="20">
        <v>10.024292455774162</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327.31630086651074</v>
      </c>
      <c r="Q250" s="15"/>
      <c r="R250" s="20">
        <v>10.910543362217025</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553.80366738453313</v>
      </c>
      <c r="Q251" s="15"/>
      <c r="R251" s="20">
        <v>18.460122246151105</v>
      </c>
      <c r="T251" s="118">
        <v>-4.2690165871530494</v>
      </c>
      <c r="U251" s="120">
        <v>-0.10212115238920738</v>
      </c>
      <c r="V251" s="20">
        <v>35.557662142424334</v>
      </c>
      <c r="W251" s="20">
        <v>55.154989258175853</v>
      </c>
      <c r="X251" s="20">
        <v>42.3945753853871</v>
      </c>
    </row>
    <row r="252" spans="1:24">
      <c r="A252" s="13" t="s">
        <v>248</v>
      </c>
      <c r="B252" s="13">
        <v>60</v>
      </c>
      <c r="C252" s="13" t="s">
        <v>372</v>
      </c>
      <c r="D252" s="14">
        <v>-1229.3678316044775</v>
      </c>
      <c r="E252" s="17">
        <v>16.73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1351.9945443011916</v>
      </c>
      <c r="Q252" s="15"/>
      <c r="R252" s="20">
        <v>45.066484810039718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-3501.7940414697077</v>
      </c>
      <c r="E254" s="17">
        <v>45.1</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1243.493342912361</v>
      </c>
      <c r="Q254" s="16" t="s">
        <v>2385</v>
      </c>
      <c r="R254" s="20">
        <v>41.449778097078699</v>
      </c>
      <c r="T254" s="120">
        <v>51.490681661444668</v>
      </c>
      <c r="U254" s="118">
        <v>105.12397540791781</v>
      </c>
      <c r="V254" s="20">
        <v>54.940758386938313</v>
      </c>
      <c r="W254" s="20">
        <v>51.320404591752848</v>
      </c>
      <c r="X254" s="20">
        <v>97.30986680662788</v>
      </c>
    </row>
    <row r="255" spans="1:24">
      <c r="A255" s="13" t="s">
        <v>456</v>
      </c>
      <c r="B255" s="13">
        <v>60</v>
      </c>
      <c r="C255" s="13" t="s">
        <v>372</v>
      </c>
      <c r="D255" s="14">
        <v>-14526.133709413712</v>
      </c>
      <c r="E255" s="17">
        <v>16.87</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130.21816952127969</v>
      </c>
      <c r="Q255" s="15"/>
      <c r="R255" s="20">
        <v>4.3406056507093229</v>
      </c>
      <c r="T255" s="118">
        <v>-1.1345535787341987</v>
      </c>
      <c r="U255" s="120">
        <v>-0.27228746662842696</v>
      </c>
      <c r="V255" s="20">
        <v>40.859994008120921</v>
      </c>
      <c r="W255" s="20">
        <v>43.936378391264391</v>
      </c>
      <c r="X255" s="20">
        <v>49.522295786572336</v>
      </c>
    </row>
    <row r="256" spans="1:24">
      <c r="A256" s="13" t="s">
        <v>113</v>
      </c>
      <c r="B256" s="13">
        <v>60</v>
      </c>
      <c r="C256" s="13" t="s">
        <v>372</v>
      </c>
      <c r="D256" s="14">
        <v>-16786.417720755366</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462.81593193085996</v>
      </c>
      <c r="Q256" s="15"/>
      <c r="R256" s="20">
        <v>15.427197731028665</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290.2853140627538</v>
      </c>
      <c r="Q257" s="16" t="s">
        <v>2234</v>
      </c>
      <c r="R257" s="20">
        <v>9.6761771354251263</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860.16208474286782</v>
      </c>
      <c r="Q258" s="15"/>
      <c r="R258" s="20">
        <v>28.672069491428928</v>
      </c>
      <c r="T258" s="118">
        <v>19.500238717224327</v>
      </c>
      <c r="U258" s="120">
        <v>7.1956649986326227</v>
      </c>
      <c r="V258" s="20">
        <v>62.563561884464995</v>
      </c>
      <c r="W258" s="20">
        <v>27.775190614006465</v>
      </c>
      <c r="X258" s="20">
        <v>57.530344795928748</v>
      </c>
    </row>
    <row r="259" spans="1:24">
      <c r="A259" s="13" t="s">
        <v>713</v>
      </c>
      <c r="B259" s="13">
        <v>60</v>
      </c>
      <c r="C259" s="13" t="s">
        <v>372</v>
      </c>
      <c r="D259" s="14">
        <v>-7824.729129371075</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278.57697559517334</v>
      </c>
      <c r="Q259" s="15"/>
      <c r="R259" s="20">
        <v>9.2858991865057785</v>
      </c>
      <c r="T259" s="118">
        <v>-11.78558286840623</v>
      </c>
      <c r="U259" s="118">
        <v>21.148005360302431</v>
      </c>
      <c r="V259" s="20">
        <v>39.263224317190222</v>
      </c>
      <c r="W259" s="20">
        <v>54.491534945547521</v>
      </c>
      <c r="X259" s="20">
        <v>54.3303627039801</v>
      </c>
    </row>
    <row r="260" spans="1:24">
      <c r="A260" s="13" t="s">
        <v>337</v>
      </c>
      <c r="B260" s="13">
        <v>60</v>
      </c>
      <c r="C260" s="13" t="s">
        <v>372</v>
      </c>
      <c r="D260" s="14">
        <v>-83539.546291548279</v>
      </c>
      <c r="E260" s="17">
        <v>301.25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579.01545585341194</v>
      </c>
      <c r="Q260" s="15"/>
      <c r="R260" s="20">
        <v>19.300515195113732</v>
      </c>
      <c r="T260" s="118">
        <v>150.58582512342696</v>
      </c>
      <c r="U260" s="118">
        <v>514.64296627938836</v>
      </c>
      <c r="V260" s="20">
        <v>61.804928534951785</v>
      </c>
      <c r="W260" s="20">
        <v>56.559875185526202</v>
      </c>
      <c r="X260" s="20">
        <v>63.893130486009483</v>
      </c>
    </row>
    <row r="261" spans="1:24">
      <c r="A261" s="13" t="s">
        <v>553</v>
      </c>
      <c r="B261" s="13">
        <v>60</v>
      </c>
      <c r="C261" s="13" t="s">
        <v>372</v>
      </c>
      <c r="D261" s="14">
        <v>-86326.674099433658</v>
      </c>
      <c r="E261" s="17">
        <v>188.7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169.92403624923634</v>
      </c>
      <c r="Q261" s="15"/>
      <c r="R261" s="20">
        <v>5.6641345416412117</v>
      </c>
      <c r="T261" s="118">
        <v>-100.4973096258243</v>
      </c>
      <c r="U261" s="118"/>
      <c r="V261" s="20">
        <v>45.690943602352</v>
      </c>
      <c r="W261" s="20">
        <v>21.51580431917078</v>
      </c>
      <c r="X261" s="20">
        <v>51.826628437481276</v>
      </c>
    </row>
    <row r="262" spans="1:24">
      <c r="A262" s="13" t="s">
        <v>122</v>
      </c>
      <c r="B262" s="13">
        <v>60</v>
      </c>
      <c r="C262" s="13" t="s">
        <v>372</v>
      </c>
      <c r="D262" s="14">
        <v>26.374218294229479</v>
      </c>
      <c r="E262" s="17">
        <v>12.74</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1299.1222459116857</v>
      </c>
      <c r="Q262" s="15"/>
      <c r="R262" s="20">
        <v>43.304074863722853</v>
      </c>
      <c r="T262" s="118">
        <v>5.8503815737106279</v>
      </c>
      <c r="U262" s="120">
        <v>11.804342002453136</v>
      </c>
      <c r="V262" s="20">
        <v>50.520798069738227</v>
      </c>
      <c r="W262" s="20">
        <v>36.386811519099595</v>
      </c>
      <c r="X262" s="20">
        <v>65.177566544072704</v>
      </c>
    </row>
    <row r="263" spans="1:24">
      <c r="A263" s="13" t="s">
        <v>438</v>
      </c>
      <c r="B263" s="13">
        <v>60</v>
      </c>
      <c r="C263" s="13" t="s">
        <v>372</v>
      </c>
      <c r="D263" s="14">
        <v>-1499.9593947717749</v>
      </c>
      <c r="E263" s="17">
        <v>4.45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129079.37076214637</v>
      </c>
      <c r="E265" s="17">
        <v>483.75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1779.2148113684577</v>
      </c>
      <c r="Q265" s="15"/>
      <c r="R265" s="20">
        <v>59.307160378948588</v>
      </c>
      <c r="T265" s="118">
        <v>-169.92643753327513</v>
      </c>
      <c r="U265" s="118">
        <v>666.10021715461357</v>
      </c>
      <c r="V265" s="20">
        <v>45.264548870010039</v>
      </c>
      <c r="W265" s="20">
        <v>48.153890240912759</v>
      </c>
      <c r="X265" s="20">
        <v>57.13270823054188</v>
      </c>
    </row>
    <row r="266" spans="1:24">
      <c r="A266" s="13" t="s">
        <v>550</v>
      </c>
      <c r="B266" s="13">
        <v>60</v>
      </c>
      <c r="C266" s="13" t="s">
        <v>372</v>
      </c>
      <c r="D266" s="13">
        <v>-992471.81207541411</v>
      </c>
      <c r="E266" s="17">
        <v>1292</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1258.8029962499397</v>
      </c>
      <c r="Q266" s="15"/>
      <c r="R266" s="20">
        <v>41.960099874997994</v>
      </c>
      <c r="T266" s="120">
        <v>5333.902151441348</v>
      </c>
      <c r="U266" s="118"/>
      <c r="V266" s="20">
        <v>55.97539040080401</v>
      </c>
      <c r="W266" s="20">
        <v>44.260276955209719</v>
      </c>
      <c r="X266" s="20">
        <v>98.543821252183193</v>
      </c>
    </row>
    <row r="267" spans="1:24">
      <c r="A267" s="13" t="s">
        <v>216</v>
      </c>
      <c r="B267" s="13">
        <v>60</v>
      </c>
      <c r="C267" s="13" t="s">
        <v>372</v>
      </c>
      <c r="D267" s="14">
        <v>-5123.9149795462426</v>
      </c>
      <c r="E267" s="17">
        <v>22.06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235.53796687351334</v>
      </c>
      <c r="Q267" s="15"/>
      <c r="R267" s="20">
        <v>7.851265562450445</v>
      </c>
      <c r="T267" s="118">
        <v>-11.774523403389985</v>
      </c>
      <c r="U267" s="120">
        <v>5.1384968758206995</v>
      </c>
      <c r="V267" s="20">
        <v>34.913267557283476</v>
      </c>
      <c r="W267" s="20">
        <v>23.101955572004265</v>
      </c>
      <c r="X267" s="20">
        <v>46.751033230331416</v>
      </c>
    </row>
    <row r="268" spans="1:24">
      <c r="A268" s="13" t="s">
        <v>346</v>
      </c>
      <c r="B268" s="13">
        <v>60</v>
      </c>
      <c r="C268" s="13" t="s">
        <v>372</v>
      </c>
      <c r="D268" s="14">
        <v>-17440.423873818461</v>
      </c>
      <c r="E268" s="17">
        <v>51.7</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8.5903634788251644</v>
      </c>
      <c r="Q268" s="15"/>
      <c r="R268" s="20">
        <v>0.28634544929417216</v>
      </c>
      <c r="T268" s="118">
        <v>-98.643004098073277</v>
      </c>
      <c r="U268" s="120">
        <v>-60.956489734211772</v>
      </c>
      <c r="V268" s="20">
        <v>41.438244376054911</v>
      </c>
      <c r="W268" s="20">
        <v>43.415358705038287</v>
      </c>
      <c r="X268" s="20">
        <v>42.614619121197272</v>
      </c>
    </row>
    <row r="269" spans="1:24">
      <c r="A269" s="13" t="s">
        <v>439</v>
      </c>
      <c r="B269" s="13">
        <v>60</v>
      </c>
      <c r="C269" s="13" t="s">
        <v>372</v>
      </c>
      <c r="D269" s="14">
        <v>24359.397242513409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2043.5203098997554</v>
      </c>
      <c r="Q269" s="15"/>
      <c r="R269" s="20">
        <v>68.117343663325173</v>
      </c>
      <c r="T269" s="118">
        <v>-36.468318489140827</v>
      </c>
      <c r="U269" s="118">
        <v>58.40437926500389</v>
      </c>
      <c r="V269" s="20">
        <v>24.690839711503543</v>
      </c>
      <c r="W269" s="20">
        <v>56.016243971355088</v>
      </c>
      <c r="X269" s="20">
        <v>53.398358349203818</v>
      </c>
    </row>
    <row r="270" spans="1:24">
      <c r="A270" s="13" t="s">
        <v>716</v>
      </c>
      <c r="B270" s="13">
        <v>60</v>
      </c>
      <c r="C270" s="13" t="s">
        <v>372</v>
      </c>
      <c r="D270" s="14">
        <v>-1700.5634364334376</v>
      </c>
      <c r="E270" s="17">
        <v>12.97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497.20840547080843</v>
      </c>
      <c r="Q270" s="15"/>
      <c r="R270" s="20">
        <v>16.573613515693616</v>
      </c>
      <c r="T270" s="118">
        <v>-19.970970656604887</v>
      </c>
      <c r="U270" s="120">
        <v>-0.21398398639499661</v>
      </c>
      <c r="V270" s="20">
        <v>30.383122467475918</v>
      </c>
      <c r="W270" s="20">
        <v>62.368470053205115</v>
      </c>
      <c r="X270" s="20">
        <v>42.466271400309239</v>
      </c>
    </row>
    <row r="271" spans="1:24">
      <c r="A271" s="13" t="s">
        <v>483</v>
      </c>
      <c r="B271" s="13">
        <v>60</v>
      </c>
      <c r="C271" s="13" t="s">
        <v>372</v>
      </c>
      <c r="D271" s="14">
        <v>42353.103977612249</v>
      </c>
      <c r="E271" s="17">
        <v>61.05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1774.716082364821</v>
      </c>
      <c r="Q271" s="15"/>
      <c r="R271" s="20">
        <v>59.157202745494033</v>
      </c>
      <c r="T271" s="118">
        <v>16.481636642610908</v>
      </c>
      <c r="U271" s="118"/>
      <c r="V271" s="20">
        <v>40.670903085639225</v>
      </c>
      <c r="W271" s="20">
        <v>30.946986289234179</v>
      </c>
      <c r="X271" s="20">
        <v>48.915057364399473</v>
      </c>
    </row>
    <row r="272" spans="1:24">
      <c r="A272" s="13" t="s">
        <v>186</v>
      </c>
      <c r="B272" s="13">
        <v>60</v>
      </c>
      <c r="C272" s="13" t="s">
        <v>372</v>
      </c>
      <c r="D272" s="14">
        <v>-433.19275856551707</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305.45534331636003</v>
      </c>
      <c r="Q272" s="15"/>
      <c r="R272" s="20">
        <v>10.181844777212001</v>
      </c>
      <c r="T272" s="118">
        <v>-2.1509800181690819</v>
      </c>
      <c r="U272" s="120">
        <v>2.4999337101158003</v>
      </c>
      <c r="V272" s="20">
        <v>45.363069023516054</v>
      </c>
      <c r="W272" s="20">
        <v>29.307917197305105</v>
      </c>
      <c r="X272" s="20">
        <v>50.240042383427124</v>
      </c>
    </row>
    <row r="273" spans="1:24">
      <c r="A273" s="13" t="s">
        <v>169</v>
      </c>
      <c r="B273" s="13">
        <v>60</v>
      </c>
      <c r="C273" s="13" t="s">
        <v>372</v>
      </c>
      <c r="D273" s="14">
        <v>-399606.6801105637</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1043.5653566668166</v>
      </c>
      <c r="Q273" s="16" t="s">
        <v>2228</v>
      </c>
      <c r="R273" s="20">
        <v>34.785511888893886</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284.4154359267946</v>
      </c>
      <c r="Q274" s="15"/>
      <c r="R274" s="20">
        <v>9.4805145308931529</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1666.9563283549905</v>
      </c>
      <c r="Q275" s="15"/>
      <c r="R275" s="20">
        <v>55.565210945166349</v>
      </c>
      <c r="T275" s="118">
        <v>-7.0932496375954557</v>
      </c>
      <c r="U275" s="120">
        <v>-13.812320694710571</v>
      </c>
      <c r="V275" s="20">
        <v>46.043195132211167</v>
      </c>
      <c r="W275" s="20">
        <v>63.569375588777326</v>
      </c>
      <c r="X275" s="20">
        <v>46.16547246766703</v>
      </c>
    </row>
    <row r="276" spans="1:24">
      <c r="A276" s="13" t="s">
        <v>231</v>
      </c>
      <c r="B276" s="13">
        <v>60</v>
      </c>
      <c r="C276" s="13" t="s">
        <v>372</v>
      </c>
      <c r="D276" s="14">
        <v>-1485.2288386279433</v>
      </c>
      <c r="E276" s="17">
        <v>4.5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1174.1903776955669</v>
      </c>
      <c r="Q276" s="15"/>
      <c r="R276" s="20">
        <v>39.139679256518896</v>
      </c>
      <c r="T276" s="118">
        <v>-3.6678556093392078</v>
      </c>
      <c r="U276" s="118">
        <v>7.4637136784293467</v>
      </c>
      <c r="V276" s="20">
        <v>27.028299479615118</v>
      </c>
      <c r="W276" s="20">
        <v>57.616760895062392</v>
      </c>
      <c r="X276" s="20">
        <v>55.722027678971926</v>
      </c>
    </row>
    <row r="277" spans="1:24">
      <c r="A277" s="13" t="s">
        <v>543</v>
      </c>
      <c r="B277" s="13">
        <v>60</v>
      </c>
      <c r="C277" s="13" t="s">
        <v>372</v>
      </c>
      <c r="D277" s="14">
        <v>-7802.1013004102006</v>
      </c>
      <c r="E277" s="17">
        <v>56.7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40.984109084925464</v>
      </c>
      <c r="Q277" s="15"/>
      <c r="R277" s="20">
        <v>1.3661369694975154</v>
      </c>
      <c r="T277" s="118">
        <v>-46.198078139812466</v>
      </c>
      <c r="U277" s="118"/>
      <c r="V277" s="20">
        <v>35.494112262679984</v>
      </c>
      <c r="W277" s="20">
        <v>75.386290451437134</v>
      </c>
      <c r="X277" s="20">
        <v>49.327479429947068</v>
      </c>
    </row>
    <row r="278" spans="1:24">
      <c r="A278" s="13" t="s">
        <v>537</v>
      </c>
      <c r="B278" s="13">
        <v>60</v>
      </c>
      <c r="C278" s="13" t="s">
        <v>372</v>
      </c>
      <c r="D278" s="14">
        <v>-11884.059475629556</v>
      </c>
      <c r="E278" s="17">
        <v>93.15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742.77810471330099</v>
      </c>
      <c r="Q278" s="15"/>
      <c r="R278" s="20">
        <v>24.759270157110034</v>
      </c>
      <c r="T278" s="118">
        <v>34.965684860005837</v>
      </c>
      <c r="U278" s="118"/>
      <c r="V278" s="20">
        <v>39.858495865873415</v>
      </c>
      <c r="W278" s="20">
        <v>21.209100661567664</v>
      </c>
      <c r="X278" s="20">
        <v>53.670578326870192</v>
      </c>
    </row>
    <row r="279" spans="1:24">
      <c r="A279" s="13" t="s">
        <v>401</v>
      </c>
      <c r="B279" s="13">
        <v>60</v>
      </c>
      <c r="C279" s="13" t="s">
        <v>372</v>
      </c>
      <c r="D279" s="14">
        <v>-6609.6195393584621</v>
      </c>
      <c r="E279" s="17">
        <v>34.9</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171.74629832708555</v>
      </c>
      <c r="Q279" s="15"/>
      <c r="R279" s="20">
        <v>5.7248766109028519</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255.97920847175942</v>
      </c>
      <c r="Q280" s="15"/>
      <c r="R280" s="20">
        <v>8.5326402823919807</v>
      </c>
      <c r="T280" s="118">
        <v>-3.0884787928550805</v>
      </c>
      <c r="U280" s="118">
        <v>2.7699765391620224</v>
      </c>
      <c r="V280" s="20">
        <v>38.159807498666382</v>
      </c>
      <c r="W280" s="20">
        <v>41.313085950628853</v>
      </c>
      <c r="X280" s="20">
        <v>49.06281807521593</v>
      </c>
    </row>
    <row r="281" spans="1:24">
      <c r="A281" s="13" t="s">
        <v>298</v>
      </c>
      <c r="B281" s="13">
        <v>60</v>
      </c>
      <c r="C281" s="13" t="s">
        <v>372</v>
      </c>
      <c r="D281" s="14">
        <v>815.90026341424868</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2181.2184713355336</v>
      </c>
      <c r="Q281" s="15"/>
      <c r="R281" s="20">
        <v>72.707282377851115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407.62479684603113</v>
      </c>
      <c r="E282" s="17">
        <v>7.25</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1392.4894947695395</v>
      </c>
      <c r="Q282" s="15"/>
      <c r="R282" s="20">
        <v>46.416316492317982</v>
      </c>
      <c r="T282" s="118">
        <v>4.0992595824313671</v>
      </c>
      <c r="U282" s="120">
        <v>6.8022903479731589</v>
      </c>
      <c r="V282" s="20">
        <v>57.42910154895042</v>
      </c>
      <c r="W282" s="20">
        <v>62.089743047818388</v>
      </c>
      <c r="X282" s="20">
        <v>57.713188143071164</v>
      </c>
    </row>
    <row r="283" spans="1:24">
      <c r="A283" s="13" t="s">
        <v>717</v>
      </c>
      <c r="B283" s="13">
        <v>60</v>
      </c>
      <c r="C283" s="13" t="s">
        <v>372</v>
      </c>
      <c r="D283" s="14">
        <v>-5874.4096710442054</v>
      </c>
      <c r="E283" s="17">
        <v>19.170000000000002</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776.79655922409927</v>
      </c>
      <c r="Q283" s="15"/>
      <c r="R283" s="20">
        <v>25.893218640803308</v>
      </c>
      <c r="T283" s="118">
        <v>16.993883215225019</v>
      </c>
      <c r="U283" s="118">
        <v>22.038327735732217</v>
      </c>
      <c r="V283" s="20">
        <v>48.974347523767328</v>
      </c>
      <c r="W283" s="20">
        <v>64.813538854902546</v>
      </c>
      <c r="X283" s="20">
        <v>62.052695312911773</v>
      </c>
    </row>
    <row r="284" spans="1:24">
      <c r="A284" s="13" t="s">
        <v>469</v>
      </c>
      <c r="B284" s="13">
        <v>60</v>
      </c>
      <c r="C284" s="13" t="s">
        <v>372</v>
      </c>
      <c r="D284" s="14">
        <v>-3274.2103028077186</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738.28779983775678</v>
      </c>
      <c r="Q284" s="15"/>
      <c r="R284" s="20">
        <v>24.609593327925225</v>
      </c>
      <c r="T284" s="118">
        <v>4.3658036930927402</v>
      </c>
      <c r="U284" s="118">
        <v>6.8917832112552313</v>
      </c>
      <c r="V284" s="20">
        <v>44.362439760118697</v>
      </c>
      <c r="W284" s="20">
        <v>42.815553475321856</v>
      </c>
      <c r="X284" s="20">
        <v>61.676686667285026</v>
      </c>
    </row>
    <row r="285" spans="1:24">
      <c r="A285" s="13" t="s">
        <v>300</v>
      </c>
      <c r="B285" s="13">
        <v>60</v>
      </c>
      <c r="C285" s="13" t="s">
        <v>372</v>
      </c>
      <c r="D285" s="14">
        <v>-2670.8084049296631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477.73261878861535</v>
      </c>
      <c r="Q285" s="15"/>
      <c r="R285" s="20">
        <v>15.924420626287178</v>
      </c>
      <c r="T285" s="118">
        <v>-3.1473838525676712</v>
      </c>
      <c r="U285" s="120">
        <v>0.77328657687423696</v>
      </c>
      <c r="V285" s="20">
        <v>33.603784445512098</v>
      </c>
      <c r="W285" s="20">
        <v>29.12315585118106</v>
      </c>
      <c r="X285" s="20">
        <v>47.072899905602114</v>
      </c>
    </row>
    <row r="286" spans="1:24">
      <c r="A286" s="13" t="s">
        <v>133</v>
      </c>
      <c r="B286" s="13">
        <v>60</v>
      </c>
      <c r="C286" s="13" t="s">
        <v>372</v>
      </c>
      <c r="D286" s="14">
        <v>115273.46673587061</v>
      </c>
      <c r="E286" s="17">
        <v>213.4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-11476.103938558921</v>
      </c>
      <c r="E287" s="17">
        <v>51.45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78.332489609176292</v>
      </c>
      <c r="Q287" s="15"/>
      <c r="R287" s="20">
        <v>2.6110829869725429</v>
      </c>
      <c r="T287" s="118">
        <v>-86.998968454048295</v>
      </c>
      <c r="U287" s="118">
        <v>100.7327419942078</v>
      </c>
      <c r="V287" s="20">
        <v>38.061825350811887</v>
      </c>
      <c r="W287" s="20">
        <v>72.67781752883451</v>
      </c>
      <c r="X287" s="20">
        <v>51.946498324346869</v>
      </c>
    </row>
    <row r="288" spans="1:24">
      <c r="A288" s="13" t="s">
        <v>56</v>
      </c>
      <c r="B288" s="13">
        <v>60</v>
      </c>
      <c r="C288" s="13" t="s">
        <v>372</v>
      </c>
      <c r="D288" s="13">
        <v>-108.45227127921575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313.18254157809906</v>
      </c>
      <c r="Q288" s="15"/>
      <c r="R288" s="20">
        <v>10.439418052603303</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516.96585233413248</v>
      </c>
      <c r="Q289" s="15"/>
      <c r="R289" s="20">
        <v>17.232195077804416</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687.35237379109128</v>
      </c>
      <c r="Q290" s="16" t="s">
        <v>2203</v>
      </c>
      <c r="R290" s="20">
        <v>22.911745793036378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548.92716301470796</v>
      </c>
      <c r="Q291" s="15"/>
      <c r="R291" s="20">
        <v>18.297572100490264</v>
      </c>
      <c r="T291" s="118">
        <v>-2.3929189833950826</v>
      </c>
      <c r="U291" s="120">
        <v>0.31062382689221124</v>
      </c>
      <c r="V291" s="20">
        <v>27.103150028756144</v>
      </c>
      <c r="W291" s="20">
        <v>43.58880992937052</v>
      </c>
      <c r="X291" s="20">
        <v>42.953428208935286</v>
      </c>
    </row>
    <row r="292" spans="1:24">
      <c r="A292" s="13" t="s">
        <v>111</v>
      </c>
      <c r="B292" s="13">
        <v>60</v>
      </c>
      <c r="C292" s="13" t="s">
        <v>372</v>
      </c>
      <c r="D292" s="14">
        <v>-343.28914773327</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584.7655244382795</v>
      </c>
      <c r="Q292" s="15"/>
      <c r="R292" s="20">
        <v>19.492184147942648</v>
      </c>
      <c r="T292" s="118">
        <v>-2.4838522295590115</v>
      </c>
      <c r="U292" s="120">
        <v>-3.391385315508153</v>
      </c>
      <c r="V292" s="20">
        <v>38.920902360963296</v>
      </c>
      <c r="W292" s="20">
        <v>51.354355108615309</v>
      </c>
      <c r="X292" s="20">
        <v>38.400796719808845</v>
      </c>
    </row>
    <row r="293" spans="1:24">
      <c r="A293" s="13" t="s">
        <v>329</v>
      </c>
      <c r="B293" s="13">
        <v>60</v>
      </c>
      <c r="C293" s="13" t="s">
        <v>372</v>
      </c>
      <c r="D293" s="14">
        <v>-1117.2660410136359</v>
      </c>
      <c r="E293" s="17">
        <v>2.2000000000000002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67.63642511288846</v>
      </c>
      <c r="Q293" s="15"/>
      <c r="R293" s="20">
        <v>2.2545475037629488</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2013.4863642279058</v>
      </c>
      <c r="Q294" s="15"/>
      <c r="R294" s="20">
        <v>67.116212140930188</v>
      </c>
      <c r="T294" s="118">
        <v>0.45248885298567743</v>
      </c>
      <c r="U294" s="120">
        <v>9.5889574743187289</v>
      </c>
      <c r="V294" s="20">
        <v>36.910562219130739</v>
      </c>
      <c r="W294" s="20">
        <v>54.112754708045408</v>
      </c>
      <c r="X294" s="20">
        <v>57.933177770890168</v>
      </c>
    </row>
    <row r="295" spans="1:24">
      <c r="A295" s="13" t="s">
        <v>187</v>
      </c>
      <c r="B295" s="13">
        <v>60</v>
      </c>
      <c r="C295" s="13" t="s">
        <v>372</v>
      </c>
      <c r="D295" s="14">
        <v>-2259.3733229167601</v>
      </c>
      <c r="E295" s="17">
        <v>5.35</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-51300.098489877542</v>
      </c>
      <c r="E296" s="17">
        <v>369</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255.97064421954389</v>
      </c>
      <c r="Q296" s="15"/>
      <c r="R296" s="20">
        <v>8.5323548073181303</v>
      </c>
      <c r="T296" s="118">
        <v>-160.13943978706266</v>
      </c>
      <c r="U296" s="120">
        <v>-28.267576108265757</v>
      </c>
      <c r="V296" s="20">
        <v>45.164273441964333</v>
      </c>
      <c r="W296" s="20">
        <v>49.417732293575575</v>
      </c>
      <c r="X296" s="20">
        <v>47.791988144305741</v>
      </c>
    </row>
    <row r="297" spans="1:24">
      <c r="A297" s="13" t="s">
        <v>546</v>
      </c>
      <c r="B297" s="13">
        <v>60</v>
      </c>
      <c r="C297" s="13" t="s">
        <v>372</v>
      </c>
      <c r="D297" s="14">
        <v>-151750.69411454472</v>
      </c>
      <c r="E297" s="17">
        <v>228.1</v>
      </c>
      <c r="F297" s="13" t="s">
        <v>357</v>
      </c>
      <c r="G297" s="13" t="s">
        <v>894</v>
      </c>
      <c r="H297" s="13" t="s">
        <v>1772</v>
      </c>
      <c r="I297" s="13" t="s">
        <v>895</v>
      </c>
      <c r="J297" s="13" t="s">
        <v>896</v>
      </c>
      <c r="K297" s="13" t="s">
        <v>806</v>
      </c>
      <c r="L297" s="13" t="s">
        <v>1773</v>
      </c>
      <c r="M297" s="13" t="s">
        <v>1774</v>
      </c>
      <c r="N297" s="13" t="s">
        <v>879</v>
      </c>
      <c r="O297" s="13">
        <v>86.727216051470165</v>
      </c>
      <c r="P297" s="13">
        <v>181.81233271948673</v>
      </c>
      <c r="Q297" s="15"/>
      <c r="R297" s="20">
        <v>6.0604110906495574</v>
      </c>
      <c r="T297" s="118">
        <v>70.429172249648104</v>
      </c>
      <c r="U297" s="120">
        <v>-302.41030113196985</v>
      </c>
      <c r="V297" s="20">
        <v>44.621101176555698</v>
      </c>
      <c r="W297" s="20">
        <v>24.116408468256491</v>
      </c>
      <c r="X297" s="20">
        <v>45.064752340777055</v>
      </c>
    </row>
    <row r="298" spans="1:24">
      <c r="A298" s="13" t="s">
        <v>336</v>
      </c>
      <c r="B298" s="13">
        <v>60</v>
      </c>
      <c r="C298" s="13" t="s">
        <v>372</v>
      </c>
      <c r="D298" s="14">
        <v>-27810.384943971654</v>
      </c>
      <c r="E298" s="17">
        <v>237.7</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275.73794951497717</v>
      </c>
      <c r="Q298" s="15"/>
      <c r="R298" s="20">
        <v>9.1912649838325731</v>
      </c>
      <c r="T298" s="118">
        <v>-142.97601513382943</v>
      </c>
      <c r="U298" s="120">
        <v>180.81634454260467</v>
      </c>
      <c r="V298" s="20">
        <v>49.886368027776655</v>
      </c>
      <c r="W298" s="20">
        <v>44.087376946175965</v>
      </c>
      <c r="X298" s="20">
        <v>50.612328672653305</v>
      </c>
    </row>
    <row r="299" spans="1:24">
      <c r="A299" s="13" t="s">
        <v>185</v>
      </c>
      <c r="B299" s="13">
        <v>60</v>
      </c>
      <c r="C299" s="13" t="s">
        <v>372</v>
      </c>
      <c r="D299" s="13">
        <v>-1778.5473389883766</v>
      </c>
      <c r="E299" s="17">
        <v>6.71</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225845.99208040573</v>
      </c>
      <c r="E300" s="17">
        <v>781</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1802.304022776681</v>
      </c>
      <c r="Q300" s="15"/>
      <c r="R300" s="20">
        <v>60.076800759222699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4448.8360162445415</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651.74769869681643</v>
      </c>
      <c r="Q302" s="15"/>
      <c r="R302" s="20">
        <v>21.72492328989388</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1115.3658598876777</v>
      </c>
      <c r="Q303" s="15"/>
      <c r="R303" s="20">
        <v>37.178861996255925</v>
      </c>
      <c r="T303" s="118">
        <v>361509.8908501619</v>
      </c>
      <c r="U303" s="120">
        <v>143058.59670933685</v>
      </c>
      <c r="V303" s="20">
        <v>57.225499214492146</v>
      </c>
      <c r="W303" s="20">
        <v>54.15348699353104</v>
      </c>
      <c r="X303" s="20">
        <v>55.156568947060471</v>
      </c>
    </row>
    <row r="304" spans="1:24">
      <c r="A304" s="13" t="s">
        <v>721</v>
      </c>
      <c r="B304" s="13">
        <v>60</v>
      </c>
      <c r="C304" s="13" t="s">
        <v>372</v>
      </c>
      <c r="D304" s="14">
        <v>-259.53403615609716</v>
      </c>
      <c r="E304" s="17">
        <v>13.09</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1055.8382746257662</v>
      </c>
      <c r="Q304" s="15"/>
      <c r="R304" s="20">
        <v>35.194609154192207</v>
      </c>
      <c r="T304" s="118">
        <v>-10.888367960585228</v>
      </c>
      <c r="U304" s="120">
        <v>6.7181456453934274</v>
      </c>
      <c r="V304" s="20">
        <v>30.591999271450508</v>
      </c>
      <c r="W304" s="20">
        <v>68.93528002987857</v>
      </c>
      <c r="X304" s="20">
        <v>47.652513726069571</v>
      </c>
    </row>
    <row r="305" spans="1:24">
      <c r="A305" s="13" t="s">
        <v>205</v>
      </c>
      <c r="B305" s="13">
        <v>60</v>
      </c>
      <c r="C305" s="13" t="s">
        <v>372</v>
      </c>
      <c r="D305" s="14">
        <v>699.48821295298558</v>
      </c>
      <c r="E305" s="17">
        <v>54.15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1946.441637439719</v>
      </c>
      <c r="Q305" s="15"/>
      <c r="R305" s="20">
        <v>64.881387914657296</v>
      </c>
      <c r="T305" s="118">
        <v>7.5621071147273256</v>
      </c>
      <c r="U305" s="120">
        <v>48.217221296635557</v>
      </c>
      <c r="V305" s="20">
        <v>34.831815270945285</v>
      </c>
      <c r="W305" s="20">
        <v>39.892978904274948</v>
      </c>
      <c r="X305" s="20">
        <v>60.690955873151843</v>
      </c>
    </row>
    <row r="306" spans="1:24">
      <c r="A306" s="13" t="s">
        <v>722</v>
      </c>
      <c r="B306" s="13">
        <v>60</v>
      </c>
      <c r="C306" s="13" t="s">
        <v>372</v>
      </c>
      <c r="D306" s="14">
        <v>-1320.7040199251808</v>
      </c>
      <c r="E306" s="17">
        <v>19.36</v>
      </c>
      <c r="F306" s="13" t="s">
        <v>699</v>
      </c>
      <c r="G306" s="13" t="s">
        <v>1018</v>
      </c>
      <c r="H306" s="13" t="s">
        <v>1782</v>
      </c>
      <c r="I306" s="13" t="s">
        <v>1019</v>
      </c>
      <c r="J306" s="13" t="s">
        <v>1020</v>
      </c>
      <c r="K306" s="13" t="s">
        <v>902</v>
      </c>
      <c r="L306" s="13" t="s">
        <v>925</v>
      </c>
      <c r="M306" s="13" t="s">
        <v>1783</v>
      </c>
      <c r="N306" s="13" t="s">
        <v>1291</v>
      </c>
      <c r="P306" s="13">
        <v>552.52773781667815</v>
      </c>
      <c r="Q306" s="15"/>
      <c r="R306" s="20">
        <v>18.417591260555938</v>
      </c>
      <c r="T306" s="118">
        <v>1.4963570765619494</v>
      </c>
      <c r="U306" s="118">
        <v>22.953084223043199</v>
      </c>
      <c r="V306" s="20">
        <v>58.845237333450626</v>
      </c>
      <c r="W306" s="20">
        <v>76.292700762771474</v>
      </c>
      <c r="X306" s="20">
        <v>60.398378089113727</v>
      </c>
    </row>
    <row r="307" spans="1:24">
      <c r="A307" s="13" t="s">
        <v>338</v>
      </c>
      <c r="B307" s="13">
        <v>60</v>
      </c>
      <c r="C307" s="13" t="s">
        <v>372</v>
      </c>
      <c r="D307" s="14">
        <v>-6707.0061703840975</v>
      </c>
      <c r="E307" s="17">
        <v>15.56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396.19488268424266</v>
      </c>
      <c r="Q307" s="16" t="s">
        <v>2225</v>
      </c>
      <c r="R307" s="20">
        <v>13.206496089474756</v>
      </c>
      <c r="T307" s="118">
        <v>4.2423574577638234</v>
      </c>
      <c r="U307" s="118">
        <v>37.024572691358969</v>
      </c>
      <c r="V307" s="20">
        <v>49.373772495900369</v>
      </c>
      <c r="W307" s="20">
        <v>44.354000868194525</v>
      </c>
      <c r="X307" s="20">
        <v>62.737339238699292</v>
      </c>
    </row>
    <row r="308" spans="1:24">
      <c r="A308" s="13" t="s">
        <v>228</v>
      </c>
      <c r="B308" s="13">
        <v>60</v>
      </c>
      <c r="C308" s="13" t="s">
        <v>372</v>
      </c>
      <c r="D308" s="14">
        <v>-760.57129126073869</v>
      </c>
      <c r="E308" s="17">
        <v>24.56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1282.83932480454</v>
      </c>
      <c r="Q308" s="15"/>
      <c r="R308" s="20">
        <v>42.761310826817997</v>
      </c>
      <c r="T308" s="118">
        <v>25.285394904686491</v>
      </c>
      <c r="U308" s="120">
        <v>24.351044236590909</v>
      </c>
      <c r="V308" s="20">
        <v>63.61781842756848</v>
      </c>
      <c r="W308" s="20">
        <v>60.187085409203959</v>
      </c>
      <c r="X308" s="20">
        <v>67.770368498849265</v>
      </c>
    </row>
    <row r="309" spans="1:24">
      <c r="A309" s="13" t="s">
        <v>42</v>
      </c>
      <c r="B309" s="13">
        <v>60</v>
      </c>
      <c r="C309" s="13" t="s">
        <v>372</v>
      </c>
      <c r="D309" s="14">
        <v>-143.58302426570546</v>
      </c>
      <c r="E309" s="17">
        <v>7.39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102.21877151220198</v>
      </c>
      <c r="Q309" s="15"/>
      <c r="R309" s="20">
        <v>3.4072923837400659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-1823.6274484598171</v>
      </c>
      <c r="E311" s="17">
        <v>34.799999999999997</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1457.7147274589618</v>
      </c>
      <c r="Q311" s="15"/>
      <c r="R311" s="20">
        <v>48.590490915298723</v>
      </c>
      <c r="T311" s="118">
        <v>-34.03391843671308</v>
      </c>
      <c r="U311" s="120">
        <v>13.043977357938275</v>
      </c>
      <c r="V311" s="20">
        <v>29.63735575726098</v>
      </c>
      <c r="W311" s="20">
        <v>53.838176116673054</v>
      </c>
      <c r="X311" s="20">
        <v>43.987680152349618</v>
      </c>
    </row>
    <row r="312" spans="1:24">
      <c r="A312" s="13" t="s">
        <v>290</v>
      </c>
      <c r="B312" s="13">
        <v>60</v>
      </c>
      <c r="C312" s="13" t="s">
        <v>372</v>
      </c>
      <c r="D312" s="13">
        <v>-331.58797634167848</v>
      </c>
      <c r="E312" s="17">
        <v>6.91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471.47574715690996</v>
      </c>
      <c r="Q312" s="15"/>
      <c r="R312" s="20">
        <v>15.715858238563666</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390.29327644919306</v>
      </c>
      <c r="Q313" s="15"/>
      <c r="R313" s="20">
        <v>13.009775881639769</v>
      </c>
      <c r="T313" s="118">
        <v>-4.177791779181943</v>
      </c>
      <c r="U313" s="120">
        <v>0.16756735756196406</v>
      </c>
      <c r="V313" s="20">
        <v>29.01503049876138</v>
      </c>
      <c r="W313" s="20">
        <v>42.171945865177882</v>
      </c>
      <c r="X313" s="20">
        <v>44.068798954785031</v>
      </c>
    </row>
    <row r="314" spans="1:24">
      <c r="A314" s="13" t="s">
        <v>484</v>
      </c>
      <c r="B314" s="13">
        <v>60</v>
      </c>
      <c r="C314" s="13" t="s">
        <v>372</v>
      </c>
      <c r="D314" s="13">
        <v>-5001.2548423943672</v>
      </c>
      <c r="E314" s="17">
        <v>6.52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9.9744029041494144</v>
      </c>
      <c r="Q314" s="15"/>
      <c r="R314" s="20">
        <v>0.33248009680498047</v>
      </c>
      <c r="T314" s="118">
        <v>-5.2863616636122934</v>
      </c>
      <c r="U314" s="120">
        <v>7.8801986769812338</v>
      </c>
      <c r="V314" s="20">
        <v>39.601617594357798</v>
      </c>
      <c r="W314" s="20">
        <v>46.251136340669419</v>
      </c>
      <c r="X314" s="20">
        <v>45.374709690514194</v>
      </c>
    </row>
    <row r="315" spans="1:24">
      <c r="A315" s="13" t="s">
        <v>307</v>
      </c>
      <c r="B315" s="13">
        <v>60</v>
      </c>
      <c r="C315" s="13" t="s">
        <v>372</v>
      </c>
      <c r="D315" s="14">
        <v>-26605.917948086459</v>
      </c>
      <c r="E315" s="17">
        <v>44.52</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411.67878963373624</v>
      </c>
      <c r="Q315" s="16" t="s">
        <v>2235</v>
      </c>
      <c r="R315" s="20">
        <v>13.722626321124542</v>
      </c>
      <c r="T315" s="118">
        <v>30.79142955420906</v>
      </c>
      <c r="U315" s="118">
        <v>136.38783574659939</v>
      </c>
      <c r="V315" s="20">
        <v>48.917167099796643</v>
      </c>
      <c r="W315" s="20">
        <v>32.550663672654586</v>
      </c>
      <c r="X315" s="20">
        <v>71.129730854726759</v>
      </c>
    </row>
    <row r="316" spans="1:24">
      <c r="A316" s="13" t="s">
        <v>297</v>
      </c>
      <c r="B316" s="13">
        <v>60</v>
      </c>
      <c r="C316" s="13" t="s">
        <v>372</v>
      </c>
      <c r="D316" s="13">
        <v>-20691.624662848015</v>
      </c>
      <c r="E316" s="17">
        <v>48.74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-1783.1620888310872</v>
      </c>
      <c r="E317" s="17">
        <v>9.74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1251.9026165618925</v>
      </c>
      <c r="Q317" s="15"/>
      <c r="R317" s="20">
        <v>41.73008721872975</v>
      </c>
      <c r="T317" s="120">
        <v>27.884276497902718</v>
      </c>
      <c r="U317" s="120">
        <v>13.754503024340767</v>
      </c>
      <c r="V317" s="20">
        <v>65.997833147859978</v>
      </c>
      <c r="W317" s="20">
        <v>45.635887754197022</v>
      </c>
      <c r="X317" s="20">
        <v>82.165075817799433</v>
      </c>
    </row>
    <row r="318" spans="1:24">
      <c r="A318" s="13" t="s">
        <v>182</v>
      </c>
      <c r="B318" s="13">
        <v>60</v>
      </c>
      <c r="C318" s="13" t="s">
        <v>372</v>
      </c>
      <c r="D318" s="14">
        <v>-225.68463510795667</v>
      </c>
      <c r="E318" s="17">
        <v>15.17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541.90164375455038</v>
      </c>
      <c r="Q318" s="15"/>
      <c r="R318" s="20">
        <v>18.063388125151679</v>
      </c>
      <c r="T318" s="118">
        <v>-15.433929558529069</v>
      </c>
      <c r="U318" s="120">
        <v>-15.937782245529704</v>
      </c>
      <c r="V318" s="20">
        <v>38.69152217883137</v>
      </c>
      <c r="W318" s="20">
        <v>33.915578445338895</v>
      </c>
      <c r="X318" s="20">
        <v>38.270792983213667</v>
      </c>
    </row>
    <row r="319" spans="1:24">
      <c r="A319" s="13" t="s">
        <v>84</v>
      </c>
      <c r="B319" s="13">
        <v>60</v>
      </c>
      <c r="C319" s="13" t="s">
        <v>372</v>
      </c>
      <c r="D319" s="14">
        <v>-161816.1828312327</v>
      </c>
      <c r="E319" s="17">
        <v>373.25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510.89462335874509</v>
      </c>
      <c r="Q319" s="15"/>
      <c r="R319" s="20">
        <v>17.029820778624835</v>
      </c>
      <c r="T319" s="118">
        <v>-263.93321937426776</v>
      </c>
      <c r="U319" s="118">
        <v>853.74609918264639</v>
      </c>
      <c r="V319" s="20">
        <v>40.105216368342333</v>
      </c>
      <c r="W319" s="20">
        <v>38.417380075724111</v>
      </c>
      <c r="X319" s="20">
        <v>56.048853148886352</v>
      </c>
    </row>
    <row r="320" spans="1:24">
      <c r="A320" s="13" t="s">
        <v>284</v>
      </c>
      <c r="B320" s="13">
        <v>60</v>
      </c>
      <c r="C320" s="13" t="s">
        <v>372</v>
      </c>
      <c r="D320" s="13">
        <v>-3870.1928783871508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114.62695696867527</v>
      </c>
      <c r="Q320" s="15"/>
      <c r="R320" s="20">
        <v>3.820898565622509</v>
      </c>
      <c r="T320" s="118">
        <v>-5.6794311267942099</v>
      </c>
      <c r="U320" s="120">
        <v>0.69708170874042352</v>
      </c>
      <c r="V320" s="20">
        <v>41.092967778161395</v>
      </c>
      <c r="W320" s="20">
        <v>71.7092509092261</v>
      </c>
      <c r="X320" s="20">
        <v>47.615944279192547</v>
      </c>
    </row>
    <row r="321" spans="1:24">
      <c r="A321" s="13" t="s">
        <v>192</v>
      </c>
      <c r="B321" s="13">
        <v>60</v>
      </c>
      <c r="C321" s="13" t="s">
        <v>372</v>
      </c>
      <c r="D321" s="14">
        <v>1252.2339692410078</v>
      </c>
      <c r="E321" s="17">
        <v>12.76</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2248.424133964254</v>
      </c>
      <c r="Q321" s="15"/>
      <c r="R321" s="20">
        <v>74.9474711321418</v>
      </c>
      <c r="T321" s="118">
        <v>-7.0270328755535516</v>
      </c>
      <c r="U321" s="120">
        <v>-0.21801499067052532</v>
      </c>
      <c r="V321" s="20">
        <v>27.763220615802165</v>
      </c>
      <c r="W321" s="20">
        <v>44.77519358580242</v>
      </c>
      <c r="X321" s="20">
        <v>46.395549208367882</v>
      </c>
    </row>
    <row r="322" spans="1:24">
      <c r="A322" s="13" t="s">
        <v>440</v>
      </c>
      <c r="B322" s="13">
        <v>60</v>
      </c>
      <c r="C322" s="13" t="s">
        <v>372</v>
      </c>
      <c r="D322" s="14">
        <v>-78915.222162955557</v>
      </c>
      <c r="E322" s="17">
        <v>160.30000000000001</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1168.6005340687543</v>
      </c>
      <c r="Q322" s="15"/>
      <c r="R322" s="20">
        <v>38.953351135625141</v>
      </c>
      <c r="T322" s="120">
        <v>334.46615035436423</v>
      </c>
      <c r="U322" s="118">
        <v>189.09461644127688</v>
      </c>
      <c r="V322" s="20">
        <v>45.890625278141641</v>
      </c>
      <c r="W322" s="20">
        <v>54.12895855431713</v>
      </c>
      <c r="X322" s="20">
        <v>65.706452163400783</v>
      </c>
    </row>
    <row r="323" spans="1:24">
      <c r="A323" s="13" t="s">
        <v>57</v>
      </c>
      <c r="B323" s="13">
        <v>60</v>
      </c>
      <c r="C323" s="13" t="s">
        <v>372</v>
      </c>
      <c r="D323" s="13">
        <v>-933.93658295343846</v>
      </c>
      <c r="E323" s="17">
        <v>1.9</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300</v>
      </c>
      <c r="Q323" s="15"/>
      <c r="R323" s="20">
        <v>10</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1225.92571743748</v>
      </c>
      <c r="Q324" s="16" t="s">
        <v>2386</v>
      </c>
      <c r="R324" s="20">
        <v>40.864190581249332</v>
      </c>
      <c r="T324" s="118">
        <v>-3.6643840784337911</v>
      </c>
      <c r="U324" s="120">
        <v>-6.5825058644516332</v>
      </c>
      <c r="V324" s="20">
        <v>24.526971889850788</v>
      </c>
      <c r="W324" s="20">
        <v>41.891015664689583</v>
      </c>
      <c r="X324" s="20">
        <v>45.265649259709122</v>
      </c>
    </row>
    <row r="325" spans="1:24">
      <c r="A325" s="13" t="s">
        <v>519</v>
      </c>
      <c r="B325" s="13">
        <v>60</v>
      </c>
      <c r="C325" s="13" t="s">
        <v>372</v>
      </c>
      <c r="D325" s="14">
        <v>-13132.645054040779</v>
      </c>
      <c r="E325" s="17">
        <v>17.25</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702.03676081093624</v>
      </c>
      <c r="Q325" s="15"/>
      <c r="R325" s="20">
        <v>23.401225360364542</v>
      </c>
      <c r="T325" s="118">
        <v>5.2603007594191808</v>
      </c>
      <c r="U325" s="118"/>
      <c r="V325" s="20">
        <v>28.838158337684224</v>
      </c>
      <c r="W325" s="20">
        <v>11.01893191205949</v>
      </c>
      <c r="X325" s="20">
        <v>28.824238239618758</v>
      </c>
    </row>
    <row r="326" spans="1:24">
      <c r="A326" s="13" t="s">
        <v>344</v>
      </c>
      <c r="B326" s="13">
        <v>60</v>
      </c>
      <c r="C326" s="13" t="s">
        <v>372</v>
      </c>
      <c r="D326" s="14">
        <v>935.5504554440231</v>
      </c>
      <c r="E326" s="17">
        <v>14.29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1463.6265956839895</v>
      </c>
      <c r="Q326" s="15"/>
      <c r="R326" s="20">
        <v>48.787553189466315</v>
      </c>
      <c r="T326" s="118">
        <v>10.023798450692869</v>
      </c>
      <c r="U326" s="120">
        <v>5.2210334763999633</v>
      </c>
      <c r="V326" s="20">
        <v>58.438070726349181</v>
      </c>
      <c r="W326" s="20">
        <v>58.474013227890225</v>
      </c>
      <c r="X326" s="20">
        <v>57.692185186423302</v>
      </c>
    </row>
    <row r="327" spans="1:24">
      <c r="A327" s="13" t="s">
        <v>252</v>
      </c>
      <c r="B327" s="13">
        <v>60</v>
      </c>
      <c r="C327" s="13" t="s">
        <v>372</v>
      </c>
      <c r="D327" s="14">
        <v>43110.897683894225</v>
      </c>
      <c r="E327" s="17">
        <v>216.9</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2377.6834013793473</v>
      </c>
      <c r="Q327" s="15"/>
      <c r="R327" s="20">
        <v>79.256113379311572</v>
      </c>
      <c r="T327" s="118">
        <v>29.995647296265986</v>
      </c>
      <c r="U327" s="120">
        <v>129.8501191476862</v>
      </c>
      <c r="V327" s="20">
        <v>53.19637416581233</v>
      </c>
      <c r="W327" s="20">
        <v>63.555070753898619</v>
      </c>
      <c r="X327" s="20">
        <v>58.807303176587773</v>
      </c>
    </row>
    <row r="328" spans="1:24">
      <c r="A328" s="13" t="s">
        <v>406</v>
      </c>
      <c r="B328" s="13">
        <v>60</v>
      </c>
      <c r="C328" s="13" t="s">
        <v>372</v>
      </c>
      <c r="D328" s="14">
        <v>19241.35466490384</v>
      </c>
      <c r="E328" s="17">
        <v>358.75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405.64148280113045</v>
      </c>
      <c r="Q328" s="16" t="s">
        <v>2387</v>
      </c>
      <c r="R328" s="20">
        <v>13.521382760037682</v>
      </c>
      <c r="T328" s="118">
        <v>-341.66027498716517</v>
      </c>
      <c r="U328" s="120">
        <v>-944.77012276261348</v>
      </c>
      <c r="V328" s="20">
        <v>55.979880955765601</v>
      </c>
      <c r="W328" s="20">
        <v>47.477675562655676</v>
      </c>
      <c r="X328" s="20">
        <v>38.123749397852329</v>
      </c>
    </row>
    <row r="329" spans="1:24">
      <c r="A329" s="13" t="s">
        <v>407</v>
      </c>
      <c r="B329" s="13">
        <v>60</v>
      </c>
      <c r="C329" s="13" t="s">
        <v>372</v>
      </c>
      <c r="D329" s="14">
        <v>976.627833150534</v>
      </c>
      <c r="E329" s="17">
        <v>7.26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1423.8523548564731</v>
      </c>
      <c r="Q329" s="15"/>
      <c r="R329" s="20">
        <v>47.461745161882433</v>
      </c>
      <c r="T329" s="120">
        <v>31.756919416171225</v>
      </c>
      <c r="U329" s="118">
        <v>15.477641104800895</v>
      </c>
      <c r="V329" s="20">
        <v>79.523669524615499</v>
      </c>
      <c r="W329" s="20">
        <v>62.967301219198724</v>
      </c>
      <c r="X329" s="20">
        <v>87.631051632494589</v>
      </c>
    </row>
    <row r="330" spans="1:24">
      <c r="A330" s="13" t="s">
        <v>97</v>
      </c>
      <c r="B330" s="13">
        <v>60</v>
      </c>
      <c r="C330" s="13" t="s">
        <v>372</v>
      </c>
      <c r="D330" s="14">
        <v>-1890.7421265028645</v>
      </c>
      <c r="E330" s="17">
        <v>7.87</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70.94973283311046</v>
      </c>
      <c r="Q330" s="15"/>
      <c r="R330" s="20">
        <v>2.3649910944370154</v>
      </c>
      <c r="T330" s="118">
        <v>-4.9054383276309288</v>
      </c>
      <c r="U330" s="120">
        <v>0.7927831285184439</v>
      </c>
      <c r="V330" s="20">
        <v>38.646416483322604</v>
      </c>
      <c r="W330" s="20">
        <v>43.169945958965641</v>
      </c>
      <c r="X330" s="20">
        <v>47.403673700079935</v>
      </c>
    </row>
    <row r="331" spans="1:24">
      <c r="A331" s="13" t="s">
        <v>107</v>
      </c>
      <c r="B331" s="13">
        <v>60</v>
      </c>
      <c r="C331" s="13" t="s">
        <v>372</v>
      </c>
      <c r="D331" s="14">
        <v>4704.621518629946</v>
      </c>
      <c r="E331" s="17">
        <v>12.13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1554.5038336940065</v>
      </c>
      <c r="Q331" s="15"/>
      <c r="R331" s="20">
        <v>51.816794456466887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439.92591216262201</v>
      </c>
      <c r="Q332" s="15"/>
      <c r="R332" s="20">
        <v>14.664197072087401</v>
      </c>
      <c r="T332" s="118">
        <v>-10.492225504069719</v>
      </c>
      <c r="U332" s="118">
        <v>16.05385486494308</v>
      </c>
      <c r="V332" s="20">
        <v>27.188326829420948</v>
      </c>
      <c r="W332" s="20">
        <v>49.919369964033805</v>
      </c>
      <c r="X332" s="20">
        <v>52.840537060436617</v>
      </c>
    </row>
    <row r="333" spans="1:24">
      <c r="A333" s="13" t="s">
        <v>76</v>
      </c>
      <c r="B333" s="13">
        <v>60</v>
      </c>
      <c r="C333" s="13" t="s">
        <v>372</v>
      </c>
      <c r="D333" s="14">
        <v>967.45584266635376</v>
      </c>
      <c r="E333" s="17">
        <v>4.79</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1279.3792075891681</v>
      </c>
      <c r="Q333" s="15"/>
      <c r="R333" s="20">
        <v>42.645973586305601</v>
      </c>
      <c r="T333" s="118">
        <v>-6.1614447287240992</v>
      </c>
      <c r="U333" s="120">
        <v>1.4164295378885949</v>
      </c>
      <c r="V333" s="20">
        <v>29.854842155062435</v>
      </c>
      <c r="W333" s="20">
        <v>44.71174428259792</v>
      </c>
      <c r="X333" s="20">
        <v>44.394163613082718</v>
      </c>
    </row>
    <row r="334" spans="1:24">
      <c r="A334" s="13" t="s">
        <v>273</v>
      </c>
      <c r="B334" s="13">
        <v>60</v>
      </c>
      <c r="C334" s="13" t="s">
        <v>372</v>
      </c>
      <c r="D334" s="14">
        <v>-974.95352809751523</v>
      </c>
      <c r="E334" s="17">
        <v>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259.15133215677281</v>
      </c>
      <c r="Q334" s="15"/>
      <c r="R334" s="20">
        <v>8.6383777385590932</v>
      </c>
      <c r="T334" s="118">
        <v>-36.166598389928666</v>
      </c>
      <c r="U334" s="120">
        <v>12.950903124911086</v>
      </c>
      <c r="V334" s="20">
        <v>34.824469586211023</v>
      </c>
      <c r="W334" s="20">
        <v>46.579796824387429</v>
      </c>
      <c r="X334" s="20">
        <v>43.701628507483221</v>
      </c>
    </row>
    <row r="335" spans="1:24">
      <c r="A335" s="13" t="s">
        <v>58</v>
      </c>
      <c r="B335" s="13">
        <v>60</v>
      </c>
      <c r="C335" s="13" t="s">
        <v>372</v>
      </c>
      <c r="D335" s="14">
        <v>-3824.3803968910584</v>
      </c>
      <c r="E335" s="17">
        <v>27.26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262.58475363597279</v>
      </c>
      <c r="Q335" s="15"/>
      <c r="R335" s="20">
        <v>8.7528251211990931</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-40484.338805442232</v>
      </c>
      <c r="E337" s="17">
        <v>64.2</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-4540.2219551413482</v>
      </c>
      <c r="E338" s="17">
        <v>22.78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86.698591883547024</v>
      </c>
      <c r="Q338" s="15"/>
      <c r="R338" s="20">
        <v>2.8899530627849006</v>
      </c>
      <c r="T338" s="118">
        <v>-14.329639383907242</v>
      </c>
      <c r="U338" s="120">
        <v>-89.873541817336573</v>
      </c>
      <c r="V338" s="20">
        <v>35.160793162385751</v>
      </c>
      <c r="W338" s="20">
        <v>42.550607659461868</v>
      </c>
      <c r="X338" s="20">
        <v>24.706588567816564</v>
      </c>
    </row>
    <row r="339" spans="1:24">
      <c r="A339" s="13" t="s">
        <v>408</v>
      </c>
      <c r="B339" s="13">
        <v>60</v>
      </c>
      <c r="C339" s="13" t="s">
        <v>372</v>
      </c>
      <c r="D339" s="14">
        <v>4525.6653763826198</v>
      </c>
      <c r="E339" s="17">
        <v>15.82</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2360.0360012889614</v>
      </c>
      <c r="Q339" s="15"/>
      <c r="R339" s="20">
        <v>78.667866709632051</v>
      </c>
      <c r="T339" s="120">
        <v>15.975817381053705</v>
      </c>
      <c r="U339" s="118">
        <v>21.427696890696843</v>
      </c>
      <c r="V339" s="20">
        <v>56.384766590776835</v>
      </c>
      <c r="W339" s="20">
        <v>61.302992897604405</v>
      </c>
      <c r="X339" s="20">
        <v>68.941724915994499</v>
      </c>
    </row>
    <row r="340" spans="1:24">
      <c r="A340" s="13" t="s">
        <v>632</v>
      </c>
      <c r="B340" s="13">
        <v>60</v>
      </c>
      <c r="C340" s="13" t="s">
        <v>372</v>
      </c>
      <c r="D340" s="14">
        <v>6175.0003402178063</v>
      </c>
      <c r="E340" s="17">
        <v>61.6</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1893.1171526972535</v>
      </c>
      <c r="Q340" s="15"/>
      <c r="R340" s="20">
        <v>63.103905089908451</v>
      </c>
      <c r="T340" s="118">
        <v>-12.942598772569553</v>
      </c>
      <c r="U340" s="118"/>
      <c r="V340" s="20">
        <v>40.369206861701137</v>
      </c>
      <c r="W340" s="20">
        <v>41.267616347564655</v>
      </c>
      <c r="X340" s="20"/>
    </row>
    <row r="341" spans="1:24">
      <c r="A341" s="13" t="s">
        <v>341</v>
      </c>
      <c r="B341" s="13">
        <v>60</v>
      </c>
      <c r="C341" s="13" t="s">
        <v>372</v>
      </c>
      <c r="D341" s="14">
        <v>-5703.8809474402542</v>
      </c>
      <c r="E341" s="17">
        <v>18.22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879.54220915728274</v>
      </c>
      <c r="Q341" s="15"/>
      <c r="R341" s="20">
        <v>29.318073638576092</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1420.2787550383712</v>
      </c>
      <c r="E342" s="17">
        <v>11.83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510.11313158871224</v>
      </c>
      <c r="Q342" s="15"/>
      <c r="R342" s="20">
        <v>17.003771052957074</v>
      </c>
      <c r="T342" s="118">
        <v>-6.7997186076477867</v>
      </c>
      <c r="U342" s="120">
        <v>3.0478541972936668</v>
      </c>
      <c r="V342" s="20">
        <v>44.328379809493008</v>
      </c>
      <c r="W342" s="20">
        <v>67.2009708078334</v>
      </c>
      <c r="X342" s="20">
        <v>49.088140542071294</v>
      </c>
    </row>
    <row r="343" spans="1:24">
      <c r="A343" s="13" t="s">
        <v>538</v>
      </c>
      <c r="B343" s="13">
        <v>60</v>
      </c>
      <c r="C343" s="13" t="s">
        <v>372</v>
      </c>
      <c r="D343" s="14">
        <v>-2108.1046920068225</v>
      </c>
      <c r="E343" s="17">
        <v>3.5</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1258.4564199364058</v>
      </c>
      <c r="Q343" s="16" t="s">
        <v>2388</v>
      </c>
      <c r="R343" s="20">
        <v>41.948547331213526</v>
      </c>
      <c r="T343" s="120">
        <v>12.808783613676745</v>
      </c>
      <c r="U343" s="118"/>
      <c r="V343" s="20">
        <v>61.873932053469851</v>
      </c>
      <c r="W343" s="20">
        <v>26.361313079101063</v>
      </c>
      <c r="X343" s="20">
        <v>72.778690278897855</v>
      </c>
    </row>
    <row r="344" spans="1:24">
      <c r="A344" s="13" t="s">
        <v>197</v>
      </c>
      <c r="B344" s="13">
        <v>60</v>
      </c>
      <c r="C344" s="13" t="s">
        <v>372</v>
      </c>
      <c r="D344" s="14">
        <v>-7432.7637224419796</v>
      </c>
      <c r="E344" s="17">
        <v>9.31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210.60533869901997</v>
      </c>
      <c r="Q344" s="16" t="s">
        <v>2232</v>
      </c>
      <c r="R344" s="20">
        <v>7.020177956633999</v>
      </c>
      <c r="T344" s="118">
        <v>-15.006412354694731</v>
      </c>
      <c r="U344" s="120">
        <v>0.54192094891760689</v>
      </c>
      <c r="V344" s="20">
        <v>32.188682176845838</v>
      </c>
      <c r="W344" s="20">
        <v>46.967791370245479</v>
      </c>
      <c r="X344" s="20">
        <v>44.309015897054891</v>
      </c>
    </row>
    <row r="345" spans="1:24">
      <c r="A345" s="13" t="s">
        <v>143</v>
      </c>
      <c r="B345" s="13">
        <v>60</v>
      </c>
      <c r="C345" s="13" t="s">
        <v>372</v>
      </c>
      <c r="D345" s="14">
        <v>-3059.1680484838689</v>
      </c>
      <c r="E345" s="17">
        <v>3.31</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263.13253349957705</v>
      </c>
      <c r="Q345" s="16" t="s">
        <v>2203</v>
      </c>
      <c r="R345" s="20">
        <v>8.7710844499859011</v>
      </c>
      <c r="T345" s="118">
        <v>-29.831349020160598</v>
      </c>
      <c r="U345" s="120">
        <v>-94.948262392493461</v>
      </c>
      <c r="V345" s="20">
        <v>40.55069099676173</v>
      </c>
      <c r="W345" s="20">
        <v>28.067272739299632</v>
      </c>
      <c r="X345" s="20">
        <v>34.193823679082683</v>
      </c>
    </row>
    <row r="346" spans="1:24">
      <c r="A346" s="13" t="s">
        <v>11</v>
      </c>
      <c r="B346" s="13">
        <v>60</v>
      </c>
      <c r="C346" s="13" t="s">
        <v>372</v>
      </c>
      <c r="D346" s="13">
        <v>195762.9072905638</v>
      </c>
      <c r="E346" s="17">
        <v>3842.5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1461.0032524209994</v>
      </c>
      <c r="Q346" s="15"/>
      <c r="R346" s="20">
        <v>48.700108414033316</v>
      </c>
      <c r="T346" s="118">
        <v>-2422.9447626665569</v>
      </c>
      <c r="U346" s="120">
        <v>-5399.9628730655058</v>
      </c>
      <c r="V346" s="20">
        <v>45.282906501619095</v>
      </c>
      <c r="W346" s="20">
        <v>55.44212257027953</v>
      </c>
      <c r="X346" s="20">
        <v>38.942966089849889</v>
      </c>
    </row>
    <row r="347" spans="1:24">
      <c r="A347" s="13" t="s">
        <v>458</v>
      </c>
      <c r="B347" s="13">
        <v>60</v>
      </c>
      <c r="C347" s="13" t="s">
        <v>372</v>
      </c>
      <c r="D347" s="14">
        <v>-1489.4058508806741</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53.2259254724881</v>
      </c>
      <c r="Q347" s="15"/>
      <c r="R347" s="20">
        <v>1.7741975157496033</v>
      </c>
      <c r="T347" s="118">
        <v>-2.8901857134346898</v>
      </c>
      <c r="U347" s="120">
        <v>-4.9805687453693093</v>
      </c>
      <c r="V347" s="20">
        <v>38.137237649628332</v>
      </c>
      <c r="W347" s="20">
        <v>55.576933015366379</v>
      </c>
      <c r="X347" s="20">
        <v>45.510445339655369</v>
      </c>
    </row>
    <row r="348" spans="1:24">
      <c r="A348" s="13" t="s">
        <v>291</v>
      </c>
      <c r="B348" s="13">
        <v>60</v>
      </c>
      <c r="C348" s="13" t="s">
        <v>372</v>
      </c>
      <c r="D348" s="14">
        <v>17654.039839801215</v>
      </c>
      <c r="E348" s="17">
        <v>75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1294.7070131827049</v>
      </c>
      <c r="Q348" s="15"/>
      <c r="R348" s="20">
        <v>43.156900439423495</v>
      </c>
      <c r="T348" s="118">
        <v>15.087200818696971</v>
      </c>
      <c r="U348" s="120">
        <v>2.809183623098761</v>
      </c>
      <c r="V348" s="20">
        <v>45.263125175993324</v>
      </c>
      <c r="W348" s="20">
        <v>76.447166115178945</v>
      </c>
      <c r="X348" s="20">
        <v>52.301126357699523</v>
      </c>
    </row>
    <row r="349" spans="1:24">
      <c r="A349" s="13" t="s">
        <v>535</v>
      </c>
      <c r="B349" s="13">
        <v>60</v>
      </c>
      <c r="C349" s="13" t="s">
        <v>372</v>
      </c>
      <c r="D349" s="14">
        <v>-2101.7981898708449</v>
      </c>
      <c r="E349" s="17">
        <v>12.13</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225.12909325799939</v>
      </c>
      <c r="Q349" s="15"/>
      <c r="R349" s="20">
        <v>7.5043031085999798</v>
      </c>
      <c r="T349" s="118">
        <v>-13.742933509208957</v>
      </c>
      <c r="U349" s="118"/>
      <c r="V349" s="20">
        <v>31.363336324723722</v>
      </c>
      <c r="W349" s="20">
        <v>53.547922886492024</v>
      </c>
      <c r="X349" s="20">
        <v>30.550592669713382</v>
      </c>
    </row>
    <row r="350" spans="1:24">
      <c r="A350" s="13" t="s">
        <v>9</v>
      </c>
      <c r="B350" s="13">
        <v>60</v>
      </c>
      <c r="C350" s="13" t="s">
        <v>372</v>
      </c>
      <c r="D350" s="13">
        <v>47728.718285399977</v>
      </c>
      <c r="E350" s="17">
        <v>54.4</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2559.0178339062795</v>
      </c>
      <c r="Q350" s="15"/>
      <c r="R350" s="20">
        <v>85.300594463542652</v>
      </c>
      <c r="T350" s="118">
        <v>25.915226700518303</v>
      </c>
      <c r="U350" s="120">
        <v>36.792377613320895</v>
      </c>
      <c r="V350" s="20">
        <v>48.151203257924337</v>
      </c>
      <c r="W350" s="20">
        <v>54.804583018542893</v>
      </c>
      <c r="X350" s="20">
        <v>62.090775172084868</v>
      </c>
    </row>
    <row r="351" spans="1:24">
      <c r="A351" s="13" t="s">
        <v>145</v>
      </c>
      <c r="B351" s="13">
        <v>60</v>
      </c>
      <c r="C351" s="13" t="s">
        <v>372</v>
      </c>
      <c r="D351" s="14">
        <v>-27451.575254866184</v>
      </c>
      <c r="E351" s="17">
        <v>102.3</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976.37968541163616</v>
      </c>
      <c r="Q351" s="15"/>
      <c r="R351" s="20">
        <v>32.545989513721203</v>
      </c>
      <c r="T351" s="120">
        <v>201.66461894890872</v>
      </c>
      <c r="U351" s="118">
        <v>263.05291737682688</v>
      </c>
      <c r="V351" s="20">
        <v>40.859619920756572</v>
      </c>
      <c r="W351" s="20">
        <v>66.748117506697938</v>
      </c>
      <c r="X351" s="20">
        <v>81.250629021029198</v>
      </c>
    </row>
    <row r="352" spans="1:24">
      <c r="A352" s="13" t="s">
        <v>207</v>
      </c>
      <c r="B352" s="13">
        <v>60</v>
      </c>
      <c r="C352" s="13" t="s">
        <v>372</v>
      </c>
      <c r="D352" s="14">
        <v>9495.9075767176419</v>
      </c>
      <c r="E352" s="17">
        <v>43.26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1611.3026248907518</v>
      </c>
      <c r="Q352" s="15"/>
      <c r="R352" s="20">
        <v>53.710087496358391</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1827.0868026949777</v>
      </c>
      <c r="Q353" s="15"/>
      <c r="R353" s="20">
        <v>60.902893423165921</v>
      </c>
      <c r="T353" s="118">
        <v>-1.4089312652489694</v>
      </c>
      <c r="U353" s="120">
        <v>-9.6853186534633942</v>
      </c>
      <c r="V353" s="20">
        <v>63.365315614098577</v>
      </c>
      <c r="W353" s="20">
        <v>41.466228280279225</v>
      </c>
      <c r="X353" s="20">
        <v>40.670254584799522</v>
      </c>
    </row>
    <row r="354" spans="1:24">
      <c r="A354" s="13" t="s">
        <v>153</v>
      </c>
      <c r="B354" s="13">
        <v>60</v>
      </c>
      <c r="C354" s="13" t="s">
        <v>372</v>
      </c>
      <c r="D354" s="14">
        <v>-1800.1302371943596</v>
      </c>
      <c r="E354" s="17">
        <v>23.34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1067.1344567658134</v>
      </c>
      <c r="Q354" s="15"/>
      <c r="R354" s="20">
        <v>35.57114855886045</v>
      </c>
      <c r="T354" s="120">
        <v>30.158257007314688</v>
      </c>
      <c r="U354" s="118">
        <v>36.068415926638707</v>
      </c>
      <c r="V354" s="20">
        <v>60.840886276693041</v>
      </c>
      <c r="W354" s="20">
        <v>50.60631585530102</v>
      </c>
      <c r="X354" s="20">
        <v>70.442341942612572</v>
      </c>
    </row>
    <row r="355" spans="1:24">
      <c r="A355" s="13" t="s">
        <v>409</v>
      </c>
      <c r="B355" s="13">
        <v>60</v>
      </c>
      <c r="C355" s="13" t="s">
        <v>372</v>
      </c>
      <c r="D355" s="14">
        <v>3131.6077635667662</v>
      </c>
      <c r="E355" s="17">
        <v>10.51</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2354.4488442038687</v>
      </c>
      <c r="Q355" s="15"/>
      <c r="R355" s="20">
        <v>78.481628140128961</v>
      </c>
      <c r="T355" s="118">
        <v>5.3552740047864411</v>
      </c>
      <c r="U355" s="120">
        <v>4.1925742054981896</v>
      </c>
      <c r="V355" s="20">
        <v>60.283092535035607</v>
      </c>
      <c r="W355" s="20">
        <v>47.108654530534302</v>
      </c>
      <c r="X355" s="20">
        <v>61.11631254810608</v>
      </c>
    </row>
    <row r="356" spans="1:24">
      <c r="A356" s="13" t="s">
        <v>31</v>
      </c>
      <c r="B356" s="13">
        <v>60</v>
      </c>
      <c r="C356" s="13" t="s">
        <v>372</v>
      </c>
      <c r="D356" s="14">
        <v>-3423.5229959903891</v>
      </c>
      <c r="E356" s="17">
        <v>8.69</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-19197.929295321526</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433.09090672642731</v>
      </c>
      <c r="Q358" s="15"/>
      <c r="R358" s="20">
        <v>14.436363557547576</v>
      </c>
      <c r="T358" s="118">
        <v>-2.1966457692341868</v>
      </c>
      <c r="U358" s="120">
        <v>1.0532984499585174</v>
      </c>
      <c r="V358" s="20">
        <v>31.126599321660919</v>
      </c>
      <c r="W358" s="20">
        <v>61.017142719425252</v>
      </c>
      <c r="X358" s="20">
        <v>47.223903702106846</v>
      </c>
    </row>
    <row r="359" spans="1:24">
      <c r="A359" s="13" t="s">
        <v>410</v>
      </c>
      <c r="B359" s="13">
        <v>60</v>
      </c>
      <c r="C359" s="13" t="s">
        <v>372</v>
      </c>
      <c r="D359" s="13">
        <v>-815619.92703126639</v>
      </c>
      <c r="E359" s="17">
        <v>2171</v>
      </c>
      <c r="F359" s="13" t="s">
        <v>609</v>
      </c>
      <c r="G359" s="13" t="s">
        <v>920</v>
      </c>
      <c r="H359" s="13">
        <v>522.14700000000005</v>
      </c>
      <c r="I359" s="13" t="s">
        <v>921</v>
      </c>
      <c r="J359" s="13" t="s">
        <v>922</v>
      </c>
      <c r="K359" s="13" t="s">
        <v>923</v>
      </c>
      <c r="L359" s="13" t="s">
        <v>1839</v>
      </c>
      <c r="M359" s="13" t="s">
        <v>1840</v>
      </c>
      <c r="N359" s="13" t="s">
        <v>1143</v>
      </c>
      <c r="O359" s="13">
        <v>53.472121406965769</v>
      </c>
      <c r="P359" s="13">
        <v>333.2067650225913</v>
      </c>
      <c r="Q359" s="15"/>
      <c r="R359" s="20">
        <v>11.10689216741971</v>
      </c>
      <c r="T359" s="118">
        <v>-2246.4380405652628</v>
      </c>
      <c r="U359" s="120">
        <v>-1056.5574746895845</v>
      </c>
      <c r="V359" s="20">
        <v>42.004389455512417</v>
      </c>
      <c r="W359" s="20">
        <v>39.454000740053296</v>
      </c>
      <c r="X359" s="20">
        <v>44.67869767941179</v>
      </c>
    </row>
    <row r="360" spans="1:24">
      <c r="A360" s="13" t="s">
        <v>465</v>
      </c>
      <c r="B360" s="13">
        <v>60</v>
      </c>
      <c r="C360" s="13" t="s">
        <v>372</v>
      </c>
      <c r="D360" s="14">
        <v>16280.681771308708</v>
      </c>
      <c r="E360" s="17">
        <v>48.62</v>
      </c>
      <c r="F360" s="13" t="s">
        <v>618</v>
      </c>
      <c r="G360" s="13" t="s">
        <v>1097</v>
      </c>
      <c r="H360" s="13" t="s">
        <v>1841</v>
      </c>
      <c r="I360" s="13" t="s">
        <v>489</v>
      </c>
      <c r="J360" s="13" t="s">
        <v>1098</v>
      </c>
      <c r="K360" s="13" t="s">
        <v>924</v>
      </c>
      <c r="L360" s="13" t="s">
        <v>989</v>
      </c>
      <c r="M360" s="13" t="s">
        <v>1842</v>
      </c>
      <c r="N360" s="13" t="s">
        <v>500</v>
      </c>
      <c r="P360" s="13">
        <v>1225.7561922565822</v>
      </c>
      <c r="Q360" s="16" t="s">
        <v>2389</v>
      </c>
      <c r="R360" s="20">
        <v>40.858539741886069</v>
      </c>
      <c r="T360" s="120">
        <v>80.315789375315134</v>
      </c>
      <c r="U360" s="118"/>
      <c r="V360" s="20">
        <v>52.282217902304112</v>
      </c>
      <c r="W360" s="20">
        <v>70.425800565095557</v>
      </c>
      <c r="X360" s="20">
        <v>86.840088124256766</v>
      </c>
    </row>
    <row r="361" spans="1:24">
      <c r="A361" s="13" t="s">
        <v>79</v>
      </c>
      <c r="B361" s="13">
        <v>60</v>
      </c>
      <c r="C361" s="13" t="s">
        <v>372</v>
      </c>
      <c r="D361" s="14">
        <v>-37391.464268489617</v>
      </c>
      <c r="E361" s="17">
        <v>76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-11762.119522375087</v>
      </c>
      <c r="E362" s="17">
        <v>77.400000000000006</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453.58723741123686</v>
      </c>
      <c r="Q362" s="15"/>
      <c r="R362" s="20">
        <v>15.119574580374563</v>
      </c>
      <c r="T362" s="118">
        <v>-56.831899686152667</v>
      </c>
      <c r="U362" s="120">
        <v>29.449616075835081</v>
      </c>
      <c r="V362" s="20">
        <v>38.008255183861081</v>
      </c>
      <c r="W362" s="20">
        <v>47.52911099286441</v>
      </c>
      <c r="X362" s="20">
        <v>47.344261409737541</v>
      </c>
    </row>
    <row r="363" spans="1:24">
      <c r="A363" s="13" t="s">
        <v>727</v>
      </c>
      <c r="B363" s="13">
        <v>60</v>
      </c>
      <c r="C363" s="13" t="s">
        <v>372</v>
      </c>
      <c r="D363" s="14">
        <v>80128.342614852387</v>
      </c>
      <c r="E363" s="17">
        <v>173.1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2187.8578721530089</v>
      </c>
      <c r="Q363" s="15"/>
      <c r="R363" s="20">
        <v>72.928595738433629</v>
      </c>
      <c r="T363" s="118">
        <v>105.33835222028557</v>
      </c>
      <c r="U363" s="118">
        <v>253.80967183428453</v>
      </c>
      <c r="V363" s="20">
        <v>57.043856479624402</v>
      </c>
      <c r="W363" s="20">
        <v>45.332636093490933</v>
      </c>
      <c r="X363" s="20">
        <v>64.215333670302897</v>
      </c>
    </row>
    <row r="364" spans="1:24">
      <c r="A364" s="13" t="s">
        <v>69</v>
      </c>
      <c r="B364" s="13">
        <v>60</v>
      </c>
      <c r="C364" s="13" t="s">
        <v>372</v>
      </c>
      <c r="D364" s="14">
        <v>-1946.3759316292339</v>
      </c>
      <c r="E364" s="17">
        <v>70.099999999999994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1594.3310671984639</v>
      </c>
      <c r="Q364" s="15"/>
      <c r="R364" s="20">
        <v>53.144368906615462</v>
      </c>
      <c r="T364" s="118">
        <v>-22.101641817031634</v>
      </c>
      <c r="U364" s="118">
        <v>134.05870071551277</v>
      </c>
      <c r="V364" s="20">
        <v>42.471203516954731</v>
      </c>
      <c r="W364" s="20">
        <v>56.459870944744956</v>
      </c>
      <c r="X364" s="20">
        <v>61.40813510806543</v>
      </c>
    </row>
    <row r="365" spans="1:24">
      <c r="A365" s="13" t="s">
        <v>124</v>
      </c>
      <c r="B365" s="13">
        <v>60</v>
      </c>
      <c r="C365" s="13" t="s">
        <v>372</v>
      </c>
      <c r="D365" s="14">
        <v>-825.7878395904861</v>
      </c>
      <c r="E365" s="17">
        <v>1.82</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333.54444650608218</v>
      </c>
      <c r="Q365" s="16" t="s">
        <v>2390</v>
      </c>
      <c r="R365" s="20">
        <v>11.118148216869406</v>
      </c>
      <c r="T365" s="118">
        <v>-5.7680765962766145</v>
      </c>
      <c r="U365" s="120">
        <v>0.30889978845463517</v>
      </c>
      <c r="V365" s="20">
        <v>24.013265326848646</v>
      </c>
      <c r="W365" s="20">
        <v>57.091314785140831</v>
      </c>
      <c r="X365" s="20">
        <v>41.714334607425258</v>
      </c>
    </row>
    <row r="366" spans="1:24">
      <c r="A366" s="13" t="s">
        <v>475</v>
      </c>
      <c r="B366" s="13">
        <v>60</v>
      </c>
      <c r="C366" s="13" t="s">
        <v>372</v>
      </c>
      <c r="D366" s="14">
        <v>309.43058372351118</v>
      </c>
      <c r="E366" s="17">
        <v>21.26</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1728.3051848619307</v>
      </c>
      <c r="Q366" s="15"/>
      <c r="R366" s="20">
        <v>57.610172828731024</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-139878.76879097271</v>
      </c>
      <c r="E367" s="17">
        <v>24.04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-5121.2631057694225</v>
      </c>
      <c r="E369" s="17">
        <v>28.02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117.47538380045475</v>
      </c>
      <c r="Q369" s="15"/>
      <c r="R369" s="20">
        <v>3.9158461266818252</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238.36290947601748</v>
      </c>
      <c r="Q370" s="16" t="s">
        <v>2391</v>
      </c>
      <c r="R370" s="20">
        <v>7.9454303158672497</v>
      </c>
      <c r="T370" s="118">
        <v>-4.9227752885653775</v>
      </c>
      <c r="U370" s="120">
        <v>-8.6123262203878781</v>
      </c>
      <c r="V370" s="20">
        <v>37.37199831765453</v>
      </c>
      <c r="W370" s="20">
        <v>39.401918051362237</v>
      </c>
      <c r="X370" s="20">
        <v>42.925401697408965</v>
      </c>
    </row>
    <row r="371" spans="1:24">
      <c r="A371" s="13" t="s">
        <v>412</v>
      </c>
      <c r="B371" s="13">
        <v>60</v>
      </c>
      <c r="C371" s="13" t="s">
        <v>372</v>
      </c>
      <c r="D371" s="14">
        <v>-2289.3046884463429</v>
      </c>
      <c r="E371" s="17">
        <v>13.09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516.69826283037355</v>
      </c>
      <c r="Q371" s="15"/>
      <c r="R371" s="20">
        <v>17.22327542767912</v>
      </c>
      <c r="T371" s="118">
        <v>-11.65666307349694</v>
      </c>
      <c r="U371" s="120">
        <v>4.8920743685527057</v>
      </c>
      <c r="V371" s="20">
        <v>32.012056217021751</v>
      </c>
      <c r="W371" s="20">
        <v>47.085259947050318</v>
      </c>
      <c r="X371" s="20">
        <v>45.731837917568065</v>
      </c>
    </row>
    <row r="372" spans="1:24">
      <c r="A372" s="13" t="s">
        <v>526</v>
      </c>
      <c r="B372" s="13">
        <v>60</v>
      </c>
      <c r="C372" s="13" t="s">
        <v>372</v>
      </c>
      <c r="D372" s="14">
        <v>-5412.9323718386504</v>
      </c>
      <c r="E372" s="17">
        <v>21.66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67.31948027015693</v>
      </c>
      <c r="Q372" s="15"/>
      <c r="R372" s="20">
        <v>2.2439826756718975</v>
      </c>
      <c r="T372" s="118">
        <v>-30.406765754015694</v>
      </c>
      <c r="U372" s="118"/>
      <c r="V372" s="20">
        <v>44.495414684127979</v>
      </c>
      <c r="W372" s="20">
        <v>60.028279981184959</v>
      </c>
      <c r="X372" s="20">
        <v>44.124365223548651</v>
      </c>
    </row>
    <row r="373" spans="1:24">
      <c r="A373" s="13" t="s">
        <v>281</v>
      </c>
      <c r="B373" s="13">
        <v>60</v>
      </c>
      <c r="C373" s="13" t="s">
        <v>372</v>
      </c>
      <c r="D373" s="13">
        <v>-5471.5845282350983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357.25934407495754</v>
      </c>
      <c r="Q373" s="15"/>
      <c r="R373" s="20">
        <v>11.908644802498584</v>
      </c>
      <c r="T373" s="118">
        <v>-55.345053227817971</v>
      </c>
      <c r="U373" s="120">
        <v>98.655380492029394</v>
      </c>
      <c r="V373" s="20">
        <v>45.20108868377406</v>
      </c>
      <c r="W373" s="20">
        <v>40.187447376428381</v>
      </c>
      <c r="X373" s="20">
        <v>50.921701189581341</v>
      </c>
    </row>
    <row r="374" spans="1:24">
      <c r="A374" s="13" t="s">
        <v>510</v>
      </c>
      <c r="B374" s="13">
        <v>60</v>
      </c>
      <c r="C374" s="13" t="s">
        <v>372</v>
      </c>
      <c r="D374" s="14">
        <v>-1273.1838215063674</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-27958.277144044387</v>
      </c>
      <c r="E375" s="17">
        <v>81.2</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132.73644941183505</v>
      </c>
      <c r="Q375" s="15"/>
      <c r="R375" s="20">
        <v>4.4245483137278354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9.0399999999999991</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-104459.16246027224</v>
      </c>
      <c r="E377" s="17">
        <v>130.6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-4169010.0588904535</v>
      </c>
      <c r="E378" s="17">
        <v>11412.5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98.187131950531779</v>
      </c>
      <c r="Q378" s="15"/>
      <c r="R378" s="20">
        <v>3.2729043983510593</v>
      </c>
      <c r="T378" s="118">
        <v>-9526.7399169584678</v>
      </c>
      <c r="U378" s="118">
        <v>13797.112240753031</v>
      </c>
      <c r="V378" s="20">
        <v>30.645091473215675</v>
      </c>
      <c r="W378" s="20">
        <v>43.546776430876612</v>
      </c>
      <c r="X378" s="20">
        <v>50.230249511668887</v>
      </c>
    </row>
    <row r="379" spans="1:24">
      <c r="A379" s="13" t="s">
        <v>46</v>
      </c>
      <c r="B379" s="13">
        <v>60</v>
      </c>
      <c r="C379" s="13" t="s">
        <v>372</v>
      </c>
      <c r="D379" s="14">
        <v>-82042.18020290682</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472.54402117125051</v>
      </c>
      <c r="Q379" s="15"/>
      <c r="R379" s="20">
        <v>15.751467372375016</v>
      </c>
      <c r="T379" s="118">
        <v>-554.20298194994075</v>
      </c>
      <c r="U379" s="120">
        <v>840.82099613200171</v>
      </c>
      <c r="V379" s="20">
        <v>30.248800313941338</v>
      </c>
      <c r="W379" s="20">
        <v>55.357928960753981</v>
      </c>
      <c r="X379" s="20">
        <v>50.475748521849155</v>
      </c>
    </row>
    <row r="380" spans="1:24">
      <c r="A380" s="13" t="s">
        <v>730</v>
      </c>
      <c r="B380" s="13">
        <v>60</v>
      </c>
      <c r="C380" s="13" t="s">
        <v>372</v>
      </c>
      <c r="D380" s="14">
        <v>3742.4956297768831</v>
      </c>
      <c r="E380" s="17">
        <v>35.020000000000003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982.74401168218219</v>
      </c>
      <c r="Q380" s="15"/>
      <c r="R380" s="20">
        <v>32.758133722739409</v>
      </c>
      <c r="T380" s="118">
        <v>-7.4438015428164306</v>
      </c>
      <c r="U380" s="120">
        <v>29.626234431034959</v>
      </c>
      <c r="V380" s="20">
        <v>61.861026164989553</v>
      </c>
      <c r="W380" s="20">
        <v>60.362536254034936</v>
      </c>
      <c r="X380" s="20">
        <v>53.477604271159009</v>
      </c>
    </row>
    <row r="381" spans="1:24">
      <c r="A381" s="13" t="s">
        <v>299</v>
      </c>
      <c r="B381" s="13">
        <v>60</v>
      </c>
      <c r="C381" s="13" t="s">
        <v>372</v>
      </c>
      <c r="D381" s="14">
        <v>-9139.5766601548439</v>
      </c>
      <c r="E381" s="17">
        <v>33.479999999999997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276.01765545650278</v>
      </c>
      <c r="Q381" s="16" t="s">
        <v>2392</v>
      </c>
      <c r="R381" s="20">
        <v>9.2005885152167597</v>
      </c>
      <c r="T381" s="118">
        <v>-44.725549744646926</v>
      </c>
      <c r="U381" s="118">
        <v>91.445886391106512</v>
      </c>
      <c r="V381" s="20">
        <v>35.610295082173685</v>
      </c>
      <c r="W381" s="20">
        <v>31.18963332661512</v>
      </c>
      <c r="X381" s="20">
        <v>53.310174330582932</v>
      </c>
    </row>
    <row r="382" spans="1:24">
      <c r="A382" s="13" t="s">
        <v>413</v>
      </c>
      <c r="B382" s="13">
        <v>60</v>
      </c>
      <c r="C382" s="13" t="s">
        <v>372</v>
      </c>
      <c r="D382" s="14">
        <v>-4120.1577363723627</v>
      </c>
      <c r="E382" s="17">
        <v>14.67</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255.56383489058709</v>
      </c>
      <c r="Q382" s="15"/>
      <c r="R382" s="20">
        <v>8.5187944963529034</v>
      </c>
      <c r="T382" s="118">
        <v>-7.0403167424807478</v>
      </c>
      <c r="U382" s="120">
        <v>-6.4329338478060194</v>
      </c>
      <c r="V382" s="20">
        <v>33.794025698998496</v>
      </c>
      <c r="W382" s="20">
        <v>46.315412206778475</v>
      </c>
      <c r="X382" s="20">
        <v>45.255336845440446</v>
      </c>
    </row>
    <row r="383" spans="1:24">
      <c r="A383" s="13" t="s">
        <v>330</v>
      </c>
      <c r="B383" s="13">
        <v>60</v>
      </c>
      <c r="C383" s="13" t="s">
        <v>372</v>
      </c>
      <c r="D383" s="14">
        <v>-1007.5288333574406</v>
      </c>
      <c r="E383" s="17">
        <v>9.81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697.04954690627585</v>
      </c>
      <c r="Q383" s="15"/>
      <c r="R383" s="20">
        <v>23.234984896875861</v>
      </c>
      <c r="T383" s="118">
        <v>-19.21324279131996</v>
      </c>
      <c r="U383" s="120">
        <v>8.8378056883937006</v>
      </c>
      <c r="V383" s="20">
        <v>21.175759424513281</v>
      </c>
      <c r="W383" s="20">
        <v>47.977131410073049</v>
      </c>
      <c r="X383" s="20">
        <v>44.881213243211704</v>
      </c>
    </row>
    <row r="384" spans="1:24">
      <c r="A384" s="13" t="s">
        <v>128</v>
      </c>
      <c r="B384" s="13">
        <v>60</v>
      </c>
      <c r="C384" s="13" t="s">
        <v>372</v>
      </c>
      <c r="D384" s="14">
        <v>10295.19834839931</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2956.8402180487919</v>
      </c>
      <c r="Q384" s="16" t="s">
        <v>2203</v>
      </c>
      <c r="R384" s="20">
        <v>98.561340601626398</v>
      </c>
      <c r="T384" s="120">
        <v>35.492859709841795</v>
      </c>
      <c r="U384" s="118">
        <v>51.131372883411963</v>
      </c>
      <c r="V384" s="20">
        <v>55.344170271356312</v>
      </c>
      <c r="W384" s="20">
        <v>58.297581371480724</v>
      </c>
      <c r="X384" s="20">
        <v>65.217442115820134</v>
      </c>
    </row>
    <row r="385" spans="1:24">
      <c r="A385" s="13" t="s">
        <v>513</v>
      </c>
      <c r="B385" s="13">
        <v>60</v>
      </c>
      <c r="C385" s="13" t="s">
        <v>372</v>
      </c>
      <c r="D385" s="13">
        <v>-182.5906622471507</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367.16766998387652</v>
      </c>
      <c r="Q385" s="15"/>
      <c r="R385" s="20">
        <v>12.238922332795884</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-252.89698274184147</v>
      </c>
      <c r="E387" s="17">
        <v>2.1800000000000002</v>
      </c>
      <c r="F387" s="13" t="s">
        <v>255</v>
      </c>
      <c r="G387" s="13" t="s">
        <v>1042</v>
      </c>
      <c r="H387" s="13" t="s">
        <v>1870</v>
      </c>
      <c r="I387" s="13" t="s">
        <v>846</v>
      </c>
      <c r="J387" s="13" t="s">
        <v>1043</v>
      </c>
      <c r="K387" s="13" t="s">
        <v>932</v>
      </c>
      <c r="L387" s="13" t="s">
        <v>1216</v>
      </c>
      <c r="M387" s="13" t="s">
        <v>1871</v>
      </c>
      <c r="N387" s="13" t="s">
        <v>933</v>
      </c>
      <c r="P387" s="13">
        <v>240.65234489722098</v>
      </c>
      <c r="Q387" s="15"/>
      <c r="R387" s="20">
        <v>8.0217448299073659</v>
      </c>
      <c r="T387" s="118">
        <v>-0.73511391429109896</v>
      </c>
      <c r="U387" s="118"/>
      <c r="V387" s="20">
        <v>63.391641449069866</v>
      </c>
      <c r="W387" s="20">
        <v>37.138779897382463</v>
      </c>
      <c r="X387" s="20"/>
    </row>
    <row r="388" spans="1:24">
      <c r="A388" s="13" t="s">
        <v>47</v>
      </c>
      <c r="B388" s="13">
        <v>60</v>
      </c>
      <c r="C388" s="13" t="s">
        <v>372</v>
      </c>
      <c r="D388" s="14">
        <v>908.64046250112244</v>
      </c>
      <c r="E388" s="17">
        <v>2.0299999999999998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2151.7240890252083</v>
      </c>
      <c r="Q388" s="16" t="s">
        <v>2245</v>
      </c>
      <c r="R388" s="20">
        <v>71.724136300840271</v>
      </c>
      <c r="T388" s="118">
        <v>-3.3558474836355612</v>
      </c>
      <c r="U388" s="120">
        <v>-4.8861149406170812</v>
      </c>
      <c r="V388" s="20">
        <v>33.58492337740104</v>
      </c>
      <c r="W388" s="20">
        <v>49.993814415888046</v>
      </c>
      <c r="X388" s="20">
        <v>37.462776877298268</v>
      </c>
    </row>
    <row r="389" spans="1:24">
      <c r="A389" s="13" t="s">
        <v>269</v>
      </c>
      <c r="B389" s="13">
        <v>60</v>
      </c>
      <c r="C389" s="13" t="s">
        <v>372</v>
      </c>
      <c r="D389" s="14">
        <v>-6253.3023741833204</v>
      </c>
      <c r="E389" s="17">
        <v>36.32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429.17596117128863</v>
      </c>
      <c r="Q389" s="15"/>
      <c r="R389" s="20">
        <v>14.305865372376287</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-3804.0172871669142</v>
      </c>
      <c r="E391" s="17">
        <v>24.44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211.49358597236409</v>
      </c>
      <c r="Q391" s="15"/>
      <c r="R391" s="20">
        <v>7.0497861990788033</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307.46285544778289</v>
      </c>
      <c r="Q392" s="15"/>
      <c r="R392" s="20">
        <v>10.248761848259429</v>
      </c>
      <c r="T392" s="118">
        <v>-4.2437772815129859</v>
      </c>
      <c r="U392" s="120">
        <v>-4.871305413817657</v>
      </c>
      <c r="V392" s="20">
        <v>32.678544749830635</v>
      </c>
      <c r="W392" s="20">
        <v>37.835064011187683</v>
      </c>
      <c r="X392" s="20">
        <v>39.235290562602891</v>
      </c>
    </row>
    <row r="393" spans="1:24">
      <c r="A393" s="13" t="s">
        <v>521</v>
      </c>
      <c r="B393" s="13">
        <v>60</v>
      </c>
      <c r="C393" s="13" t="s">
        <v>372</v>
      </c>
      <c r="D393" s="14">
        <v>-72919.333910062036</v>
      </c>
      <c r="E393" s="17">
        <v>43.7</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576.2870108596353</v>
      </c>
      <c r="Q394" s="15"/>
      <c r="R394" s="20">
        <v>19.209567028654511</v>
      </c>
      <c r="T394" s="118">
        <v>-6.7642537694577243</v>
      </c>
      <c r="U394" s="120">
        <v>-1.9925340286880466</v>
      </c>
      <c r="V394" s="20">
        <v>29.361953656356981</v>
      </c>
      <c r="W394" s="20">
        <v>41.620179883829948</v>
      </c>
      <c r="X394" s="20">
        <v>42.16374926513501</v>
      </c>
    </row>
    <row r="395" spans="1:24">
      <c r="A395" s="13" t="s">
        <v>59</v>
      </c>
      <c r="B395" s="13">
        <v>60</v>
      </c>
      <c r="C395" s="13" t="s">
        <v>372</v>
      </c>
      <c r="D395" s="14">
        <v>-1312.6392751546234</v>
      </c>
      <c r="E395" s="17">
        <v>19.02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355.2219306288539</v>
      </c>
      <c r="Q395" s="15"/>
      <c r="R395" s="20">
        <v>11.840731020961796</v>
      </c>
      <c r="T395" s="118">
        <v>-14.885732640948355</v>
      </c>
      <c r="U395" s="118">
        <v>32.452984701463841</v>
      </c>
      <c r="V395" s="20">
        <v>34.412278707058192</v>
      </c>
      <c r="W395" s="20">
        <v>47.786127977376239</v>
      </c>
      <c r="X395" s="20">
        <v>57.921060411515001</v>
      </c>
    </row>
    <row r="396" spans="1:24">
      <c r="A396" s="13" t="s">
        <v>177</v>
      </c>
      <c r="B396" s="13">
        <v>60</v>
      </c>
      <c r="C396" s="13" t="s">
        <v>372</v>
      </c>
      <c r="D396" s="14">
        <v>-13482.069805812671</v>
      </c>
      <c r="E396" s="17">
        <v>16.670000000000002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215.94431183564132</v>
      </c>
      <c r="Q396" s="15"/>
      <c r="R396" s="20">
        <v>7.1981437278547107</v>
      </c>
      <c r="T396" s="118">
        <v>-3.5575842351009257</v>
      </c>
      <c r="U396" s="120">
        <v>17.62481235250597</v>
      </c>
      <c r="V396" s="20">
        <v>46.716451619086918</v>
      </c>
      <c r="W396" s="20">
        <v>57.892151955375574</v>
      </c>
      <c r="X396" s="20">
        <v>52.251105076535616</v>
      </c>
    </row>
    <row r="397" spans="1:24">
      <c r="A397" s="13" t="s">
        <v>164</v>
      </c>
      <c r="B397" s="13">
        <v>60</v>
      </c>
      <c r="C397" s="13" t="s">
        <v>372</v>
      </c>
      <c r="D397" s="14">
        <v>-2479.6685984064125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321.31433386139832</v>
      </c>
      <c r="Q397" s="15"/>
      <c r="R397" s="20">
        <v>10.710477795379944</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342.15136253206128</v>
      </c>
      <c r="Q398" s="16" t="s">
        <v>2223</v>
      </c>
      <c r="R398" s="20">
        <v>11.405045417735376</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1540.3198644872821</v>
      </c>
      <c r="Q399" s="15"/>
      <c r="R399" s="20">
        <v>51.343995482909399</v>
      </c>
      <c r="T399" s="118">
        <v>5.0219803119362982</v>
      </c>
      <c r="U399" s="118">
        <v>13.28268102095393</v>
      </c>
      <c r="V399" s="20">
        <v>44.422760390805308</v>
      </c>
      <c r="W399" s="20">
        <v>68.648777828825104</v>
      </c>
      <c r="X399" s="20">
        <v>67.597577452592745</v>
      </c>
    </row>
    <row r="400" spans="1:24">
      <c r="A400" s="13" t="s">
        <v>762</v>
      </c>
      <c r="B400" s="13">
        <v>60</v>
      </c>
      <c r="C400" s="13" t="s">
        <v>372</v>
      </c>
      <c r="D400" s="14">
        <v>-1797.119058926917</v>
      </c>
      <c r="E400" s="17">
        <v>11.28</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314.39187764339118</v>
      </c>
      <c r="Q400" s="15"/>
      <c r="R400" s="20">
        <v>10.479729254779706</v>
      </c>
      <c r="T400" s="118"/>
      <c r="U400" s="118"/>
      <c r="V400" s="20">
        <v>45.498900890265283</v>
      </c>
      <c r="W400" s="20">
        <v>40.931923271004045</v>
      </c>
      <c r="X400" s="20"/>
    </row>
    <row r="401" spans="1:24">
      <c r="A401" s="13" t="s">
        <v>270</v>
      </c>
      <c r="B401" s="13">
        <v>60</v>
      </c>
      <c r="C401" s="13" t="s">
        <v>372</v>
      </c>
      <c r="D401" s="14">
        <v>-248538.44474939819</v>
      </c>
      <c r="E401" s="17">
        <v>517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801.10855419357711</v>
      </c>
      <c r="Q401" s="15"/>
      <c r="R401" s="20">
        <v>26.703618473119239</v>
      </c>
      <c r="T401" s="118">
        <v>66.575397751538503</v>
      </c>
      <c r="U401" s="118">
        <v>685.3830656515072</v>
      </c>
      <c r="V401" s="20">
        <v>46.904103503110491</v>
      </c>
      <c r="W401" s="20">
        <v>20.569173981310275</v>
      </c>
      <c r="X401" s="20">
        <v>61.86498548945378</v>
      </c>
    </row>
    <row r="402" spans="1:24">
      <c r="A402" s="13" t="s">
        <v>731</v>
      </c>
      <c r="B402" s="13">
        <v>60</v>
      </c>
      <c r="C402" s="13" t="s">
        <v>372</v>
      </c>
      <c r="D402" s="14">
        <v>-717.26873992129288</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153.87343519892593</v>
      </c>
      <c r="Q402" s="15"/>
      <c r="R402" s="20">
        <v>5.1291145066308648</v>
      </c>
      <c r="T402" s="118">
        <v>-2.0944520012425549</v>
      </c>
      <c r="U402" s="118"/>
      <c r="V402" s="20">
        <v>37.637841221035679</v>
      </c>
      <c r="W402" s="20">
        <v>44.448942088444248</v>
      </c>
      <c r="X402" s="20">
        <v>46.120931685055716</v>
      </c>
    </row>
    <row r="403" spans="1:24">
      <c r="A403" s="13" t="s">
        <v>184</v>
      </c>
      <c r="B403" s="13">
        <v>60</v>
      </c>
      <c r="C403" s="13" t="s">
        <v>372</v>
      </c>
      <c r="D403" s="14">
        <v>-13882.768204080947</v>
      </c>
      <c r="E403" s="17">
        <v>27.32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4.0422595987750043</v>
      </c>
      <c r="Q403" s="15"/>
      <c r="R403" s="20">
        <v>0.13474198662583348</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1679.2661655333241</v>
      </c>
      <c r="E405" s="17">
        <v>11.05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859.46660222352261</v>
      </c>
      <c r="Q405" s="15"/>
      <c r="R405" s="20">
        <v>28.648886740784086</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590.55107664016123</v>
      </c>
      <c r="Q406" s="15"/>
      <c r="R406" s="20">
        <v>19.685035888005373</v>
      </c>
      <c r="T406" s="118">
        <v>-4.5773695080817411</v>
      </c>
      <c r="U406" s="120">
        <v>-10.232556555811749</v>
      </c>
      <c r="V406" s="20">
        <v>28.820867488504373</v>
      </c>
      <c r="W406" s="20">
        <v>32.375188200028383</v>
      </c>
      <c r="X406" s="20">
        <v>39.46050696071498</v>
      </c>
    </row>
    <row r="407" spans="1:24">
      <c r="A407" s="13" t="s">
        <v>286</v>
      </c>
      <c r="B407" s="13">
        <v>60</v>
      </c>
      <c r="C407" s="13" t="s">
        <v>372</v>
      </c>
      <c r="D407" s="14">
        <v>-4113.0924530490811</v>
      </c>
      <c r="E407" s="17">
        <v>12.34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309.80485808222056</v>
      </c>
      <c r="Q407" s="15"/>
      <c r="R407" s="20">
        <v>10.326828602740685</v>
      </c>
      <c r="T407" s="118">
        <v>8.0148935830001911</v>
      </c>
      <c r="U407" s="118">
        <v>24.73978901345145</v>
      </c>
      <c r="V407" s="20">
        <v>44.989085035983877</v>
      </c>
      <c r="W407" s="20">
        <v>37.170788715641351</v>
      </c>
      <c r="X407" s="20">
        <v>70.682326963727462</v>
      </c>
    </row>
    <row r="408" spans="1:24">
      <c r="A408" s="13" t="s">
        <v>531</v>
      </c>
      <c r="B408" s="13">
        <v>60</v>
      </c>
      <c r="C408" s="13" t="s">
        <v>372</v>
      </c>
      <c r="D408" s="14">
        <v>-4025.2486434501479</v>
      </c>
      <c r="E408" s="17">
        <v>13.49</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-11144.407012727377</v>
      </c>
      <c r="E409" s="17">
        <v>25.22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422.33237355517298</v>
      </c>
      <c r="Q409" s="15"/>
      <c r="R409" s="20">
        <v>14.077745785172432</v>
      </c>
      <c r="T409" s="118">
        <v>-52.20989748878246</v>
      </c>
      <c r="U409" s="118"/>
      <c r="V409" s="20">
        <v>22.40076749499584</v>
      </c>
      <c r="W409" s="20">
        <v>44.72968962377557</v>
      </c>
      <c r="X409" s="20">
        <v>47.393229287503196</v>
      </c>
    </row>
    <row r="410" spans="1:24">
      <c r="A410" s="13" t="s">
        <v>441</v>
      </c>
      <c r="B410" s="13">
        <v>60</v>
      </c>
      <c r="C410" s="13" t="s">
        <v>372</v>
      </c>
      <c r="D410" s="14">
        <v>-8181.2688847378467</v>
      </c>
      <c r="E410" s="17">
        <v>413.75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722.62864609296764</v>
      </c>
      <c r="Q410" s="15"/>
      <c r="R410" s="20">
        <v>24.087621536432255</v>
      </c>
      <c r="T410" s="118">
        <v>-10.228407454159765</v>
      </c>
      <c r="U410" s="118">
        <v>479.7549072101981</v>
      </c>
      <c r="V410" s="20">
        <v>53.137254372598733</v>
      </c>
      <c r="W410" s="20">
        <v>59.859309664055566</v>
      </c>
      <c r="X410" s="20">
        <v>60.199334485860504</v>
      </c>
    </row>
    <row r="411" spans="1:24">
      <c r="A411" s="13" t="s">
        <v>174</v>
      </c>
      <c r="B411" s="13">
        <v>60</v>
      </c>
      <c r="C411" s="13" t="s">
        <v>372</v>
      </c>
      <c r="D411" s="14">
        <v>567.74643699886383</v>
      </c>
      <c r="E411" s="17">
        <v>1.48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1607.0866791799403</v>
      </c>
      <c r="Q411" s="16" t="s">
        <v>2217</v>
      </c>
      <c r="R411" s="20">
        <v>53.569555972664681</v>
      </c>
      <c r="T411" s="118">
        <v>-2.624156361126091</v>
      </c>
      <c r="U411" s="120">
        <v>-0.82611089867717924</v>
      </c>
      <c r="V411" s="20">
        <v>31.810924013252762</v>
      </c>
      <c r="W411" s="20">
        <v>45.255155636661748</v>
      </c>
      <c r="X411" s="20">
        <v>42.543114838706089</v>
      </c>
    </row>
    <row r="412" spans="1:24">
      <c r="A412" s="13" t="s">
        <v>320</v>
      </c>
      <c r="B412" s="13">
        <v>60</v>
      </c>
      <c r="C412" s="13" t="s">
        <v>372</v>
      </c>
      <c r="D412" s="14">
        <v>-386283.18082719261</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719.8257218766787</v>
      </c>
      <c r="Q412" s="15"/>
      <c r="R412" s="20">
        <v>23.994190729222623</v>
      </c>
      <c r="T412" s="118">
        <v>799.68416650913241</v>
      </c>
      <c r="U412" s="120">
        <v>821.86260404694167</v>
      </c>
      <c r="V412" s="20">
        <v>53.64991560678498</v>
      </c>
      <c r="W412" s="20">
        <v>44.781680944255605</v>
      </c>
      <c r="X412" s="20">
        <v>54.538799677378158</v>
      </c>
    </row>
    <row r="413" spans="1:24">
      <c r="A413" s="13" t="s">
        <v>23</v>
      </c>
      <c r="B413" s="13">
        <v>60</v>
      </c>
      <c r="C413" s="13" t="s">
        <v>372</v>
      </c>
      <c r="D413" s="14">
        <v>-1402.8621180894695</v>
      </c>
      <c r="E413" s="17">
        <v>5.56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159.5506767611021</v>
      </c>
      <c r="Q413" s="15"/>
      <c r="R413" s="20">
        <v>5.3183558920367364</v>
      </c>
      <c r="T413" s="118">
        <v>-1.5256712885096668</v>
      </c>
      <c r="U413" s="118">
        <v>7.402875616782385</v>
      </c>
      <c r="V413" s="20">
        <v>45.46302214931135</v>
      </c>
      <c r="W413" s="20">
        <v>41.466839451895872</v>
      </c>
      <c r="X413" s="20">
        <v>55.634101938322424</v>
      </c>
    </row>
    <row r="414" spans="1:24">
      <c r="A414" s="13" t="s">
        <v>154</v>
      </c>
      <c r="B414" s="13">
        <v>60</v>
      </c>
      <c r="C414" s="13" t="s">
        <v>372</v>
      </c>
      <c r="D414" s="14">
        <v>7836.6135070857372</v>
      </c>
      <c r="E414" s="17">
        <v>31.04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1425.0198205852637</v>
      </c>
      <c r="Q414" s="15"/>
      <c r="R414" s="20">
        <v>47.500660686175458</v>
      </c>
      <c r="T414" s="118">
        <v>20.977073171778109</v>
      </c>
      <c r="U414" s="120">
        <v>23.235842452651347</v>
      </c>
      <c r="V414" s="20">
        <v>59.733944377254922</v>
      </c>
      <c r="W414" s="20">
        <v>83.403486022797523</v>
      </c>
      <c r="X414" s="20">
        <v>60.127664415392587</v>
      </c>
    </row>
    <row r="415" spans="1:24">
      <c r="A415" s="13" t="s">
        <v>732</v>
      </c>
      <c r="B415" s="13">
        <v>60</v>
      </c>
      <c r="C415" s="13" t="s">
        <v>372</v>
      </c>
      <c r="D415" s="14">
        <v>-1744.9566446534704</v>
      </c>
      <c r="E415" s="17">
        <v>8.5500000000000007</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145.10883830271104</v>
      </c>
      <c r="Q415" s="15"/>
      <c r="R415" s="20">
        <v>4.8369612767570347</v>
      </c>
      <c r="T415" s="118">
        <v>-4.6475295714734521</v>
      </c>
      <c r="U415" s="120">
        <v>7.8364174218229188</v>
      </c>
      <c r="V415" s="20">
        <v>33.312455062604478</v>
      </c>
      <c r="W415" s="20">
        <v>43.567182183505459</v>
      </c>
      <c r="X415" s="20">
        <v>52.923995927300055</v>
      </c>
    </row>
    <row r="416" spans="1:24">
      <c r="A416" s="13" t="s">
        <v>168</v>
      </c>
      <c r="B416" s="13">
        <v>60</v>
      </c>
      <c r="C416" s="13" t="s">
        <v>372</v>
      </c>
      <c r="D416" s="14">
        <v>-328.25143019484136</v>
      </c>
      <c r="E416" s="17">
        <v>5.27</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455.46445384131459</v>
      </c>
      <c r="Q416" s="15"/>
      <c r="R416" s="20">
        <v>15.182148461377153</v>
      </c>
      <c r="T416" s="118">
        <v>-4.1303082674958613</v>
      </c>
      <c r="U416" s="120">
        <v>-3.2383605528677517</v>
      </c>
      <c r="V416" s="20">
        <v>37.522590776491867</v>
      </c>
      <c r="W416" s="20">
        <v>46.755944803756186</v>
      </c>
      <c r="X416" s="20">
        <v>40.897972602735948</v>
      </c>
    </row>
    <row r="417" spans="1:24">
      <c r="A417" s="13" t="s">
        <v>129</v>
      </c>
      <c r="B417" s="13">
        <v>60</v>
      </c>
      <c r="C417" s="13" t="s">
        <v>372</v>
      </c>
      <c r="D417" s="14">
        <v>-1982.1180136991502</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58.274066089412294</v>
      </c>
      <c r="Q417" s="15"/>
      <c r="R417" s="20">
        <v>1.9424688696470764</v>
      </c>
      <c r="T417" s="118">
        <v>-9.554194596928518</v>
      </c>
      <c r="U417" s="120">
        <v>-6.9306421631118553</v>
      </c>
      <c r="V417" s="20">
        <v>24.034049590042279</v>
      </c>
      <c r="W417" s="20">
        <v>51.984790608010556</v>
      </c>
      <c r="X417" s="20">
        <v>37.375570318467872</v>
      </c>
    </row>
    <row r="418" spans="1:24">
      <c r="A418" s="13" t="s">
        <v>280</v>
      </c>
      <c r="B418" s="13">
        <v>60</v>
      </c>
      <c r="C418" s="13" t="s">
        <v>372</v>
      </c>
      <c r="D418" s="14">
        <v>83928.453163716622</v>
      </c>
      <c r="E418" s="17">
        <v>100.7</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1368.2703746396996</v>
      </c>
      <c r="E420" s="17">
        <v>4.41</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1801.9864381481098</v>
      </c>
      <c r="Q420" s="16" t="s">
        <v>2252</v>
      </c>
      <c r="R420" s="20">
        <v>60.066214604936995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882.52569501594985</v>
      </c>
      <c r="E421" s="17">
        <v>11.28</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1602.516290585718</v>
      </c>
      <c r="Q421" s="15"/>
      <c r="R421" s="20">
        <v>53.417209686190603</v>
      </c>
      <c r="T421" s="118">
        <v>-5.2942902842379347</v>
      </c>
      <c r="U421" s="118">
        <v>14.370417326192211</v>
      </c>
      <c r="V421" s="20">
        <v>32.90140270848395</v>
      </c>
      <c r="W421" s="20">
        <v>34.226663649205122</v>
      </c>
      <c r="X421" s="20">
        <v>55.721884559560095</v>
      </c>
    </row>
    <row r="422" spans="1:24">
      <c r="A422" s="13" t="s">
        <v>7</v>
      </c>
      <c r="B422" s="13">
        <v>60</v>
      </c>
      <c r="C422" s="13" t="s">
        <v>372</v>
      </c>
      <c r="D422" s="13">
        <v>-3313.5771972910534</v>
      </c>
      <c r="E422" s="17">
        <v>42.94</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574.20604817848812</v>
      </c>
      <c r="Q422" s="15"/>
      <c r="R422" s="20">
        <v>19.140201605949603</v>
      </c>
      <c r="T422" s="118">
        <v>-2.5599191568119295</v>
      </c>
      <c r="U422" s="120">
        <v>27.697630061631529</v>
      </c>
      <c r="V422" s="20">
        <v>45.440684664173538</v>
      </c>
      <c r="W422" s="20">
        <v>60.065485311603474</v>
      </c>
      <c r="X422" s="20">
        <v>54.851140655522684</v>
      </c>
    </row>
    <row r="423" spans="1:24">
      <c r="A423" s="13" t="s">
        <v>78</v>
      </c>
      <c r="B423" s="13">
        <v>60</v>
      </c>
      <c r="C423" s="13" t="s">
        <v>372</v>
      </c>
      <c r="D423" s="14">
        <v>-712.77143858630154</v>
      </c>
      <c r="E423" s="17">
        <v>8.92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278.97827502213556</v>
      </c>
      <c r="Q423" s="15"/>
      <c r="R423" s="20">
        <v>9.2992758340711852</v>
      </c>
      <c r="T423" s="118">
        <v>-3.5845226451325729</v>
      </c>
      <c r="U423" s="120">
        <v>4.3575736651182595</v>
      </c>
      <c r="V423" s="20">
        <v>37.641727379079541</v>
      </c>
      <c r="W423" s="20">
        <v>38.32667808644738</v>
      </c>
      <c r="X423" s="20">
        <v>48.370392814727829</v>
      </c>
    </row>
    <row r="424" spans="1:24">
      <c r="A424" s="13" t="s">
        <v>151</v>
      </c>
      <c r="B424" s="13">
        <v>60</v>
      </c>
      <c r="C424" s="13" t="s">
        <v>372</v>
      </c>
      <c r="D424" s="14">
        <v>-19980.300746826459</v>
      </c>
      <c r="E424" s="17">
        <v>208.7</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278.57095643029015</v>
      </c>
      <c r="Q424" s="15"/>
      <c r="R424" s="20">
        <v>9.2856985476763381</v>
      </c>
      <c r="T424" s="118">
        <v>-72.129653463362047</v>
      </c>
      <c r="U424" s="120">
        <v>-9.2380869341391758</v>
      </c>
      <c r="V424" s="20">
        <v>48.693234439917909</v>
      </c>
      <c r="W424" s="20">
        <v>46.017114263948677</v>
      </c>
      <c r="X424" s="20">
        <v>47.008502245179912</v>
      </c>
    </row>
    <row r="425" spans="1:24">
      <c r="A425" s="13" t="s">
        <v>529</v>
      </c>
      <c r="B425" s="13">
        <v>60</v>
      </c>
      <c r="C425" s="13" t="s">
        <v>372</v>
      </c>
      <c r="D425" s="13">
        <v>398.79447345529508</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740.9461014509277</v>
      </c>
      <c r="Q425" s="15"/>
      <c r="R425" s="20">
        <v>24.698203381697589</v>
      </c>
      <c r="T425" s="118">
        <v>-12.214179401365275</v>
      </c>
      <c r="U425" s="118"/>
      <c r="V425" s="20">
        <v>29.795124967199516</v>
      </c>
      <c r="W425" s="20">
        <v>46.200942855233542</v>
      </c>
      <c r="X425" s="20">
        <v>38.011224747648924</v>
      </c>
    </row>
    <row r="426" spans="1:24">
      <c r="A426" s="13" t="s">
        <v>347</v>
      </c>
      <c r="B426" s="13">
        <v>60</v>
      </c>
      <c r="C426" s="13" t="s">
        <v>372</v>
      </c>
      <c r="D426" s="14">
        <v>-13652.448729027285</v>
      </c>
      <c r="E426" s="17">
        <v>34.6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366.91207811575725</v>
      </c>
      <c r="Q426" s="15"/>
      <c r="R426" s="20">
        <v>12.230402603858575</v>
      </c>
      <c r="T426" s="118">
        <v>14.831430482199721</v>
      </c>
      <c r="U426" s="120">
        <v>23.191568504539788</v>
      </c>
      <c r="V426" s="20">
        <v>49.11698226113409</v>
      </c>
      <c r="W426" s="20">
        <v>39.953764474960209</v>
      </c>
      <c r="X426" s="20">
        <v>56.803934066080025</v>
      </c>
    </row>
    <row r="427" spans="1:24">
      <c r="A427" s="13" t="s">
        <v>220</v>
      </c>
      <c r="B427" s="13">
        <v>60</v>
      </c>
      <c r="C427" s="13" t="s">
        <v>372</v>
      </c>
      <c r="D427" s="14">
        <v>-1682.4428202521435</v>
      </c>
      <c r="E427" s="17">
        <v>7.26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1264.1274115242875</v>
      </c>
      <c r="Q427" s="15"/>
      <c r="R427" s="20">
        <v>42.137580384142915</v>
      </c>
      <c r="T427" s="118">
        <v>2.2733423292406751</v>
      </c>
      <c r="U427" s="120">
        <v>3.2794541275415945</v>
      </c>
      <c r="V427" s="20">
        <v>35.720311215428183</v>
      </c>
      <c r="W427" s="20">
        <v>44.706546237960488</v>
      </c>
      <c r="X427" s="20">
        <v>54.299338213687491</v>
      </c>
    </row>
    <row r="428" spans="1:24">
      <c r="A428" s="13" t="s">
        <v>733</v>
      </c>
      <c r="B428" s="13">
        <v>60</v>
      </c>
      <c r="C428" s="13" t="s">
        <v>372</v>
      </c>
      <c r="D428" s="13">
        <v>-2321386.6627314244</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1195.2915990626741</v>
      </c>
      <c r="Q428" s="15"/>
      <c r="R428" s="20">
        <v>39.843053302089139</v>
      </c>
      <c r="T428" s="120">
        <v>8975.6543348119558</v>
      </c>
      <c r="U428" s="118"/>
      <c r="V428" s="20">
        <v>74.636015391594555</v>
      </c>
      <c r="W428" s="20">
        <v>78.565098578882186</v>
      </c>
      <c r="X428" s="20">
        <v>97.890327838348909</v>
      </c>
    </row>
    <row r="429" spans="1:24">
      <c r="A429" s="13" t="s">
        <v>481</v>
      </c>
      <c r="B429" s="13">
        <v>60</v>
      </c>
      <c r="C429" s="13" t="s">
        <v>372</v>
      </c>
      <c r="D429" s="14">
        <v>33620.478388303352</v>
      </c>
      <c r="E429" s="17">
        <v>68.849999999999994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2514.6992478505003</v>
      </c>
      <c r="Q429" s="15"/>
      <c r="R429" s="20">
        <v>83.823308261683351</v>
      </c>
      <c r="T429" s="118">
        <v>-2.4445107474210204</v>
      </c>
      <c r="U429" s="118"/>
      <c r="V429" s="20">
        <v>69.855088187650765</v>
      </c>
      <c r="W429" s="20">
        <v>60.504112559159424</v>
      </c>
      <c r="X429" s="20">
        <v>53.612533308420403</v>
      </c>
    </row>
    <row r="430" spans="1:24">
      <c r="A430" s="13" t="s">
        <v>448</v>
      </c>
      <c r="B430" s="13">
        <v>60</v>
      </c>
      <c r="C430" s="13" t="s">
        <v>372</v>
      </c>
      <c r="D430" s="14">
        <v>-124689.39901065681</v>
      </c>
      <c r="E430" s="17">
        <v>169.5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481.31519054606747</v>
      </c>
      <c r="Q430" s="15"/>
      <c r="R430" s="20">
        <v>16.043839684868917</v>
      </c>
      <c r="T430" s="118">
        <v>-104.74313895157707</v>
      </c>
      <c r="U430" s="118">
        <v>330.32007187634491</v>
      </c>
      <c r="V430" s="20">
        <v>38.335441425084085</v>
      </c>
      <c r="W430" s="20">
        <v>48.110184943278334</v>
      </c>
      <c r="X430" s="20">
        <v>56.132412153975935</v>
      </c>
    </row>
    <row r="431" spans="1:24">
      <c r="A431" s="13" t="s">
        <v>541</v>
      </c>
      <c r="B431" s="13">
        <v>60</v>
      </c>
      <c r="C431" s="13" t="s">
        <v>372</v>
      </c>
      <c r="D431" s="14">
        <v>-5687.9760311192485</v>
      </c>
      <c r="E431" s="17">
        <v>59.7</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690.71145216812431</v>
      </c>
      <c r="Q431" s="15"/>
      <c r="R431" s="20">
        <v>23.023715072270811</v>
      </c>
      <c r="T431" s="118">
        <v>-38.228540738414409</v>
      </c>
      <c r="U431" s="118"/>
      <c r="V431" s="20">
        <v>40.725998526484702</v>
      </c>
      <c r="W431" s="20">
        <v>28.959563227311456</v>
      </c>
      <c r="X431" s="20">
        <v>44.987798457077048</v>
      </c>
    </row>
    <row r="432" spans="1:24">
      <c r="A432" s="13" t="s">
        <v>139</v>
      </c>
      <c r="B432" s="13">
        <v>60</v>
      </c>
      <c r="C432" s="13" t="s">
        <v>372</v>
      </c>
      <c r="D432" s="14">
        <v>-1314.8934887615394</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77.981764239531657</v>
      </c>
      <c r="Q432" s="16" t="s">
        <v>2393</v>
      </c>
      <c r="R432" s="20">
        <v>2.5993921413177219</v>
      </c>
      <c r="T432" s="118">
        <v>-3.1287311166482779</v>
      </c>
      <c r="U432" s="120">
        <v>-14.344659392254178</v>
      </c>
      <c r="V432" s="20">
        <v>36.897733015262375</v>
      </c>
      <c r="W432" s="20">
        <v>39.204035094306967</v>
      </c>
      <c r="X432" s="20">
        <v>37.621761356183676</v>
      </c>
    </row>
    <row r="433" spans="1:24">
      <c r="A433" s="13" t="s">
        <v>92</v>
      </c>
      <c r="B433" s="13">
        <v>60</v>
      </c>
      <c r="C433" s="13" t="s">
        <v>372</v>
      </c>
      <c r="D433" s="14">
        <v>5292.2840133149048</v>
      </c>
      <c r="E433" s="17">
        <v>21.66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1490.5099077252873</v>
      </c>
      <c r="Q433" s="16" t="s">
        <v>2215</v>
      </c>
      <c r="R433" s="20">
        <v>49.683663590842912</v>
      </c>
      <c r="T433" s="118">
        <v>36.87610216213244</v>
      </c>
      <c r="U433" s="118">
        <v>99.163378974304095</v>
      </c>
      <c r="V433" s="20">
        <v>38.526950637849623</v>
      </c>
      <c r="W433" s="20">
        <v>34.486966585045622</v>
      </c>
      <c r="X433" s="20">
        <v>60.454812514944159</v>
      </c>
    </row>
    <row r="434" spans="1:24">
      <c r="A434" s="13" t="s">
        <v>416</v>
      </c>
      <c r="B434" s="13">
        <v>60</v>
      </c>
      <c r="C434" s="13" t="s">
        <v>372</v>
      </c>
      <c r="D434" s="14">
        <v>-49274.055994855247</v>
      </c>
      <c r="E434" s="17">
        <v>146</v>
      </c>
      <c r="F434" s="13" t="s">
        <v>390</v>
      </c>
      <c r="G434" s="13" t="s">
        <v>947</v>
      </c>
      <c r="H434" s="13" t="s">
        <v>1922</v>
      </c>
      <c r="I434" s="13" t="s">
        <v>948</v>
      </c>
      <c r="J434" s="13" t="s">
        <v>949</v>
      </c>
      <c r="K434" s="13" t="s">
        <v>950</v>
      </c>
      <c r="L434" s="13" t="s">
        <v>1132</v>
      </c>
      <c r="M434" s="13" t="s">
        <v>1923</v>
      </c>
      <c r="N434" s="13" t="s">
        <v>1155</v>
      </c>
      <c r="O434" s="13">
        <v>36.326065491562922</v>
      </c>
      <c r="P434" s="13">
        <v>13.346105976439384</v>
      </c>
      <c r="Q434" s="15"/>
      <c r="R434" s="20">
        <v>0.44487019921464616</v>
      </c>
      <c r="T434" s="118">
        <v>-70.532268796621054</v>
      </c>
      <c r="U434" s="120">
        <v>36.000539198900299</v>
      </c>
      <c r="V434" s="20">
        <v>43.508385276061638</v>
      </c>
      <c r="W434" s="20">
        <v>47.307490036384991</v>
      </c>
      <c r="X434" s="20">
        <v>49.13592434218134</v>
      </c>
    </row>
    <row r="435" spans="1:24">
      <c r="A435" s="13" t="s">
        <v>188</v>
      </c>
      <c r="B435" s="13">
        <v>60</v>
      </c>
      <c r="C435" s="13" t="s">
        <v>372</v>
      </c>
      <c r="D435" s="14">
        <v>-2694.0691480345258</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38.236915386876831</v>
      </c>
      <c r="Q435" s="15"/>
      <c r="R435" s="20">
        <v>1.2745638462292277</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174.58928862274729</v>
      </c>
      <c r="Q436" s="16" t="s">
        <v>2227</v>
      </c>
      <c r="R436" s="20">
        <v>5.8196429540915764</v>
      </c>
      <c r="T436" s="118">
        <v>-2.5683157835955339</v>
      </c>
      <c r="U436" s="120">
        <v>0.2415147001363116</v>
      </c>
      <c r="V436" s="20">
        <v>32.080400620983013</v>
      </c>
      <c r="W436" s="20">
        <v>49.796812034101045</v>
      </c>
      <c r="X436" s="20">
        <v>40.825636659676015</v>
      </c>
    </row>
    <row r="437" spans="1:24">
      <c r="A437" s="13" t="s">
        <v>193</v>
      </c>
      <c r="B437" s="13">
        <v>60</v>
      </c>
      <c r="C437" s="13" t="s">
        <v>372</v>
      </c>
      <c r="D437" s="14">
        <v>-157.15558403428531</v>
      </c>
      <c r="E437" s="17">
        <v>311.5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366.49066686398851</v>
      </c>
      <c r="Q437" s="15"/>
      <c r="R437" s="20">
        <v>12.21635556213295</v>
      </c>
      <c r="T437" s="118">
        <v>-478.48686551811454</v>
      </c>
      <c r="U437" s="120">
        <v>-170.10908494566081</v>
      </c>
      <c r="V437" s="20">
        <v>36.365579631912382</v>
      </c>
      <c r="W437" s="20">
        <v>76.439867464342555</v>
      </c>
      <c r="X437" s="20">
        <v>39.127916063680743</v>
      </c>
    </row>
    <row r="438" spans="1:24">
      <c r="A438" s="13" t="s">
        <v>417</v>
      </c>
      <c r="B438" s="13">
        <v>60</v>
      </c>
      <c r="C438" s="13" t="s">
        <v>372</v>
      </c>
      <c r="D438" s="14">
        <v>-105752.8598849899</v>
      </c>
      <c r="E438" s="17">
        <v>131.1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88.834340805173966</v>
      </c>
      <c r="Q438" s="15"/>
      <c r="R438" s="20">
        <v>2.961144693505799</v>
      </c>
      <c r="T438" s="118">
        <v>-568.23013166855594</v>
      </c>
      <c r="U438" s="120">
        <v>-306.76484015993765</v>
      </c>
      <c r="V438" s="20">
        <v>41.71981747804201</v>
      </c>
      <c r="W438" s="20">
        <v>31.276278013331194</v>
      </c>
      <c r="X438" s="20">
        <v>36.540728613523946</v>
      </c>
    </row>
    <row r="439" spans="1:24">
      <c r="A439" s="13" t="s">
        <v>6</v>
      </c>
      <c r="B439" s="13">
        <v>60</v>
      </c>
      <c r="C439" s="13" t="s">
        <v>372</v>
      </c>
      <c r="D439" s="14">
        <v>2817.4924095673505</v>
      </c>
      <c r="E439" s="17">
        <v>21.2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816.66638070269801</v>
      </c>
      <c r="Q439" s="15"/>
      <c r="R439" s="20">
        <v>27.222212690089933</v>
      </c>
      <c r="T439" s="118">
        <v>-7.6589781201490226</v>
      </c>
      <c r="U439" s="120">
        <v>12.041767732861253</v>
      </c>
      <c r="V439" s="20">
        <v>51.704794843243668</v>
      </c>
      <c r="W439" s="20">
        <v>66.649092455816856</v>
      </c>
      <c r="X439" s="20">
        <v>49.866312633365645</v>
      </c>
    </row>
    <row r="440" spans="1:24">
      <c r="A440" s="13" t="s">
        <v>734</v>
      </c>
      <c r="B440" s="13">
        <v>60</v>
      </c>
      <c r="C440" s="13" t="s">
        <v>372</v>
      </c>
      <c r="D440" s="14">
        <v>-12748.109241906108</v>
      </c>
      <c r="E440" s="17">
        <v>40.5</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102.81485550491895</v>
      </c>
      <c r="Q440" s="15"/>
      <c r="R440" s="20">
        <v>3.4271618501639649</v>
      </c>
      <c r="T440" s="118">
        <v>-25.841355563463964</v>
      </c>
      <c r="U440" s="118">
        <v>62.809552064007121</v>
      </c>
      <c r="V440" s="20">
        <v>45.706489816358577</v>
      </c>
      <c r="W440" s="20">
        <v>32.253765382910217</v>
      </c>
      <c r="X440" s="20">
        <v>55.414077301592151</v>
      </c>
    </row>
    <row r="441" spans="1:24">
      <c r="A441" s="13" t="s">
        <v>301</v>
      </c>
      <c r="B441" s="13">
        <v>60</v>
      </c>
      <c r="C441" s="13" t="s">
        <v>372</v>
      </c>
      <c r="D441" s="14">
        <v>-1857.854420466678</v>
      </c>
      <c r="E441" s="17">
        <v>7.03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263.72274581274849</v>
      </c>
      <c r="Q441" s="15"/>
      <c r="R441" s="20">
        <v>8.7907581937582826</v>
      </c>
      <c r="T441" s="118">
        <v>-4.1091789805470125</v>
      </c>
      <c r="U441" s="120">
        <v>0.28989236075188884</v>
      </c>
      <c r="V441" s="20">
        <v>48.703686563962044</v>
      </c>
      <c r="W441" s="20">
        <v>50.056565443394362</v>
      </c>
      <c r="X441" s="20">
        <v>47.851906452187805</v>
      </c>
    </row>
    <row r="442" spans="1:24">
      <c r="A442" s="13" t="s">
        <v>358</v>
      </c>
      <c r="B442" s="13">
        <v>60</v>
      </c>
      <c r="C442" s="13" t="s">
        <v>372</v>
      </c>
      <c r="D442" s="14">
        <v>-3243.8958513154148</v>
      </c>
      <c r="E442" s="17">
        <v>34.14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562.20998537157141</v>
      </c>
      <c r="Q442" s="15"/>
      <c r="R442" s="20">
        <v>18.740332845719045</v>
      </c>
      <c r="T442" s="118">
        <v>-64.575574857052587</v>
      </c>
      <c r="U442" s="120">
        <v>14.201940683661363</v>
      </c>
      <c r="V442" s="20">
        <v>34.313534648993226</v>
      </c>
      <c r="W442" s="20">
        <v>62.679622194004779</v>
      </c>
      <c r="X442" s="20">
        <v>45.002636817480301</v>
      </c>
    </row>
    <row r="443" spans="1:24">
      <c r="A443" s="13" t="s">
        <v>735</v>
      </c>
      <c r="B443" s="13">
        <v>60</v>
      </c>
      <c r="C443" s="13" t="s">
        <v>372</v>
      </c>
      <c r="D443" s="13">
        <v>3477123.2719423189</v>
      </c>
      <c r="E443" s="17">
        <v>4717.5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-184.47234923214762</v>
      </c>
      <c r="E444" s="17">
        <v>2</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880.20543153000017</v>
      </c>
      <c r="Q444" s="15"/>
      <c r="R444" s="20">
        <v>29.340181051000005</v>
      </c>
      <c r="T444" s="118">
        <v>-0.46254171227106955</v>
      </c>
      <c r="U444" s="118">
        <v>2.1063396099396026</v>
      </c>
      <c r="V444" s="20">
        <v>44.706129918082404</v>
      </c>
      <c r="W444" s="20">
        <v>41.450336730930367</v>
      </c>
      <c r="X444" s="20">
        <v>60.130534239092803</v>
      </c>
    </row>
    <row r="445" spans="1:24">
      <c r="A445" s="13" t="s">
        <v>227</v>
      </c>
      <c r="B445" s="13">
        <v>60</v>
      </c>
      <c r="C445" s="13" t="s">
        <v>372</v>
      </c>
      <c r="D445" s="14">
        <v>1156.3109683445027</v>
      </c>
      <c r="E445" s="17">
        <v>13.25</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1157.4266287566365</v>
      </c>
      <c r="Q445" s="15"/>
      <c r="R445" s="20">
        <v>38.580887625221216</v>
      </c>
      <c r="T445" s="118">
        <v>-6.0387030453342661</v>
      </c>
      <c r="U445" s="120">
        <v>9.6700906059614766</v>
      </c>
      <c r="V445" s="20">
        <v>38.859013852239059</v>
      </c>
      <c r="W445" s="20">
        <v>44.449290410317197</v>
      </c>
      <c r="X445" s="20">
        <v>51.579669460362993</v>
      </c>
    </row>
    <row r="446" spans="1:24">
      <c r="A446" s="13" t="s">
        <v>179</v>
      </c>
      <c r="B446" s="13">
        <v>60</v>
      </c>
      <c r="C446" s="13" t="s">
        <v>372</v>
      </c>
      <c r="D446" s="14">
        <v>1247.7073167718445</v>
      </c>
      <c r="E446" s="17">
        <v>30.18</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1537.1103222131533</v>
      </c>
      <c r="Q446" s="15"/>
      <c r="R446" s="20">
        <v>51.237010740438443</v>
      </c>
      <c r="T446" s="118">
        <v>9.9183249411754915</v>
      </c>
      <c r="U446" s="118">
        <v>58.617459973220143</v>
      </c>
      <c r="V446" s="20">
        <v>45.761873692221663</v>
      </c>
      <c r="W446" s="20">
        <v>43.359821497098892</v>
      </c>
      <c r="X446" s="20">
        <v>67.916253554041887</v>
      </c>
    </row>
    <row r="447" spans="1:24">
      <c r="A447" s="13" t="s">
        <v>449</v>
      </c>
      <c r="B447" s="13">
        <v>60</v>
      </c>
      <c r="C447" s="13" t="s">
        <v>372</v>
      </c>
      <c r="D447" s="14">
        <v>17245.927287675899</v>
      </c>
      <c r="E447" s="17">
        <v>40.98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2175.5975754083729</v>
      </c>
      <c r="Q447" s="15"/>
      <c r="R447" s="20">
        <v>72.519919180279103</v>
      </c>
      <c r="T447" s="120">
        <v>73.145790365336694</v>
      </c>
      <c r="U447" s="118">
        <v>48.280338711153199</v>
      </c>
      <c r="V447" s="20">
        <v>75.982324447895479</v>
      </c>
      <c r="W447" s="20">
        <v>70.538050736389181</v>
      </c>
      <c r="X447" s="20">
        <v>80.955633436325698</v>
      </c>
    </row>
    <row r="448" spans="1:24">
      <c r="A448" s="13" t="s">
        <v>539</v>
      </c>
      <c r="B448" s="13">
        <v>60</v>
      </c>
      <c r="C448" s="13" t="s">
        <v>372</v>
      </c>
      <c r="D448" s="14">
        <v>-2543.9086630154507</v>
      </c>
      <c r="E448" s="17">
        <v>11.38</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874.2591510386618</v>
      </c>
      <c r="Q448" s="16" t="s">
        <v>2201</v>
      </c>
      <c r="R448" s="20">
        <v>29.141971701288728</v>
      </c>
      <c r="T448" s="118">
        <v>6.3666345780560007</v>
      </c>
      <c r="U448" s="118"/>
      <c r="V448" s="20">
        <v>53.270261322895543</v>
      </c>
      <c r="W448" s="20">
        <v>49.230840057586953</v>
      </c>
      <c r="X448" s="20">
        <v>68.52047976081117</v>
      </c>
    </row>
    <row r="449" spans="1:24">
      <c r="A449" s="13" t="s">
        <v>25</v>
      </c>
      <c r="B449" s="13">
        <v>60</v>
      </c>
      <c r="C449" s="13" t="s">
        <v>372</v>
      </c>
      <c r="D449" s="14">
        <v>-24913.784676351439</v>
      </c>
      <c r="E449" s="17">
        <v>143.9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976.67728589104593</v>
      </c>
      <c r="Q449" s="15"/>
      <c r="R449" s="20">
        <v>32.55590952970153</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508.28570594425196</v>
      </c>
      <c r="Q450" s="15"/>
      <c r="R450" s="20">
        <v>16.942856864808398</v>
      </c>
      <c r="T450" s="118">
        <v>-1.2497627202886097</v>
      </c>
      <c r="U450" s="118"/>
      <c r="V450" s="20">
        <v>36.56789038917811</v>
      </c>
      <c r="W450" s="20">
        <v>42.187764084489544</v>
      </c>
      <c r="X450" s="20"/>
    </row>
    <row r="451" spans="1:24">
      <c r="A451" s="13" t="s">
        <v>127</v>
      </c>
      <c r="B451" s="13">
        <v>60</v>
      </c>
      <c r="C451" s="13" t="s">
        <v>372</v>
      </c>
      <c r="D451" s="14">
        <v>-19605.284267939853</v>
      </c>
      <c r="E451" s="17">
        <v>72.8</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463.78059060805572</v>
      </c>
      <c r="Q451" s="15"/>
      <c r="R451" s="20">
        <v>15.459353020268525</v>
      </c>
      <c r="T451" s="118">
        <v>-35.588253815595721</v>
      </c>
      <c r="U451" s="120">
        <v>-87.507806729132795</v>
      </c>
      <c r="V451" s="20">
        <v>43.954250436176373</v>
      </c>
      <c r="W451" s="20">
        <v>37.787625575006558</v>
      </c>
      <c r="X451" s="20">
        <v>44.305945144476027</v>
      </c>
    </row>
    <row r="452" spans="1:24">
      <c r="A452" s="13" t="s">
        <v>155</v>
      </c>
      <c r="B452" s="13">
        <v>60</v>
      </c>
      <c r="C452" s="13" t="s">
        <v>372</v>
      </c>
      <c r="D452" s="14">
        <v>555.7622550171892</v>
      </c>
      <c r="E452" s="17">
        <v>12.61</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753.976819939905</v>
      </c>
      <c r="Q452" s="15"/>
      <c r="R452" s="20">
        <v>25.132560664663501</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401.62800277547484</v>
      </c>
      <c r="Q453" s="15"/>
      <c r="R453" s="20">
        <v>13.387600092515829</v>
      </c>
      <c r="T453" s="118">
        <v>-74.679458171260507</v>
      </c>
      <c r="U453" s="120">
        <v>-13.370357990318382</v>
      </c>
      <c r="V453" s="20">
        <v>22.626136933507699</v>
      </c>
      <c r="W453" s="20">
        <v>39.010417581281544</v>
      </c>
      <c r="X453" s="20">
        <v>41.631508725173468</v>
      </c>
    </row>
    <row r="454" spans="1:24">
      <c r="A454" s="13" t="s">
        <v>468</v>
      </c>
      <c r="B454" s="13">
        <v>60</v>
      </c>
      <c r="C454" s="13" t="s">
        <v>372</v>
      </c>
      <c r="D454" s="14">
        <v>176201.42111571823</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-1330.3423552549987</v>
      </c>
      <c r="E455" s="17">
        <v>18.690000000000001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258.86684240341941</v>
      </c>
      <c r="Q455" s="15"/>
      <c r="R455" s="20">
        <v>8.6288947467806469</v>
      </c>
      <c r="T455" s="118">
        <v>-13.931466661867269</v>
      </c>
      <c r="U455" s="118"/>
      <c r="V455" s="20">
        <v>39.543270771799129</v>
      </c>
      <c r="W455" s="20">
        <v>42.872068958957612</v>
      </c>
      <c r="X455" s="20">
        <v>44.612609617145154</v>
      </c>
    </row>
    <row r="456" spans="1:24">
      <c r="A456" s="13" t="s">
        <v>189</v>
      </c>
      <c r="B456" s="13">
        <v>60</v>
      </c>
      <c r="C456" s="13" t="s">
        <v>372</v>
      </c>
      <c r="D456" s="14">
        <v>3055.7231382866944</v>
      </c>
      <c r="E456" s="17">
        <v>31.58</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1277.6622881535752</v>
      </c>
      <c r="Q456" s="15"/>
      <c r="R456" s="20">
        <v>42.588742938452505</v>
      </c>
      <c r="T456" s="118">
        <v>8.7005320917262097</v>
      </c>
      <c r="U456" s="118">
        <v>46.371750912190883</v>
      </c>
      <c r="V456" s="20">
        <v>45.029180875115813</v>
      </c>
      <c r="W456" s="20">
        <v>39.713124288627988</v>
      </c>
      <c r="X456" s="20">
        <v>63.063187987950535</v>
      </c>
    </row>
    <row r="457" spans="1:24">
      <c r="A457" s="13" t="s">
        <v>26</v>
      </c>
      <c r="B457" s="13">
        <v>60</v>
      </c>
      <c r="C457" s="13" t="s">
        <v>372</v>
      </c>
      <c r="D457" s="14">
        <v>-3398.5325480529837</v>
      </c>
      <c r="E457" s="17">
        <v>10.35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1436.9464177009602</v>
      </c>
      <c r="Q457" s="15"/>
      <c r="R457" s="20">
        <v>47.89821392336534</v>
      </c>
      <c r="T457" s="118">
        <v>6.5032276497829322</v>
      </c>
      <c r="U457" s="118">
        <v>31.471492833380683</v>
      </c>
      <c r="V457" s="20">
        <v>43.424510922395648</v>
      </c>
      <c r="W457" s="20">
        <v>63.10925468860956</v>
      </c>
      <c r="X457" s="20">
        <v>65.749759110369084</v>
      </c>
    </row>
    <row r="458" spans="1:24">
      <c r="A458" s="13" t="s">
        <v>101</v>
      </c>
      <c r="B458" s="13">
        <v>60</v>
      </c>
      <c r="C458" s="13" t="s">
        <v>372</v>
      </c>
      <c r="D458" s="14">
        <v>-3277.7992169150139</v>
      </c>
      <c r="E458" s="17">
        <v>8.84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-742.60911845763997</v>
      </c>
      <c r="E459" s="17">
        <v>12.93</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384.35173743515406</v>
      </c>
      <c r="Q459" s="15"/>
      <c r="R459" s="20">
        <v>12.811724581171802</v>
      </c>
      <c r="T459" s="118">
        <v>-2.7943258852667796</v>
      </c>
      <c r="U459" s="120">
        <v>-17.97100370093899</v>
      </c>
      <c r="V459" s="20">
        <v>48.908376522306789</v>
      </c>
      <c r="W459" s="20">
        <v>37.847160400141519</v>
      </c>
      <c r="X459" s="20">
        <v>45.826534308807986</v>
      </c>
    </row>
    <row r="460" spans="1:24">
      <c r="A460" s="13" t="s">
        <v>264</v>
      </c>
      <c r="B460" s="13">
        <v>60</v>
      </c>
      <c r="C460" s="13" t="s">
        <v>372</v>
      </c>
      <c r="D460" s="14">
        <v>841.16851381001106</v>
      </c>
      <c r="E460" s="17">
        <v>20.12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1498.7150615405749</v>
      </c>
      <c r="Q460" s="15"/>
      <c r="R460" s="20">
        <v>49.957168718019162</v>
      </c>
      <c r="T460" s="118">
        <v>-6.7603260232365869</v>
      </c>
      <c r="U460" s="120">
        <v>6.2236512361377549</v>
      </c>
      <c r="V460" s="20">
        <v>40.018584471509662</v>
      </c>
      <c r="W460" s="20">
        <v>47.118790499964106</v>
      </c>
      <c r="X460" s="20">
        <v>49.616571564040335</v>
      </c>
    </row>
    <row r="461" spans="1:24">
      <c r="A461" s="13" t="s">
        <v>159</v>
      </c>
      <c r="B461" s="13">
        <v>60</v>
      </c>
      <c r="C461" s="13" t="s">
        <v>372</v>
      </c>
      <c r="D461" s="13">
        <v>846.12846785130819</v>
      </c>
      <c r="E461" s="17">
        <v>11.39</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1659.6724584993126</v>
      </c>
      <c r="Q461" s="15"/>
      <c r="R461" s="20">
        <v>55.32241528331042</v>
      </c>
      <c r="T461" s="118">
        <v>-4.8248795455040749</v>
      </c>
      <c r="U461" s="120">
        <v>5.7074270088889989</v>
      </c>
      <c r="V461" s="20">
        <v>41.967134796356817</v>
      </c>
      <c r="W461" s="20">
        <v>52.720791719035169</v>
      </c>
      <c r="X461" s="20">
        <v>49.924042530577154</v>
      </c>
    </row>
    <row r="462" spans="1:24">
      <c r="A462" s="13" t="s">
        <v>293</v>
      </c>
      <c r="B462" s="13">
        <v>60</v>
      </c>
      <c r="C462" s="13" t="s">
        <v>372</v>
      </c>
      <c r="D462" s="14">
        <v>-26735.121842970104</v>
      </c>
      <c r="E462" s="17">
        <v>148.1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307.62367983564053</v>
      </c>
      <c r="Q462" s="15"/>
      <c r="R462" s="20">
        <v>10.254122661188017</v>
      </c>
      <c r="T462" s="118">
        <v>-173.61436978884456</v>
      </c>
      <c r="U462" s="120">
        <v>-54.195187576434307</v>
      </c>
      <c r="V462" s="20">
        <v>32.564651975970442</v>
      </c>
      <c r="W462" s="20">
        <v>50.607874930028508</v>
      </c>
      <c r="X462" s="20">
        <v>38.009618000877239</v>
      </c>
    </row>
    <row r="463" spans="1:24">
      <c r="A463" s="13" t="s">
        <v>32</v>
      </c>
      <c r="B463" s="13">
        <v>60</v>
      </c>
      <c r="C463" s="13" t="s">
        <v>372</v>
      </c>
      <c r="D463" s="13">
        <v>-1213.7308035415551</v>
      </c>
      <c r="E463" s="17">
        <v>10.06</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793.57687631470628</v>
      </c>
      <c r="Q463" s="15"/>
      <c r="R463" s="20">
        <v>26.452562543823543</v>
      </c>
      <c r="T463" s="118">
        <v>-4.2871521120758871</v>
      </c>
      <c r="U463" s="118">
        <v>13.072353816308784</v>
      </c>
      <c r="V463" s="20">
        <v>43.514781193474512</v>
      </c>
      <c r="W463" s="20">
        <v>41.887582414063225</v>
      </c>
      <c r="X463" s="20">
        <v>55.73080553237422</v>
      </c>
    </row>
    <row r="464" spans="1:24">
      <c r="A464" s="13" t="s">
        <v>63</v>
      </c>
      <c r="B464" s="13">
        <v>60</v>
      </c>
      <c r="C464" s="13" t="s">
        <v>372</v>
      </c>
      <c r="D464" s="14">
        <v>-1941.190460816955</v>
      </c>
      <c r="E464" s="17">
        <v>122.1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1130.1430937094469</v>
      </c>
      <c r="Q464" s="15"/>
      <c r="R464" s="20">
        <v>37.671436456981567</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427.02193575115211</v>
      </c>
      <c r="Q465" s="15"/>
      <c r="R465" s="20">
        <v>14.234064525038404</v>
      </c>
      <c r="T465" s="118">
        <v>-163.38153896625244</v>
      </c>
      <c r="U465" s="120">
        <v>-247.78966274110616</v>
      </c>
      <c r="V465" s="20">
        <v>36.214884204786834</v>
      </c>
      <c r="W465" s="20">
        <v>50.182950799528207</v>
      </c>
      <c r="X465" s="20">
        <v>37.041536411714702</v>
      </c>
    </row>
    <row r="466" spans="1:24">
      <c r="A466" s="13" t="s">
        <v>443</v>
      </c>
      <c r="B466" s="13">
        <v>60</v>
      </c>
      <c r="C466" s="13" t="s">
        <v>372</v>
      </c>
      <c r="D466" s="14">
        <v>-2559.9504594843838</v>
      </c>
      <c r="E466" s="17">
        <v>20.18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97.358022353023514</v>
      </c>
      <c r="Q466" s="15"/>
      <c r="R466" s="20">
        <v>3.2452674117674505</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534.0483650809291</v>
      </c>
      <c r="Q467" s="15"/>
      <c r="R467" s="20">
        <v>17.801612169364304</v>
      </c>
      <c r="T467" s="118">
        <v>-0.13587417678550651</v>
      </c>
      <c r="U467" s="120">
        <v>4.5139595698547197</v>
      </c>
      <c r="V467" s="20">
        <v>41.914380174969239</v>
      </c>
      <c r="W467" s="20">
        <v>29.877399490441302</v>
      </c>
      <c r="X467" s="20">
        <v>49.566130256136788</v>
      </c>
    </row>
    <row r="468" spans="1:24">
      <c r="A468" s="13" t="s">
        <v>162</v>
      </c>
      <c r="B468" s="13">
        <v>60</v>
      </c>
      <c r="C468" s="13" t="s">
        <v>372</v>
      </c>
      <c r="D468" s="14">
        <v>463.61130951243723</v>
      </c>
      <c r="E468" s="17">
        <v>10.99</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1717.0824861010155</v>
      </c>
      <c r="Q468" s="15"/>
      <c r="R468" s="20">
        <v>57.236082870033854</v>
      </c>
      <c r="T468" s="118">
        <v>-9.3435471187133601</v>
      </c>
      <c r="U468" s="120">
        <v>4.8751821186487732</v>
      </c>
      <c r="V468" s="20">
        <v>26.508785587336931</v>
      </c>
      <c r="W468" s="20">
        <v>49.428873767083211</v>
      </c>
      <c r="X468" s="20">
        <v>46.616049621781592</v>
      </c>
    </row>
    <row r="469" spans="1:24">
      <c r="A469" s="13" t="s">
        <v>250</v>
      </c>
      <c r="B469" s="13">
        <v>60</v>
      </c>
      <c r="C469" s="13" t="s">
        <v>372</v>
      </c>
      <c r="D469" s="13">
        <v>2271.5481253839798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2223.2130778531846</v>
      </c>
      <c r="Q469" s="15"/>
      <c r="R469" s="20">
        <v>74.107102595106156</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1.1593902317152072</v>
      </c>
      <c r="Q470" s="15"/>
      <c r="R470" s="20">
        <v>3.8646341057173572E-2</v>
      </c>
      <c r="T470" s="118">
        <v>-7486.8165657637928</v>
      </c>
      <c r="U470" s="120">
        <v>-8053.8008569804606</v>
      </c>
      <c r="V470" s="20">
        <v>28.509859121333442</v>
      </c>
      <c r="W470" s="20">
        <v>48.585523155167529</v>
      </c>
      <c r="X470" s="20">
        <v>39.345993466170263</v>
      </c>
    </row>
    <row r="471" spans="1:24">
      <c r="A471" s="13" t="s">
        <v>418</v>
      </c>
      <c r="B471" s="13">
        <v>60</v>
      </c>
      <c r="C471" s="13" t="s">
        <v>372</v>
      </c>
      <c r="D471" s="13">
        <v>37.253934279837253</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1322.4960320133277</v>
      </c>
      <c r="Q471" s="15"/>
      <c r="R471" s="20">
        <v>44.083201067110927</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111.30181332813521</v>
      </c>
      <c r="Q472" s="15"/>
      <c r="R472" s="20">
        <v>3.7100604442711735</v>
      </c>
      <c r="T472" s="118">
        <v>-24.948782903969473</v>
      </c>
      <c r="U472" s="120">
        <v>9.8436099033230562</v>
      </c>
      <c r="V472" s="20">
        <v>38.827823521005961</v>
      </c>
      <c r="W472" s="20">
        <v>48.81881936677771</v>
      </c>
      <c r="X472" s="20">
        <v>48.850051406535208</v>
      </c>
    </row>
    <row r="473" spans="1:24">
      <c r="A473" s="13" t="s">
        <v>126</v>
      </c>
      <c r="B473" s="13">
        <v>60</v>
      </c>
      <c r="C473" s="13" t="s">
        <v>372</v>
      </c>
      <c r="D473" s="14">
        <v>-420.67414044506535</v>
      </c>
      <c r="E473" s="17">
        <v>17.920000000000002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530.01825398223934</v>
      </c>
      <c r="Q473" s="15"/>
      <c r="R473" s="20">
        <v>17.667275132741313</v>
      </c>
      <c r="T473" s="118">
        <v>-1.3953264022028478</v>
      </c>
      <c r="U473" s="120">
        <v>1.2124656118723109</v>
      </c>
      <c r="V473" s="20">
        <v>50.731471516878656</v>
      </c>
      <c r="W473" s="20">
        <v>60.794358752395311</v>
      </c>
      <c r="X473" s="20">
        <v>49.804669931986197</v>
      </c>
    </row>
    <row r="474" spans="1:24">
      <c r="A474" s="13" t="s">
        <v>306</v>
      </c>
      <c r="B474" s="13">
        <v>60</v>
      </c>
      <c r="C474" s="13" t="s">
        <v>372</v>
      </c>
      <c r="D474" s="14">
        <v>38782.878984381168</v>
      </c>
      <c r="E474" s="17">
        <v>76.599999999999994</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1956.4258856755741</v>
      </c>
      <c r="Q474" s="15"/>
      <c r="R474" s="20">
        <v>65.214196189185799</v>
      </c>
      <c r="T474" s="120">
        <v>109.98092102754789</v>
      </c>
      <c r="U474" s="118">
        <v>120.18124691322785</v>
      </c>
      <c r="V474" s="20">
        <v>36.299234400513541</v>
      </c>
      <c r="W474" s="20">
        <v>56.019281439020631</v>
      </c>
      <c r="X474" s="20">
        <v>74.606105743575085</v>
      </c>
    </row>
    <row r="475" spans="1:24">
      <c r="A475" s="13" t="s">
        <v>64</v>
      </c>
      <c r="B475" s="13">
        <v>60</v>
      </c>
      <c r="C475" s="13" t="s">
        <v>372</v>
      </c>
      <c r="D475" s="14">
        <v>64128.708880816986</v>
      </c>
      <c r="E475" s="17">
        <v>158</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2193.8732788029474</v>
      </c>
      <c r="Q475" s="15"/>
      <c r="R475" s="20">
        <v>73.129109293431583</v>
      </c>
      <c r="T475" s="118">
        <v>117.14707014580824</v>
      </c>
      <c r="U475" s="118">
        <v>164.06355813243636</v>
      </c>
      <c r="V475" s="20">
        <v>61.476731175390398</v>
      </c>
      <c r="W475" s="20">
        <v>39.4158577493276</v>
      </c>
      <c r="X475" s="20">
        <v>62.045997434569792</v>
      </c>
    </row>
    <row r="476" spans="1:24">
      <c r="A476" s="13" t="s">
        <v>224</v>
      </c>
      <c r="B476" s="13">
        <v>60</v>
      </c>
      <c r="C476" s="13" t="s">
        <v>372</v>
      </c>
      <c r="D476" s="14">
        <v>-1113.5104481439528</v>
      </c>
      <c r="E476" s="17">
        <v>2.9</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828.58288767473618</v>
      </c>
      <c r="Q476" s="15"/>
      <c r="R476" s="20">
        <v>27.619429589157871</v>
      </c>
      <c r="T476" s="118">
        <v>2.2363526535662537</v>
      </c>
      <c r="U476" s="118">
        <v>4.2425571259958605</v>
      </c>
      <c r="V476" s="20">
        <v>45.528098166408626</v>
      </c>
      <c r="W476" s="20">
        <v>32.615413268132585</v>
      </c>
      <c r="X476" s="20">
        <v>64.01074573542715</v>
      </c>
    </row>
    <row r="477" spans="1:24">
      <c r="A477" s="13" t="s">
        <v>736</v>
      </c>
      <c r="B477" s="13">
        <v>60</v>
      </c>
      <c r="C477" s="13" t="s">
        <v>372</v>
      </c>
      <c r="D477" s="14">
        <v>-13860.857677725633</v>
      </c>
      <c r="E477" s="17">
        <v>39.5</v>
      </c>
      <c r="F477" s="13" t="s">
        <v>699</v>
      </c>
      <c r="G477" s="13" t="s">
        <v>1022</v>
      </c>
      <c r="H477" s="13" t="s">
        <v>1969</v>
      </c>
      <c r="I477" s="13" t="s">
        <v>790</v>
      </c>
      <c r="J477" s="13" t="s">
        <v>1023</v>
      </c>
      <c r="K477" s="13" t="s">
        <v>787</v>
      </c>
      <c r="L477" s="13" t="s">
        <v>1083</v>
      </c>
      <c r="M477" s="13" t="s">
        <v>1970</v>
      </c>
      <c r="N477" s="13" t="s">
        <v>799</v>
      </c>
      <c r="P477" s="13">
        <v>124.37145928597425</v>
      </c>
      <c r="Q477" s="16" t="s">
        <v>2394</v>
      </c>
      <c r="R477" s="20">
        <v>4.1457153095324752</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486.26313112172784</v>
      </c>
      <c r="Q478" s="16" t="s">
        <v>2395</v>
      </c>
      <c r="R478" s="20">
        <v>16.208771037390928</v>
      </c>
      <c r="T478" s="118">
        <v>-272.88721255610227</v>
      </c>
      <c r="U478" s="120">
        <v>139.34660882593079</v>
      </c>
      <c r="V478" s="20">
        <v>36.236018394225063</v>
      </c>
      <c r="W478" s="20">
        <v>49.765014416068254</v>
      </c>
      <c r="X478" s="20">
        <v>46.701158260976435</v>
      </c>
    </row>
    <row r="479" spans="1:24">
      <c r="A479" s="13" t="s">
        <v>359</v>
      </c>
      <c r="B479" s="13">
        <v>60</v>
      </c>
      <c r="C479" s="13" t="s">
        <v>372</v>
      </c>
      <c r="D479" s="14">
        <v>-874.36124245156236</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244.45371108846763</v>
      </c>
      <c r="Q479" s="15"/>
      <c r="R479" s="20">
        <v>8.1484570362822542</v>
      </c>
      <c r="T479" s="118">
        <v>-3.2168989045660679</v>
      </c>
      <c r="U479" s="120">
        <v>-2.8583432648148399</v>
      </c>
      <c r="V479" s="20">
        <v>35.272171215085763</v>
      </c>
      <c r="W479" s="20">
        <v>46.160068714232068</v>
      </c>
      <c r="X479" s="20">
        <v>43.765791037084952</v>
      </c>
    </row>
    <row r="480" spans="1:24">
      <c r="A480" s="13" t="s">
        <v>14</v>
      </c>
      <c r="B480" s="13">
        <v>60</v>
      </c>
      <c r="C480" s="13" t="s">
        <v>372</v>
      </c>
      <c r="D480" s="14">
        <v>54875.146568746517</v>
      </c>
      <c r="E480" s="17">
        <v>252.75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1555.6620301634782</v>
      </c>
      <c r="Q480" s="15"/>
      <c r="R480" s="20">
        <v>51.855401005449274</v>
      </c>
      <c r="T480" s="118">
        <v>118.51896124336719</v>
      </c>
      <c r="U480" s="118">
        <v>488.47818374580385</v>
      </c>
      <c r="V480" s="20">
        <v>51.113028848973123</v>
      </c>
      <c r="W480" s="20">
        <v>44.846800046101279</v>
      </c>
      <c r="X480" s="20">
        <v>59.598369262738032</v>
      </c>
    </row>
    <row r="481" spans="1:24">
      <c r="A481" s="13" t="s">
        <v>738</v>
      </c>
      <c r="B481" s="13">
        <v>60</v>
      </c>
      <c r="C481" s="13" t="s">
        <v>372</v>
      </c>
      <c r="D481" s="14">
        <v>-36544.784626147761</v>
      </c>
      <c r="E481" s="17">
        <v>151.9</v>
      </c>
      <c r="F481" s="13" t="s">
        <v>683</v>
      </c>
      <c r="G481" s="13">
        <v>2238951517</v>
      </c>
      <c r="H481" s="13" t="s">
        <v>1975</v>
      </c>
      <c r="I481" s="13" t="s">
        <v>1008</v>
      </c>
      <c r="J481" s="13">
        <v>9346162322</v>
      </c>
      <c r="K481" s="13">
        <v>0</v>
      </c>
      <c r="L481" s="13" t="s">
        <v>476</v>
      </c>
      <c r="M481" s="13" t="s">
        <v>1976</v>
      </c>
      <c r="N481" s="13" t="s">
        <v>870</v>
      </c>
      <c r="O481" s="13">
        <v>23.516401948437789</v>
      </c>
      <c r="P481" s="13">
        <v>87.497430710276888</v>
      </c>
      <c r="Q481" s="15"/>
      <c r="R481" s="20">
        <v>2.9165810236758962</v>
      </c>
      <c r="T481" s="118">
        <v>-210.87622229670899</v>
      </c>
      <c r="U481" s="120">
        <v>-275.39126238542593</v>
      </c>
      <c r="V481" s="20">
        <v>30.275415863124252</v>
      </c>
      <c r="W481" s="20">
        <v>46.264119053290372</v>
      </c>
      <c r="X481" s="20">
        <v>38.63691518714127</v>
      </c>
    </row>
    <row r="482" spans="1:24">
      <c r="A482" s="13" t="s">
        <v>480</v>
      </c>
      <c r="B482" s="13">
        <v>60</v>
      </c>
      <c r="C482" s="13" t="s">
        <v>372</v>
      </c>
      <c r="D482" s="14">
        <v>-2255.171149537789</v>
      </c>
      <c r="E482" s="17">
        <v>5.53</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107.66971090018281</v>
      </c>
      <c r="Q482" s="15"/>
      <c r="R482" s="20">
        <v>3.5889903633394269</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1602.4094082079332</v>
      </c>
      <c r="Q483" s="15"/>
      <c r="R483" s="20">
        <v>53.413646940264442</v>
      </c>
      <c r="T483" s="118">
        <v>96.318463300941346</v>
      </c>
      <c r="U483" s="118"/>
      <c r="V483" s="20">
        <v>49.438238313289148</v>
      </c>
      <c r="W483" s="20">
        <v>69.589915866610738</v>
      </c>
      <c r="X483" s="20">
        <v>69.810173214931169</v>
      </c>
    </row>
    <row r="484" spans="1:24">
      <c r="A484" s="13" t="s">
        <v>180</v>
      </c>
      <c r="B484" s="13">
        <v>60</v>
      </c>
      <c r="C484" s="13" t="s">
        <v>372</v>
      </c>
      <c r="D484" s="14">
        <v>-97.38819530542564</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447.6871088977569</v>
      </c>
      <c r="Q484" s="16" t="s">
        <v>2396</v>
      </c>
      <c r="R484" s="20">
        <v>14.92290362992523</v>
      </c>
      <c r="T484" s="118">
        <v>-4.2974649142832888E-2</v>
      </c>
      <c r="U484" s="118">
        <v>2.8111803488458209</v>
      </c>
      <c r="V484" s="20">
        <v>49.188397758481983</v>
      </c>
      <c r="W484" s="20">
        <v>55.950477947569723</v>
      </c>
      <c r="X484" s="20">
        <v>58.834464418459731</v>
      </c>
    </row>
    <row r="485" spans="1:24">
      <c r="A485" s="13" t="s">
        <v>313</v>
      </c>
      <c r="B485" s="13">
        <v>60</v>
      </c>
      <c r="C485" s="13" t="s">
        <v>372</v>
      </c>
      <c r="D485" s="14">
        <v>2720.078408079054</v>
      </c>
      <c r="E485" s="17">
        <v>26.46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1904.4627930840825</v>
      </c>
      <c r="Q485" s="15"/>
      <c r="R485" s="20">
        <v>63.48209310280275</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13995.168360634125</v>
      </c>
      <c r="E487" s="17">
        <v>30.58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1779.3361833883496</v>
      </c>
      <c r="Q487" s="15"/>
      <c r="R487" s="20">
        <v>59.311206112944987</v>
      </c>
      <c r="T487" s="118">
        <v>11.526064222372305</v>
      </c>
      <c r="U487" s="120">
        <v>11.180971336953398</v>
      </c>
      <c r="V487" s="20">
        <v>76.352631952309224</v>
      </c>
      <c r="W487" s="20">
        <v>41.847335343299257</v>
      </c>
      <c r="X487" s="20">
        <v>53.683770660190483</v>
      </c>
    </row>
    <row r="488" spans="1:24">
      <c r="A488" s="13" t="s">
        <v>665</v>
      </c>
      <c r="B488" s="13">
        <v>60</v>
      </c>
      <c r="C488" s="13" t="s">
        <v>372</v>
      </c>
      <c r="D488" s="14">
        <v>-1674.2792061367595</v>
      </c>
      <c r="E488" s="17">
        <v>7.81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177.08933982542604</v>
      </c>
      <c r="Q488" s="15"/>
      <c r="R488" s="20">
        <v>5.9029779941808682</v>
      </c>
      <c r="T488" s="118">
        <v>-14.057354023639732</v>
      </c>
      <c r="U488" s="120">
        <v>7.350978139535993</v>
      </c>
      <c r="V488" s="20">
        <v>39.804171170575891</v>
      </c>
      <c r="W488" s="20">
        <v>67.701518167037335</v>
      </c>
      <c r="X488" s="20">
        <v>46.212691470260332</v>
      </c>
    </row>
    <row r="489" spans="1:24">
      <c r="A489" s="13" t="s">
        <v>106</v>
      </c>
      <c r="B489" s="13">
        <v>60</v>
      </c>
      <c r="C489" s="13" t="s">
        <v>372</v>
      </c>
      <c r="D489" s="14">
        <v>31913.285822919377</v>
      </c>
      <c r="E489" s="17">
        <v>49.52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16069.574673115632</v>
      </c>
      <c r="E490" s="17">
        <v>28.4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-9894.1655042176535</v>
      </c>
      <c r="E491" s="17">
        <v>15.97</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273.75775229597906</v>
      </c>
      <c r="Q491" s="16" t="s">
        <v>2397</v>
      </c>
      <c r="R491" s="20">
        <v>9.1252584098659693</v>
      </c>
      <c r="T491" s="118">
        <v>-14.643878096267855</v>
      </c>
      <c r="U491" s="118">
        <v>33.548932187715401</v>
      </c>
      <c r="V491" s="20">
        <v>50.791815983645094</v>
      </c>
      <c r="W491" s="20">
        <v>27.630263069146082</v>
      </c>
      <c r="X491" s="20">
        <v>54.731240856779657</v>
      </c>
    </row>
    <row r="492" spans="1:24">
      <c r="A492" s="13" t="s">
        <v>251</v>
      </c>
      <c r="B492" s="13">
        <v>60</v>
      </c>
      <c r="C492" s="13" t="s">
        <v>372</v>
      </c>
      <c r="D492" s="14">
        <v>10879.519915481382</v>
      </c>
      <c r="E492" s="17">
        <v>93.5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1274.4461173777593</v>
      </c>
      <c r="Q492" s="15"/>
      <c r="R492" s="20">
        <v>42.48153724592531</v>
      </c>
      <c r="T492" s="118">
        <v>-32.317768396688678</v>
      </c>
      <c r="U492" s="120">
        <v>46.962941154733073</v>
      </c>
      <c r="V492" s="20">
        <v>44.494845041832328</v>
      </c>
      <c r="W492" s="20">
        <v>51.12120388393194</v>
      </c>
      <c r="X492" s="20">
        <v>51.089345092839075</v>
      </c>
    </row>
    <row r="493" spans="1:24">
      <c r="A493" s="13" t="s">
        <v>37</v>
      </c>
      <c r="B493" s="13">
        <v>60</v>
      </c>
      <c r="C493" s="13" t="s">
        <v>372</v>
      </c>
      <c r="D493" s="14">
        <v>-1077.9387109968309</v>
      </c>
      <c r="E493" s="17">
        <v>5.21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140.53644921834143</v>
      </c>
      <c r="Q493" s="16" t="s">
        <v>2398</v>
      </c>
      <c r="R493" s="20">
        <v>4.6845483072780478</v>
      </c>
      <c r="T493" s="118">
        <v>-2.5305516382366289</v>
      </c>
      <c r="U493" s="120">
        <v>-5.5769986456818721</v>
      </c>
      <c r="V493" s="20">
        <v>49.815348559187001</v>
      </c>
      <c r="W493" s="20">
        <v>56.847070461570524</v>
      </c>
      <c r="X493" s="20">
        <v>45.55076058747435</v>
      </c>
    </row>
    <row r="494" spans="1:24">
      <c r="A494" s="13" t="s">
        <v>314</v>
      </c>
      <c r="B494" s="13">
        <v>60</v>
      </c>
      <c r="C494" s="13" t="s">
        <v>372</v>
      </c>
      <c r="D494" s="14">
        <v>-32968.051073967072</v>
      </c>
      <c r="E494" s="17">
        <v>54.35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849.75635102546642</v>
      </c>
      <c r="Q494" s="15"/>
      <c r="R494" s="20">
        <v>28.325211700848879</v>
      </c>
      <c r="T494" s="120">
        <v>66.412126345979132</v>
      </c>
      <c r="U494" s="118">
        <v>95.847455405086208</v>
      </c>
      <c r="V494" s="20">
        <v>47.103451928330237</v>
      </c>
      <c r="W494" s="20">
        <v>45.939284235133783</v>
      </c>
      <c r="X494" s="20">
        <v>75.663866930314271</v>
      </c>
    </row>
    <row r="495" spans="1:24">
      <c r="A495" s="13" t="s">
        <v>74</v>
      </c>
      <c r="B495" s="13">
        <v>60</v>
      </c>
      <c r="C495" s="13" t="s">
        <v>372</v>
      </c>
      <c r="D495" s="14">
        <v>2582.5807156972578</v>
      </c>
      <c r="E495" s="17">
        <v>9.61</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1494.6226615081514</v>
      </c>
      <c r="Q495" s="15"/>
      <c r="R495" s="20">
        <v>49.820755383605047</v>
      </c>
      <c r="T495" s="118">
        <v>3.5032101067490018</v>
      </c>
      <c r="U495" s="120">
        <v>2.2524496185884146</v>
      </c>
      <c r="V495" s="20">
        <v>47.057123181819549</v>
      </c>
      <c r="W495" s="20">
        <v>28.518854205007514</v>
      </c>
      <c r="X495" s="20">
        <v>53.463444854400365</v>
      </c>
    </row>
    <row r="496" spans="1:24">
      <c r="A496" s="13" t="s">
        <v>65</v>
      </c>
      <c r="B496" s="13">
        <v>60</v>
      </c>
      <c r="C496" s="13" t="s">
        <v>372</v>
      </c>
      <c r="D496" s="14">
        <v>-842.87130218314132</v>
      </c>
      <c r="E496" s="17">
        <v>19.59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1535.0635783963635</v>
      </c>
      <c r="Q496" s="15"/>
      <c r="R496" s="20">
        <v>51.168785946545448</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-2948.8487670217723</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467.64840928255103</v>
      </c>
      <c r="Q497" s="15"/>
      <c r="R497" s="20">
        <v>15.588280309418368</v>
      </c>
      <c r="T497" s="118">
        <v>-10.267051541574581</v>
      </c>
      <c r="U497" s="118">
        <v>38.67202461470896</v>
      </c>
      <c r="V497" s="20">
        <v>44.574713566606768</v>
      </c>
      <c r="W497" s="20">
        <v>72.106265327643399</v>
      </c>
      <c r="X497" s="20">
        <v>55.07418195697268</v>
      </c>
    </row>
    <row r="498" spans="1:24">
      <c r="A498" s="13" t="s">
        <v>3</v>
      </c>
      <c r="B498" s="13">
        <v>60</v>
      </c>
      <c r="C498" s="13" t="s">
        <v>372</v>
      </c>
      <c r="D498" s="14">
        <v>-471.55790777417826</v>
      </c>
      <c r="E498" s="17">
        <v>2.25</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284.82792404043778</v>
      </c>
      <c r="Q498" s="15"/>
      <c r="R498" s="20">
        <v>9.4942641346812593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13528.620512357535</v>
      </c>
      <c r="E499" s="17">
        <v>53.7</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1415.4574958958935</v>
      </c>
      <c r="Q499" s="15"/>
      <c r="R499" s="20">
        <v>47.181916529863116</v>
      </c>
      <c r="T499" s="118">
        <v>50.396995258092261</v>
      </c>
      <c r="U499" s="120">
        <v>6.7572020250853626</v>
      </c>
      <c r="V499" s="20">
        <v>68.497850707216728</v>
      </c>
      <c r="W499" s="20">
        <v>47.275459468107087</v>
      </c>
      <c r="X499" s="20">
        <v>56.871729415162442</v>
      </c>
    </row>
    <row r="500" spans="1:24">
      <c r="A500" s="13" t="s">
        <v>450</v>
      </c>
      <c r="B500" s="13">
        <v>60</v>
      </c>
      <c r="C500" s="13" t="s">
        <v>372</v>
      </c>
      <c r="D500" s="14">
        <v>-1235.5672873021463</v>
      </c>
      <c r="E500" s="17">
        <v>21.22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963.44964738002602</v>
      </c>
      <c r="Q500" s="16" t="s">
        <v>2399</v>
      </c>
      <c r="R500" s="20">
        <v>32.11498824600087</v>
      </c>
      <c r="T500" s="118">
        <v>88.8366393280549</v>
      </c>
      <c r="U500" s="120">
        <v>18.388397861643284</v>
      </c>
      <c r="V500" s="20">
        <v>54.080301733951103</v>
      </c>
      <c r="W500" s="20">
        <v>47.763307984050954</v>
      </c>
      <c r="X500" s="20">
        <v>55.902329196283176</v>
      </c>
    </row>
    <row r="501" spans="1:24">
      <c r="A501" s="13" t="s">
        <v>544</v>
      </c>
      <c r="B501" s="13">
        <v>60</v>
      </c>
      <c r="C501" s="13" t="s">
        <v>372</v>
      </c>
      <c r="D501" s="14">
        <v>-7338.8793762227779</v>
      </c>
      <c r="E501" s="17">
        <v>46.52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373.79123353376178</v>
      </c>
      <c r="Q501" s="15"/>
      <c r="R501" s="20">
        <v>12.459707784458725</v>
      </c>
      <c r="T501" s="118">
        <v>11.615137948390526</v>
      </c>
      <c r="U501" s="118"/>
      <c r="V501" s="20">
        <v>46.011299085864771</v>
      </c>
      <c r="W501" s="20">
        <v>61.971707461940674</v>
      </c>
      <c r="X501" s="20">
        <v>64.666267015151689</v>
      </c>
    </row>
    <row r="502" spans="1:24">
      <c r="A502" s="13" t="s">
        <v>419</v>
      </c>
      <c r="B502" s="13">
        <v>60</v>
      </c>
      <c r="C502" s="13" t="s">
        <v>372</v>
      </c>
      <c r="D502" s="13">
        <v>-1239.3639591199124</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233.1301498524636</v>
      </c>
      <c r="Q502" s="15"/>
      <c r="R502" s="20">
        <v>7.7710049950821203</v>
      </c>
      <c r="T502" s="118">
        <v>-4.8266579786979724</v>
      </c>
      <c r="U502" s="120">
        <v>1.2401916143307368</v>
      </c>
      <c r="V502" s="20">
        <v>30.773740825918178</v>
      </c>
      <c r="W502" s="20">
        <v>37.714771803478875</v>
      </c>
      <c r="X502" s="20">
        <v>46.394386540718045</v>
      </c>
    </row>
    <row r="503" spans="1:24">
      <c r="A503" s="13" t="s">
        <v>740</v>
      </c>
      <c r="B503" s="13">
        <v>60</v>
      </c>
      <c r="C503" s="13" t="s">
        <v>372</v>
      </c>
      <c r="D503" s="14">
        <v>-4221.6288827252683</v>
      </c>
      <c r="E503" s="17">
        <v>4.4000000000000004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-2020.0374151219335</v>
      </c>
      <c r="E504" s="17">
        <v>9.98</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940.54472300147836</v>
      </c>
      <c r="Q504" s="16" t="s">
        <v>2400</v>
      </c>
      <c r="R504" s="20">
        <v>31.351490766715944</v>
      </c>
      <c r="T504" s="120">
        <v>19.877861448337182</v>
      </c>
      <c r="U504" s="118">
        <v>21.147249783914141</v>
      </c>
      <c r="V504" s="20">
        <v>57.300152197460463</v>
      </c>
      <c r="W504" s="20">
        <v>40.883475253273382</v>
      </c>
      <c r="X504" s="20">
        <v>84.346265448176339</v>
      </c>
    </row>
    <row r="505" spans="1:24">
      <c r="A505" s="13" t="s">
        <v>296</v>
      </c>
      <c r="B505" s="13">
        <v>60</v>
      </c>
      <c r="C505" s="13" t="s">
        <v>372</v>
      </c>
      <c r="D505" s="14">
        <v>323023.4606893083</v>
      </c>
      <c r="E505" s="17">
        <v>351.75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68.536086973587999</v>
      </c>
      <c r="Q506" s="16" t="s">
        <v>2221</v>
      </c>
      <c r="R506" s="20">
        <v>2.2845362324529335</v>
      </c>
      <c r="T506" s="118">
        <v>-2.7437476510748127</v>
      </c>
      <c r="U506" s="120">
        <v>-0.425872926090336</v>
      </c>
      <c r="V506" s="20">
        <v>35.799805726003008</v>
      </c>
      <c r="W506" s="20">
        <v>81.712091129254944</v>
      </c>
      <c r="X506" s="20">
        <v>44.952639435794076</v>
      </c>
    </row>
    <row r="507" spans="1:24">
      <c r="A507" s="13" t="s">
        <v>638</v>
      </c>
      <c r="B507" s="13">
        <v>60</v>
      </c>
      <c r="C507" s="13" t="s">
        <v>372</v>
      </c>
      <c r="D507" s="14">
        <v>-1171.2119066515215</v>
      </c>
      <c r="E507" s="17">
        <v>8.2200000000000006</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697.65442972684184</v>
      </c>
      <c r="Q507" s="15"/>
      <c r="R507" s="20">
        <v>23.255147657561395</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76.748447470469969</v>
      </c>
      <c r="Q508" s="15"/>
      <c r="R508" s="20">
        <v>2.5582815823489988</v>
      </c>
      <c r="T508" s="118">
        <v>-1.6275672390233531</v>
      </c>
      <c r="U508" s="120">
        <v>-1.1211833210114541</v>
      </c>
      <c r="V508" s="20">
        <v>41.861487137648446</v>
      </c>
      <c r="W508" s="20">
        <v>49.123678802321017</v>
      </c>
      <c r="X508" s="20">
        <v>46.610137829016566</v>
      </c>
    </row>
    <row r="509" spans="1:24">
      <c r="A509" s="13" t="s">
        <v>333</v>
      </c>
      <c r="B509" s="13">
        <v>60</v>
      </c>
      <c r="C509" s="13" t="s">
        <v>372</v>
      </c>
      <c r="D509" s="14">
        <v>-430.66672842551947</v>
      </c>
      <c r="E509" s="17">
        <v>2.16</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163.70720909031951</v>
      </c>
      <c r="Q509" s="16" t="s">
        <v>2401</v>
      </c>
      <c r="R509" s="20">
        <v>5.4569069696773171</v>
      </c>
      <c r="T509" s="118">
        <v>-2.0065299811740722</v>
      </c>
      <c r="U509" s="120">
        <v>0.33942265931139026</v>
      </c>
      <c r="V509" s="20">
        <v>26.032644213390114</v>
      </c>
      <c r="W509" s="20">
        <v>73.780094029554334</v>
      </c>
      <c r="X509" s="20">
        <v>44.354023230929414</v>
      </c>
    </row>
    <row r="510" spans="1:24">
      <c r="A510" s="13" t="s">
        <v>254</v>
      </c>
      <c r="B510" s="13">
        <v>60</v>
      </c>
      <c r="C510" s="13" t="s">
        <v>372</v>
      </c>
      <c r="D510" s="14">
        <v>-8092.2306774751005</v>
      </c>
      <c r="E510" s="17">
        <v>38.82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240.08454778194903</v>
      </c>
      <c r="Q510" s="15"/>
      <c r="R510" s="20">
        <v>8.0028182593983015</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792.52628605919051</v>
      </c>
      <c r="Q511" s="15"/>
      <c r="R511" s="20">
        <v>26.417542868639682</v>
      </c>
      <c r="T511" s="118">
        <v>-30.53658125723139</v>
      </c>
      <c r="U511" s="118">
        <v>15.444447534620682</v>
      </c>
      <c r="V511" s="20">
        <v>21.928079835474943</v>
      </c>
      <c r="W511" s="20">
        <v>50.189244949910588</v>
      </c>
      <c r="X511" s="20">
        <v>45.775558280009015</v>
      </c>
    </row>
    <row r="512" spans="1:24">
      <c r="A512" s="13" t="s">
        <v>96</v>
      </c>
      <c r="B512" s="13">
        <v>60</v>
      </c>
      <c r="C512" s="13" t="s">
        <v>372</v>
      </c>
      <c r="D512" s="13">
        <v>-287.61947479510218</v>
      </c>
      <c r="E512" s="17">
        <v>3.16</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619.22116888140965</v>
      </c>
      <c r="Q512" s="15"/>
      <c r="R512" s="20">
        <v>20.640705629380321</v>
      </c>
      <c r="T512" s="118">
        <v>-2.5917674611399022</v>
      </c>
      <c r="U512" s="120">
        <v>-3.0663721888758211</v>
      </c>
      <c r="V512" s="20">
        <v>38.193111782445804</v>
      </c>
      <c r="W512" s="20">
        <v>45.884965948261808</v>
      </c>
      <c r="X512" s="20">
        <v>43.653931383692296</v>
      </c>
    </row>
    <row r="513" spans="1:24">
      <c r="A513" s="13" t="s">
        <v>530</v>
      </c>
      <c r="B513" s="13">
        <v>60</v>
      </c>
      <c r="C513" s="13" t="s">
        <v>372</v>
      </c>
      <c r="D513" s="14">
        <v>-98091.310774065612</v>
      </c>
      <c r="E513" s="17">
        <v>212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339.40530524790199</v>
      </c>
      <c r="Q513" s="15"/>
      <c r="R513" s="20">
        <v>11.313510174930066</v>
      </c>
      <c r="T513" s="118">
        <v>57.440581538753008</v>
      </c>
      <c r="U513" s="118">
        <v>522.75849388818278</v>
      </c>
      <c r="V513" s="20">
        <v>55.850827729905227</v>
      </c>
      <c r="W513" s="20">
        <v>38.857538451639769</v>
      </c>
      <c r="X513" s="20">
        <v>61.812917820918997</v>
      </c>
    </row>
    <row r="514" spans="1:24">
      <c r="A514" s="13" t="s">
        <v>517</v>
      </c>
      <c r="B514" s="13">
        <v>60</v>
      </c>
      <c r="C514" s="13" t="s">
        <v>372</v>
      </c>
      <c r="D514" s="14">
        <v>1500.1806434815458</v>
      </c>
      <c r="E514" s="17">
        <v>15.16</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2163.2862422620274</v>
      </c>
      <c r="Q514" s="15"/>
      <c r="R514" s="20">
        <v>72.109541408734245</v>
      </c>
      <c r="T514" s="118">
        <v>3.5794406957717939</v>
      </c>
      <c r="U514" s="118"/>
      <c r="V514" s="20">
        <v>45.515141217005585</v>
      </c>
      <c r="W514" s="20">
        <v>27.031018500417645</v>
      </c>
      <c r="X514" s="20">
        <v>54.11126908668512</v>
      </c>
    </row>
    <row r="515" spans="1:24">
      <c r="A515" s="13" t="s">
        <v>335</v>
      </c>
      <c r="B515" s="13">
        <v>60</v>
      </c>
      <c r="C515" s="13" t="s">
        <v>372</v>
      </c>
      <c r="D515" s="14">
        <v>-6539.9169837617419</v>
      </c>
      <c r="E515" s="17">
        <v>22.52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37.056114157930892</v>
      </c>
      <c r="Q515" s="15"/>
      <c r="R515" s="20">
        <v>1.235203805264363</v>
      </c>
      <c r="T515" s="118">
        <v>-33.911170162624025</v>
      </c>
      <c r="U515" s="120">
        <v>7.1835617133958252</v>
      </c>
      <c r="V515" s="20">
        <v>36.24069697441</v>
      </c>
      <c r="W515" s="20">
        <v>60.06870529191162</v>
      </c>
      <c r="X515" s="20">
        <v>45.458307569199043</v>
      </c>
    </row>
    <row r="516" spans="1:24">
      <c r="A516" s="13" t="s">
        <v>212</v>
      </c>
      <c r="B516" s="13">
        <v>60</v>
      </c>
      <c r="C516" s="13" t="s">
        <v>372</v>
      </c>
      <c r="D516" s="14">
        <v>-3864.6969896459814</v>
      </c>
      <c r="E516" s="17">
        <v>8.3800000000000008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347.42693431718391</v>
      </c>
      <c r="Q516" s="16" t="s">
        <v>2232</v>
      </c>
      <c r="R516" s="20">
        <v>11.580897810572797</v>
      </c>
      <c r="T516" s="118">
        <v>4.2165415057117883</v>
      </c>
      <c r="U516" s="120">
        <v>-6.5886282356110826</v>
      </c>
      <c r="V516" s="20">
        <v>40.478525727147101</v>
      </c>
      <c r="W516" s="20">
        <v>26.134473582550807</v>
      </c>
      <c r="X516" s="20">
        <v>50.603153966854791</v>
      </c>
    </row>
    <row r="517" spans="1:24">
      <c r="A517" s="13" t="s">
        <v>742</v>
      </c>
      <c r="B517" s="13">
        <v>60</v>
      </c>
      <c r="C517" s="13" t="s">
        <v>372</v>
      </c>
      <c r="D517" s="14">
        <v>-3921.9901967498317</v>
      </c>
      <c r="E517" s="17">
        <v>10.39</v>
      </c>
      <c r="F517" s="13" t="s">
        <v>695</v>
      </c>
      <c r="G517" s="13" t="s">
        <v>1049</v>
      </c>
      <c r="H517" s="13" t="s">
        <v>2018</v>
      </c>
      <c r="I517" s="13" t="s">
        <v>499</v>
      </c>
      <c r="J517" s="13" t="s">
        <v>1050</v>
      </c>
      <c r="K517" s="13" t="s">
        <v>801</v>
      </c>
      <c r="L517" s="13" t="s">
        <v>1064</v>
      </c>
      <c r="M517" s="13" t="s">
        <v>2019</v>
      </c>
      <c r="N517" s="13" t="s">
        <v>1161</v>
      </c>
      <c r="P517" s="13">
        <v>26.33230338189442</v>
      </c>
      <c r="Q517" s="15"/>
      <c r="R517" s="20">
        <v>0.87774344606314736</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349.16735011826796</v>
      </c>
      <c r="Q518" s="15"/>
      <c r="R518" s="20">
        <v>11.638911670608932</v>
      </c>
      <c r="T518" s="118">
        <v>-4.1514814543791401</v>
      </c>
      <c r="U518" s="120">
        <v>2.3592416556488294</v>
      </c>
      <c r="V518" s="20">
        <v>37.422831398441971</v>
      </c>
      <c r="W518" s="20">
        <v>49.180972792480851</v>
      </c>
      <c r="X518" s="20">
        <v>46.743532776429305</v>
      </c>
    </row>
    <row r="519" spans="1:24">
      <c r="A519" s="13" t="s">
        <v>429</v>
      </c>
      <c r="B519" s="13">
        <v>60</v>
      </c>
      <c r="C519" s="13" t="s">
        <v>372</v>
      </c>
      <c r="D519" s="13">
        <v>-1244.6651438763245</v>
      </c>
      <c r="E519" s="17">
        <v>3.07</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242.76825258069778</v>
      </c>
      <c r="Q519" s="15"/>
      <c r="R519" s="20">
        <v>8.0922750860232586</v>
      </c>
      <c r="T519" s="118">
        <v>-4.3684312982325002</v>
      </c>
      <c r="U519" s="120">
        <v>-6.2802940698487664</v>
      </c>
      <c r="V519" s="20">
        <v>25.408185082253805</v>
      </c>
      <c r="W519" s="20">
        <v>45.497671100002108</v>
      </c>
      <c r="X519" s="20">
        <v>34.628383682136665</v>
      </c>
    </row>
    <row r="520" spans="1:24">
      <c r="A520" s="13" t="s">
        <v>420</v>
      </c>
      <c r="B520" s="13">
        <v>60</v>
      </c>
      <c r="C520" s="13" t="s">
        <v>372</v>
      </c>
      <c r="D520" s="13">
        <v>533.24103571377179</v>
      </c>
      <c r="E520" s="17">
        <v>21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1426.0940117429886</v>
      </c>
      <c r="Q520" s="15"/>
      <c r="R520" s="20">
        <v>47.536467058099625</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393.15151489549743</v>
      </c>
      <c r="Q521" s="16" t="s">
        <v>2222</v>
      </c>
      <c r="R521" s="20">
        <v>13.105050496516581</v>
      </c>
      <c r="T521" s="118">
        <v>-13.623063056031395</v>
      </c>
      <c r="U521" s="120">
        <v>-8.8818611838931538</v>
      </c>
      <c r="V521" s="20">
        <v>21.059878113334676</v>
      </c>
      <c r="W521" s="20">
        <v>43.79261404204977</v>
      </c>
      <c r="X521" s="20">
        <v>39.116034692750887</v>
      </c>
    </row>
    <row r="522" spans="1:24">
      <c r="A522" s="13" t="s">
        <v>451</v>
      </c>
      <c r="B522" s="13">
        <v>60</v>
      </c>
      <c r="C522" s="13" t="s">
        <v>372</v>
      </c>
      <c r="D522" s="14">
        <v>-10631.354950665806</v>
      </c>
      <c r="E522" s="17">
        <v>11.27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436.17085704993258</v>
      </c>
      <c r="Q522" s="15"/>
      <c r="R522" s="20">
        <v>14.539028568331085</v>
      </c>
      <c r="T522" s="118">
        <v>-0.20834933772126973</v>
      </c>
      <c r="U522" s="120">
        <v>3.7942845056101504</v>
      </c>
      <c r="V522" s="20">
        <v>38.220807066612601</v>
      </c>
      <c r="W522" s="20">
        <v>40.010333787092243</v>
      </c>
      <c r="X522" s="20">
        <v>52.004085725171365</v>
      </c>
    </row>
    <row r="523" spans="1:24">
      <c r="A523" s="13" t="s">
        <v>4</v>
      </c>
      <c r="B523" s="13">
        <v>60</v>
      </c>
      <c r="C523" s="13" t="s">
        <v>372</v>
      </c>
      <c r="D523" s="14">
        <v>15215.294662976859</v>
      </c>
      <c r="E523" s="17">
        <v>57.65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1885.88118338961</v>
      </c>
      <c r="Q523" s="15"/>
      <c r="R523" s="20">
        <v>62.862706112986999</v>
      </c>
      <c r="T523" s="118">
        <v>4.9072539347562838</v>
      </c>
      <c r="U523" s="120">
        <v>28.41315172184359</v>
      </c>
      <c r="V523" s="20">
        <v>50.962896757368284</v>
      </c>
      <c r="W523" s="20">
        <v>54.964192016352328</v>
      </c>
      <c r="X523" s="20">
        <v>53.907578123276451</v>
      </c>
    </row>
    <row r="524" spans="1:24">
      <c r="A524" s="13" t="s">
        <v>422</v>
      </c>
      <c r="B524" s="13">
        <v>60</v>
      </c>
      <c r="C524" s="13" t="s">
        <v>372</v>
      </c>
      <c r="D524" s="14">
        <v>23908.493569964263</v>
      </c>
      <c r="E524" s="17">
        <v>135.1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1098.8214080465905</v>
      </c>
      <c r="Q524" s="15"/>
      <c r="R524" s="20">
        <v>36.627380268219682</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423.22333823739427</v>
      </c>
      <c r="Q525" s="15"/>
      <c r="R525" s="20">
        <v>14.107444607913143</v>
      </c>
      <c r="T525" s="118">
        <v>-2.8693332607865463</v>
      </c>
      <c r="U525" s="120">
        <v>-2.5408026393432914</v>
      </c>
      <c r="V525" s="20">
        <v>36.545087487072962</v>
      </c>
      <c r="W525" s="20">
        <v>49.652451192051736</v>
      </c>
      <c r="X525" s="20">
        <v>39.60322894614351</v>
      </c>
    </row>
    <row r="526" spans="1:24">
      <c r="A526" s="13" t="s">
        <v>423</v>
      </c>
      <c r="B526" s="13">
        <v>60</v>
      </c>
      <c r="C526" s="13" t="s">
        <v>372</v>
      </c>
      <c r="D526" s="14">
        <v>-127474.71494607283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274.79283238761911</v>
      </c>
      <c r="Q526" s="15"/>
      <c r="R526" s="20">
        <v>9.1597610795873035</v>
      </c>
      <c r="T526" s="118">
        <v>-170.13660586115805</v>
      </c>
      <c r="U526" s="120">
        <v>66.640041728524011</v>
      </c>
      <c r="V526" s="20">
        <v>36.752139528921667</v>
      </c>
      <c r="W526" s="20">
        <v>38.133932937689941</v>
      </c>
      <c r="X526" s="20">
        <v>48.794759288901702</v>
      </c>
    </row>
    <row r="527" spans="1:24">
      <c r="A527" s="13" t="s">
        <v>360</v>
      </c>
      <c r="B527" s="13">
        <v>60</v>
      </c>
      <c r="C527" s="13" t="s">
        <v>372</v>
      </c>
      <c r="D527" s="14">
        <v>-17042.478053428313</v>
      </c>
      <c r="E527" s="17">
        <v>32.72</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538.58804902147062</v>
      </c>
      <c r="Q527" s="15"/>
      <c r="R527" s="20">
        <v>17.952934967382355</v>
      </c>
      <c r="T527" s="118">
        <v>36.546864205958016</v>
      </c>
      <c r="U527" s="120">
        <v>39.1501587445849</v>
      </c>
      <c r="V527" s="20">
        <v>58.478459981238657</v>
      </c>
      <c r="W527" s="20">
        <v>51.806275040737297</v>
      </c>
      <c r="X527" s="20">
        <v>55.942527304643718</v>
      </c>
    </row>
    <row r="528" spans="1:24">
      <c r="A528" s="13" t="s">
        <v>520</v>
      </c>
      <c r="B528" s="13">
        <v>60</v>
      </c>
      <c r="C528" s="13" t="s">
        <v>372</v>
      </c>
      <c r="D528" s="14">
        <v>-78228.4669382313</v>
      </c>
      <c r="E528" s="17">
        <v>29.22</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-628.65189149432513</v>
      </c>
      <c r="E529" s="17">
        <v>6.82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777.79409640023846</v>
      </c>
      <c r="Q529" s="15"/>
      <c r="R529" s="20">
        <v>25.92646988000795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14.72</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-26227.427282163375</v>
      </c>
      <c r="E531" s="17">
        <v>236.7</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538.63926020823351</v>
      </c>
      <c r="Q531" s="15"/>
      <c r="R531" s="20">
        <v>17.954642006941118</v>
      </c>
      <c r="T531" s="118">
        <v>55.023845576045289</v>
      </c>
      <c r="U531" s="118">
        <v>275.88084699578076</v>
      </c>
      <c r="V531" s="20">
        <v>63.875219122795002</v>
      </c>
      <c r="W531" s="20">
        <v>60.267101805314191</v>
      </c>
      <c r="X531" s="20">
        <v>58.289077406333185</v>
      </c>
    </row>
    <row r="532" spans="1:24">
      <c r="A532" s="13" t="s">
        <v>482</v>
      </c>
      <c r="B532" s="13">
        <v>60</v>
      </c>
      <c r="C532" s="13" t="s">
        <v>372</v>
      </c>
      <c r="D532" s="14">
        <v>177958.12511301052</v>
      </c>
      <c r="E532" s="17">
        <v>516</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2114.255747475851</v>
      </c>
      <c r="Q532" s="15"/>
      <c r="R532" s="20">
        <v>70.475191582528367</v>
      </c>
      <c r="T532" s="118">
        <v>47.920156234668525</v>
      </c>
      <c r="U532" s="118"/>
      <c r="V532" s="20">
        <v>41.468757960141851</v>
      </c>
      <c r="W532" s="20">
        <v>38.957110263016659</v>
      </c>
      <c r="X532" s="20">
        <v>47.295154744551624</v>
      </c>
    </row>
    <row r="533" spans="1:24">
      <c r="A533" s="13" t="s">
        <v>474</v>
      </c>
      <c r="B533" s="13">
        <v>60</v>
      </c>
      <c r="C533" s="13" t="s">
        <v>372</v>
      </c>
      <c r="D533" s="14">
        <v>-8478.188864837115</v>
      </c>
      <c r="E533" s="17">
        <v>7.55</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251.41109569251469</v>
      </c>
      <c r="Q533" s="16" t="s">
        <v>2220</v>
      </c>
      <c r="R533" s="20">
        <v>8.3803698564171558</v>
      </c>
      <c r="T533" s="118">
        <v>-19.898438615752543</v>
      </c>
      <c r="U533" s="120">
        <v>6.0515514326187692</v>
      </c>
      <c r="V533" s="20">
        <v>23.151319784988331</v>
      </c>
      <c r="W533" s="20">
        <v>20.707188869080007</v>
      </c>
      <c r="X533" s="20">
        <v>41.405933939360416</v>
      </c>
    </row>
    <row r="534" spans="1:24">
      <c r="A534" s="13" t="s">
        <v>234</v>
      </c>
      <c r="B534" s="13">
        <v>60</v>
      </c>
      <c r="C534" s="13" t="s">
        <v>372</v>
      </c>
      <c r="D534" s="14">
        <v>-2246.4671572949155</v>
      </c>
      <c r="E534" s="17">
        <v>17.190000000000001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475.47376957864003</v>
      </c>
      <c r="Q534" s="15"/>
      <c r="R534" s="20">
        <v>15.849125652621334</v>
      </c>
      <c r="T534" s="118">
        <v>4.2254449524152804</v>
      </c>
      <c r="U534" s="120">
        <v>-4.1947121501258522</v>
      </c>
      <c r="V534" s="20">
        <v>46.520929633905936</v>
      </c>
      <c r="W534" s="20">
        <v>49.75900979603427</v>
      </c>
      <c r="X534" s="20">
        <v>50.750404894799537</v>
      </c>
    </row>
    <row r="535" spans="1:24">
      <c r="A535" s="13" t="s">
        <v>246</v>
      </c>
      <c r="B535" s="13">
        <v>60</v>
      </c>
      <c r="C535" s="13" t="s">
        <v>372</v>
      </c>
      <c r="D535" s="14">
        <v>-18496.581275053926</v>
      </c>
      <c r="E535" s="17">
        <v>266.75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193.46324715893178</v>
      </c>
      <c r="Q535" s="15"/>
      <c r="R535" s="20">
        <v>6.4487749052977259</v>
      </c>
      <c r="T535" s="118">
        <v>-57.321492631862156</v>
      </c>
      <c r="U535" s="120">
        <v>233.03298073721777</v>
      </c>
      <c r="V535" s="20">
        <v>51.153691106193925</v>
      </c>
      <c r="W535" s="20">
        <v>56.576105524192073</v>
      </c>
      <c r="X535" s="20">
        <v>54.771902310811932</v>
      </c>
    </row>
    <row r="536" spans="1:24">
      <c r="A536" s="13" t="s">
        <v>744</v>
      </c>
      <c r="B536" s="13">
        <v>60</v>
      </c>
      <c r="C536" s="13" t="s">
        <v>372</v>
      </c>
      <c r="D536" s="14">
        <v>58017.202579044635</v>
      </c>
      <c r="E536" s="17">
        <v>147.1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1626.7544681282523</v>
      </c>
      <c r="Q536" s="15"/>
      <c r="R536" s="20">
        <v>54.225148937608409</v>
      </c>
      <c r="T536" s="118">
        <v>-65.863912142307299</v>
      </c>
      <c r="U536" s="120">
        <v>77.141710618150796</v>
      </c>
      <c r="V536" s="20">
        <v>54.010534961936891</v>
      </c>
      <c r="W536" s="20">
        <v>55.833038437447712</v>
      </c>
      <c r="X536" s="20">
        <v>48.361090933733095</v>
      </c>
    </row>
    <row r="537" spans="1:24">
      <c r="A537" s="13" t="s">
        <v>5</v>
      </c>
      <c r="B537" s="13">
        <v>60</v>
      </c>
      <c r="C537" s="13" t="s">
        <v>372</v>
      </c>
      <c r="D537" s="14">
        <v>-21684.255200076022</v>
      </c>
      <c r="E537" s="17">
        <v>96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321.01471476396398</v>
      </c>
      <c r="Q537" s="15"/>
      <c r="R537" s="20">
        <v>10.700490492132133</v>
      </c>
      <c r="T537" s="118">
        <v>-24.564515457481235</v>
      </c>
      <c r="U537" s="120">
        <v>82.168074911351567</v>
      </c>
      <c r="V537" s="20">
        <v>42.436984985597235</v>
      </c>
      <c r="W537" s="20">
        <v>51.655982911704548</v>
      </c>
      <c r="X537" s="20">
        <v>55.594238300636924</v>
      </c>
    </row>
    <row r="538" spans="1:24">
      <c r="A538" s="13" t="s">
        <v>551</v>
      </c>
      <c r="B538" s="13">
        <v>60</v>
      </c>
      <c r="C538" s="13" t="s">
        <v>372</v>
      </c>
      <c r="D538" s="14">
        <v>265.09147444102155</v>
      </c>
      <c r="E538" s="17">
        <v>137.9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1265.6043773380643</v>
      </c>
      <c r="Q538" s="15"/>
      <c r="R538" s="20">
        <v>42.186812577935477</v>
      </c>
      <c r="T538" s="120">
        <v>209.65642723889303</v>
      </c>
      <c r="U538" s="118"/>
      <c r="V538" s="20">
        <v>62.225630230549783</v>
      </c>
      <c r="W538" s="20">
        <v>46.336378456861617</v>
      </c>
      <c r="X538" s="20">
        <v>78.578194791083291</v>
      </c>
    </row>
    <row r="539" spans="1:24">
      <c r="A539" s="13" t="s">
        <v>27</v>
      </c>
      <c r="B539" s="13">
        <v>60</v>
      </c>
      <c r="C539" s="13" t="s">
        <v>372</v>
      </c>
      <c r="D539" s="14">
        <v>-171.06110919900885</v>
      </c>
      <c r="E539" s="17">
        <v>16.43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538.05638403212788</v>
      </c>
      <c r="Q539" s="15"/>
      <c r="R539" s="20">
        <v>17.935212801070929</v>
      </c>
      <c r="T539" s="118">
        <v>-6.4196654244457818</v>
      </c>
      <c r="U539" s="120">
        <v>16.926085343402271</v>
      </c>
      <c r="V539" s="20">
        <v>70.930814138393586</v>
      </c>
      <c r="W539" s="20">
        <v>37.007430910684882</v>
      </c>
      <c r="X539" s="20">
        <v>51.364978679050083</v>
      </c>
    </row>
    <row r="540" spans="1:24">
      <c r="A540" s="13" t="s">
        <v>668</v>
      </c>
      <c r="B540" s="13">
        <v>60</v>
      </c>
      <c r="C540" s="13" t="s">
        <v>372</v>
      </c>
      <c r="D540" s="14">
        <v>-17028.347073691279</v>
      </c>
      <c r="E540" s="17">
        <v>44.44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1911.6902772132785</v>
      </c>
      <c r="Q540" s="16" t="s">
        <v>2203</v>
      </c>
      <c r="R540" s="20">
        <v>63.723009240442614</v>
      </c>
      <c r="T540" s="120">
        <v>104.15531141383717</v>
      </c>
      <c r="U540" s="118">
        <v>83.747451236614978</v>
      </c>
      <c r="V540" s="20">
        <v>97.176047874678645</v>
      </c>
      <c r="W540" s="20">
        <v>58.67982374642196</v>
      </c>
      <c r="X540" s="20">
        <v>71.874150238515625</v>
      </c>
    </row>
    <row r="541" spans="1:24">
      <c r="A541" s="13" t="s">
        <v>110</v>
      </c>
      <c r="B541" s="13">
        <v>60</v>
      </c>
      <c r="C541" s="13" t="s">
        <v>372</v>
      </c>
      <c r="D541" s="14">
        <v>-1645.3595133047916</v>
      </c>
      <c r="E541" s="17">
        <v>7.24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297.29844381515454</v>
      </c>
      <c r="Q541" s="15"/>
      <c r="R541" s="20">
        <v>9.9099481271718179</v>
      </c>
      <c r="T541" s="118">
        <v>-14.400726520665312</v>
      </c>
      <c r="U541" s="118">
        <v>8.5816841310440672</v>
      </c>
      <c r="V541" s="20">
        <v>32.620351137624588</v>
      </c>
      <c r="W541" s="20">
        <v>46.716294405522902</v>
      </c>
      <c r="X541" s="20">
        <v>47.008226291360636</v>
      </c>
    </row>
    <row r="542" spans="1:24">
      <c r="A542" s="13" t="s">
        <v>452</v>
      </c>
      <c r="B542" s="13">
        <v>60</v>
      </c>
      <c r="C542" s="13" t="s">
        <v>372</v>
      </c>
      <c r="D542" s="14">
        <v>41879.878589680287</v>
      </c>
      <c r="E542" s="17">
        <v>195</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1889.5776840276742</v>
      </c>
      <c r="Q542" s="16" t="s">
        <v>2205</v>
      </c>
      <c r="R542" s="20">
        <v>62.985922800922474</v>
      </c>
      <c r="T542" s="118">
        <v>-200.86821646803685</v>
      </c>
      <c r="U542" s="118">
        <v>479.86712591797328</v>
      </c>
      <c r="V542" s="20">
        <v>49.432735571127189</v>
      </c>
      <c r="W542" s="20">
        <v>42.728887504560674</v>
      </c>
      <c r="X542" s="20">
        <v>54.568230358262028</v>
      </c>
    </row>
    <row r="543" spans="1:24">
      <c r="A543" s="13" t="s">
        <v>198</v>
      </c>
      <c r="B543" s="13">
        <v>60</v>
      </c>
      <c r="C543" s="13" t="s">
        <v>372</v>
      </c>
      <c r="D543" s="14">
        <v>-9055.9400341649271</v>
      </c>
      <c r="E543" s="17">
        <v>8.74</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120096.93705957603</v>
      </c>
      <c r="E544" s="17">
        <v>207.3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1861.6216783356879</v>
      </c>
      <c r="Q544" s="15"/>
      <c r="R544" s="20">
        <v>62.054055944522929</v>
      </c>
      <c r="T544" s="118">
        <v>3.897660662144915</v>
      </c>
      <c r="U544" s="118">
        <v>299.20560178130955</v>
      </c>
      <c r="V544" s="20">
        <v>49.960379765960589</v>
      </c>
      <c r="W544" s="20">
        <v>64.637682514996072</v>
      </c>
      <c r="X544" s="20">
        <v>63.980478626261764</v>
      </c>
    </row>
    <row r="545" spans="1:24">
      <c r="A545" s="13" t="s">
        <v>294</v>
      </c>
      <c r="B545" s="13">
        <v>60</v>
      </c>
      <c r="C545" s="13" t="s">
        <v>372</v>
      </c>
      <c r="D545" s="14">
        <v>-44951.079833172116</v>
      </c>
      <c r="E545" s="17">
        <v>293.75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518.11723800727975</v>
      </c>
      <c r="Q545" s="15"/>
      <c r="R545" s="20">
        <v>17.270574600242657</v>
      </c>
      <c r="T545" s="118">
        <v>-44.475610959204914</v>
      </c>
      <c r="U545" s="120">
        <v>174.44648581846479</v>
      </c>
      <c r="V545" s="20">
        <v>37.787780099582385</v>
      </c>
      <c r="W545" s="20">
        <v>59.824330603432202</v>
      </c>
      <c r="X545" s="20">
        <v>54.006946482677115</v>
      </c>
    </row>
    <row r="546" spans="1:24">
      <c r="A546" s="13" t="s">
        <v>247</v>
      </c>
      <c r="B546" s="13">
        <v>60</v>
      </c>
      <c r="C546" s="13" t="s">
        <v>372</v>
      </c>
      <c r="D546" s="14">
        <v>90153.723841544881</v>
      </c>
      <c r="E546" s="17">
        <v>204.8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1858.8598456375498</v>
      </c>
      <c r="Q546" s="15"/>
      <c r="R546" s="20">
        <v>61.961994854584994</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-12718.036981642057</v>
      </c>
      <c r="E548" s="17">
        <v>77.2</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431.73500198840452</v>
      </c>
      <c r="Q548" s="15"/>
      <c r="R548" s="20">
        <v>14.391166732946818</v>
      </c>
      <c r="T548" s="118">
        <v>-76.743584311928572</v>
      </c>
      <c r="U548" s="120">
        <v>4.412225157790175</v>
      </c>
      <c r="V548" s="20">
        <v>30.79495900005185</v>
      </c>
      <c r="W548" s="20">
        <v>46.055923503875391</v>
      </c>
      <c r="X548" s="20">
        <v>43.923696652867633</v>
      </c>
    </row>
    <row r="549" spans="1:24">
      <c r="A549" s="13" t="s">
        <v>45</v>
      </c>
      <c r="B549" s="13">
        <v>60</v>
      </c>
      <c r="C549" s="13" t="s">
        <v>372</v>
      </c>
      <c r="D549" s="13">
        <v>-190350.46979160712</v>
      </c>
      <c r="E549" s="17">
        <v>367.25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920.37155347300109</v>
      </c>
      <c r="Q549" s="15"/>
      <c r="R549" s="20">
        <v>30.679051782433369</v>
      </c>
      <c r="T549" s="118">
        <v>244.96523003751065</v>
      </c>
      <c r="U549" s="118">
        <v>1021.8771577238363</v>
      </c>
      <c r="V549" s="20">
        <v>58.282899853302808</v>
      </c>
      <c r="W549" s="20">
        <v>55.628476451466469</v>
      </c>
      <c r="X549" s="20">
        <v>64.271129168278406</v>
      </c>
    </row>
    <row r="550" spans="1:24">
      <c r="A550" s="13" t="s">
        <v>195</v>
      </c>
      <c r="B550" s="13">
        <v>60</v>
      </c>
      <c r="C550" s="13" t="s">
        <v>372</v>
      </c>
      <c r="D550" s="14">
        <v>-23852.60227997577</v>
      </c>
      <c r="E550" s="17">
        <v>70.400000000000006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203.44241658496611</v>
      </c>
      <c r="Q550" s="15"/>
      <c r="R550" s="20">
        <v>6.7814138861655371</v>
      </c>
      <c r="T550" s="118">
        <v>-99.900218731162624</v>
      </c>
      <c r="U550" s="120">
        <v>-28.863242632020985</v>
      </c>
      <c r="V550" s="20">
        <v>34.667858318696297</v>
      </c>
      <c r="W550" s="20">
        <v>37.929512396822318</v>
      </c>
      <c r="X550" s="20">
        <v>39.279169115739464</v>
      </c>
    </row>
    <row r="551" spans="1:24">
      <c r="A551" s="13" t="s">
        <v>444</v>
      </c>
      <c r="B551" s="13">
        <v>60</v>
      </c>
      <c r="C551" s="13" t="s">
        <v>372</v>
      </c>
      <c r="D551" s="14">
        <v>11311.288777394921</v>
      </c>
      <c r="E551" s="17">
        <v>30.08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1752.5876374885595</v>
      </c>
      <c r="Q551" s="16" t="s">
        <v>2402</v>
      </c>
      <c r="R551" s="20">
        <v>58.419587916285316</v>
      </c>
      <c r="T551" s="118">
        <v>18.807908116061611</v>
      </c>
      <c r="U551" s="120">
        <v>25.125682894865449</v>
      </c>
      <c r="V551" s="20">
        <v>62.871864779493336</v>
      </c>
      <c r="W551" s="20">
        <v>31.565895976934609</v>
      </c>
      <c r="X551" s="20">
        <v>62.542388579324331</v>
      </c>
    </row>
    <row r="552" spans="1:24">
      <c r="A552" s="13" t="s">
        <v>196</v>
      </c>
      <c r="B552" s="13">
        <v>60</v>
      </c>
      <c r="C552" s="13" t="s">
        <v>372</v>
      </c>
      <c r="D552" s="14">
        <v>-39227.445464854325</v>
      </c>
      <c r="E552" s="17">
        <v>261</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468.86293403312538</v>
      </c>
      <c r="Q552" s="15"/>
      <c r="R552" s="20">
        <v>15.628764467770846</v>
      </c>
      <c r="T552" s="118">
        <v>-113.53208896093804</v>
      </c>
      <c r="U552" s="120">
        <v>209.31370866447793</v>
      </c>
      <c r="V552" s="20">
        <v>40.040078417394199</v>
      </c>
      <c r="W552" s="20">
        <v>54.034442073672146</v>
      </c>
      <c r="X552" s="20">
        <v>52.55077635584923</v>
      </c>
    </row>
    <row r="553" spans="1:24">
      <c r="A553" s="13" t="s">
        <v>676</v>
      </c>
      <c r="B553" s="13">
        <v>60</v>
      </c>
      <c r="C553" s="13" t="s">
        <v>372</v>
      </c>
      <c r="D553" s="14">
        <v>7621.8934571699037</v>
      </c>
      <c r="E553" s="17">
        <v>51.25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1555.190163912913</v>
      </c>
      <c r="Q553" s="15"/>
      <c r="R553" s="20">
        <v>51.839672130430436</v>
      </c>
      <c r="T553" s="118">
        <v>20.491768772654879</v>
      </c>
      <c r="U553" s="118">
        <v>71.396247277888207</v>
      </c>
      <c r="V553" s="20">
        <v>49.707837407619252</v>
      </c>
      <c r="W553" s="20">
        <v>37.5408719156991</v>
      </c>
      <c r="X553" s="20">
        <v>64.157756323735285</v>
      </c>
    </row>
    <row r="554" spans="1:24">
      <c r="A554" s="13" t="s">
        <v>112</v>
      </c>
      <c r="B554" s="13">
        <v>60</v>
      </c>
      <c r="C554" s="13" t="s">
        <v>372</v>
      </c>
      <c r="D554" s="14">
        <v>8794.161829138573</v>
      </c>
      <c r="E554" s="17">
        <v>48.4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2193.5510956746016</v>
      </c>
      <c r="Q554" s="15"/>
      <c r="R554" s="20">
        <v>73.118369855820049</v>
      </c>
      <c r="T554" s="118">
        <v>8.3620314524709727</v>
      </c>
      <c r="U554" s="118">
        <v>54.373845729728671</v>
      </c>
      <c r="V554" s="20">
        <v>54.930330533152201</v>
      </c>
      <c r="W554" s="20">
        <v>46.005809946972974</v>
      </c>
      <c r="X554" s="20">
        <v>62.426226258183938</v>
      </c>
    </row>
    <row r="555" spans="1:24">
      <c r="A555" s="13" t="s">
        <v>746</v>
      </c>
      <c r="B555" s="13">
        <v>60</v>
      </c>
      <c r="C555" s="13" t="s">
        <v>372</v>
      </c>
      <c r="D555" s="14">
        <v>30782.560225484303</v>
      </c>
      <c r="E555" s="17">
        <v>105.3</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1877.0237552317712</v>
      </c>
      <c r="Q555" s="15"/>
      <c r="R555" s="20">
        <v>62.567458507725711</v>
      </c>
      <c r="T555" s="118">
        <v>24.224036763759642</v>
      </c>
      <c r="U555" s="118">
        <v>132.67537599043948</v>
      </c>
      <c r="V555" s="20">
        <v>50.283046332353429</v>
      </c>
      <c r="W555" s="20">
        <v>40.941373676375441</v>
      </c>
      <c r="X555" s="20">
        <v>61.663905953275048</v>
      </c>
    </row>
    <row r="556" spans="1:24">
      <c r="A556" s="13" t="s">
        <v>229</v>
      </c>
      <c r="B556" s="13">
        <v>60</v>
      </c>
      <c r="C556" s="13" t="s">
        <v>372</v>
      </c>
      <c r="D556" s="14">
        <v>-130.82677758362138</v>
      </c>
      <c r="E556" s="17">
        <v>93.25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1009.3605873765728</v>
      </c>
      <c r="Q556" s="15"/>
      <c r="R556" s="20">
        <v>33.645352912552426</v>
      </c>
      <c r="T556" s="118">
        <v>2.475714329287797</v>
      </c>
      <c r="U556" s="118">
        <v>132.00186735683388</v>
      </c>
      <c r="V556" s="20">
        <v>35.71705601088771</v>
      </c>
      <c r="W556" s="20">
        <v>58.9631350776245</v>
      </c>
      <c r="X556" s="20">
        <v>66.486591037547143</v>
      </c>
    </row>
    <row r="557" spans="1:24">
      <c r="A557" s="13" t="s">
        <v>669</v>
      </c>
      <c r="B557" s="13">
        <v>60</v>
      </c>
      <c r="C557" s="13" t="s">
        <v>372</v>
      </c>
      <c r="D557" s="13">
        <v>4001489.2457876024</v>
      </c>
      <c r="E557" s="17">
        <v>3555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2652.7429963190198</v>
      </c>
      <c r="Q557" s="15"/>
      <c r="R557" s="20">
        <v>88.424766543967323</v>
      </c>
      <c r="T557" s="120">
        <v>3580.4204497531509</v>
      </c>
      <c r="U557" s="118">
        <v>4455.6658443303613</v>
      </c>
      <c r="V557" s="20">
        <v>66.843109442881357</v>
      </c>
      <c r="W557" s="20">
        <v>68.015402351915441</v>
      </c>
      <c r="X557" s="20">
        <v>96.051415804778358</v>
      </c>
    </row>
    <row r="558" spans="1:24">
      <c r="A558" s="13" t="s">
        <v>241</v>
      </c>
      <c r="B558" s="13">
        <v>60</v>
      </c>
      <c r="C558" s="13" t="s">
        <v>372</v>
      </c>
      <c r="D558" s="14">
        <v>-620.61909008344514</v>
      </c>
      <c r="E558" s="17">
        <v>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254.24735114066206</v>
      </c>
      <c r="Q558" s="16" t="s">
        <v>2403</v>
      </c>
      <c r="R558" s="20">
        <v>8.4749117046887346</v>
      </c>
      <c r="T558" s="118">
        <v>-5.2168690772219257</v>
      </c>
      <c r="U558" s="120">
        <v>-3.0539797538592506</v>
      </c>
      <c r="V558" s="20">
        <v>38.666970462616909</v>
      </c>
      <c r="W558" s="20">
        <v>33.640898233107201</v>
      </c>
      <c r="X558" s="20">
        <v>38.115784386433369</v>
      </c>
    </row>
    <row r="559" spans="1:24">
      <c r="A559" s="13" t="s">
        <v>747</v>
      </c>
      <c r="B559" s="13">
        <v>60</v>
      </c>
      <c r="C559" s="13" t="s">
        <v>372</v>
      </c>
      <c r="D559" s="14">
        <v>35166.546018425041</v>
      </c>
      <c r="E559" s="17">
        <v>137.6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1874.151616479719</v>
      </c>
      <c r="Q559" s="15"/>
      <c r="R559" s="20">
        <v>62.471720549323969</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443.2385862547282</v>
      </c>
      <c r="Q560" s="15"/>
      <c r="R560" s="20">
        <v>14.774619541824274</v>
      </c>
      <c r="T560" s="118">
        <v>-5.0008396876768835</v>
      </c>
      <c r="U560" s="120">
        <v>-5.2552850563109921</v>
      </c>
      <c r="V560" s="20">
        <v>46.102935837491387</v>
      </c>
      <c r="W560" s="20">
        <v>61.219159634957826</v>
      </c>
      <c r="X560" s="20">
        <v>43.444516381277012</v>
      </c>
    </row>
    <row r="561" spans="1:24">
      <c r="A561" s="13" t="s">
        <v>748</v>
      </c>
      <c r="B561" s="13">
        <v>60</v>
      </c>
      <c r="C561" s="13" t="s">
        <v>372</v>
      </c>
      <c r="D561" s="14">
        <v>-611.31326782669862</v>
      </c>
      <c r="E561" s="17">
        <v>11.11</v>
      </c>
      <c r="F561" s="13" t="s">
        <v>374</v>
      </c>
      <c r="G561" s="13">
        <v>0</v>
      </c>
      <c r="H561" s="13" t="s">
        <v>2070</v>
      </c>
      <c r="I561" s="13">
        <v>16.860156785714285</v>
      </c>
      <c r="J561" s="13">
        <v>47208439000</v>
      </c>
      <c r="K561" s="13">
        <v>2800000000</v>
      </c>
      <c r="L561" s="13">
        <v>0.65242572413800848</v>
      </c>
      <c r="M561" s="13">
        <v>30800000000</v>
      </c>
      <c r="N561" s="13" t="s">
        <v>986</v>
      </c>
      <c r="O561" s="13">
        <v>0</v>
      </c>
      <c r="P561" s="13">
        <v>461.9942541747277</v>
      </c>
      <c r="Q561" s="15"/>
      <c r="R561" s="20">
        <v>15.399808472490923</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1111.1949767616534</v>
      </c>
      <c r="Q562" s="15"/>
      <c r="R562" s="20">
        <v>37.039832558721777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-11496.580426169274</v>
      </c>
      <c r="E563" s="17">
        <v>50.95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133.68755086942156</v>
      </c>
      <c r="Q563" s="15"/>
      <c r="R563" s="20">
        <v>4.456251695647385</v>
      </c>
      <c r="T563" s="118">
        <v>-25.88006852500115</v>
      </c>
      <c r="U563" s="120">
        <v>51.90761880703036</v>
      </c>
      <c r="V563" s="20">
        <v>47.513432415159272</v>
      </c>
      <c r="W563" s="20">
        <v>63.210248684791715</v>
      </c>
      <c r="X563" s="20">
        <v>53.808126217974333</v>
      </c>
    </row>
    <row r="564" spans="1:24">
      <c r="A564" s="13" t="s">
        <v>1</v>
      </c>
      <c r="B564" s="13">
        <v>60</v>
      </c>
      <c r="C564" s="13" t="s">
        <v>372</v>
      </c>
      <c r="D564" s="14">
        <v>21062.881488471136</v>
      </c>
      <c r="E564" s="17">
        <v>422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904.16290682007082</v>
      </c>
      <c r="Q564" s="15"/>
      <c r="R564" s="20">
        <v>30.138763560669027</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791.74038742437392</v>
      </c>
      <c r="Q565" s="16" t="s">
        <v>2203</v>
      </c>
      <c r="R565" s="20">
        <v>26.391346247479131</v>
      </c>
      <c r="T565" s="118">
        <v>-5.485135171373452</v>
      </c>
      <c r="U565" s="120">
        <v>-14.553774781147713</v>
      </c>
      <c r="V565" s="20">
        <v>38.97052529247496</v>
      </c>
      <c r="W565" s="20">
        <v>46.611610128045122</v>
      </c>
      <c r="X565" s="20">
        <v>37.179107648054178</v>
      </c>
    </row>
    <row r="566" spans="1:24">
      <c r="A566" s="13" t="s">
        <v>236</v>
      </c>
      <c r="B566" s="13">
        <v>60</v>
      </c>
      <c r="C566" s="13" t="s">
        <v>372</v>
      </c>
      <c r="D566" s="14">
        <v>-239.2791545929951</v>
      </c>
      <c r="E566" s="17">
        <v>1.94</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433.67944445300878</v>
      </c>
      <c r="Q566" s="15"/>
      <c r="R566" s="20">
        <v>14.45598148176696</v>
      </c>
      <c r="T566" s="118">
        <v>-2.2815970115572837</v>
      </c>
      <c r="U566" s="120">
        <v>-8.2709144904801271</v>
      </c>
      <c r="V566" s="20">
        <v>31.781273540174773</v>
      </c>
      <c r="W566" s="20">
        <v>49.845636444766519</v>
      </c>
      <c r="X566" s="20">
        <v>38.10319182398927</v>
      </c>
    </row>
    <row r="567" spans="1:24">
      <c r="A567" s="13" t="s">
        <v>259</v>
      </c>
      <c r="B567" s="13">
        <v>60</v>
      </c>
      <c r="C567" s="13" t="s">
        <v>372</v>
      </c>
      <c r="D567" s="14">
        <v>235859.87978598723</v>
      </c>
      <c r="E567" s="17">
        <v>389.5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2847.0392121811947</v>
      </c>
      <c r="Q567" s="15"/>
      <c r="R567" s="20">
        <v>94.901307072706487</v>
      </c>
      <c r="T567" s="120">
        <v>455.07615910540096</v>
      </c>
      <c r="U567" s="118">
        <v>409.97547007183726</v>
      </c>
      <c r="V567" s="20">
        <v>75.023490232403233</v>
      </c>
      <c r="W567" s="20">
        <v>71.555691634019581</v>
      </c>
      <c r="X567" s="20">
        <v>73.749406468335891</v>
      </c>
    </row>
    <row r="568" spans="1:24">
      <c r="A568" s="13" t="s">
        <v>118</v>
      </c>
      <c r="B568" s="13">
        <v>60</v>
      </c>
      <c r="C568" s="13" t="s">
        <v>372</v>
      </c>
      <c r="D568" s="14">
        <v>-1753.8208639324714</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95.812036467061645</v>
      </c>
      <c r="Q568" s="15"/>
      <c r="R568" s="20">
        <v>3.193734548902055</v>
      </c>
      <c r="T568" s="118">
        <v>-7.7264878900894907</v>
      </c>
      <c r="U568" s="120">
        <v>-7.4241990298242833</v>
      </c>
      <c r="V568" s="20">
        <v>34.888249888999518</v>
      </c>
      <c r="W568" s="20">
        <v>38.435074249593143</v>
      </c>
      <c r="X568" s="20">
        <v>45.039842178072405</v>
      </c>
    </row>
    <row r="569" spans="1:24">
      <c r="A569" s="13" t="s">
        <v>70</v>
      </c>
      <c r="B569" s="13">
        <v>60</v>
      </c>
      <c r="C569" s="13" t="s">
        <v>372</v>
      </c>
      <c r="D569" s="13">
        <v>3307.3179455236</v>
      </c>
      <c r="E569" s="17">
        <v>28.4</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1889.8946102464758</v>
      </c>
      <c r="Q569" s="15"/>
      <c r="R569" s="20">
        <v>62.996487008215858</v>
      </c>
      <c r="T569" s="118">
        <v>-11.764040466939782</v>
      </c>
      <c r="U569" s="120">
        <v>8.4950249280835521</v>
      </c>
      <c r="V569" s="20">
        <v>47.296585213485848</v>
      </c>
      <c r="W569" s="20">
        <v>45.92760448821199</v>
      </c>
      <c r="X569" s="20">
        <v>48.445529902191758</v>
      </c>
    </row>
    <row r="570" spans="1:24">
      <c r="A570" s="13" t="s">
        <v>750</v>
      </c>
      <c r="B570" s="13">
        <v>60</v>
      </c>
      <c r="C570" s="13" t="s">
        <v>372</v>
      </c>
      <c r="D570" s="14">
        <v>-740.03934664979454</v>
      </c>
      <c r="E570" s="17">
        <v>5.99</v>
      </c>
      <c r="F570" s="13" t="s">
        <v>683</v>
      </c>
      <c r="G570" s="13">
        <v>8018316367</v>
      </c>
      <c r="H570" s="13" t="s">
        <v>2079</v>
      </c>
      <c r="I570" s="13" t="s">
        <v>790</v>
      </c>
      <c r="J570" s="13">
        <v>54752015449</v>
      </c>
      <c r="K570" s="13">
        <v>0</v>
      </c>
      <c r="L570" s="13" t="s">
        <v>1099</v>
      </c>
      <c r="M570" s="13" t="s">
        <v>2080</v>
      </c>
      <c r="N570" s="13" t="s">
        <v>2081</v>
      </c>
      <c r="O570" s="13">
        <v>304.66968663870136</v>
      </c>
      <c r="P570" s="13">
        <v>553.5691007065152</v>
      </c>
      <c r="Q570" s="15"/>
      <c r="R570" s="20">
        <v>18.452303356883839</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21.7</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-445159.28852497152</v>
      </c>
      <c r="E572" s="17">
        <v>1460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815.88838903857686</v>
      </c>
      <c r="Q572" s="15"/>
      <c r="R572" s="20">
        <v>27.196279634619227</v>
      </c>
      <c r="T572" s="118">
        <v>1439.6819178664009</v>
      </c>
      <c r="U572" s="118">
        <v>3316.2264235635666</v>
      </c>
      <c r="V572" s="20">
        <v>68.234484867080994</v>
      </c>
      <c r="W572" s="20">
        <v>72.913123126563974</v>
      </c>
      <c r="X572" s="20">
        <v>67.769996346869604</v>
      </c>
    </row>
    <row r="573" spans="1:24">
      <c r="A573" s="13" t="s">
        <v>312</v>
      </c>
      <c r="B573" s="13">
        <v>60</v>
      </c>
      <c r="C573" s="13" t="s">
        <v>372</v>
      </c>
      <c r="D573" s="14">
        <v>-3400.5423993192708</v>
      </c>
      <c r="E573" s="17">
        <v>21.02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284.31943776585939</v>
      </c>
      <c r="Q573" s="15"/>
      <c r="R573" s="20">
        <v>9.477314592195313</v>
      </c>
      <c r="T573" s="118">
        <v>-40.801468846899809</v>
      </c>
      <c r="U573" s="120">
        <v>9.4505848743104082</v>
      </c>
      <c r="V573" s="20">
        <v>28.396389812919427</v>
      </c>
      <c r="W573" s="20">
        <v>70.975334756768234</v>
      </c>
      <c r="X573" s="20">
        <v>43.957218508143967</v>
      </c>
    </row>
    <row r="574" spans="1:24">
      <c r="A574" s="13" t="s">
        <v>237</v>
      </c>
      <c r="B574" s="13">
        <v>60</v>
      </c>
      <c r="C574" s="13" t="s">
        <v>372</v>
      </c>
      <c r="D574" s="14">
        <v>-8912.6466883776338</v>
      </c>
      <c r="E574" s="17">
        <v>89.05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444.45409688429459</v>
      </c>
      <c r="Q574" s="15"/>
      <c r="R574" s="20">
        <v>14.815136562809819</v>
      </c>
      <c r="T574" s="118">
        <v>-116.91340547440461</v>
      </c>
      <c r="U574" s="120">
        <v>11.212985175614705</v>
      </c>
      <c r="V574" s="20">
        <v>28.499523836350285</v>
      </c>
      <c r="W574" s="20">
        <v>46.154704091622456</v>
      </c>
      <c r="X574" s="20">
        <v>41.962608755136358</v>
      </c>
    </row>
    <row r="575" spans="1:24">
      <c r="A575" s="13" t="s">
        <v>751</v>
      </c>
      <c r="B575" s="13">
        <v>60</v>
      </c>
      <c r="C575" s="13" t="s">
        <v>372</v>
      </c>
      <c r="D575" s="14">
        <v>-230.24891450566187</v>
      </c>
      <c r="E575" s="17">
        <v>1.65</v>
      </c>
      <c r="F575" s="13" t="s">
        <v>699</v>
      </c>
      <c r="G575" s="13" t="s">
        <v>991</v>
      </c>
      <c r="H575" s="13" t="s">
        <v>2086</v>
      </c>
      <c r="I575" s="13" t="s">
        <v>1128</v>
      </c>
      <c r="J575" s="13" t="s">
        <v>1010</v>
      </c>
      <c r="K575" s="13" t="s">
        <v>988</v>
      </c>
      <c r="L575" s="13" t="s">
        <v>1173</v>
      </c>
      <c r="M575" s="13" t="s">
        <v>2087</v>
      </c>
      <c r="N575" s="13" t="s">
        <v>656</v>
      </c>
      <c r="P575" s="13">
        <v>204.50967049844249</v>
      </c>
      <c r="Q575" s="16" t="s">
        <v>2202</v>
      </c>
      <c r="R575" s="20">
        <v>6.81698901661475</v>
      </c>
      <c r="T575" s="118">
        <v>-1.4954317454041455</v>
      </c>
      <c r="U575" s="120">
        <v>0.91713910133480514</v>
      </c>
      <c r="V575" s="20">
        <v>38.908089263355521</v>
      </c>
      <c r="W575" s="20">
        <v>46.191456399429079</v>
      </c>
      <c r="X575" s="20">
        <v>46.817706040580667</v>
      </c>
    </row>
    <row r="576" spans="1:24">
      <c r="A576" s="13" t="s">
        <v>424</v>
      </c>
      <c r="B576" s="13">
        <v>60</v>
      </c>
      <c r="C576" s="13" t="s">
        <v>372</v>
      </c>
      <c r="D576" s="14">
        <v>-149115.36671452239</v>
      </c>
      <c r="E576" s="17">
        <v>225.3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416.69099343899296</v>
      </c>
      <c r="Q576" s="15"/>
      <c r="R576" s="20">
        <v>13.889699781299765</v>
      </c>
      <c r="T576" s="118">
        <v>176.28781053585726</v>
      </c>
      <c r="U576" s="118">
        <v>307.59605878629912</v>
      </c>
      <c r="V576" s="20">
        <v>46.803826699137495</v>
      </c>
      <c r="W576" s="20">
        <v>47.712925699231313</v>
      </c>
      <c r="X576" s="20">
        <v>60.868746652196336</v>
      </c>
    </row>
    <row r="577" spans="1:24">
      <c r="A577" s="13" t="s">
        <v>108</v>
      </c>
      <c r="B577" s="13">
        <v>60</v>
      </c>
      <c r="C577" s="13" t="s">
        <v>372</v>
      </c>
      <c r="D577" s="14">
        <v>-80.250491230220433</v>
      </c>
      <c r="E577" s="17">
        <v>8.1300000000000008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918.01997858028074</v>
      </c>
      <c r="Q577" s="15"/>
      <c r="R577" s="20">
        <v>30.600665952676025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-2340.27105143074</v>
      </c>
      <c r="E579" s="17">
        <v>10.43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394.54428662322448</v>
      </c>
      <c r="Q579" s="15"/>
      <c r="R579" s="20">
        <v>13.15147622077415</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6781.5352429596132</v>
      </c>
      <c r="E581" s="17">
        <v>34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2224.039345916734</v>
      </c>
      <c r="Q581" s="15"/>
      <c r="R581" s="20">
        <v>74.134644863891126</v>
      </c>
      <c r="T581" s="118">
        <v>-14.32365874041782</v>
      </c>
      <c r="U581" s="118">
        <v>33.663612105580256</v>
      </c>
      <c r="V581" s="20">
        <v>37.722328216791169</v>
      </c>
      <c r="W581" s="20">
        <v>68.670109019486873</v>
      </c>
      <c r="X581" s="20">
        <v>53.605953012770769</v>
      </c>
    </row>
    <row r="582" spans="1:24">
      <c r="A582" s="13" t="s">
        <v>754</v>
      </c>
      <c r="B582" s="13">
        <v>60</v>
      </c>
      <c r="C582" s="13" t="s">
        <v>372</v>
      </c>
      <c r="D582" s="14">
        <v>-415.54124780061488</v>
      </c>
      <c r="E582" s="17">
        <v>11.07</v>
      </c>
      <c r="F582" s="13" t="s">
        <v>699</v>
      </c>
      <c r="G582" s="13" t="s">
        <v>1055</v>
      </c>
      <c r="H582" s="13" t="s">
        <v>2095</v>
      </c>
      <c r="I582" s="13" t="s">
        <v>1051</v>
      </c>
      <c r="J582" s="13" t="s">
        <v>1056</v>
      </c>
      <c r="K582" s="13" t="s">
        <v>904</v>
      </c>
      <c r="L582" s="13" t="s">
        <v>1400</v>
      </c>
      <c r="M582" s="13" t="s">
        <v>2096</v>
      </c>
      <c r="N582" s="13" t="s">
        <v>2097</v>
      </c>
      <c r="P582" s="13">
        <v>396.36996093204266</v>
      </c>
      <c r="Q582" s="15"/>
      <c r="R582" s="20">
        <v>13.212332031068089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435.87121194809299</v>
      </c>
      <c r="Q583" s="16" t="s">
        <v>2404</v>
      </c>
      <c r="R583" s="20">
        <v>14.529040398269766</v>
      </c>
      <c r="T583" s="118">
        <v>-1.475990558357434</v>
      </c>
      <c r="U583" s="120">
        <v>0.8118703304248287</v>
      </c>
      <c r="V583" s="20">
        <v>30.159026155205588</v>
      </c>
      <c r="W583" s="20">
        <v>49.76953482307372</v>
      </c>
      <c r="X583" s="20">
        <v>46.098946708271278</v>
      </c>
    </row>
    <row r="584" spans="1:24">
      <c r="A584" s="13" t="s">
        <v>146</v>
      </c>
      <c r="B584" s="13">
        <v>60</v>
      </c>
      <c r="C584" s="13" t="s">
        <v>372</v>
      </c>
      <c r="D584" s="14">
        <v>-8598.625848867272</v>
      </c>
      <c r="E584" s="17">
        <v>65.55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427.83824382261969</v>
      </c>
      <c r="Q584" s="15"/>
      <c r="R584" s="20">
        <v>14.261274794087322</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1322.4471239960862</v>
      </c>
      <c r="Q585" s="15"/>
      <c r="R585" s="20">
        <v>44.081570799869539</v>
      </c>
      <c r="T585" s="118">
        <v>69.303539764233761</v>
      </c>
      <c r="U585" s="118">
        <v>183.33502679429307</v>
      </c>
      <c r="V585" s="20">
        <v>52.913978644888985</v>
      </c>
      <c r="W585" s="20">
        <v>76.646486324304107</v>
      </c>
      <c r="X585" s="20">
        <v>79.549720690339342</v>
      </c>
    </row>
    <row r="586" spans="1:24">
      <c r="A586" s="13" t="s">
        <v>89</v>
      </c>
      <c r="B586" s="13">
        <v>60</v>
      </c>
      <c r="C586" s="13" t="s">
        <v>372</v>
      </c>
      <c r="D586" s="14">
        <v>18790.483798043879</v>
      </c>
      <c r="E586" s="17">
        <v>37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2517.9394238879186</v>
      </c>
      <c r="Q586" s="15"/>
      <c r="R586" s="20">
        <v>83.931314129597283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196.10119222147591</v>
      </c>
      <c r="Q587" s="15"/>
      <c r="R587" s="20">
        <v>6.5367064073825301</v>
      </c>
      <c r="T587" s="118">
        <v>-15.735570614535916</v>
      </c>
      <c r="U587" s="120">
        <v>0.68681358211016175</v>
      </c>
      <c r="V587" s="20">
        <v>46.292786982575969</v>
      </c>
      <c r="W587" s="20">
        <v>45.560421898511869</v>
      </c>
      <c r="X587" s="20">
        <v>48.347964724842321</v>
      </c>
    </row>
    <row r="588" spans="1:24">
      <c r="A588" s="13" t="s">
        <v>240</v>
      </c>
      <c r="B588" s="13">
        <v>60</v>
      </c>
      <c r="C588" s="13" t="s">
        <v>372</v>
      </c>
      <c r="D588" s="14">
        <v>374788.93022680038</v>
      </c>
      <c r="E588" s="17">
        <v>679.5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2409.9768037451554</v>
      </c>
      <c r="Q588" s="15"/>
      <c r="R588" s="20">
        <v>80.332560124838508</v>
      </c>
      <c r="T588" s="120">
        <v>752.11229559985895</v>
      </c>
      <c r="U588" s="118">
        <v>894.62773411314231</v>
      </c>
      <c r="V588" s="20">
        <v>70.223596120850701</v>
      </c>
      <c r="W588" s="20">
        <v>67.928589151333597</v>
      </c>
      <c r="X588" s="20">
        <v>62.582073539239168</v>
      </c>
    </row>
    <row r="589" spans="1:24">
      <c r="A589" s="13" t="s">
        <v>268</v>
      </c>
      <c r="B589" s="13">
        <v>60</v>
      </c>
      <c r="C589" s="13" t="s">
        <v>372</v>
      </c>
      <c r="D589" s="14">
        <v>-1251.6600495822772</v>
      </c>
      <c r="E589" s="17">
        <v>5.47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780.74404656867137</v>
      </c>
      <c r="Q589" s="15"/>
      <c r="R589" s="20">
        <v>26.024801552289045</v>
      </c>
      <c r="T589" s="118">
        <v>-8.3116563351825068</v>
      </c>
      <c r="U589" s="120">
        <v>-21.906510171626216</v>
      </c>
      <c r="V589" s="20">
        <v>32.434725878250973</v>
      </c>
      <c r="W589" s="20">
        <v>37.898874561620524</v>
      </c>
      <c r="X589" s="20">
        <v>32.128797050186805</v>
      </c>
    </row>
    <row r="590" spans="1:24">
      <c r="A590" s="13" t="s">
        <v>266</v>
      </c>
      <c r="B590" s="13">
        <v>60</v>
      </c>
      <c r="C590" s="13" t="s">
        <v>372</v>
      </c>
      <c r="D590" s="14">
        <v>91.164858872474497</v>
      </c>
      <c r="E590" s="17">
        <v>24.34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1490.9644726047752</v>
      </c>
      <c r="Q590" s="15"/>
      <c r="R590" s="20">
        <v>49.698815753492504</v>
      </c>
      <c r="T590" s="118">
        <v>-29.383477862228062</v>
      </c>
      <c r="U590" s="120">
        <v>-78.526796286170111</v>
      </c>
      <c r="V590" s="20">
        <v>34.289466774918893</v>
      </c>
      <c r="W590" s="20">
        <v>44.919461626751151</v>
      </c>
      <c r="X590" s="20">
        <v>32.339605989192499</v>
      </c>
    </row>
    <row r="591" spans="1:24">
      <c r="A591" s="13" t="s">
        <v>756</v>
      </c>
      <c r="B591" s="13">
        <v>60</v>
      </c>
      <c r="C591" s="13" t="s">
        <v>372</v>
      </c>
      <c r="D591" s="14">
        <v>-6479.652915778971</v>
      </c>
      <c r="E591" s="17">
        <v>21.92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148.76927183499151</v>
      </c>
      <c r="Q591" s="15"/>
      <c r="R591" s="20">
        <v>4.9589757278330504</v>
      </c>
      <c r="T591" s="118">
        <v>-39.662720298501668</v>
      </c>
      <c r="U591" s="118">
        <v>25.589263026587084</v>
      </c>
      <c r="V591" s="20">
        <v>30.551374082654569</v>
      </c>
      <c r="W591" s="20">
        <v>57.199249790900218</v>
      </c>
      <c r="X591" s="20">
        <v>47.150776475229044</v>
      </c>
    </row>
    <row r="592" spans="1:24">
      <c r="A592" s="13" t="s">
        <v>28</v>
      </c>
      <c r="B592" s="13">
        <v>60</v>
      </c>
      <c r="C592" s="13" t="s">
        <v>372</v>
      </c>
      <c r="D592" s="13">
        <v>-272.00686746598149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590.44575487349834</v>
      </c>
      <c r="Q592" s="16" t="s">
        <v>2405</v>
      </c>
      <c r="R592" s="20">
        <v>19.681525162449944</v>
      </c>
      <c r="T592" s="118">
        <v>-0.8615002366016089</v>
      </c>
      <c r="U592" s="120">
        <v>1.7929025906480356</v>
      </c>
      <c r="V592" s="20">
        <v>27.649364436193565</v>
      </c>
      <c r="W592" s="20">
        <v>53.538716806479449</v>
      </c>
      <c r="X592" s="20">
        <v>53.142558699589671</v>
      </c>
    </row>
    <row r="593" spans="1:24">
      <c r="A593" s="13" t="s">
        <v>38</v>
      </c>
      <c r="B593" s="13">
        <v>60</v>
      </c>
      <c r="C593" s="13" t="s">
        <v>372</v>
      </c>
      <c r="D593" s="14">
        <v>-6451.5913727633388</v>
      </c>
      <c r="E593" s="17">
        <v>20.079999999999998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402.91401760322697</v>
      </c>
      <c r="Q593" s="15"/>
      <c r="R593" s="20">
        <v>13.430467253440899</v>
      </c>
      <c r="T593" s="118">
        <v>-26.553070953300164</v>
      </c>
      <c r="U593" s="120">
        <v>-16.303484733566904</v>
      </c>
      <c r="V593" s="20">
        <v>31.746045513866719</v>
      </c>
      <c r="W593" s="20">
        <v>44.75101595911547</v>
      </c>
      <c r="X593" s="20">
        <v>42.030918818560529</v>
      </c>
    </row>
    <row r="594" spans="1:24">
      <c r="A594" s="13" t="s">
        <v>511</v>
      </c>
      <c r="B594" s="13">
        <v>60</v>
      </c>
      <c r="C594" s="13" t="s">
        <v>372</v>
      </c>
      <c r="D594" s="14">
        <v>-163.6254338310361</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395.52343743301765</v>
      </c>
      <c r="Q594" s="15"/>
      <c r="R594" s="20">
        <v>13.184114581100589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-1561.3503665795392</v>
      </c>
      <c r="E596" s="17">
        <v>10.55</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156.19213418115339</v>
      </c>
      <c r="Q596" s="15"/>
      <c r="R596" s="20">
        <v>5.2064044727051133</v>
      </c>
      <c r="T596" s="118">
        <v>-9.8070821204711223</v>
      </c>
      <c r="U596" s="120">
        <v>-12.265429810450588</v>
      </c>
      <c r="V596" s="20">
        <v>49.28124369043298</v>
      </c>
      <c r="W596" s="20">
        <v>44.64176765248309</v>
      </c>
      <c r="X596" s="20">
        <v>43.557666356529779</v>
      </c>
    </row>
    <row r="597" spans="1:24">
      <c r="A597" s="13" t="s">
        <v>0</v>
      </c>
      <c r="B597" s="13">
        <v>60</v>
      </c>
      <c r="C597" s="13" t="s">
        <v>372</v>
      </c>
      <c r="D597" s="14">
        <v>-11804.519733765168</v>
      </c>
      <c r="E597" s="17">
        <v>30.2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252.16652851972498</v>
      </c>
      <c r="Q597" s="15"/>
      <c r="R597" s="20">
        <v>8.4055509506574992</v>
      </c>
      <c r="T597" s="118">
        <v>-39.780380341417683</v>
      </c>
      <c r="U597" s="120">
        <v>27.156391975347205</v>
      </c>
      <c r="V597" s="20">
        <v>28.276905353710383</v>
      </c>
      <c r="W597" s="20">
        <v>61.877319389385107</v>
      </c>
      <c r="X597" s="20">
        <v>47.451445729588173</v>
      </c>
    </row>
    <row r="598" spans="1:24">
      <c r="A598" s="13" t="s">
        <v>757</v>
      </c>
      <c r="B598" s="13">
        <v>60</v>
      </c>
      <c r="C598" s="13" t="s">
        <v>372</v>
      </c>
      <c r="D598" s="13">
        <v>-5110.7483565215616</v>
      </c>
      <c r="E598" s="17">
        <v>20.56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588.9139547687812</v>
      </c>
      <c r="Q598" s="15"/>
      <c r="R598" s="20">
        <v>19.630465158959375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671.16339179524095</v>
      </c>
      <c r="Q600" s="16" t="s">
        <v>2408</v>
      </c>
      <c r="R600" s="20">
        <v>22.372113059841364</v>
      </c>
      <c r="T600" s="118">
        <v>33.484401177000649</v>
      </c>
      <c r="U600" s="118">
        <v>54.486514371664292</v>
      </c>
      <c r="V600" s="20">
        <v>41.803106697266827</v>
      </c>
      <c r="W600" s="20">
        <v>50.235152247843054</v>
      </c>
      <c r="X600" s="20">
        <v>65.544854416981849</v>
      </c>
    </row>
    <row r="601" spans="1:24">
      <c r="A601" s="13" t="s">
        <v>82</v>
      </c>
      <c r="B601" s="13">
        <v>60</v>
      </c>
      <c r="C601" s="13" t="s">
        <v>372</v>
      </c>
      <c r="D601" s="14">
        <v>-288.04013701769549</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-6033.7959238424337</v>
      </c>
      <c r="E602" s="17">
        <v>219.9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900.36694177803588</v>
      </c>
      <c r="Q602" s="15"/>
      <c r="R602" s="20">
        <v>30.012231392601198</v>
      </c>
      <c r="T602" s="118">
        <v>188.19642591458631</v>
      </c>
      <c r="U602" s="118">
        <v>466.3716926350952</v>
      </c>
      <c r="V602" s="20">
        <v>64.240420989665921</v>
      </c>
      <c r="W602" s="20">
        <v>53.078053321247161</v>
      </c>
      <c r="X602" s="20">
        <v>81.03659477954578</v>
      </c>
    </row>
    <row r="603" spans="1:24">
      <c r="A603" s="13" t="s">
        <v>542</v>
      </c>
      <c r="B603" s="13">
        <v>60</v>
      </c>
      <c r="C603" s="13" t="s">
        <v>372</v>
      </c>
      <c r="D603" s="13">
        <v>825.30088113095701</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1303.2871378315099</v>
      </c>
      <c r="Q603" s="15"/>
      <c r="R603" s="20">
        <v>43.442904594383663</v>
      </c>
      <c r="T603" s="118">
        <v>-13.954234683454345</v>
      </c>
      <c r="U603" s="118"/>
      <c r="V603" s="20">
        <v>40.282915455632825</v>
      </c>
      <c r="W603" s="20">
        <v>38.183292963281509</v>
      </c>
      <c r="X603" s="20">
        <v>38.383473211084862</v>
      </c>
    </row>
    <row r="604" spans="1:24">
      <c r="A604" s="13" t="s">
        <v>759</v>
      </c>
      <c r="B604" s="13">
        <v>60</v>
      </c>
      <c r="C604" s="13" t="s">
        <v>372</v>
      </c>
      <c r="D604" s="14">
        <v>4640.7394531274804</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828.28054647321619</v>
      </c>
      <c r="Q604" s="15"/>
      <c r="R604" s="20">
        <v>27.609351549107206</v>
      </c>
      <c r="T604" s="118">
        <v>-14.389551707775823</v>
      </c>
      <c r="U604" s="120">
        <v>31.353403268514128</v>
      </c>
      <c r="V604" s="20">
        <v>46.41317657339922</v>
      </c>
      <c r="W604" s="20">
        <v>70.158094150270983</v>
      </c>
      <c r="X604" s="20">
        <v>52.883692482392853</v>
      </c>
    </row>
    <row r="605" spans="1:24">
      <c r="A605" s="13" t="s">
        <v>181</v>
      </c>
      <c r="B605" s="13">
        <v>60</v>
      </c>
      <c r="C605" s="13" t="s">
        <v>372</v>
      </c>
      <c r="D605" s="14">
        <v>-822.39974918998371</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122.01517798220702</v>
      </c>
      <c r="Q605" s="16" t="s">
        <v>2203</v>
      </c>
      <c r="R605" s="20">
        <v>4.0671725994069003</v>
      </c>
      <c r="T605" s="118">
        <v>-3.5802402368743813</v>
      </c>
      <c r="U605" s="120">
        <v>-10.308668619221262</v>
      </c>
      <c r="V605" s="20">
        <v>32.138419942045878</v>
      </c>
      <c r="W605" s="20">
        <v>59.705628452789021</v>
      </c>
      <c r="X605" s="20">
        <v>33.468220772958759</v>
      </c>
    </row>
    <row r="606" spans="1:24">
      <c r="A606" s="13" t="s">
        <v>427</v>
      </c>
      <c r="B606" s="13">
        <v>60</v>
      </c>
      <c r="C606" s="13" t="s">
        <v>372</v>
      </c>
      <c r="D606" s="14">
        <v>-15855.765165164827</v>
      </c>
      <c r="E606" s="17">
        <v>43</v>
      </c>
      <c r="F606" s="13" t="s">
        <v>390</v>
      </c>
      <c r="G606" s="13" t="s">
        <v>1003</v>
      </c>
      <c r="H606" s="13" t="s">
        <v>1434</v>
      </c>
      <c r="I606" s="13" t="s">
        <v>828</v>
      </c>
      <c r="J606" s="13" t="s">
        <v>1004</v>
      </c>
      <c r="K606" s="13" t="s">
        <v>1005</v>
      </c>
      <c r="L606" s="13" t="s">
        <v>796</v>
      </c>
      <c r="M606" s="13" t="s">
        <v>2123</v>
      </c>
      <c r="N606" s="13" t="s">
        <v>1179</v>
      </c>
      <c r="O606" s="13">
        <v>52.723015007891988</v>
      </c>
      <c r="P606" s="13">
        <v>172.79980887545358</v>
      </c>
      <c r="Q606" s="15"/>
      <c r="R606" s="20">
        <v>5.7599936291817864</v>
      </c>
      <c r="T606" s="118">
        <v>-34.857744308487213</v>
      </c>
      <c r="U606" s="120">
        <v>-15.952876692993812</v>
      </c>
      <c r="V606" s="20">
        <v>40.74154073090692</v>
      </c>
      <c r="W606" s="20">
        <v>33.001582277197699</v>
      </c>
      <c r="X606" s="20">
        <v>43.569755084033154</v>
      </c>
    </row>
    <row r="607" spans="1:24">
      <c r="A607" s="13" t="s">
        <v>19</v>
      </c>
      <c r="B607" s="13">
        <v>60</v>
      </c>
      <c r="C607" s="13" t="s">
        <v>372</v>
      </c>
      <c r="D607" s="14">
        <v>-3695.047914198959</v>
      </c>
      <c r="E607" s="17">
        <v>7.38</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417.90610728178081</v>
      </c>
      <c r="Q607" s="15"/>
      <c r="R607" s="20">
        <v>13.930203576059361</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490.36477402831861</v>
      </c>
      <c r="Q608" s="16" t="s">
        <v>2203</v>
      </c>
      <c r="R608" s="20">
        <v>16.345492467610619</v>
      </c>
      <c r="T608" s="118">
        <v>-2.3255887107519824</v>
      </c>
      <c r="U608" s="120">
        <v>-1.5678626435014964</v>
      </c>
      <c r="V608" s="20">
        <v>38.492345160874393</v>
      </c>
      <c r="W608" s="20">
        <v>49.074335663464772</v>
      </c>
      <c r="X608" s="20">
        <v>40.489124650278953</v>
      </c>
    </row>
    <row r="609" spans="1:24">
      <c r="A609" s="13" t="s">
        <v>340</v>
      </c>
      <c r="B609" s="13">
        <v>60</v>
      </c>
      <c r="C609" s="13" t="s">
        <v>372</v>
      </c>
      <c r="D609" s="13">
        <v>-1176.7856724834758</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-909.66864018160004</v>
      </c>
      <c r="E610" s="17">
        <v>9.3000000000000007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371.15303042507799</v>
      </c>
      <c r="Q610" s="15"/>
      <c r="R610" s="20">
        <v>12.371767680835934</v>
      </c>
      <c r="T610" s="118">
        <v>-27.589644981116237</v>
      </c>
      <c r="U610" s="118"/>
      <c r="V610" s="20">
        <v>30.036020193135169</v>
      </c>
      <c r="W610" s="20">
        <v>42.534442998676077</v>
      </c>
      <c r="X610" s="20"/>
    </row>
    <row r="611" spans="1:24">
      <c r="A611" s="13" t="s">
        <v>763</v>
      </c>
      <c r="B611" s="13">
        <v>60</v>
      </c>
      <c r="C611" s="13" t="s">
        <v>372</v>
      </c>
      <c r="D611" s="14">
        <v>-28984.480462148986</v>
      </c>
      <c r="E611" s="17">
        <v>22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337.97805037776186</v>
      </c>
      <c r="Q611" s="15"/>
      <c r="R611" s="20">
        <v>11.265935012592061</v>
      </c>
      <c r="T611" s="118"/>
      <c r="U611" s="118"/>
      <c r="V611" s="20">
        <v>20.60452914947788</v>
      </c>
      <c r="W611" s="20">
        <v>37.399530610425117</v>
      </c>
      <c r="X611" s="20"/>
    </row>
    <row r="612" spans="1:24">
      <c r="A612" s="13" t="s">
        <v>339</v>
      </c>
      <c r="B612" s="13">
        <v>60</v>
      </c>
      <c r="C612" s="13" t="s">
        <v>372</v>
      </c>
      <c r="D612" s="14">
        <v>3167.10847327073</v>
      </c>
      <c r="E612" s="17">
        <v>19.61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1224.9333740422317</v>
      </c>
      <c r="Q612" s="15"/>
      <c r="R612" s="20">
        <v>40.831112468074387</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1176.0359635055133</v>
      </c>
      <c r="Q613" s="15"/>
      <c r="R613" s="20">
        <v>39.201198783517114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11.9</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88.4</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32.659999999999997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-1698.8307044759488</v>
      </c>
      <c r="E622" s="17">
        <v>7.38</v>
      </c>
      <c r="G622" s="13">
        <v>-31207398</v>
      </c>
      <c r="I622" s="13">
        <v>14.004177167381973</v>
      </c>
      <c r="J622" s="13">
        <v>2447229960</v>
      </c>
      <c r="K622" s="13">
        <v>174750000</v>
      </c>
      <c r="L622" s="13">
        <v>0.49985085994942624</v>
      </c>
      <c r="M622" s="13">
        <v>1223250000</v>
      </c>
      <c r="O622" s="13">
        <v>20.947779956750757</v>
      </c>
      <c r="P622" s="13">
        <v>532.01727528117158</v>
      </c>
      <c r="Q622" s="15"/>
      <c r="R622" s="20">
        <v>17.733909176039052</v>
      </c>
      <c r="T622" s="118">
        <v>-5.5934515925553985</v>
      </c>
      <c r="U622" s="120">
        <v>1.4445417019682871</v>
      </c>
      <c r="V622" s="20">
        <v>34.683656021494414</v>
      </c>
      <c r="W622" s="20">
        <v>41.421585043474927</v>
      </c>
      <c r="X622" s="20">
        <v>45.569040580027668</v>
      </c>
    </row>
    <row r="623" spans="1:24">
      <c r="A623" s="13" t="s">
        <v>2179</v>
      </c>
      <c r="B623" s="13">
        <v>60</v>
      </c>
      <c r="C623" s="13" t="s">
        <v>372</v>
      </c>
      <c r="E623" s="17">
        <v>28.26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126.7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179.2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96.05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36.880000000000003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112.9</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96.05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126.7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-0.16988307044759487</v>
      </c>
      <c r="J7" s="14">
        <v>-31207398</v>
      </c>
      <c r="K7" s="19">
        <v>-39.197436454010038</v>
      </c>
      <c r="L7" s="19">
        <v>228.89842632331903</v>
      </c>
      <c r="M7" s="19">
        <v>0</v>
      </c>
      <c r="N7" s="20">
        <v>20.947779956750757</v>
      </c>
      <c r="O7" s="21">
        <v>532.01727528117158</v>
      </c>
      <c r="P7" s="24">
        <v>17.733909176039052</v>
      </c>
    </row>
    <row r="8" spans="1:16">
      <c r="A8" t="s">
        <v>2171</v>
      </c>
      <c r="C8" s="14">
        <v>3999024540</v>
      </c>
      <c r="D8" s="14">
        <v>200000000</v>
      </c>
      <c r="E8" s="19">
        <v>0</v>
      </c>
      <c r="F8" s="19">
        <v>0</v>
      </c>
      <c r="G8" s="14">
        <v>0</v>
      </c>
      <c r="H8" s="19">
        <v>11.9</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28.26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88.4</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36.880000000000003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112.9</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32.659999999999997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179.2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1176.0359635055133</v>
      </c>
      <c r="P21" s="24">
        <v>39.201198783517114</v>
      </c>
    </row>
    <row r="22" spans="1:16">
      <c r="A22" s="35" t="s">
        <v>50</v>
      </c>
      <c r="B22" s="35" t="s">
        <v>200</v>
      </c>
      <c r="C22" s="36">
        <v>91186532</v>
      </c>
      <c r="D22" s="36">
        <v>7347672</v>
      </c>
      <c r="E22" s="37">
        <v>21.114304553815931</v>
      </c>
      <c r="F22" s="37">
        <v>4.5831015429226021</v>
      </c>
      <c r="G22" s="36">
        <v>3.211576</v>
      </c>
      <c r="H22" s="37">
        <v>590</v>
      </c>
      <c r="I22" s="37">
        <v>-43.908606387073405</v>
      </c>
      <c r="J22" s="36">
        <v>-1925420</v>
      </c>
      <c r="K22" s="37">
        <v>-2392.7196892106658</v>
      </c>
      <c r="L22" s="37">
        <v>5443.9011431103618</v>
      </c>
      <c r="M22" s="37">
        <v>43.7</v>
      </c>
      <c r="N22" s="38">
        <v>57.965254331545879</v>
      </c>
      <c r="O22" s="39">
        <v>300</v>
      </c>
      <c r="P22" s="38">
        <v>10</v>
      </c>
    </row>
    <row r="23" spans="1:16">
      <c r="A23" s="35" t="s">
        <v>201</v>
      </c>
      <c r="B23" s="35" t="s">
        <v>200</v>
      </c>
      <c r="C23" s="36">
        <v>3755081013</v>
      </c>
      <c r="D23" s="36">
        <v>20000000</v>
      </c>
      <c r="E23" s="37">
        <v>23.909411066973007</v>
      </c>
      <c r="F23" s="37">
        <v>8.359933939501051</v>
      </c>
      <c r="G23" s="36">
        <v>11.626663000000001</v>
      </c>
      <c r="H23" s="37">
        <v>143.9</v>
      </c>
      <c r="I23" s="37">
        <v>-3.8228925045582969</v>
      </c>
      <c r="J23" s="36">
        <v>-127375317</v>
      </c>
      <c r="K23" s="37">
        <v>-22.453329792301911</v>
      </c>
      <c r="L23" s="37">
        <v>2000</v>
      </c>
      <c r="M23" s="37">
        <v>58.13</v>
      </c>
      <c r="N23" s="38">
        <v>26.672591286716067</v>
      </c>
      <c r="O23" s="39">
        <v>140.40915769465067</v>
      </c>
      <c r="P23" s="38">
        <v>4.6803052564883556</v>
      </c>
    </row>
    <row r="24" spans="1:16">
      <c r="A24" s="35" t="s">
        <v>508</v>
      </c>
      <c r="B24" s="35" t="s">
        <v>200</v>
      </c>
      <c r="C24" s="36">
        <v>1552282099</v>
      </c>
      <c r="D24" s="36">
        <v>55750000</v>
      </c>
      <c r="E24" s="37">
        <v>77.596656038841132</v>
      </c>
      <c r="F24" s="37">
        <v>51.550676657592511</v>
      </c>
      <c r="G24" s="36">
        <v>18.855746</v>
      </c>
      <c r="H24" s="37">
        <v>27.34</v>
      </c>
      <c r="I24" s="37">
        <v>-0.54942425784042825</v>
      </c>
      <c r="J24" s="36">
        <v>-90367678</v>
      </c>
      <c r="K24" s="37">
        <v>-16.656951172298573</v>
      </c>
      <c r="L24" s="37">
        <v>717.48878923766813</v>
      </c>
      <c r="M24" s="37">
        <v>33.82</v>
      </c>
      <c r="N24" s="38">
        <v>51.23630334503607</v>
      </c>
      <c r="O24" s="39">
        <v>172.54260768634418</v>
      </c>
      <c r="P24" s="38">
        <v>5.7514202562114729</v>
      </c>
    </row>
    <row r="25" spans="1:16">
      <c r="A25" s="35" t="s">
        <v>103</v>
      </c>
      <c r="B25" s="35" t="s">
        <v>200</v>
      </c>
      <c r="C25" s="36">
        <v>739485696</v>
      </c>
      <c r="D25" s="36">
        <v>71250000</v>
      </c>
      <c r="E25" s="37">
        <v>91.298484131324898</v>
      </c>
      <c r="F25" s="37">
        <v>55.71227101835234</v>
      </c>
      <c r="G25" s="36">
        <v>18.348433</v>
      </c>
      <c r="H25" s="37">
        <v>23.88</v>
      </c>
      <c r="I25" s="37">
        <v>-0.29658033337356571</v>
      </c>
      <c r="J25" s="36">
        <v>-87222048</v>
      </c>
      <c r="K25" s="37">
        <v>-18.788254089149568</v>
      </c>
      <c r="L25" s="37">
        <v>561.40350877192986</v>
      </c>
      <c r="M25" s="37">
        <v>25.75</v>
      </c>
      <c r="N25" s="38">
        <v>89.410013938106616</v>
      </c>
      <c r="O25" s="39">
        <v>292.79973352589553</v>
      </c>
      <c r="P25" s="38">
        <v>9.7599911175298519</v>
      </c>
    </row>
    <row r="26" spans="1:16">
      <c r="A26" s="35" t="s">
        <v>325</v>
      </c>
      <c r="B26" s="35" t="s">
        <v>200</v>
      </c>
      <c r="C26" s="36">
        <v>3231285211</v>
      </c>
      <c r="D26" s="36">
        <v>75000000</v>
      </c>
      <c r="E26" s="37">
        <v>47.595606782707144</v>
      </c>
      <c r="F26" s="37">
        <v>16.272002318874236</v>
      </c>
      <c r="G26" s="36">
        <v>20.950914999999998</v>
      </c>
      <c r="H26" s="37">
        <v>40.119999999999997</v>
      </c>
      <c r="I26" s="37">
        <v>-1.1747654318295488</v>
      </c>
      <c r="J26" s="36">
        <v>-43919717</v>
      </c>
      <c r="K26" s="37">
        <v>-66.59878978728392</v>
      </c>
      <c r="L26" s="37">
        <v>533.33333333333337</v>
      </c>
      <c r="M26" s="37">
        <v>27.93</v>
      </c>
      <c r="N26" s="38">
        <v>42.642969707434972</v>
      </c>
      <c r="O26" s="39">
        <v>534.0483650809291</v>
      </c>
      <c r="P26" s="38">
        <v>17.801612169364304</v>
      </c>
    </row>
    <row r="27" spans="1:16">
      <c r="A27" s="35" t="s">
        <v>202</v>
      </c>
      <c r="B27" s="35" t="s">
        <v>200</v>
      </c>
      <c r="C27" s="36">
        <v>5927165415</v>
      </c>
      <c r="D27" s="36">
        <v>77770481</v>
      </c>
      <c r="E27" s="37">
        <v>29.44221291984152</v>
      </c>
      <c r="F27" s="37">
        <v>9.0137679554796151</v>
      </c>
      <c r="G27" s="36">
        <v>31.848393999999999</v>
      </c>
      <c r="H27" s="37">
        <v>42.66</v>
      </c>
      <c r="I27" s="37">
        <v>-1.5808178911715345</v>
      </c>
      <c r="J27" s="36">
        <v>117049208</v>
      </c>
      <c r="K27" s="37">
        <v>27.905871879116003</v>
      </c>
      <c r="L27" s="37">
        <v>514.33396689419988</v>
      </c>
      <c r="M27" s="37">
        <v>40.950000000000003</v>
      </c>
      <c r="N27" s="38">
        <v>67.682098111339656</v>
      </c>
      <c r="O27" s="39">
        <v>67.770681607741167</v>
      </c>
      <c r="P27" s="38">
        <v>2.2590227202580389</v>
      </c>
    </row>
    <row r="28" spans="1:16">
      <c r="A28" s="35" t="s">
        <v>120</v>
      </c>
      <c r="B28" s="35" t="s">
        <v>200</v>
      </c>
      <c r="C28" s="36">
        <v>1191941245</v>
      </c>
      <c r="D28" s="36">
        <v>84240000</v>
      </c>
      <c r="E28" s="37">
        <v>28.301861863318507</v>
      </c>
      <c r="F28" s="37">
        <v>10.837645844177354</v>
      </c>
      <c r="G28" s="36">
        <v>44.361629999999998</v>
      </c>
      <c r="H28" s="37">
        <v>31.86</v>
      </c>
      <c r="I28" s="37">
        <v>-1.2282355248898185</v>
      </c>
      <c r="J28" s="36">
        <v>-28264473</v>
      </c>
      <c r="K28" s="37">
        <v>-92.393019321464081</v>
      </c>
      <c r="L28" s="37">
        <v>474.83380816714151</v>
      </c>
      <c r="M28" s="37">
        <v>52.66</v>
      </c>
      <c r="N28" s="38">
        <v>41.741516858980198</v>
      </c>
      <c r="O28" s="39">
        <v>190.16513710520201</v>
      </c>
      <c r="P28" s="38">
        <v>6.3388379035067333</v>
      </c>
    </row>
    <row r="29" spans="1:16">
      <c r="A29" s="35" t="s">
        <v>85</v>
      </c>
      <c r="B29" s="35" t="s">
        <v>200</v>
      </c>
      <c r="C29" s="36">
        <v>1271636030</v>
      </c>
      <c r="D29" s="36">
        <v>100000000</v>
      </c>
      <c r="E29" s="37">
        <v>63.919532978324241</v>
      </c>
      <c r="F29" s="37">
        <v>71.021703309249162</v>
      </c>
      <c r="G29" s="36">
        <v>62.830463000000002</v>
      </c>
      <c r="H29" s="37">
        <v>9.9600000000000009</v>
      </c>
      <c r="I29" s="37">
        <v>-0.66230093624946917</v>
      </c>
      <c r="J29" s="36">
        <v>15898817</v>
      </c>
      <c r="K29" s="37">
        <v>56.607985361426579</v>
      </c>
      <c r="L29" s="37">
        <v>400</v>
      </c>
      <c r="M29" s="37">
        <v>62.83</v>
      </c>
      <c r="N29" s="38">
        <v>43.630524173015907</v>
      </c>
      <c r="O29" s="39">
        <v>228.66906357831971</v>
      </c>
      <c r="P29" s="38">
        <v>7.6223021192773235</v>
      </c>
    </row>
    <row r="30" spans="1:16">
      <c r="A30" s="35" t="s">
        <v>539</v>
      </c>
      <c r="B30" s="35" t="s">
        <v>200</v>
      </c>
      <c r="C30" s="36">
        <v>3339027503</v>
      </c>
      <c r="D30" s="36">
        <v>103200000</v>
      </c>
      <c r="E30" s="37">
        <v>127.51584230046412</v>
      </c>
      <c r="F30" s="37">
        <v>112.32896608568016</v>
      </c>
      <c r="G30" s="36">
        <v>113.051084</v>
      </c>
      <c r="H30" s="37">
        <v>11.38</v>
      </c>
      <c r="I30" s="37">
        <v>-0.25439086630154506</v>
      </c>
      <c r="J30" s="36">
        <v>31743454</v>
      </c>
      <c r="K30" s="37">
        <v>35.761703814588039</v>
      </c>
      <c r="L30" s="37">
        <v>387.59689922480618</v>
      </c>
      <c r="M30" s="37">
        <v>26.71</v>
      </c>
      <c r="N30" s="38">
        <v>55.935807862681933</v>
      </c>
      <c r="O30" s="39">
        <v>874.2591510386618</v>
      </c>
      <c r="P30" s="38">
        <v>29.141971701288728</v>
      </c>
    </row>
    <row r="31" spans="1:16">
      <c r="A31" s="35" t="s">
        <v>145</v>
      </c>
      <c r="B31" s="35" t="s">
        <v>200</v>
      </c>
      <c r="C31" s="36">
        <v>9789764290</v>
      </c>
      <c r="D31" s="36">
        <v>119470352</v>
      </c>
      <c r="E31" s="37">
        <v>3.346457852289598</v>
      </c>
      <c r="F31" s="37">
        <v>0.2546434626033714</v>
      </c>
      <c r="G31" s="36">
        <v>116.852366</v>
      </c>
      <c r="H31" s="37">
        <v>102.3</v>
      </c>
      <c r="I31" s="37">
        <v>-2.7451575254866185</v>
      </c>
      <c r="J31" s="36">
        <v>2569715</v>
      </c>
      <c r="K31" s="37">
        <v>5114.0841377351189</v>
      </c>
      <c r="L31" s="37">
        <v>334.81110024686291</v>
      </c>
      <c r="M31" s="37">
        <v>97.8</v>
      </c>
      <c r="N31" s="38">
        <v>33.840898574145413</v>
      </c>
      <c r="O31" s="39">
        <v>976.37968541163616</v>
      </c>
      <c r="P31" s="38">
        <v>32.545989513721203</v>
      </c>
    </row>
    <row r="32" spans="1:16">
      <c r="A32" s="35" t="s">
        <v>144</v>
      </c>
      <c r="B32" s="35" t="s">
        <v>200</v>
      </c>
      <c r="C32" s="36">
        <v>39381685000</v>
      </c>
      <c r="D32" s="36">
        <v>141772000</v>
      </c>
      <c r="E32" s="37">
        <v>1.8556177909431253</v>
      </c>
      <c r="F32" s="37">
        <v>1.9024341070061613E-2</v>
      </c>
      <c r="G32" s="36">
        <v>31.219389</v>
      </c>
      <c r="H32" s="37">
        <v>690.5</v>
      </c>
      <c r="I32" s="37">
        <v>33.162250708742022</v>
      </c>
      <c r="J32" s="36">
        <v>273620000</v>
      </c>
      <c r="K32" s="37">
        <v>356.47663182515896</v>
      </c>
      <c r="L32" s="37">
        <v>282.14315943909941</v>
      </c>
      <c r="M32" s="37">
        <v>22.02</v>
      </c>
      <c r="N32" s="38">
        <v>54.759415974334225</v>
      </c>
      <c r="O32" s="39">
        <v>2235.0873454166772</v>
      </c>
      <c r="P32" s="38">
        <v>74.502911513889245</v>
      </c>
    </row>
    <row r="33" spans="1:16">
      <c r="A33" s="35" t="s">
        <v>322</v>
      </c>
      <c r="B33" s="35" t="s">
        <v>200</v>
      </c>
      <c r="C33" s="36">
        <v>1380911336</v>
      </c>
      <c r="D33" s="36">
        <v>150000000</v>
      </c>
      <c r="E33" s="37">
        <v>12.321829426943751</v>
      </c>
      <c r="F33" s="37">
        <v>1.9103611514641474</v>
      </c>
      <c r="G33" s="36">
        <v>74.740385000000003</v>
      </c>
      <c r="H33" s="37">
        <v>43.44</v>
      </c>
      <c r="I33" s="37">
        <v>-0.40614076490432183</v>
      </c>
      <c r="J33" s="36">
        <v>-32821003</v>
      </c>
      <c r="K33" s="37">
        <v>-196.5205024355898</v>
      </c>
      <c r="L33" s="37">
        <v>266.66666666666669</v>
      </c>
      <c r="M33" s="37">
        <v>49.82</v>
      </c>
      <c r="N33" s="38">
        <v>43.313206955788672</v>
      </c>
      <c r="O33" s="39">
        <v>873.84057876412203</v>
      </c>
      <c r="P33" s="38">
        <v>29.128019292137402</v>
      </c>
    </row>
    <row r="34" spans="1:16">
      <c r="A34" s="35" t="s">
        <v>551</v>
      </c>
      <c r="B34" s="35" t="s">
        <v>200</v>
      </c>
      <c r="C34" s="36">
        <v>6093838382</v>
      </c>
      <c r="D34" s="36">
        <v>170000000</v>
      </c>
      <c r="E34" s="37">
        <v>5.44437224904377</v>
      </c>
      <c r="F34" s="37">
        <v>0.22875513651444412</v>
      </c>
      <c r="G34" s="36">
        <v>53.288747999999998</v>
      </c>
      <c r="H34" s="37">
        <v>137.9</v>
      </c>
      <c r="I34" s="37">
        <v>2.6509147444102155E-2</v>
      </c>
      <c r="J34" s="36">
        <v>418881945</v>
      </c>
      <c r="K34" s="37">
        <v>56.817917993576927</v>
      </c>
      <c r="L34" s="37">
        <v>235.29411764705881</v>
      </c>
      <c r="M34" s="37">
        <v>31.34</v>
      </c>
      <c r="N34" s="38">
        <v>27.048725024412825</v>
      </c>
      <c r="O34" s="39">
        <v>1265.6043773380643</v>
      </c>
      <c r="P34" s="38">
        <v>42.186812577935477</v>
      </c>
    </row>
    <row r="35" spans="1:16">
      <c r="A35" s="35" t="s">
        <v>49</v>
      </c>
      <c r="B35" s="35" t="s">
        <v>200</v>
      </c>
      <c r="C35" s="36">
        <v>1429330090</v>
      </c>
      <c r="D35" s="36">
        <v>200000000</v>
      </c>
      <c r="E35" s="37">
        <v>46.631285955635924</v>
      </c>
      <c r="F35" s="37">
        <v>29.144553722272452</v>
      </c>
      <c r="G35" s="36">
        <v>105.381429</v>
      </c>
      <c r="H35" s="37">
        <v>8.14</v>
      </c>
      <c r="I35" s="37">
        <v>-5.7815957834968401E-2</v>
      </c>
      <c r="J35" s="36">
        <v>-731122</v>
      </c>
      <c r="K35" s="37">
        <v>-2188.4172545758438</v>
      </c>
      <c r="L35" s="37">
        <v>200</v>
      </c>
      <c r="M35" s="37">
        <v>52.69</v>
      </c>
      <c r="N35" s="38">
        <v>52.175558701832458</v>
      </c>
      <c r="O35" s="39">
        <v>160.77834543335933</v>
      </c>
      <c r="P35" s="38">
        <v>5.3592781811119776</v>
      </c>
    </row>
    <row r="36" spans="1:16">
      <c r="A36" s="35" t="s">
        <v>9</v>
      </c>
      <c r="B36" s="35" t="s">
        <v>200</v>
      </c>
      <c r="C36" s="36">
        <v>19691212171</v>
      </c>
      <c r="D36" s="36">
        <v>240303646</v>
      </c>
      <c r="E36" s="37">
        <v>3.071834342110213</v>
      </c>
      <c r="F36" s="37">
        <v>0.22827029715786967</v>
      </c>
      <c r="G36" s="36">
        <v>239.36703</v>
      </c>
      <c r="H36" s="37">
        <v>54.4</v>
      </c>
      <c r="I36" s="37">
        <v>4.7728718285399978</v>
      </c>
      <c r="J36" s="36">
        <v>5168746</v>
      </c>
      <c r="K36" s="37">
        <v>2603.533657099807</v>
      </c>
      <c r="L36" s="37">
        <v>166.45606783677349</v>
      </c>
      <c r="M36" s="37">
        <v>99.61</v>
      </c>
      <c r="N36" s="38">
        <v>33.840898578320015</v>
      </c>
      <c r="O36" s="39">
        <v>2559.0178339062795</v>
      </c>
      <c r="P36" s="38">
        <v>85.300594463542652</v>
      </c>
    </row>
    <row r="37" spans="1:16">
      <c r="A37" s="35" t="s">
        <v>521</v>
      </c>
      <c r="B37" s="35" t="s">
        <v>200</v>
      </c>
      <c r="C37" s="36">
        <v>4605953109</v>
      </c>
      <c r="D37" s="36">
        <v>265000000</v>
      </c>
      <c r="E37" s="37">
        <v>10.680526572389123</v>
      </c>
      <c r="F37" s="37">
        <v>0.93729939204818979</v>
      </c>
      <c r="G37" s="36">
        <v>85.702517999999998</v>
      </c>
      <c r="H37" s="37">
        <v>43.7</v>
      </c>
      <c r="I37" s="37">
        <v>-7.2919333910062036</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19.375819597168963</v>
      </c>
      <c r="F38" s="37">
        <v>1.5377634600927748</v>
      </c>
      <c r="G38" s="36">
        <v>51.990901999999998</v>
      </c>
      <c r="H38" s="37">
        <v>45.4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56.752662159551853</v>
      </c>
      <c r="F39" s="37">
        <v>7.9619335240673195</v>
      </c>
      <c r="G39" s="36">
        <v>32.008808999999999</v>
      </c>
      <c r="H39" s="37">
        <v>22.04</v>
      </c>
      <c r="I39" s="37">
        <v>-1.8449354843639298E-2</v>
      </c>
      <c r="J39" s="36">
        <v>-40736806</v>
      </c>
      <c r="K39" s="37">
        <v>-174.97689926893139</v>
      </c>
      <c r="L39" s="37">
        <v>123.45679012345678</v>
      </c>
      <c r="M39" s="37">
        <v>9.8699999999999992</v>
      </c>
      <c r="N39" s="38">
        <v>66.348617699494284</v>
      </c>
      <c r="O39" s="39">
        <v>462.09975665294019</v>
      </c>
      <c r="P39" s="38">
        <v>15.403325221764673</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791.74038742437392</v>
      </c>
      <c r="P40" s="38">
        <v>26.391346247479131</v>
      </c>
    </row>
    <row r="41" spans="1:16">
      <c r="A41" s="35" t="s">
        <v>48</v>
      </c>
      <c r="B41" s="35" t="s">
        <v>200</v>
      </c>
      <c r="C41" s="36">
        <v>4404805235</v>
      </c>
      <c r="D41" s="36">
        <v>385499653</v>
      </c>
      <c r="E41" s="37">
        <v>22.377619735917516</v>
      </c>
      <c r="F41" s="37">
        <v>2.4186813530799638</v>
      </c>
      <c r="G41" s="36">
        <v>74.176674000000006</v>
      </c>
      <c r="H41" s="37">
        <v>24.1</v>
      </c>
      <c r="I41" s="37">
        <v>0.33012752638807186</v>
      </c>
      <c r="J41" s="36">
        <v>-306785046</v>
      </c>
      <c r="K41" s="37">
        <v>-30.157896522765977</v>
      </c>
      <c r="L41" s="37">
        <v>103.76144229629178</v>
      </c>
      <c r="M41" s="37">
        <v>19.239999999999998</v>
      </c>
      <c r="N41" s="38">
        <v>25.79853448839917</v>
      </c>
      <c r="O41" s="39">
        <v>1554.1970577234165</v>
      </c>
      <c r="P41" s="38">
        <v>51.80656859078055</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265.29054417302473</v>
      </c>
      <c r="P42" s="38">
        <v>8.843018139100824</v>
      </c>
    </row>
    <row r="43" spans="1:16">
      <c r="A43" s="35" t="s">
        <v>181</v>
      </c>
      <c r="B43" s="35" t="s">
        <v>200</v>
      </c>
      <c r="C43" s="36">
        <v>959761015</v>
      </c>
      <c r="D43" s="36">
        <v>500000000</v>
      </c>
      <c r="E43" s="37">
        <v>77.461733903451702</v>
      </c>
      <c r="F43" s="37">
        <v>77.461733903451702</v>
      </c>
      <c r="G43" s="36">
        <v>195.60929400000001</v>
      </c>
      <c r="H43" s="37">
        <v>2.64</v>
      </c>
      <c r="I43" s="37">
        <v>-8.2239974918998371E-2</v>
      </c>
      <c r="J43" s="36">
        <v>70090339</v>
      </c>
      <c r="K43" s="37">
        <v>14.267301517831152</v>
      </c>
      <c r="L43" s="37">
        <v>80</v>
      </c>
      <c r="M43" s="37">
        <v>39.119999999999997</v>
      </c>
      <c r="N43" s="38">
        <v>52.723015007891988</v>
      </c>
      <c r="O43" s="39">
        <v>122.01517798220702</v>
      </c>
      <c r="P43" s="38">
        <v>4.0671725994069003</v>
      </c>
    </row>
    <row r="44" spans="1:16">
      <c r="A44" s="35" t="s">
        <v>207</v>
      </c>
      <c r="B44" s="35" t="s">
        <v>200</v>
      </c>
      <c r="C44" s="36">
        <v>63934093330</v>
      </c>
      <c r="D44" s="36">
        <v>780226002</v>
      </c>
      <c r="E44" s="37">
        <v>1.2744324142489638</v>
      </c>
      <c r="F44" s="37">
        <v>3.8890819881557362E-2</v>
      </c>
      <c r="G44" s="36">
        <v>725.54518099999996</v>
      </c>
      <c r="H44" s="37">
        <v>43.26</v>
      </c>
      <c r="I44" s="37">
        <v>0.94959075767176415</v>
      </c>
      <c r="J44" s="36">
        <v>16782058</v>
      </c>
      <c r="K44" s="37">
        <v>1952.6503891239083</v>
      </c>
      <c r="L44" s="37">
        <v>51.267196808957415</v>
      </c>
      <c r="M44" s="37">
        <v>92.99</v>
      </c>
      <c r="N44" s="38">
        <v>33.840898578139964</v>
      </c>
      <c r="O44" s="39">
        <v>1611.3026248907518</v>
      </c>
      <c r="P44" s="38">
        <v>53.710087496358391</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354.46530543117603</v>
      </c>
      <c r="P45" s="38">
        <v>11.815510181039201</v>
      </c>
    </row>
    <row r="46" spans="1:16">
      <c r="A46" s="35" t="s">
        <v>204</v>
      </c>
      <c r="B46" s="35" t="s">
        <v>200</v>
      </c>
      <c r="C46" s="36">
        <v>12909517992</v>
      </c>
      <c r="D46" s="36">
        <v>1000000000</v>
      </c>
      <c r="E46" s="37">
        <v>1.9942064314752779</v>
      </c>
      <c r="F46" s="37">
        <v>8.6704627455446867E-2</v>
      </c>
      <c r="G46" s="36">
        <v>849.28664500000002</v>
      </c>
      <c r="H46" s="37">
        <v>23.62</v>
      </c>
      <c r="I46" s="37">
        <v>-0.29488487670217722</v>
      </c>
      <c r="J46" s="36">
        <v>391337210</v>
      </c>
      <c r="K46" s="37">
        <v>58.772841969206048</v>
      </c>
      <c r="L46" s="37">
        <v>40</v>
      </c>
      <c r="M46" s="37">
        <v>84.92</v>
      </c>
      <c r="N46" s="38">
        <v>63.971565907770085</v>
      </c>
      <c r="O46" s="39">
        <v>467.64840928255103</v>
      </c>
      <c r="P46" s="38">
        <v>15.588280309418368</v>
      </c>
    </row>
    <row r="47" spans="1:16">
      <c r="A47" s="35" t="s">
        <v>324</v>
      </c>
      <c r="B47" s="35" t="s">
        <v>200</v>
      </c>
      <c r="C47" s="36">
        <v>19079519513</v>
      </c>
      <c r="D47" s="36">
        <v>1500000000</v>
      </c>
      <c r="E47" s="37">
        <v>11.308759963370926</v>
      </c>
      <c r="F47" s="37">
        <v>0.83768592321266122</v>
      </c>
      <c r="G47" s="36">
        <v>363.24555199999998</v>
      </c>
      <c r="H47" s="37">
        <v>9.74</v>
      </c>
      <c r="I47" s="37">
        <v>-0.17831620888310873</v>
      </c>
      <c r="J47" s="36">
        <v>-705417106</v>
      </c>
      <c r="K47" s="37">
        <v>-19.137613597932795</v>
      </c>
      <c r="L47" s="37">
        <v>26.666666666666668</v>
      </c>
      <c r="M47" s="37">
        <v>24.21</v>
      </c>
      <c r="N47" s="38">
        <v>56.651725632344082</v>
      </c>
      <c r="O47" s="39">
        <v>1251.9026165618925</v>
      </c>
      <c r="P47" s="38">
        <v>41.73008721872975</v>
      </c>
    </row>
    <row r="48" spans="1:16">
      <c r="A48" s="35" t="s">
        <v>344</v>
      </c>
      <c r="B48" s="35" t="s">
        <v>200</v>
      </c>
      <c r="C48" s="36">
        <v>13652788635</v>
      </c>
      <c r="D48" s="36">
        <v>1915000000</v>
      </c>
      <c r="E48" s="37">
        <v>5.6677102808168875</v>
      </c>
      <c r="F48" s="37">
        <v>0.22766460256344195</v>
      </c>
      <c r="G48" s="36">
        <v>493.98133899999999</v>
      </c>
      <c r="H48" s="37">
        <v>14.29</v>
      </c>
      <c r="I48" s="37">
        <v>9.3555045544402304E-2</v>
      </c>
      <c r="J48" s="36">
        <v>123979435</v>
      </c>
      <c r="K48" s="37">
        <v>200.79943097014436</v>
      </c>
      <c r="L48" s="37">
        <v>20.887728459530027</v>
      </c>
      <c r="M48" s="37">
        <v>25.79</v>
      </c>
      <c r="N48" s="38">
        <v>52.196302135846381</v>
      </c>
      <c r="O48" s="39">
        <v>1463.6265956839895</v>
      </c>
      <c r="P48" s="38">
        <v>48.787553189466315</v>
      </c>
    </row>
    <row r="49" spans="1:16">
      <c r="A49" s="35" t="s">
        <v>538</v>
      </c>
      <c r="B49" s="35" t="s">
        <v>200</v>
      </c>
      <c r="C49" s="36">
        <v>12776501404</v>
      </c>
      <c r="D49" s="36">
        <v>2500000000</v>
      </c>
      <c r="E49" s="37">
        <v>19.469457288878072</v>
      </c>
      <c r="F49" s="37">
        <v>2.5959276385170762</v>
      </c>
      <c r="G49" s="36">
        <v>587.20383200000003</v>
      </c>
      <c r="H49" s="37">
        <v>3.5</v>
      </c>
      <c r="I49" s="37">
        <v>-0.21081046920068225</v>
      </c>
      <c r="J49" s="36">
        <v>-201213065</v>
      </c>
      <c r="K49" s="37">
        <v>-37.273921551764047</v>
      </c>
      <c r="L49" s="37">
        <v>16</v>
      </c>
      <c r="M49" s="37">
        <v>23.48</v>
      </c>
      <c r="N49" s="38">
        <v>34.57935142676601</v>
      </c>
      <c r="O49" s="39">
        <v>1258.4564199364058</v>
      </c>
      <c r="P49" s="38">
        <v>41.948547331213526</v>
      </c>
    </row>
    <row r="50" spans="1:16">
      <c r="A50" s="35" t="s">
        <v>205</v>
      </c>
      <c r="B50" s="35" t="s">
        <v>200</v>
      </c>
      <c r="C50" s="36">
        <v>141356914000</v>
      </c>
      <c r="D50" s="36">
        <v>2900000000</v>
      </c>
      <c r="E50" s="37">
        <v>5.0339977329391212</v>
      </c>
      <c r="F50" s="37">
        <v>3.2145579392970122E-2</v>
      </c>
      <c r="G50" s="36">
        <v>147.02876900000001</v>
      </c>
      <c r="H50" s="37">
        <v>54.15</v>
      </c>
      <c r="I50" s="37">
        <v>6.9948821295298558E-2</v>
      </c>
      <c r="J50" s="36">
        <v>1502626000</v>
      </c>
      <c r="K50" s="37">
        <v>104.21754980946689</v>
      </c>
      <c r="L50" s="37">
        <v>13.793103448275861</v>
      </c>
      <c r="M50" s="37">
        <v>5.0599999999999996</v>
      </c>
      <c r="N50" s="38">
        <v>42.073912866682321</v>
      </c>
      <c r="O50" s="39">
        <v>1946.441637439719</v>
      </c>
      <c r="P50" s="38">
        <v>64.881387914657296</v>
      </c>
    </row>
    <row r="51" spans="1:16">
      <c r="A51" s="35" t="s">
        <v>206</v>
      </c>
      <c r="B51" s="35" t="s">
        <v>200</v>
      </c>
      <c r="C51" s="36">
        <v>295496351000</v>
      </c>
      <c r="D51" s="36">
        <v>7000000000</v>
      </c>
      <c r="E51" s="37">
        <v>0.33380652633818614</v>
      </c>
      <c r="F51" s="37">
        <v>1.3246290727705798E-3</v>
      </c>
      <c r="G51" s="36">
        <v>3267.1327310000001</v>
      </c>
      <c r="H51" s="37">
        <v>36.68</v>
      </c>
      <c r="I51" s="37">
        <v>-0.70811545535542564</v>
      </c>
      <c r="J51" s="36">
        <v>405786000</v>
      </c>
      <c r="K51" s="37">
        <v>621.01698925049163</v>
      </c>
      <c r="L51" s="37">
        <v>5.7142857142857144</v>
      </c>
      <c r="M51" s="37">
        <v>46.67</v>
      </c>
      <c r="N51" s="38">
        <v>47.143383227344799</v>
      </c>
      <c r="O51" s="39">
        <v>943.60102540557523</v>
      </c>
      <c r="P51" s="38">
        <v>31.453367513519176</v>
      </c>
    </row>
    <row r="52" spans="1:16">
      <c r="A52" s="75" t="s">
        <v>710</v>
      </c>
      <c r="B52" s="75" t="s">
        <v>679</v>
      </c>
      <c r="C52" s="76">
        <v>599344233</v>
      </c>
      <c r="D52" s="76">
        <v>118000000</v>
      </c>
      <c r="E52" s="77">
        <v>123.22516029067236</v>
      </c>
      <c r="F52" s="77">
        <v>94.934638128407059</v>
      </c>
      <c r="G52" s="76">
        <v>28.655494999999998</v>
      </c>
      <c r="H52" s="77">
        <v>11.33</v>
      </c>
      <c r="I52" s="77">
        <v>-0.30201180045545151</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50.303561874487777</v>
      </c>
      <c r="F53" s="77">
        <v>21.635940591177537</v>
      </c>
      <c r="G53" s="76">
        <v>52.462822000000003</v>
      </c>
      <c r="H53" s="77">
        <v>15.16</v>
      </c>
      <c r="I53" s="77">
        <v>0.15001806434815457</v>
      </c>
      <c r="J53" s="76">
        <v>-76765590</v>
      </c>
      <c r="K53" s="77">
        <v>-30.287007499063058</v>
      </c>
      <c r="L53" s="77">
        <v>258.06451612903226</v>
      </c>
      <c r="M53" s="77">
        <v>33.840000000000003</v>
      </c>
      <c r="N53" s="78">
        <v>63.147914193727914</v>
      </c>
      <c r="O53" s="79">
        <v>2163.2862422620274</v>
      </c>
      <c r="P53" s="78">
        <v>72.109541408734245</v>
      </c>
    </row>
    <row r="54" spans="1:16">
      <c r="A54" s="75" t="s">
        <v>358</v>
      </c>
      <c r="B54" s="75" t="s">
        <v>679</v>
      </c>
      <c r="C54" s="76">
        <v>12992829112</v>
      </c>
      <c r="D54" s="76">
        <v>300000000</v>
      </c>
      <c r="E54" s="77">
        <v>13.329307882352863</v>
      </c>
      <c r="F54" s="77">
        <v>1.3067948904267512</v>
      </c>
      <c r="G54" s="76">
        <v>87.924075000000002</v>
      </c>
      <c r="H54" s="77">
        <v>34.14</v>
      </c>
      <c r="I54" s="77">
        <v>-0.32438958513154148</v>
      </c>
      <c r="J54" s="76">
        <v>-369030105</v>
      </c>
      <c r="K54" s="77">
        <v>-27.640021401505983</v>
      </c>
      <c r="L54" s="77">
        <v>133.33333333333334</v>
      </c>
      <c r="M54" s="77">
        <v>29.3</v>
      </c>
      <c r="N54" s="78">
        <v>38.873591189468115</v>
      </c>
      <c r="O54" s="79">
        <v>562.20998537157141</v>
      </c>
      <c r="P54" s="78">
        <v>18.740332845719045</v>
      </c>
    </row>
    <row r="55" spans="1:16">
      <c r="A55" s="75" t="s">
        <v>188</v>
      </c>
      <c r="B55" s="75" t="s">
        <v>679</v>
      </c>
      <c r="C55" s="76">
        <v>3014472211</v>
      </c>
      <c r="D55" s="76">
        <v>400000000</v>
      </c>
      <c r="E55" s="77">
        <v>44.930088781855432</v>
      </c>
      <c r="F55" s="77">
        <v>18.720870325773095</v>
      </c>
      <c r="G55" s="76">
        <v>129.881788</v>
      </c>
      <c r="H55" s="77">
        <v>6.88</v>
      </c>
      <c r="I55" s="77">
        <v>-0.26940691480345258</v>
      </c>
      <c r="J55" s="76">
        <v>44096898</v>
      </c>
      <c r="K55" s="77">
        <v>54.425597011381619</v>
      </c>
      <c r="L55" s="77">
        <v>100</v>
      </c>
      <c r="M55" s="77">
        <v>32.35</v>
      </c>
      <c r="N55" s="78">
        <v>54.297609710812118</v>
      </c>
      <c r="O55" s="79">
        <v>38.236915386876831</v>
      </c>
      <c r="P55" s="78">
        <v>1.2745638462292277</v>
      </c>
    </row>
    <row r="56" spans="1:16">
      <c r="A56" s="75" t="s">
        <v>466</v>
      </c>
      <c r="B56" s="75" t="s">
        <v>679</v>
      </c>
      <c r="C56" s="76">
        <v>9055647326</v>
      </c>
      <c r="D56" s="76">
        <v>675000000</v>
      </c>
      <c r="E56" s="77">
        <v>23.153448117131209</v>
      </c>
      <c r="F56" s="77">
        <v>4.9002006597103085</v>
      </c>
      <c r="G56" s="76">
        <v>233.17816500000001</v>
      </c>
      <c r="H56" s="77">
        <v>7.41</v>
      </c>
      <c r="I56" s="77">
        <v>-0.3749219941858879</v>
      </c>
      <c r="J56" s="76">
        <v>-1049101373</v>
      </c>
      <c r="K56" s="77">
        <v>-4.5038545574375108</v>
      </c>
      <c r="L56" s="77">
        <v>59.25925925925926</v>
      </c>
      <c r="M56" s="77">
        <v>34.54</v>
      </c>
      <c r="N56" s="78">
        <v>43.778318896109958</v>
      </c>
      <c r="O56" s="79">
        <v>296.22414025477963</v>
      </c>
      <c r="P56" s="78">
        <v>9.874138008492654</v>
      </c>
    </row>
    <row r="57" spans="1:16">
      <c r="A57" s="75" t="s">
        <v>452</v>
      </c>
      <c r="B57" s="75" t="s">
        <v>679</v>
      </c>
      <c r="C57" s="76">
        <v>60137175087</v>
      </c>
      <c r="D57" s="76">
        <v>700000000</v>
      </c>
      <c r="E57" s="77">
        <v>1.2943475841002343</v>
      </c>
      <c r="F57" s="77">
        <v>9.5312782334332422E-3</v>
      </c>
      <c r="G57" s="76">
        <v>158.53750099999999</v>
      </c>
      <c r="H57" s="77">
        <v>195</v>
      </c>
      <c r="I57" s="77">
        <v>4.1879878589680288</v>
      </c>
      <c r="J57" s="76">
        <v>20192725560</v>
      </c>
      <c r="K57" s="77">
        <v>6.7251941594753193</v>
      </c>
      <c r="L57" s="77">
        <v>57.142857142857146</v>
      </c>
      <c r="M57" s="77">
        <v>22.64</v>
      </c>
      <c r="N57" s="78">
        <v>67.936528496692148</v>
      </c>
      <c r="O57" s="79">
        <v>1889.5776840276742</v>
      </c>
      <c r="P57" s="78">
        <v>62.985922800922474</v>
      </c>
    </row>
    <row r="58" spans="1:16">
      <c r="A58" s="75" t="s">
        <v>187</v>
      </c>
      <c r="B58" s="75" t="s">
        <v>679</v>
      </c>
      <c r="C58" s="76">
        <v>3578645146</v>
      </c>
      <c r="D58" s="76">
        <v>960336000</v>
      </c>
      <c r="E58" s="77">
        <v>16.085613823941522</v>
      </c>
      <c r="F58" s="77">
        <v>3.3499970476877929</v>
      </c>
      <c r="G58" s="76">
        <v>464.88056799999998</v>
      </c>
      <c r="H58" s="77">
        <v>5.35</v>
      </c>
      <c r="I58" s="77">
        <v>-0.22593733229167601</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2.6233602358925525</v>
      </c>
      <c r="F59" s="77">
        <v>4.9968766397953383E-2</v>
      </c>
      <c r="G59" s="76">
        <v>438.15582999999998</v>
      </c>
      <c r="H59" s="77">
        <v>34.799999999999997</v>
      </c>
      <c r="I59" s="77">
        <v>-0.18236274484598169</v>
      </c>
      <c r="J59" s="76">
        <v>871646000</v>
      </c>
      <c r="K59" s="77">
        <v>60.230873542699676</v>
      </c>
      <c r="L59" s="77">
        <v>26.666666666666668</v>
      </c>
      <c r="M59" s="77">
        <v>29.21</v>
      </c>
      <c r="N59" s="78">
        <v>77.830087534897643</v>
      </c>
      <c r="O59" s="79">
        <v>1457.7147274589618</v>
      </c>
      <c r="P59" s="78">
        <v>48.590490915298723</v>
      </c>
    </row>
    <row r="60" spans="1:16">
      <c r="A60" s="75" t="s">
        <v>398</v>
      </c>
      <c r="B60" s="75" t="s">
        <v>679</v>
      </c>
      <c r="C60" s="76">
        <v>5116474915</v>
      </c>
      <c r="D60" s="76">
        <v>2000000000</v>
      </c>
      <c r="E60" s="77">
        <v>25.849645536735576</v>
      </c>
      <c r="F60" s="77">
        <v>2.5849645536735575</v>
      </c>
      <c r="G60" s="76">
        <v>271.03651100000002</v>
      </c>
      <c r="H60" s="77">
        <v>5.71</v>
      </c>
      <c r="I60" s="77">
        <v>-0.17613124624643817</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8.75</v>
      </c>
      <c r="I61" s="62">
        <v>0.1634695220072917</v>
      </c>
      <c r="J61" s="61">
        <v>0</v>
      </c>
      <c r="K61" s="62">
        <v>0</v>
      </c>
      <c r="L61" s="62">
        <v>0</v>
      </c>
      <c r="M61" s="62">
        <v>40.28</v>
      </c>
      <c r="N61" s="63">
        <v>347.93630595625137</v>
      </c>
      <c r="O61" s="64">
        <v>2200.4578951574831</v>
      </c>
      <c r="P61" s="63">
        <v>73.348596505249432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4412.6238446263014</v>
      </c>
      <c r="J64" s="61">
        <v>0</v>
      </c>
      <c r="K64" s="62">
        <v>0</v>
      </c>
      <c r="L64" s="62">
        <v>1379310.3448275863</v>
      </c>
      <c r="M64" s="62">
        <v>25.63</v>
      </c>
      <c r="N64" s="63">
        <v>368.7554026000949</v>
      </c>
      <c r="O64" s="64">
        <v>1115.3658598876777</v>
      </c>
      <c r="P64" s="63">
        <v>37.178861996255925</v>
      </c>
    </row>
    <row r="65" spans="1:16">
      <c r="A65" s="60" t="s">
        <v>717</v>
      </c>
      <c r="B65" s="60" t="s">
        <v>374</v>
      </c>
      <c r="C65" s="61">
        <v>5630964000</v>
      </c>
      <c r="D65" s="61">
        <v>860000000</v>
      </c>
      <c r="E65" s="62">
        <v>33.981395933317216</v>
      </c>
      <c r="F65" s="62">
        <v>2.1951806158473652</v>
      </c>
      <c r="G65" s="61">
        <v>61.448740000000001</v>
      </c>
      <c r="H65" s="62">
        <v>19.170000000000002</v>
      </c>
      <c r="I65" s="62">
        <v>-0.58744096710442051</v>
      </c>
      <c r="J65" s="61">
        <v>0</v>
      </c>
      <c r="K65" s="62">
        <v>0</v>
      </c>
      <c r="L65" s="62">
        <v>46.511627906976742</v>
      </c>
      <c r="M65" s="62">
        <v>7.14</v>
      </c>
      <c r="N65" s="63">
        <v>136.2496245406914</v>
      </c>
      <c r="O65" s="64">
        <v>776.79655922409927</v>
      </c>
      <c r="P65" s="63">
        <v>25.893218640803308</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792.52628605919051</v>
      </c>
      <c r="P66" s="63">
        <v>26.417542868639682</v>
      </c>
    </row>
    <row r="67" spans="1:16">
      <c r="A67" s="60" t="s">
        <v>748</v>
      </c>
      <c r="B67" s="60" t="s">
        <v>374</v>
      </c>
      <c r="C67" s="61">
        <v>47208439000</v>
      </c>
      <c r="D67" s="61">
        <v>2800000000</v>
      </c>
      <c r="E67" s="62">
        <v>3.1217355426105513</v>
      </c>
      <c r="F67" s="62">
        <v>0.10135505008475816</v>
      </c>
      <c r="G67" s="61">
        <v>1153.5045090000001</v>
      </c>
      <c r="H67" s="62">
        <v>11.11</v>
      </c>
      <c r="I67" s="62">
        <v>-6.1131326782669859E-2</v>
      </c>
      <c r="J67" s="61">
        <v>0</v>
      </c>
      <c r="K67" s="62">
        <v>0</v>
      </c>
      <c r="L67" s="62">
        <v>14.285714285714286</v>
      </c>
      <c r="M67" s="62">
        <v>41.19</v>
      </c>
      <c r="N67" s="63">
        <v>0</v>
      </c>
      <c r="O67" s="64">
        <v>461.9942541747277</v>
      </c>
      <c r="P67" s="63">
        <v>15.399808472490923</v>
      </c>
    </row>
    <row r="68" spans="1:16">
      <c r="A68" s="60" t="s">
        <v>708</v>
      </c>
      <c r="B68" s="60" t="s">
        <v>374</v>
      </c>
      <c r="C68" s="61">
        <v>453087703000</v>
      </c>
      <c r="D68" s="61">
        <v>4200000000</v>
      </c>
      <c r="E68" s="62">
        <v>0.51298593105304924</v>
      </c>
      <c r="F68" s="62">
        <v>9.323626518594134E-4</v>
      </c>
      <c r="G68" s="61">
        <v>587.28230399999995</v>
      </c>
      <c r="H68" s="62">
        <v>132.80000000000001</v>
      </c>
      <c r="I68" s="62">
        <v>0.96049504523398355</v>
      </c>
      <c r="J68" s="61">
        <v>0</v>
      </c>
      <c r="K68" s="62">
        <v>0</v>
      </c>
      <c r="L68" s="62">
        <v>9.5238095238095237</v>
      </c>
      <c r="M68" s="62">
        <v>13.98</v>
      </c>
      <c r="N68" s="63">
        <v>558.75548580426141</v>
      </c>
      <c r="O68" s="64">
        <v>1183.1551949406519</v>
      </c>
      <c r="P68" s="63">
        <v>39.438506498021731</v>
      </c>
    </row>
    <row r="69" spans="1:16">
      <c r="A69" s="60" t="s">
        <v>684</v>
      </c>
      <c r="B69" s="60" t="s">
        <v>374</v>
      </c>
      <c r="C69" s="61">
        <v>302574628000</v>
      </c>
      <c r="D69" s="61">
        <v>5200000000</v>
      </c>
      <c r="E69" s="62">
        <v>0.20013976159831937</v>
      </c>
      <c r="F69" s="62">
        <v>5.4209036185893654E-4</v>
      </c>
      <c r="G69" s="61">
        <v>2764.7628810000001</v>
      </c>
      <c r="H69" s="62">
        <v>72.3</v>
      </c>
      <c r="I69" s="62">
        <v>1.063751605800249</v>
      </c>
      <c r="J69" s="61">
        <v>0</v>
      </c>
      <c r="K69" s="62">
        <v>0</v>
      </c>
      <c r="L69" s="62">
        <v>7.6923076923076925</v>
      </c>
      <c r="M69" s="62">
        <v>53.16</v>
      </c>
      <c r="N69" s="63">
        <v>462.14763056066346</v>
      </c>
      <c r="O69" s="64">
        <v>1199.6973675341146</v>
      </c>
      <c r="P69" s="63">
        <v>39.989912251137156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486.26313112172784</v>
      </c>
      <c r="P70" s="63">
        <v>16.208771037390928</v>
      </c>
    </row>
    <row r="71" spans="1:16">
      <c r="A71" s="60" t="s">
        <v>439</v>
      </c>
      <c r="B71" s="60" t="s">
        <v>374</v>
      </c>
      <c r="C71" s="61">
        <v>231079767000</v>
      </c>
      <c r="D71" s="61">
        <v>7184778000</v>
      </c>
      <c r="E71" s="62">
        <v>1.2136812502356513</v>
      </c>
      <c r="F71" s="62">
        <v>3.4474280356122382E-3</v>
      </c>
      <c r="G71" s="61">
        <v>606.51760000000002</v>
      </c>
      <c r="H71" s="62">
        <v>54.35</v>
      </c>
      <c r="I71" s="62">
        <v>2.435939724251341</v>
      </c>
      <c r="J71" s="61">
        <v>0</v>
      </c>
      <c r="K71" s="62">
        <v>0</v>
      </c>
      <c r="L71" s="62">
        <v>5.5673258102059657</v>
      </c>
      <c r="M71" s="62">
        <v>8.44</v>
      </c>
      <c r="N71" s="63">
        <v>445.04371990188656</v>
      </c>
      <c r="O71" s="64">
        <v>2043.5203098997554</v>
      </c>
      <c r="P71" s="63">
        <v>68.117343663325173</v>
      </c>
    </row>
    <row r="72" spans="1:16">
      <c r="A72" s="60" t="s">
        <v>759</v>
      </c>
      <c r="B72" s="60" t="s">
        <v>374</v>
      </c>
      <c r="C72" s="61">
        <v>271134773000</v>
      </c>
      <c r="D72" s="61">
        <v>8447051000</v>
      </c>
      <c r="E72" s="62">
        <v>0.34054666836203062</v>
      </c>
      <c r="F72" s="62">
        <v>1.1518700207141797E-3</v>
      </c>
      <c r="G72" s="61">
        <v>3255.5922759999999</v>
      </c>
      <c r="H72" s="62">
        <v>36.08</v>
      </c>
      <c r="I72" s="62">
        <v>0.46407394531274804</v>
      </c>
      <c r="J72" s="61">
        <v>0</v>
      </c>
      <c r="K72" s="62">
        <v>0</v>
      </c>
      <c r="L72" s="62">
        <v>4.7353804304010954</v>
      </c>
      <c r="M72" s="62">
        <v>38.54</v>
      </c>
      <c r="N72" s="63">
        <v>360.19262975459509</v>
      </c>
      <c r="O72" s="64">
        <v>828.28054647321619</v>
      </c>
      <c r="P72" s="63">
        <v>27.609351549107206</v>
      </c>
    </row>
    <row r="73" spans="1:16">
      <c r="A73" s="60" t="s">
        <v>753</v>
      </c>
      <c r="B73" s="60" t="s">
        <v>374</v>
      </c>
      <c r="C73" s="61">
        <v>355956160000</v>
      </c>
      <c r="D73" s="61">
        <v>9915922000</v>
      </c>
      <c r="E73" s="62">
        <v>1.601141685317268</v>
      </c>
      <c r="F73" s="62">
        <v>4.8930845774718861E-3</v>
      </c>
      <c r="G73" s="61">
        <v>734.86807199999998</v>
      </c>
      <c r="H73" s="62">
        <v>34</v>
      </c>
      <c r="I73" s="62">
        <v>0.67815352429596132</v>
      </c>
      <c r="J73" s="61">
        <v>0</v>
      </c>
      <c r="K73" s="62">
        <v>0</v>
      </c>
      <c r="L73" s="62">
        <v>4.0339163619883251</v>
      </c>
      <c r="M73" s="62">
        <v>7.41</v>
      </c>
      <c r="N73" s="63">
        <v>406.56201047755781</v>
      </c>
      <c r="O73" s="64">
        <v>2224.039345916734</v>
      </c>
      <c r="P73" s="63">
        <v>74.134644863891126</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47.124313485166731</v>
      </c>
      <c r="F75" s="62">
        <v>6.6270390655850914E-2</v>
      </c>
      <c r="G75" s="61">
        <v>15.215797999999999</v>
      </c>
      <c r="H75" s="62">
        <v>56.7</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0.37842370632518008</v>
      </c>
      <c r="F76" s="62">
        <v>1.2614138681139087E-3</v>
      </c>
      <c r="G76" s="61">
        <v>8077.1113800000003</v>
      </c>
      <c r="H76" s="62">
        <v>13.09</v>
      </c>
      <c r="I76" s="62">
        <v>-2.5953403615609716E-2</v>
      </c>
      <c r="J76" s="61">
        <v>0</v>
      </c>
      <c r="K76" s="62">
        <v>0</v>
      </c>
      <c r="L76" s="62">
        <v>1.6000019200023039</v>
      </c>
      <c r="M76" s="62">
        <v>32.299999999999997</v>
      </c>
      <c r="N76" s="63">
        <v>368.75544770542894</v>
      </c>
      <c r="O76" s="64">
        <v>1055.8382746257662</v>
      </c>
      <c r="P76" s="63">
        <v>35.194609154192207</v>
      </c>
    </row>
    <row r="77" spans="1:16">
      <c r="A77" s="90" t="s">
        <v>402</v>
      </c>
      <c r="B77" s="90" t="s">
        <v>718</v>
      </c>
      <c r="C77" s="91">
        <v>298644898</v>
      </c>
      <c r="D77" s="91">
        <v>163000000</v>
      </c>
      <c r="E77" s="92">
        <v>13.877379842927802</v>
      </c>
      <c r="F77" s="92">
        <v>1.7374959112217105</v>
      </c>
      <c r="G77" s="91">
        <v>56.026116999999999</v>
      </c>
      <c r="H77" s="92">
        <v>51.45</v>
      </c>
      <c r="I77" s="92">
        <v>-1.1476103938558921</v>
      </c>
      <c r="J77" s="91">
        <v>-85773363</v>
      </c>
      <c r="K77" s="92">
        <v>-93.117486835627517</v>
      </c>
      <c r="L77" s="92">
        <v>245.39877300613497</v>
      </c>
      <c r="M77" s="92">
        <v>34.369999999999997</v>
      </c>
      <c r="N77" s="93">
        <v>43.681114393218152</v>
      </c>
      <c r="O77" s="94">
        <v>78.332489609176292</v>
      </c>
      <c r="P77" s="93">
        <v>2.6110829869725429</v>
      </c>
    </row>
    <row r="78" spans="1:16">
      <c r="A78" s="111" t="s">
        <v>134</v>
      </c>
      <c r="B78" s="111" t="s">
        <v>697</v>
      </c>
      <c r="C78" s="112">
        <v>443664778</v>
      </c>
      <c r="D78" s="112">
        <v>44000000</v>
      </c>
      <c r="E78" s="113">
        <v>77.072888832916846</v>
      </c>
      <c r="F78" s="113">
        <v>76.158981060194506</v>
      </c>
      <c r="G78" s="112">
        <v>22.200189999999999</v>
      </c>
      <c r="H78" s="113">
        <v>23.38</v>
      </c>
      <c r="I78" s="113">
        <v>-3.3293293183980666E-2</v>
      </c>
      <c r="J78" s="112">
        <v>-36555569</v>
      </c>
      <c r="K78" s="113">
        <v>-27.683880395898093</v>
      </c>
      <c r="L78" s="113">
        <v>909.09090909090912</v>
      </c>
      <c r="M78" s="113">
        <v>50.45</v>
      </c>
      <c r="N78" s="114">
        <v>10.941316003748438</v>
      </c>
      <c r="O78" s="115">
        <v>150.23552410505721</v>
      </c>
      <c r="P78" s="114">
        <v>5.0078508035019071</v>
      </c>
    </row>
    <row r="79" spans="1:16">
      <c r="A79" s="111" t="s">
        <v>707</v>
      </c>
      <c r="B79" s="111" t="s">
        <v>697</v>
      </c>
      <c r="C79" s="112">
        <v>1069503962</v>
      </c>
      <c r="D79" s="112">
        <v>93750000</v>
      </c>
      <c r="E79" s="113">
        <v>52.867334215887396</v>
      </c>
      <c r="F79" s="113">
        <v>51.265293785102926</v>
      </c>
      <c r="G79" s="112">
        <v>69.867154999999997</v>
      </c>
      <c r="H79" s="113">
        <v>10.83</v>
      </c>
      <c r="I79" s="113">
        <v>8.1333502866998586E-2</v>
      </c>
      <c r="J79" s="112">
        <v>-42754773</v>
      </c>
      <c r="K79" s="113">
        <v>-24.120114027970633</v>
      </c>
      <c r="L79" s="113">
        <v>426.66666666666669</v>
      </c>
      <c r="M79" s="113">
        <v>74.52</v>
      </c>
      <c r="N79" s="114">
        <v>14.341569462501884</v>
      </c>
      <c r="O79" s="115">
        <v>1369.1973562268133</v>
      </c>
      <c r="P79" s="114">
        <v>45.63991187422711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18.118314395776704</v>
      </c>
      <c r="F81" s="113">
        <v>2.3239781171430756</v>
      </c>
      <c r="G81" s="112">
        <v>71.729606000000004</v>
      </c>
      <c r="H81" s="113">
        <v>30.78</v>
      </c>
      <c r="I81" s="113">
        <v>0.44741442435817191</v>
      </c>
      <c r="J81" s="112">
        <v>-35004000</v>
      </c>
      <c r="K81" s="113">
        <v>-222.72454576619816</v>
      </c>
      <c r="L81" s="113">
        <v>153.92015392015392</v>
      </c>
      <c r="M81" s="113">
        <v>27.6</v>
      </c>
      <c r="N81" s="114">
        <v>63.914985035081152</v>
      </c>
      <c r="O81" s="115">
        <v>563.2848316540717</v>
      </c>
      <c r="P81" s="114">
        <v>18.776161055135724</v>
      </c>
    </row>
    <row r="82" spans="1:16">
      <c r="A82" s="35" t="s">
        <v>127</v>
      </c>
      <c r="B82" s="35" t="s">
        <v>208</v>
      </c>
      <c r="C82" s="36">
        <v>666088085</v>
      </c>
      <c r="D82" s="36">
        <v>31095331</v>
      </c>
      <c r="E82" s="37">
        <v>74.056466861563109</v>
      </c>
      <c r="F82" s="37">
        <v>32.624581124045143</v>
      </c>
      <c r="G82" s="36">
        <v>7.4210630000000002</v>
      </c>
      <c r="H82" s="37">
        <v>72.8</v>
      </c>
      <c r="I82" s="37">
        <v>-1.9605284267939853</v>
      </c>
      <c r="J82" s="36">
        <v>-76866655</v>
      </c>
      <c r="K82" s="37">
        <v>-29.531129759711803</v>
      </c>
      <c r="L82" s="37">
        <v>1286.3667539027001</v>
      </c>
      <c r="M82" s="37">
        <v>23.86</v>
      </c>
      <c r="N82" s="38">
        <v>44.240831009941445</v>
      </c>
      <c r="O82" s="39">
        <v>463.78059060805572</v>
      </c>
      <c r="P82" s="38">
        <v>15.459353020268525</v>
      </c>
    </row>
    <row r="83" spans="1:16">
      <c r="A83" s="35" t="s">
        <v>666</v>
      </c>
      <c r="B83" s="35" t="s">
        <v>208</v>
      </c>
      <c r="C83" s="36">
        <v>3375599291</v>
      </c>
      <c r="D83" s="36">
        <v>55000000</v>
      </c>
      <c r="E83" s="37">
        <v>381.44308022916152</v>
      </c>
      <c r="F83" s="37">
        <v>3467.66436571965</v>
      </c>
      <c r="G83" s="36">
        <v>448.67192799999998</v>
      </c>
      <c r="H83" s="37">
        <v>2.5499999999999998</v>
      </c>
      <c r="I83" s="37">
        <v>-4.3604981802056297E-2</v>
      </c>
      <c r="J83" s="36">
        <v>3618440</v>
      </c>
      <c r="K83" s="37">
        <v>30.399840815379005</v>
      </c>
      <c r="L83" s="37">
        <v>727.27272727272725</v>
      </c>
      <c r="M83" s="37">
        <v>74.77</v>
      </c>
      <c r="N83" s="38">
        <v>22.700966757361265</v>
      </c>
      <c r="O83" s="39">
        <v>238.80409259441248</v>
      </c>
      <c r="P83" s="38">
        <v>7.9601364198137494</v>
      </c>
    </row>
    <row r="84" spans="1:16">
      <c r="A84" s="35" t="s">
        <v>35</v>
      </c>
      <c r="B84" s="35" t="s">
        <v>208</v>
      </c>
      <c r="C84" s="36">
        <v>989726098</v>
      </c>
      <c r="D84" s="36">
        <v>66000000</v>
      </c>
      <c r="E84" s="37">
        <v>26.390510453803724</v>
      </c>
      <c r="F84" s="37">
        <v>14.28057924989379</v>
      </c>
      <c r="G84" s="36">
        <v>53.070768999999999</v>
      </c>
      <c r="H84" s="37">
        <v>28.56</v>
      </c>
      <c r="I84" s="37">
        <v>-3.552615362912142</v>
      </c>
      <c r="J84" s="36">
        <v>-21593090</v>
      </c>
      <c r="K84" s="37">
        <v>-85.582934170144242</v>
      </c>
      <c r="L84" s="37">
        <v>606.06060606060601</v>
      </c>
      <c r="M84" s="37">
        <v>80.41</v>
      </c>
      <c r="N84" s="38">
        <v>12.387574177549329</v>
      </c>
      <c r="O84" s="39">
        <v>1033.8308565694397</v>
      </c>
      <c r="P84" s="38">
        <v>34.461028552314659</v>
      </c>
    </row>
    <row r="85" spans="1:16">
      <c r="A85" s="35" t="s">
        <v>518</v>
      </c>
      <c r="B85" s="35" t="s">
        <v>208</v>
      </c>
      <c r="C85" s="36">
        <v>13276708610</v>
      </c>
      <c r="D85" s="36">
        <v>165200000</v>
      </c>
      <c r="E85" s="37">
        <v>18.255604863873302</v>
      </c>
      <c r="F85" s="37">
        <v>1.6015374305956154</v>
      </c>
      <c r="G85" s="36">
        <v>33.030631999999997</v>
      </c>
      <c r="H85" s="37">
        <v>66.349999999999994</v>
      </c>
      <c r="I85" s="37">
        <v>5.8066098133398398</v>
      </c>
      <c r="J85" s="36">
        <v>-782673371</v>
      </c>
      <c r="K85" s="37">
        <v>-14.563929759659601</v>
      </c>
      <c r="L85" s="37">
        <v>242.13075060532688</v>
      </c>
      <c r="M85" s="37">
        <v>19.989999999999998</v>
      </c>
      <c r="N85" s="38">
        <v>17.836485614502372</v>
      </c>
      <c r="O85" s="39">
        <v>2916.8520107373365</v>
      </c>
      <c r="P85" s="38">
        <v>97.228400357911212</v>
      </c>
    </row>
    <row r="86" spans="1:16">
      <c r="A86" s="35" t="s">
        <v>760</v>
      </c>
      <c r="B86" s="35" t="s">
        <v>208</v>
      </c>
      <c r="C86" s="36">
        <v>2062053729</v>
      </c>
      <c r="D86" s="36">
        <v>182837401</v>
      </c>
      <c r="E86" s="37">
        <v>46.31442981031956</v>
      </c>
      <c r="F86" s="37">
        <v>14.072743674315774</v>
      </c>
      <c r="G86" s="36">
        <v>46.995370999999999</v>
      </c>
      <c r="H86" s="37">
        <v>18.38</v>
      </c>
      <c r="I86" s="37">
        <v>-2.4385430760049083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23.010965826860737</v>
      </c>
      <c r="F87" s="37">
        <v>3.8207947827602773</v>
      </c>
      <c r="G87" s="36">
        <v>54.564166</v>
      </c>
      <c r="H87" s="37">
        <v>31.86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1.5723444776815114</v>
      </c>
      <c r="J88" s="36">
        <v>438581833</v>
      </c>
      <c r="K88" s="37">
        <v>68.402286056385748</v>
      </c>
      <c r="L88" s="37">
        <v>160</v>
      </c>
      <c r="M88" s="37">
        <v>17.45</v>
      </c>
      <c r="N88" s="38">
        <v>26.30437637555308</v>
      </c>
      <c r="O88" s="39">
        <v>2049.9798524327434</v>
      </c>
      <c r="P88" s="38">
        <v>68.33266174775811</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3.6819300360544105</v>
      </c>
      <c r="F90" s="37">
        <v>0.31776497338856874</v>
      </c>
      <c r="G90" s="36">
        <v>306.919645</v>
      </c>
      <c r="H90" s="37">
        <v>35.4</v>
      </c>
      <c r="I90" s="37">
        <v>1.029519834839931</v>
      </c>
      <c r="J90" s="36">
        <v>-113257471</v>
      </c>
      <c r="K90" s="37">
        <v>-102.30636352457491</v>
      </c>
      <c r="L90" s="37">
        <v>120.82547967715432</v>
      </c>
      <c r="M90" s="37">
        <v>92.7</v>
      </c>
      <c r="N90" s="38">
        <v>64.042258539502512</v>
      </c>
      <c r="O90" s="39">
        <v>2956.8402180487919</v>
      </c>
      <c r="P90" s="38">
        <v>98.561340601626398</v>
      </c>
    </row>
    <row r="91" spans="1:16">
      <c r="A91" s="35" t="s">
        <v>430</v>
      </c>
      <c r="B91" s="35" t="s">
        <v>208</v>
      </c>
      <c r="C91" s="36">
        <v>5872170565</v>
      </c>
      <c r="D91" s="36">
        <v>368000000</v>
      </c>
      <c r="E91" s="37">
        <v>12.459373844299632</v>
      </c>
      <c r="F91" s="37">
        <v>0.91505389573293416</v>
      </c>
      <c r="G91" s="36">
        <v>84.545681999999999</v>
      </c>
      <c r="H91" s="37">
        <v>37.979999999999997</v>
      </c>
      <c r="I91" s="37">
        <v>-1.187043576954494</v>
      </c>
      <c r="J91" s="36">
        <v>48198916</v>
      </c>
      <c r="K91" s="37">
        <v>282.49597978510553</v>
      </c>
      <c r="L91" s="37">
        <v>108.69565217391305</v>
      </c>
      <c r="M91" s="37">
        <v>22.97</v>
      </c>
      <c r="N91" s="38">
        <v>54.967134518471845</v>
      </c>
      <c r="O91" s="39">
        <v>113.80527069539878</v>
      </c>
      <c r="P91" s="38">
        <v>3.7935090231799591</v>
      </c>
    </row>
    <row r="92" spans="1:16">
      <c r="A92" s="35" t="s">
        <v>632</v>
      </c>
      <c r="B92" s="35" t="s">
        <v>208</v>
      </c>
      <c r="C92" s="36">
        <v>16201756742</v>
      </c>
      <c r="D92" s="36">
        <v>411441018</v>
      </c>
      <c r="E92" s="37">
        <v>14.016297365751033</v>
      </c>
      <c r="F92" s="37">
        <v>0.55846489921832798</v>
      </c>
      <c r="G92" s="36">
        <v>46.332011000000001</v>
      </c>
      <c r="H92" s="37">
        <v>61.6</v>
      </c>
      <c r="I92" s="37">
        <v>0.61750003402178066</v>
      </c>
      <c r="J92" s="36">
        <v>-1023520289</v>
      </c>
      <c r="K92" s="37">
        <v>-24.521157389582534</v>
      </c>
      <c r="L92" s="37">
        <v>97.219281136427682</v>
      </c>
      <c r="M92" s="37">
        <v>11.26</v>
      </c>
      <c r="N92" s="38">
        <v>56.519867545663011</v>
      </c>
      <c r="O92" s="39">
        <v>1893.1171526972535</v>
      </c>
      <c r="P92" s="38">
        <v>63.103905089908451</v>
      </c>
    </row>
    <row r="93" spans="1:16">
      <c r="A93" s="35" t="s">
        <v>633</v>
      </c>
      <c r="B93" s="35" t="s">
        <v>208</v>
      </c>
      <c r="C93" s="36">
        <v>11730613818</v>
      </c>
      <c r="D93" s="36">
        <v>437197170</v>
      </c>
      <c r="E93" s="37">
        <v>18.180432735326722</v>
      </c>
      <c r="F93" s="37">
        <v>2.5990036622559112</v>
      </c>
      <c r="G93" s="36">
        <v>129.50326799999999</v>
      </c>
      <c r="H93" s="37">
        <v>16.989999999999998</v>
      </c>
      <c r="I93" s="37">
        <v>0.13598443512518443</v>
      </c>
      <c r="J93" s="36">
        <v>147302768</v>
      </c>
      <c r="K93" s="37">
        <v>47.48827747758277</v>
      </c>
      <c r="L93" s="37">
        <v>91.491900553702123</v>
      </c>
      <c r="M93" s="37">
        <v>29.62</v>
      </c>
      <c r="N93" s="38">
        <v>13.468328786144243</v>
      </c>
      <c r="O93" s="39">
        <v>1373.9117519569145</v>
      </c>
      <c r="P93" s="38">
        <v>45.797058398563813</v>
      </c>
    </row>
    <row r="94" spans="1:16">
      <c r="A94" s="35" t="s">
        <v>211</v>
      </c>
      <c r="B94" s="35" t="s">
        <v>208</v>
      </c>
      <c r="C94" s="36">
        <v>15338755000</v>
      </c>
      <c r="D94" s="36">
        <v>460000000</v>
      </c>
      <c r="E94" s="37">
        <v>3.7615751897032896</v>
      </c>
      <c r="F94" s="37">
        <v>0.12204981147642081</v>
      </c>
      <c r="G94" s="36">
        <v>175.77502699999999</v>
      </c>
      <c r="H94" s="37">
        <v>60.5</v>
      </c>
      <c r="I94" s="37">
        <v>-0.65345377908607816</v>
      </c>
      <c r="J94" s="36">
        <v>167767000</v>
      </c>
      <c r="K94" s="37">
        <v>183.70716529472423</v>
      </c>
      <c r="L94" s="37">
        <v>86.956521739130437</v>
      </c>
      <c r="M94" s="37">
        <v>38.21</v>
      </c>
      <c r="N94" s="38">
        <v>44.753513851165764</v>
      </c>
      <c r="O94" s="39">
        <v>1274.1438616617997</v>
      </c>
      <c r="P94" s="38">
        <v>42.471462055393324</v>
      </c>
    </row>
    <row r="95" spans="1:16">
      <c r="A95" s="35" t="s">
        <v>215</v>
      </c>
      <c r="B95" s="35" t="s">
        <v>208</v>
      </c>
      <c r="C95" s="36">
        <v>3274896343</v>
      </c>
      <c r="D95" s="36">
        <v>500000000</v>
      </c>
      <c r="E95" s="37">
        <v>11.171402550040204</v>
      </c>
      <c r="F95" s="37">
        <v>1.2412669500044671</v>
      </c>
      <c r="G95" s="36">
        <v>189.86396500000001</v>
      </c>
      <c r="H95" s="37">
        <v>18.86</v>
      </c>
      <c r="I95" s="37">
        <v>0.4509972893848655</v>
      </c>
      <c r="J95" s="36">
        <v>223475323</v>
      </c>
      <c r="K95" s="37">
        <v>40.272902972826223</v>
      </c>
      <c r="L95" s="37">
        <v>80</v>
      </c>
      <c r="M95" s="37">
        <v>37.97</v>
      </c>
      <c r="N95" s="38">
        <v>70.159724080812026</v>
      </c>
      <c r="O95" s="39">
        <v>1598.7623504904009</v>
      </c>
      <c r="P95" s="38">
        <v>53.292078349680033</v>
      </c>
    </row>
    <row r="96" spans="1:16">
      <c r="A96" s="35" t="s">
        <v>702</v>
      </c>
      <c r="B96" s="35" t="s">
        <v>208</v>
      </c>
      <c r="C96" s="36">
        <v>18418307434</v>
      </c>
      <c r="D96" s="36">
        <v>540000000</v>
      </c>
      <c r="E96" s="37">
        <v>10.802303500482129</v>
      </c>
      <c r="F96" s="37">
        <v>0.60618987095859311</v>
      </c>
      <c r="G96" s="36">
        <v>109.977541</v>
      </c>
      <c r="H96" s="37">
        <v>33.68</v>
      </c>
      <c r="I96" s="37">
        <v>-0.8191810111328337</v>
      </c>
      <c r="J96" s="36">
        <v>45967799</v>
      </c>
      <c r="K96" s="37">
        <v>387.66267664892985</v>
      </c>
      <c r="L96" s="37">
        <v>74.074074074074076</v>
      </c>
      <c r="M96" s="37">
        <v>20.36</v>
      </c>
      <c r="N96" s="38">
        <v>50.05341483616828</v>
      </c>
      <c r="O96" s="39">
        <v>453.78429265788242</v>
      </c>
      <c r="P96" s="38">
        <v>15.126143088596081</v>
      </c>
    </row>
    <row r="97" spans="1:16">
      <c r="A97" s="35" t="s">
        <v>216</v>
      </c>
      <c r="B97" s="35" t="s">
        <v>208</v>
      </c>
      <c r="C97" s="36">
        <v>15688842293</v>
      </c>
      <c r="D97" s="36">
        <v>540000000</v>
      </c>
      <c r="E97" s="37">
        <v>11.283083354365001</v>
      </c>
      <c r="F97" s="37">
        <v>0.99498089544664914</v>
      </c>
      <c r="G97" s="36">
        <v>160.71315899999999</v>
      </c>
      <c r="H97" s="37">
        <v>22.06</v>
      </c>
      <c r="I97" s="37">
        <v>-0.51239149795462424</v>
      </c>
      <c r="J97" s="36">
        <v>164148082</v>
      </c>
      <c r="K97" s="37">
        <v>69.083962857391171</v>
      </c>
      <c r="L97" s="37">
        <v>74.074074074074076</v>
      </c>
      <c r="M97" s="37">
        <v>29.76</v>
      </c>
      <c r="N97" s="38">
        <v>29.454461619168644</v>
      </c>
      <c r="O97" s="39">
        <v>235.53796687351334</v>
      </c>
      <c r="P97" s="38">
        <v>7.851265562450445</v>
      </c>
    </row>
    <row r="98" spans="1:16">
      <c r="A98" s="35" t="s">
        <v>631</v>
      </c>
      <c r="B98" s="35" t="s">
        <v>208</v>
      </c>
      <c r="C98" s="36">
        <v>3343455014</v>
      </c>
      <c r="D98" s="36">
        <v>577000000</v>
      </c>
      <c r="E98" s="37">
        <v>2.286780376192008</v>
      </c>
      <c r="F98" s="37">
        <v>2.3590620370058678E-2</v>
      </c>
      <c r="G98" s="36">
        <v>115.48181</v>
      </c>
      <c r="H98" s="37">
        <v>151.5</v>
      </c>
      <c r="I98" s="37">
        <v>17.622665224167065</v>
      </c>
      <c r="J98" s="36">
        <v>-69780713</v>
      </c>
      <c r="K98" s="37">
        <v>-1389.1517560160212</v>
      </c>
      <c r="L98" s="37">
        <v>69.324090121317155</v>
      </c>
      <c r="M98" s="37">
        <v>20.010000000000002</v>
      </c>
      <c r="N98" s="38">
        <v>54.971075240939129</v>
      </c>
      <c r="O98" s="39">
        <v>2398.2339860193483</v>
      </c>
      <c r="P98" s="38">
        <v>79.941132867311609</v>
      </c>
    </row>
    <row r="99" spans="1:16">
      <c r="A99" s="35" t="s">
        <v>217</v>
      </c>
      <c r="B99" s="35" t="s">
        <v>208</v>
      </c>
      <c r="C99" s="36">
        <v>41071171048</v>
      </c>
      <c r="D99" s="36">
        <v>705000000</v>
      </c>
      <c r="E99" s="37">
        <v>11.819710434469329</v>
      </c>
      <c r="F99" s="37">
        <v>0.67062186862237327</v>
      </c>
      <c r="G99" s="36">
        <v>129.924835</v>
      </c>
      <c r="H99" s="37">
        <v>26.06</v>
      </c>
      <c r="I99" s="37">
        <v>0.38058020181228969</v>
      </c>
      <c r="J99" s="36">
        <v>301575390</v>
      </c>
      <c r="K99" s="37">
        <v>58.443097760729081</v>
      </c>
      <c r="L99" s="37">
        <v>56.737588652482266</v>
      </c>
      <c r="M99" s="37">
        <v>18.420000000000002</v>
      </c>
      <c r="N99" s="38">
        <v>45.062376056892298</v>
      </c>
      <c r="O99" s="39">
        <v>1846.9201400024929</v>
      </c>
      <c r="P99" s="38">
        <v>61.56400466674976</v>
      </c>
    </row>
    <row r="100" spans="1:16">
      <c r="A100" s="35" t="s">
        <v>34</v>
      </c>
      <c r="B100" s="35" t="s">
        <v>208</v>
      </c>
      <c r="C100" s="36">
        <v>14552864000</v>
      </c>
      <c r="D100" s="36">
        <v>729164000</v>
      </c>
      <c r="E100" s="37">
        <v>21.383543883326077</v>
      </c>
      <c r="F100" s="37">
        <v>2.9326110289764822</v>
      </c>
      <c r="G100" s="36">
        <v>184.162025</v>
      </c>
      <c r="H100" s="37">
        <v>10.16</v>
      </c>
      <c r="I100" s="37">
        <v>-8.2708318122536539E-2</v>
      </c>
      <c r="J100" s="36">
        <v>389489000</v>
      </c>
      <c r="K100" s="37">
        <v>18.721042186043764</v>
      </c>
      <c r="L100" s="37">
        <v>54.857343478284719</v>
      </c>
      <c r="M100" s="37">
        <v>25.25</v>
      </c>
      <c r="N100" s="38">
        <v>65.824283227917107</v>
      </c>
      <c r="O100" s="39">
        <v>402.48638049281624</v>
      </c>
      <c r="P100" s="38">
        <v>13.416212683093875</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321.6586231217459</v>
      </c>
      <c r="P101" s="38">
        <v>10.721954104058197</v>
      </c>
    </row>
    <row r="102" spans="1:16">
      <c r="A102" s="35" t="s">
        <v>129</v>
      </c>
      <c r="B102" s="35" t="s">
        <v>208</v>
      </c>
      <c r="C102" s="36">
        <v>7703042931</v>
      </c>
      <c r="D102" s="36">
        <v>825000000</v>
      </c>
      <c r="E102" s="37">
        <v>21.558403061293237</v>
      </c>
      <c r="F102" s="37">
        <v>6.5328494125131025</v>
      </c>
      <c r="G102" s="36">
        <v>371.10216800000001</v>
      </c>
      <c r="H102" s="37">
        <v>5</v>
      </c>
      <c r="I102" s="37">
        <v>-0.19821180136991501</v>
      </c>
      <c r="J102" s="36">
        <v>1636745004</v>
      </c>
      <c r="K102" s="37">
        <v>2.0161967758784738</v>
      </c>
      <c r="L102" s="37">
        <v>48.484848484848484</v>
      </c>
      <c r="M102" s="37">
        <v>44.98</v>
      </c>
      <c r="N102" s="38">
        <v>45.079154068160797</v>
      </c>
      <c r="O102" s="39">
        <v>58.274066089412294</v>
      </c>
      <c r="P102" s="38">
        <v>1.9424688696470764</v>
      </c>
    </row>
    <row r="103" spans="1:16">
      <c r="A103" s="35" t="s">
        <v>298</v>
      </c>
      <c r="B103" s="35" t="s">
        <v>208</v>
      </c>
      <c r="C103" s="36">
        <v>4913859307</v>
      </c>
      <c r="D103" s="36">
        <v>1000000000</v>
      </c>
      <c r="E103" s="37">
        <v>15.356595504203101</v>
      </c>
      <c r="F103" s="37">
        <v>5.1188651680677006</v>
      </c>
      <c r="G103" s="36">
        <v>669.65183400000001</v>
      </c>
      <c r="H103" s="37">
        <v>3.89</v>
      </c>
      <c r="I103" s="37">
        <v>8.1590026341424871E-2</v>
      </c>
      <c r="J103" s="36">
        <v>-19394238</v>
      </c>
      <c r="K103" s="37">
        <v>-154.68511833256866</v>
      </c>
      <c r="L103" s="37">
        <v>40</v>
      </c>
      <c r="M103" s="37">
        <v>66.959999999999994</v>
      </c>
      <c r="N103" s="38">
        <v>47.741842057173251</v>
      </c>
      <c r="O103" s="39">
        <v>2181.2184713355336</v>
      </c>
      <c r="P103" s="38">
        <v>72.707282377851115</v>
      </c>
    </row>
    <row r="104" spans="1:16">
      <c r="A104" s="35" t="s">
        <v>459</v>
      </c>
      <c r="B104" s="35" t="s">
        <v>208</v>
      </c>
      <c r="C104" s="36">
        <v>16106307516</v>
      </c>
      <c r="D104" s="36">
        <v>1078290009</v>
      </c>
      <c r="E104" s="37">
        <v>4.6402625686972945</v>
      </c>
      <c r="F104" s="37">
        <v>0.14344510072946107</v>
      </c>
      <c r="G104" s="36">
        <v>287.17617999999999</v>
      </c>
      <c r="H104" s="37">
        <v>30.02</v>
      </c>
      <c r="I104" s="37">
        <v>-1.4057921678648597</v>
      </c>
      <c r="J104" s="36">
        <v>737659411</v>
      </c>
      <c r="K104" s="37">
        <v>43.853165549866482</v>
      </c>
      <c r="L104" s="37">
        <v>37.095771699763567</v>
      </c>
      <c r="M104" s="37">
        <v>26.63</v>
      </c>
      <c r="N104" s="38">
        <v>55.741824471158907</v>
      </c>
      <c r="O104" s="39">
        <v>670.26254431234702</v>
      </c>
      <c r="P104" s="38">
        <v>22.342084810411567</v>
      </c>
    </row>
    <row r="105" spans="1:16">
      <c r="A105" s="35" t="s">
        <v>474</v>
      </c>
      <c r="B105" s="35" t="s">
        <v>208</v>
      </c>
      <c r="C105" s="36">
        <v>5706930368</v>
      </c>
      <c r="D105" s="36">
        <v>1122000000</v>
      </c>
      <c r="E105" s="37">
        <v>13.900314802861896</v>
      </c>
      <c r="F105" s="37">
        <v>1.7698389104738854</v>
      </c>
      <c r="G105" s="36">
        <v>381.16404999999997</v>
      </c>
      <c r="H105" s="37">
        <v>7.55</v>
      </c>
      <c r="I105" s="37">
        <v>-0.84781888648371151</v>
      </c>
      <c r="J105" s="36">
        <v>245113454</v>
      </c>
      <c r="K105" s="37">
        <v>32.04230478511392</v>
      </c>
      <c r="L105" s="37">
        <v>35.650623885918002</v>
      </c>
      <c r="M105" s="37">
        <v>33.97</v>
      </c>
      <c r="N105" s="38">
        <v>47.927232402258987</v>
      </c>
      <c r="O105" s="39">
        <v>251.41109569251469</v>
      </c>
      <c r="P105" s="38">
        <v>8.3803698564171558</v>
      </c>
    </row>
    <row r="106" spans="1:16">
      <c r="A106" s="35" t="s">
        <v>218</v>
      </c>
      <c r="B106" s="35" t="s">
        <v>208</v>
      </c>
      <c r="C106" s="36">
        <v>100728570000</v>
      </c>
      <c r="D106" s="36">
        <v>1181069000</v>
      </c>
      <c r="E106" s="37">
        <v>1.4913981336677677</v>
      </c>
      <c r="F106" s="37">
        <v>1.1076778553171327E-2</v>
      </c>
      <c r="G106" s="36">
        <v>236.099774</v>
      </c>
      <c r="H106" s="37">
        <v>113.6</v>
      </c>
      <c r="I106" s="37">
        <v>1.3176578078001882</v>
      </c>
      <c r="J106" s="36">
        <v>1079652000</v>
      </c>
      <c r="K106" s="37">
        <v>124.70857831968078</v>
      </c>
      <c r="L106" s="37">
        <v>33.867623314133212</v>
      </c>
      <c r="M106" s="37">
        <v>19.989999999999998</v>
      </c>
      <c r="N106" s="38">
        <v>61.968624806499939</v>
      </c>
      <c r="O106" s="39">
        <v>2050.0261529910981</v>
      </c>
      <c r="P106" s="38">
        <v>68.334205099703269</v>
      </c>
    </row>
    <row r="107" spans="1:16">
      <c r="A107" s="35" t="s">
        <v>454</v>
      </c>
      <c r="B107" s="35" t="s">
        <v>208</v>
      </c>
      <c r="C107" s="36">
        <v>62308804000</v>
      </c>
      <c r="D107" s="36">
        <v>1196962000</v>
      </c>
      <c r="E107" s="37">
        <v>6.0474007254811459</v>
      </c>
      <c r="F107" s="37">
        <v>0.22964960554991212</v>
      </c>
      <c r="G107" s="36">
        <v>294.01063399999998</v>
      </c>
      <c r="H107" s="37">
        <v>22.5</v>
      </c>
      <c r="I107" s="37">
        <v>-0.35968704070585389</v>
      </c>
      <c r="J107" s="36">
        <v>485076000</v>
      </c>
      <c r="K107" s="37">
        <v>54.286676726945878</v>
      </c>
      <c r="L107" s="37">
        <v>33.41793640900881</v>
      </c>
      <c r="M107" s="37">
        <v>24.56</v>
      </c>
      <c r="N107" s="38">
        <v>23.563854855396485</v>
      </c>
      <c r="O107" s="39">
        <v>836.12907664374211</v>
      </c>
      <c r="P107" s="38">
        <v>27.870969221458072</v>
      </c>
    </row>
    <row r="108" spans="1:16">
      <c r="A108" s="35" t="s">
        <v>219</v>
      </c>
      <c r="B108" s="35" t="s">
        <v>208</v>
      </c>
      <c r="C108" s="36">
        <v>64142566183</v>
      </c>
      <c r="D108" s="36">
        <v>1226338236</v>
      </c>
      <c r="E108" s="37">
        <v>2.1322169398142337</v>
      </c>
      <c r="F108" s="37">
        <v>2.2008681661744904E-2</v>
      </c>
      <c r="G108" s="36">
        <v>238.53873200000001</v>
      </c>
      <c r="H108" s="37">
        <v>78.650000000000006</v>
      </c>
      <c r="I108" s="37">
        <v>-3.1372193224502212</v>
      </c>
      <c r="J108" s="36">
        <v>795959146</v>
      </c>
      <c r="K108" s="37">
        <v>121.7156949962354</v>
      </c>
      <c r="L108" s="37">
        <v>32.617428720537752</v>
      </c>
      <c r="M108" s="37">
        <v>19.45</v>
      </c>
      <c r="N108" s="38">
        <v>49.584664049256041</v>
      </c>
      <c r="O108" s="39">
        <v>901.58010830215176</v>
      </c>
      <c r="P108" s="38">
        <v>30.052670276738393</v>
      </c>
    </row>
    <row r="109" spans="1:16">
      <c r="A109" s="35" t="s">
        <v>220</v>
      </c>
      <c r="B109" s="35" t="s">
        <v>208</v>
      </c>
      <c r="C109" s="36">
        <v>15672179161</v>
      </c>
      <c r="D109" s="36">
        <v>1400000000</v>
      </c>
      <c r="E109" s="37">
        <v>5.0682015208152302</v>
      </c>
      <c r="F109" s="37">
        <v>0.51716342049135</v>
      </c>
      <c r="G109" s="36">
        <v>1087.1196239999999</v>
      </c>
      <c r="H109" s="37">
        <v>7.26</v>
      </c>
      <c r="I109" s="37">
        <v>-0.16824428202521435</v>
      </c>
      <c r="J109" s="36">
        <v>-1252485525</v>
      </c>
      <c r="K109" s="37">
        <v>-7.8244417235879835</v>
      </c>
      <c r="L109" s="37">
        <v>28.571428571428573</v>
      </c>
      <c r="M109" s="37">
        <v>77.650000000000006</v>
      </c>
      <c r="N109" s="38">
        <v>13.407811117927388</v>
      </c>
      <c r="O109" s="39">
        <v>1264.1274115242875</v>
      </c>
      <c r="P109" s="38">
        <v>42.137580384142915</v>
      </c>
    </row>
    <row r="110" spans="1:16">
      <c r="A110" s="35" t="s">
        <v>212</v>
      </c>
      <c r="B110" s="35" t="s">
        <v>208</v>
      </c>
      <c r="C110" s="36">
        <v>5062845915</v>
      </c>
      <c r="D110" s="36">
        <v>1817640000</v>
      </c>
      <c r="E110" s="37">
        <v>7.190802030296398</v>
      </c>
      <c r="F110" s="37">
        <v>0.43956889338167426</v>
      </c>
      <c r="G110" s="36">
        <v>663.82721200000003</v>
      </c>
      <c r="H110" s="37">
        <v>8.3800000000000008</v>
      </c>
      <c r="I110" s="37">
        <v>-0.38646969896459815</v>
      </c>
      <c r="J110" s="36">
        <v>54761750</v>
      </c>
      <c r="K110" s="37">
        <v>298.72602683442364</v>
      </c>
      <c r="L110" s="37">
        <v>22.006557954270374</v>
      </c>
      <c r="M110" s="37">
        <v>36.520000000000003</v>
      </c>
      <c r="N110" s="38">
        <v>82.379562067151525</v>
      </c>
      <c r="O110" s="39">
        <v>347.42693431718391</v>
      </c>
      <c r="P110" s="38">
        <v>11.580897810572797</v>
      </c>
    </row>
    <row r="111" spans="1:16">
      <c r="A111" s="35" t="s">
        <v>210</v>
      </c>
      <c r="B111" s="35" t="s">
        <v>208</v>
      </c>
      <c r="C111" s="36">
        <v>12047691662</v>
      </c>
      <c r="D111" s="36">
        <v>1820000000</v>
      </c>
      <c r="E111" s="37">
        <v>14.696073480308618</v>
      </c>
      <c r="F111" s="37">
        <v>2.691588549507073</v>
      </c>
      <c r="G111" s="36">
        <v>817.38648999999998</v>
      </c>
      <c r="H111" s="37">
        <v>3.33</v>
      </c>
      <c r="I111" s="37">
        <v>-5.7425950870748643E-3</v>
      </c>
      <c r="J111" s="36">
        <v>1689358773</v>
      </c>
      <c r="K111" s="37">
        <v>3.2319955282820199</v>
      </c>
      <c r="L111" s="37">
        <v>21.978021978021978</v>
      </c>
      <c r="M111" s="37">
        <v>44.91</v>
      </c>
      <c r="N111" s="38">
        <v>44.723995564110723</v>
      </c>
      <c r="O111" s="39">
        <v>488.19985374587628</v>
      </c>
      <c r="P111" s="38">
        <v>16.273328458195877</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11.367403803026209</v>
      </c>
      <c r="F113" s="37">
        <v>0.3583512193541688</v>
      </c>
      <c r="G113" s="36">
        <v>260.87328100000002</v>
      </c>
      <c r="H113" s="37">
        <v>13.49</v>
      </c>
      <c r="I113" s="37">
        <v>-0.40252486434501478</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7.2494177913281277</v>
      </c>
      <c r="F114" s="37">
        <v>0.49441894570012807</v>
      </c>
      <c r="G114" s="36">
        <v>846.39887099999999</v>
      </c>
      <c r="H114" s="37">
        <v>6.52</v>
      </c>
      <c r="I114" s="37">
        <v>-0.5001254842394367</v>
      </c>
      <c r="J114" s="36">
        <v>-565215489</v>
      </c>
      <c r="K114" s="37">
        <v>-25.941433462733716</v>
      </c>
      <c r="L114" s="37">
        <v>16.368286445012789</v>
      </c>
      <c r="M114" s="37">
        <v>34.630000000000003</v>
      </c>
      <c r="N114" s="38">
        <v>10.091855288331461</v>
      </c>
      <c r="O114" s="39">
        <v>9.9744029041494144</v>
      </c>
      <c r="P114" s="38">
        <v>0.33248009680498047</v>
      </c>
    </row>
    <row r="115" spans="1:16">
      <c r="A115" s="35" t="s">
        <v>446</v>
      </c>
      <c r="B115" s="35" t="s">
        <v>208</v>
      </c>
      <c r="C115" s="36">
        <v>54701388025</v>
      </c>
      <c r="D115" s="36">
        <v>2600000000</v>
      </c>
      <c r="E115" s="37">
        <v>2.6521101886011031</v>
      </c>
      <c r="F115" s="37">
        <v>2.684322053239983E-2</v>
      </c>
      <c r="G115" s="36">
        <v>387.97063400000002</v>
      </c>
      <c r="H115" s="37">
        <v>38.880000000000003</v>
      </c>
      <c r="I115" s="37">
        <v>1.241661440096216</v>
      </c>
      <c r="J115" s="36">
        <v>3203485026</v>
      </c>
      <c r="K115" s="37">
        <v>30.841411524674939</v>
      </c>
      <c r="L115" s="37">
        <v>15.384615384615385</v>
      </c>
      <c r="M115" s="37">
        <v>14.92</v>
      </c>
      <c r="N115" s="38">
        <v>65.787100536891458</v>
      </c>
      <c r="O115" s="39">
        <v>2876.4939481984957</v>
      </c>
      <c r="P115" s="38">
        <v>95.883131606616516</v>
      </c>
    </row>
    <row r="116" spans="1:16">
      <c r="A116" s="35" t="s">
        <v>299</v>
      </c>
      <c r="B116" s="35" t="s">
        <v>208</v>
      </c>
      <c r="C116" s="36">
        <v>15218561138</v>
      </c>
      <c r="D116" s="36">
        <v>2950000000</v>
      </c>
      <c r="E116" s="37">
        <v>3.2142672322491292</v>
      </c>
      <c r="F116" s="37">
        <v>3.3017639776570407E-2</v>
      </c>
      <c r="G116" s="36">
        <v>371.95620600000001</v>
      </c>
      <c r="H116" s="37">
        <v>33.479999999999997</v>
      </c>
      <c r="I116" s="37">
        <v>-0.91395766601548434</v>
      </c>
      <c r="J116" s="36">
        <v>1787902943</v>
      </c>
      <c r="K116" s="37">
        <v>54.449264363675248</v>
      </c>
      <c r="L116" s="37">
        <v>13.559322033898304</v>
      </c>
      <c r="M116" s="37">
        <v>12.6</v>
      </c>
      <c r="N116" s="38">
        <v>45.204108315085591</v>
      </c>
      <c r="O116" s="39">
        <v>276.01765545650278</v>
      </c>
      <c r="P116" s="38">
        <v>9.2005885152167597</v>
      </c>
    </row>
    <row r="117" spans="1:16">
      <c r="A117" s="35" t="s">
        <v>486</v>
      </c>
      <c r="B117" s="35" t="s">
        <v>208</v>
      </c>
      <c r="C117" s="36">
        <v>59206007042</v>
      </c>
      <c r="D117" s="36">
        <v>9000000000</v>
      </c>
      <c r="E117" s="37">
        <v>2.0843184994991124</v>
      </c>
      <c r="F117" s="37">
        <v>2.3159094438879028E-2</v>
      </c>
      <c r="G117" s="36">
        <v>1822.556022</v>
      </c>
      <c r="H117" s="37">
        <v>10.53</v>
      </c>
      <c r="I117" s="37">
        <v>0.31413768681935217</v>
      </c>
      <c r="J117" s="36">
        <v>2366280534</v>
      </c>
      <c r="K117" s="37">
        <v>38.034374499063517</v>
      </c>
      <c r="L117" s="37">
        <v>4.4444444444444446</v>
      </c>
      <c r="M117" s="37">
        <v>20.25</v>
      </c>
      <c r="N117" s="38">
        <v>37.21620478004462</v>
      </c>
      <c r="O117" s="39">
        <v>2785.1751866258423</v>
      </c>
      <c r="P117" s="38">
        <v>92.839172887528079</v>
      </c>
    </row>
    <row r="118" spans="1:16">
      <c r="A118" s="35" t="s">
        <v>213</v>
      </c>
      <c r="B118" s="35" t="s">
        <v>208</v>
      </c>
      <c r="C118" s="36">
        <v>31307114865</v>
      </c>
      <c r="D118" s="36">
        <v>10000000000</v>
      </c>
      <c r="E118" s="37">
        <v>4.2587351982334765</v>
      </c>
      <c r="F118" s="37">
        <v>0.42587351982334765</v>
      </c>
      <c r="G118" s="36">
        <v>7062.483639</v>
      </c>
      <c r="H118" s="37">
        <v>1.33</v>
      </c>
      <c r="I118" s="37">
        <v>1.7309899625281844E-2</v>
      </c>
      <c r="J118" s="36">
        <v>-953190221</v>
      </c>
      <c r="K118" s="37">
        <v>-10.4910853885061</v>
      </c>
      <c r="L118" s="37">
        <v>4</v>
      </c>
      <c r="M118" s="37">
        <v>70.62</v>
      </c>
      <c r="N118" s="38">
        <v>6.3036302502844075</v>
      </c>
      <c r="O118" s="39">
        <v>1717.3564420926987</v>
      </c>
      <c r="P118" s="38">
        <v>57.245214736423286</v>
      </c>
    </row>
    <row r="119" spans="1:16">
      <c r="A119" s="70" t="s">
        <v>740</v>
      </c>
      <c r="B119" s="70" t="s">
        <v>699</v>
      </c>
      <c r="C119" s="71">
        <v>1018312000</v>
      </c>
      <c r="D119" s="71">
        <v>100000000</v>
      </c>
      <c r="E119" s="72">
        <v>178.11342262752919</v>
      </c>
      <c r="F119" s="72">
        <v>173.09370534560048</v>
      </c>
      <c r="G119" s="71">
        <v>51.044795000000001</v>
      </c>
      <c r="H119" s="72">
        <v>4.4000000000000004</v>
      </c>
      <c r="I119" s="72">
        <v>-0.42216288827252685</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9.9773753037611925</v>
      </c>
      <c r="F120" s="72">
        <v>0.848416267326632</v>
      </c>
      <c r="G120" s="71">
        <v>153.859475</v>
      </c>
      <c r="H120" s="72">
        <v>26.06</v>
      </c>
      <c r="I120" s="72">
        <v>-2.7002311732486071</v>
      </c>
      <c r="J120" s="71">
        <v>378885188</v>
      </c>
      <c r="K120" s="72">
        <v>31.038426342494024</v>
      </c>
      <c r="L120" s="72">
        <v>133.33333333333334</v>
      </c>
      <c r="M120" s="72">
        <v>51.28</v>
      </c>
      <c r="N120" s="73">
        <v>0</v>
      </c>
      <c r="O120" s="74">
        <v>781.07118543230297</v>
      </c>
      <c r="P120" s="73">
        <v>26.035706181076765</v>
      </c>
    </row>
    <row r="121" spans="1:16">
      <c r="A121" s="70" t="s">
        <v>701</v>
      </c>
      <c r="B121" s="70" t="s">
        <v>699</v>
      </c>
      <c r="C121" s="71">
        <v>13307866000</v>
      </c>
      <c r="D121" s="71">
        <v>333333333</v>
      </c>
      <c r="E121" s="72">
        <v>0.20635256387901546</v>
      </c>
      <c r="F121" s="72">
        <v>1.8590321088771895E-4</v>
      </c>
      <c r="G121" s="71">
        <v>84.532953000000006</v>
      </c>
      <c r="H121" s="72">
        <v>2294</v>
      </c>
      <c r="I121" s="72">
        <v>-0.35612687092725537</v>
      </c>
      <c r="J121" s="71">
        <v>1179195000</v>
      </c>
      <c r="K121" s="72">
        <v>941.32013694935949</v>
      </c>
      <c r="L121" s="72">
        <v>120.00000012</v>
      </c>
      <c r="M121" s="72">
        <v>25.35</v>
      </c>
      <c r="N121" s="73">
        <v>0</v>
      </c>
      <c r="O121" s="74">
        <v>1457.3058586682532</v>
      </c>
      <c r="P121" s="73">
        <v>48.576861955608443</v>
      </c>
    </row>
    <row r="122" spans="1:16">
      <c r="A122" s="70" t="s">
        <v>709</v>
      </c>
      <c r="B122" s="70" t="s">
        <v>699</v>
      </c>
      <c r="C122" s="71">
        <v>5985751000</v>
      </c>
      <c r="D122" s="71">
        <v>397500000</v>
      </c>
      <c r="E122" s="72">
        <v>45.082222648249235</v>
      </c>
      <c r="F122" s="72">
        <v>3.740580362776027</v>
      </c>
      <c r="G122" s="71">
        <v>33.254894999999998</v>
      </c>
      <c r="H122" s="72">
        <v>26.7</v>
      </c>
      <c r="I122" s="72">
        <v>-9.5884203324882122E-2</v>
      </c>
      <c r="J122" s="71">
        <v>682431000</v>
      </c>
      <c r="K122" s="72">
        <v>17.660686574906475</v>
      </c>
      <c r="L122" s="72">
        <v>100.62893081761007</v>
      </c>
      <c r="M122" s="72">
        <v>8.36</v>
      </c>
      <c r="N122" s="73">
        <v>0</v>
      </c>
      <c r="O122" s="74">
        <v>510.09101641072107</v>
      </c>
      <c r="P122" s="73">
        <v>17.003033880357368</v>
      </c>
    </row>
    <row r="123" spans="1:16">
      <c r="A123" s="70" t="s">
        <v>722</v>
      </c>
      <c r="B123" s="70" t="s">
        <v>699</v>
      </c>
      <c r="C123" s="71">
        <v>13043459000</v>
      </c>
      <c r="D123" s="71">
        <v>695302645</v>
      </c>
      <c r="E123" s="72">
        <v>7.6290997772904632</v>
      </c>
      <c r="F123" s="72">
        <v>0.54318534455820688</v>
      </c>
      <c r="G123" s="71">
        <v>270.84692699999999</v>
      </c>
      <c r="H123" s="72">
        <v>19.36</v>
      </c>
      <c r="I123" s="72">
        <v>-0.13207040199251807</v>
      </c>
      <c r="J123" s="71">
        <v>804969000</v>
      </c>
      <c r="K123" s="72">
        <v>17.448017785778084</v>
      </c>
      <c r="L123" s="72">
        <v>57.528905272609741</v>
      </c>
      <c r="M123" s="72">
        <v>38.950000000000003</v>
      </c>
      <c r="N123" s="73">
        <v>0</v>
      </c>
      <c r="O123" s="74">
        <v>552.52773781667815</v>
      </c>
      <c r="P123" s="73">
        <v>18.417591260555938</v>
      </c>
    </row>
    <row r="124" spans="1:16">
      <c r="A124" s="70" t="s">
        <v>754</v>
      </c>
      <c r="B124" s="70" t="s">
        <v>699</v>
      </c>
      <c r="C124" s="71">
        <v>7376632000</v>
      </c>
      <c r="D124" s="71">
        <v>900000000</v>
      </c>
      <c r="E124" s="72">
        <v>16.883326170582205</v>
      </c>
      <c r="F124" s="72">
        <v>1.5554934743488305</v>
      </c>
      <c r="G124" s="71">
        <v>214.106866</v>
      </c>
      <c r="H124" s="72">
        <v>11.07</v>
      </c>
      <c r="I124" s="72">
        <v>-4.1554124780061485E-2</v>
      </c>
      <c r="J124" s="71">
        <v>461585000</v>
      </c>
      <c r="K124" s="72">
        <v>23.514628941581723</v>
      </c>
      <c r="L124" s="72">
        <v>44.444444444444443</v>
      </c>
      <c r="M124" s="72">
        <v>23.78</v>
      </c>
      <c r="N124" s="73">
        <v>0</v>
      </c>
      <c r="O124" s="74">
        <v>396.36996093204266</v>
      </c>
      <c r="P124" s="73">
        <v>13.212332031068089</v>
      </c>
    </row>
    <row r="125" spans="1:16">
      <c r="A125" s="70" t="s">
        <v>751</v>
      </c>
      <c r="B125" s="70" t="s">
        <v>699</v>
      </c>
      <c r="C125" s="71">
        <v>2004187000</v>
      </c>
      <c r="D125" s="71">
        <v>1080000000</v>
      </c>
      <c r="E125" s="72">
        <v>39.721622922236385</v>
      </c>
      <c r="F125" s="72">
        <v>19.155875251850109</v>
      </c>
      <c r="G125" s="71">
        <v>610.40025600000001</v>
      </c>
      <c r="H125" s="72">
        <v>1.65</v>
      </c>
      <c r="I125" s="72">
        <v>-2.3024891450566187E-2</v>
      </c>
      <c r="J125" s="71">
        <v>112484000</v>
      </c>
      <c r="K125" s="72">
        <v>18.434621812880053</v>
      </c>
      <c r="L125" s="72">
        <v>37.037037037037038</v>
      </c>
      <c r="M125" s="72">
        <v>56.51</v>
      </c>
      <c r="N125" s="73">
        <v>0</v>
      </c>
      <c r="O125" s="74">
        <v>204.50967049844249</v>
      </c>
      <c r="P125" s="73">
        <v>6.81698901661475</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68.654795108345851</v>
      </c>
      <c r="F127" s="72">
        <v>0.7540339935018765</v>
      </c>
      <c r="G127" s="71">
        <v>14.975438</v>
      </c>
      <c r="H127" s="72">
        <v>39.5</v>
      </c>
      <c r="I127" s="72">
        <v>-1.3860857677725633</v>
      </c>
      <c r="J127" s="71">
        <v>562601000</v>
      </c>
      <c r="K127" s="72">
        <v>161.83760782508386</v>
      </c>
      <c r="L127" s="72">
        <v>16</v>
      </c>
      <c r="M127" s="72">
        <v>0.59</v>
      </c>
      <c r="N127" s="73">
        <v>0</v>
      </c>
      <c r="O127" s="74">
        <v>124.37145928597425</v>
      </c>
      <c r="P127" s="73">
        <v>4.1457153095324752</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435.87121194809299</v>
      </c>
      <c r="P128" s="73">
        <v>14.529040398269766</v>
      </c>
    </row>
    <row r="129" spans="1:16">
      <c r="A129" s="80" t="s">
        <v>465</v>
      </c>
      <c r="B129" s="80" t="s">
        <v>618</v>
      </c>
      <c r="C129" s="81">
        <v>15819301983</v>
      </c>
      <c r="D129" s="81">
        <v>2070000000</v>
      </c>
      <c r="E129" s="82">
        <v>1.5974391185121362</v>
      </c>
      <c r="F129" s="82">
        <v>4.3281532197868115E-3</v>
      </c>
      <c r="G129" s="81">
        <v>515.12446699999998</v>
      </c>
      <c r="H129" s="82">
        <v>48.62</v>
      </c>
      <c r="I129" s="82">
        <v>1.6280681771308707</v>
      </c>
      <c r="J129" s="81">
        <v>3353158441</v>
      </c>
      <c r="K129" s="82">
        <v>110.06965715879812</v>
      </c>
      <c r="L129" s="82">
        <v>19.323671497584542</v>
      </c>
      <c r="M129" s="82">
        <v>24.88</v>
      </c>
      <c r="N129" s="83">
        <v>0</v>
      </c>
      <c r="O129" s="84">
        <v>1225.7561922565822</v>
      </c>
      <c r="P129" s="83">
        <v>40.858539741886069</v>
      </c>
    </row>
    <row r="130" spans="1:16">
      <c r="A130" s="90" t="s">
        <v>422</v>
      </c>
      <c r="B130" s="90" t="s">
        <v>404</v>
      </c>
      <c r="C130" s="91">
        <v>4679410564</v>
      </c>
      <c r="D130" s="91">
        <v>74000000</v>
      </c>
      <c r="E130" s="92">
        <v>74.507267606523698</v>
      </c>
      <c r="F130" s="92">
        <v>7.4581849455979681</v>
      </c>
      <c r="G130" s="91">
        <v>3.9758849999999999</v>
      </c>
      <c r="H130" s="92">
        <v>135.1</v>
      </c>
      <c r="I130" s="92">
        <v>2.3908493569964264</v>
      </c>
      <c r="J130" s="91">
        <v>-113857279</v>
      </c>
      <c r="K130" s="92">
        <v>-87.741425824869751</v>
      </c>
      <c r="L130" s="92">
        <v>540.54054054054052</v>
      </c>
      <c r="M130" s="92">
        <v>5.37</v>
      </c>
      <c r="N130" s="93">
        <v>14.442523569404742</v>
      </c>
      <c r="O130" s="94">
        <v>1098.8214080465905</v>
      </c>
      <c r="P130" s="93">
        <v>36.627380268219682</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1602.4094082079332</v>
      </c>
      <c r="P131" s="93">
        <v>53.413646940264442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548.92716301470796</v>
      </c>
      <c r="P132" s="93">
        <v>18.297572100490264</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568.59131502026798</v>
      </c>
      <c r="P133" s="93">
        <v>18.953043834008934</v>
      </c>
    </row>
    <row r="134" spans="1:16">
      <c r="A134" s="70" t="s">
        <v>165</v>
      </c>
      <c r="B134" s="70" t="s">
        <v>221</v>
      </c>
      <c r="C134" s="71">
        <v>10580143341</v>
      </c>
      <c r="D134" s="71">
        <v>37264000</v>
      </c>
      <c r="E134" s="72">
        <v>48.618763157471015</v>
      </c>
      <c r="F134" s="72">
        <v>5.3037046105518932</v>
      </c>
      <c r="G134" s="71">
        <v>3.3655849999999998</v>
      </c>
      <c r="H134" s="72">
        <v>244.5</v>
      </c>
      <c r="I134" s="72">
        <v>1.4142403607451683</v>
      </c>
      <c r="J134" s="71">
        <v>25223013</v>
      </c>
      <c r="K134" s="72">
        <v>363.4357243522017</v>
      </c>
      <c r="L134" s="72">
        <v>1073.4220695577501</v>
      </c>
      <c r="M134" s="72">
        <v>9.0299999999999994</v>
      </c>
      <c r="N134" s="73">
        <v>19.320531940060764</v>
      </c>
      <c r="O134" s="74">
        <v>1047.7968053651048</v>
      </c>
      <c r="P134" s="73">
        <v>34.926560178836823</v>
      </c>
    </row>
    <row r="135" spans="1:16">
      <c r="A135" s="70" t="s">
        <v>302</v>
      </c>
      <c r="B135" s="70" t="s">
        <v>221</v>
      </c>
      <c r="C135" s="71">
        <v>791053925</v>
      </c>
      <c r="D135" s="71">
        <v>47500000</v>
      </c>
      <c r="E135" s="72">
        <v>167.00683872128707</v>
      </c>
      <c r="F135" s="72">
        <v>390.65927186265981</v>
      </c>
      <c r="G135" s="71">
        <v>24.419506999999999</v>
      </c>
      <c r="H135" s="72">
        <v>9.81</v>
      </c>
      <c r="I135" s="72">
        <v>-0.28717857645115608</v>
      </c>
      <c r="J135" s="71">
        <v>-11680733</v>
      </c>
      <c r="K135" s="72">
        <v>-36.598730576240378</v>
      </c>
      <c r="L135" s="72">
        <v>842.10526315789468</v>
      </c>
      <c r="M135" s="72">
        <v>51.4</v>
      </c>
      <c r="N135" s="73">
        <v>18.32080735445652</v>
      </c>
      <c r="O135" s="74">
        <v>467.53810761304766</v>
      </c>
      <c r="P135" s="73">
        <v>15.584603587101588</v>
      </c>
    </row>
    <row r="136" spans="1:16">
      <c r="A136" s="70" t="s">
        <v>27</v>
      </c>
      <c r="B136" s="70" t="s">
        <v>221</v>
      </c>
      <c r="C136" s="71">
        <v>567993172</v>
      </c>
      <c r="D136" s="71">
        <v>69000000</v>
      </c>
      <c r="E136" s="72">
        <v>39.282605579559494</v>
      </c>
      <c r="F136" s="72">
        <v>35.582070271340122</v>
      </c>
      <c r="G136" s="71">
        <v>61.979830999999997</v>
      </c>
      <c r="H136" s="72">
        <v>16.43</v>
      </c>
      <c r="I136" s="72">
        <v>-1.7106110919900885E-2</v>
      </c>
      <c r="J136" s="71">
        <v>136985810</v>
      </c>
      <c r="K136" s="72">
        <v>8.0592289084540951</v>
      </c>
      <c r="L136" s="72">
        <v>579.71014492753625</v>
      </c>
      <c r="M136" s="72">
        <v>89.82</v>
      </c>
      <c r="N136" s="73">
        <v>13.03940445679757</v>
      </c>
      <c r="O136" s="74">
        <v>538.05638403212788</v>
      </c>
      <c r="P136" s="73">
        <v>17.935212801070929</v>
      </c>
    </row>
    <row r="137" spans="1:16">
      <c r="A137" s="70" t="s">
        <v>25</v>
      </c>
      <c r="B137" s="70" t="s">
        <v>221</v>
      </c>
      <c r="C137" s="71">
        <v>16873295401</v>
      </c>
      <c r="D137" s="71">
        <v>87000000</v>
      </c>
      <c r="E137" s="72">
        <v>8.4615116971260775</v>
      </c>
      <c r="F137" s="72">
        <v>0.67540802180125137</v>
      </c>
      <c r="G137" s="71">
        <v>32.857968999999997</v>
      </c>
      <c r="H137" s="72">
        <v>143.9</v>
      </c>
      <c r="I137" s="72">
        <v>-2.491378467635144</v>
      </c>
      <c r="J137" s="71">
        <v>175549475</v>
      </c>
      <c r="K137" s="72">
        <v>71.364497102597426</v>
      </c>
      <c r="L137" s="72">
        <v>459.77011494252872</v>
      </c>
      <c r="M137" s="72">
        <v>37.76</v>
      </c>
      <c r="N137" s="73">
        <v>9.1480119449217447</v>
      </c>
      <c r="O137" s="74">
        <v>976.67728589104593</v>
      </c>
      <c r="P137" s="73">
        <v>32.55590952970153</v>
      </c>
    </row>
    <row r="138" spans="1:16">
      <c r="A138" s="70" t="s">
        <v>72</v>
      </c>
      <c r="B138" s="70" t="s">
        <v>221</v>
      </c>
      <c r="C138" s="71">
        <v>2379193448</v>
      </c>
      <c r="D138" s="71">
        <v>111600000</v>
      </c>
      <c r="E138" s="72">
        <v>42.508714567043754</v>
      </c>
      <c r="F138" s="72">
        <v>23.806403767385614</v>
      </c>
      <c r="G138" s="71">
        <v>58.125256</v>
      </c>
      <c r="H138" s="72">
        <v>16.190000000000001</v>
      </c>
      <c r="I138" s="72">
        <v>0.14046858831933129</v>
      </c>
      <c r="J138" s="71">
        <v>84066155</v>
      </c>
      <c r="K138" s="72">
        <v>21.240414766204069</v>
      </c>
      <c r="L138" s="72">
        <v>358.42293906810033</v>
      </c>
      <c r="M138" s="72">
        <v>52.08</v>
      </c>
      <c r="N138" s="73">
        <v>12.560142828813397</v>
      </c>
      <c r="O138" s="74">
        <v>1752.1578416815892</v>
      </c>
      <c r="P138" s="73">
        <v>58.405261389386304</v>
      </c>
    </row>
    <row r="139" spans="1:16">
      <c r="A139" s="70" t="s">
        <v>300</v>
      </c>
      <c r="B139" s="70" t="s">
        <v>221</v>
      </c>
      <c r="C139" s="71">
        <v>503612621</v>
      </c>
      <c r="D139" s="71">
        <v>150000000</v>
      </c>
      <c r="E139" s="72">
        <v>122.31013263005008</v>
      </c>
      <c r="F139" s="72">
        <v>407.70044210016692</v>
      </c>
      <c r="G139" s="71">
        <v>114.763935</v>
      </c>
      <c r="H139" s="72">
        <v>2.85</v>
      </c>
      <c r="I139" s="72">
        <v>-0.26708084049296632</v>
      </c>
      <c r="J139" s="71">
        <v>-2270847</v>
      </c>
      <c r="K139" s="72">
        <v>-132.10929666331549</v>
      </c>
      <c r="L139" s="72">
        <v>266.66666666666669</v>
      </c>
      <c r="M139" s="72">
        <v>76.5</v>
      </c>
      <c r="N139" s="73">
        <v>51.27527549155068</v>
      </c>
      <c r="O139" s="74">
        <v>477.73261878861535</v>
      </c>
      <c r="P139" s="73">
        <v>15.924420626287178</v>
      </c>
    </row>
    <row r="140" spans="1:16">
      <c r="A140" s="70" t="s">
        <v>520</v>
      </c>
      <c r="B140" s="70" t="s">
        <v>221</v>
      </c>
      <c r="C140" s="71">
        <v>9975791841</v>
      </c>
      <c r="D140" s="71">
        <v>167500000</v>
      </c>
      <c r="E140" s="72">
        <v>27.498953286716837</v>
      </c>
      <c r="F140" s="72">
        <v>5.6611329463132964</v>
      </c>
      <c r="G140" s="71">
        <v>49.784793999999998</v>
      </c>
      <c r="H140" s="72">
        <v>29.22</v>
      </c>
      <c r="I140" s="72">
        <v>-7.8228466938231298</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23.873915169294708</v>
      </c>
      <c r="F141" s="72">
        <v>4.973732326936398</v>
      </c>
      <c r="G141" s="71">
        <v>69.12876</v>
      </c>
      <c r="H141" s="72">
        <v>24.24</v>
      </c>
      <c r="I141" s="72">
        <v>-0.71886844719769272</v>
      </c>
      <c r="J141" s="71">
        <v>520774798</v>
      </c>
      <c r="K141" s="72">
        <v>9.2170358827540646</v>
      </c>
      <c r="L141" s="72">
        <v>200</v>
      </c>
      <c r="M141" s="72">
        <v>34.56</v>
      </c>
      <c r="N141" s="73">
        <v>67.950097492857083</v>
      </c>
      <c r="O141" s="74">
        <v>466.97833429918171</v>
      </c>
      <c r="P141" s="73">
        <v>15.565944476639391</v>
      </c>
    </row>
    <row r="142" spans="1:16">
      <c r="A142" s="70" t="s">
        <v>475</v>
      </c>
      <c r="B142" s="70" t="s">
        <v>221</v>
      </c>
      <c r="C142" s="71">
        <v>13860116923</v>
      </c>
      <c r="D142" s="71">
        <v>200000000</v>
      </c>
      <c r="E142" s="72">
        <v>38.0555733148231</v>
      </c>
      <c r="F142" s="72">
        <v>9.0608507892435952</v>
      </c>
      <c r="G142" s="71">
        <v>49.455556000000001</v>
      </c>
      <c r="H142" s="72">
        <v>21.26</v>
      </c>
      <c r="I142" s="72">
        <v>3.0943058372351118E-2</v>
      </c>
      <c r="J142" s="71">
        <v>-174076040</v>
      </c>
      <c r="K142" s="72">
        <v>-24.127387088998578</v>
      </c>
      <c r="L142" s="72">
        <v>200</v>
      </c>
      <c r="M142" s="72">
        <v>24.72</v>
      </c>
      <c r="N142" s="73">
        <v>27.525613905649237</v>
      </c>
      <c r="O142" s="74">
        <v>1728.3051848619307</v>
      </c>
      <c r="P142" s="73">
        <v>57.610172828731024</v>
      </c>
    </row>
    <row r="143" spans="1:16">
      <c r="A143" s="70" t="s">
        <v>763</v>
      </c>
      <c r="B143" s="70" t="s">
        <v>221</v>
      </c>
      <c r="C143" s="71">
        <v>3157167716</v>
      </c>
      <c r="D143" s="71">
        <v>210492225</v>
      </c>
      <c r="E143" s="72">
        <v>36.369525726399146</v>
      </c>
      <c r="F143" s="72">
        <v>8.2277726763902006</v>
      </c>
      <c r="G143" s="71">
        <v>50.002209999999998</v>
      </c>
      <c r="H143" s="72">
        <v>22</v>
      </c>
      <c r="I143" s="72">
        <v>-2.8984480462148987</v>
      </c>
      <c r="J143" s="71">
        <v>-28917987</v>
      </c>
      <c r="K143" s="72">
        <v>-152.85769113182047</v>
      </c>
      <c r="L143" s="72">
        <v>190.03077192043554</v>
      </c>
      <c r="M143" s="72">
        <v>23.75</v>
      </c>
      <c r="N143" s="73">
        <v>13.81744201004169</v>
      </c>
      <c r="O143" s="74">
        <v>337.97805037776186</v>
      </c>
      <c r="P143" s="73">
        <v>11.265935012592061</v>
      </c>
    </row>
    <row r="144" spans="1:16">
      <c r="A144" s="70" t="s">
        <v>223</v>
      </c>
      <c r="B144" s="70" t="s">
        <v>221</v>
      </c>
      <c r="C144" s="71">
        <v>28485883551</v>
      </c>
      <c r="D144" s="71">
        <v>241920000</v>
      </c>
      <c r="E144" s="72">
        <v>0.91383693069437433</v>
      </c>
      <c r="F144" s="72">
        <v>1.7248558916309824E-2</v>
      </c>
      <c r="G144" s="71">
        <v>199.069242</v>
      </c>
      <c r="H144" s="72">
        <v>219.9</v>
      </c>
      <c r="I144" s="72">
        <v>-0.60337959238424332</v>
      </c>
      <c r="J144" s="71">
        <v>195144717</v>
      </c>
      <c r="K144" s="72">
        <v>271.4932836229433</v>
      </c>
      <c r="L144" s="72">
        <v>165.34391534391534</v>
      </c>
      <c r="M144" s="72">
        <v>82.28</v>
      </c>
      <c r="N144" s="73">
        <v>5.3348550683884595</v>
      </c>
      <c r="O144" s="74">
        <v>900.36694177803588</v>
      </c>
      <c r="P144" s="73">
        <v>30.012231392601198</v>
      </c>
    </row>
    <row r="145" spans="1:16">
      <c r="A145" s="70" t="s">
        <v>21</v>
      </c>
      <c r="B145" s="70" t="s">
        <v>221</v>
      </c>
      <c r="C145" s="71">
        <v>6280910429</v>
      </c>
      <c r="D145" s="71">
        <v>263340000</v>
      </c>
      <c r="E145" s="72">
        <v>117.40123258978829</v>
      </c>
      <c r="F145" s="72">
        <v>63.688025577899452</v>
      </c>
      <c r="G145" s="71">
        <v>48.209040000000002</v>
      </c>
      <c r="H145" s="72">
        <v>7.07</v>
      </c>
      <c r="I145" s="72">
        <v>-8.5169678079162203E-2</v>
      </c>
      <c r="J145" s="71">
        <v>-94693699</v>
      </c>
      <c r="K145" s="72">
        <v>-19.466765154036278</v>
      </c>
      <c r="L145" s="72">
        <v>151.89488873699401</v>
      </c>
      <c r="M145" s="72">
        <v>18.3</v>
      </c>
      <c r="N145" s="73">
        <v>14.753632742616743</v>
      </c>
      <c r="O145" s="74">
        <v>334.76781447455585</v>
      </c>
      <c r="P145" s="73">
        <v>11.158927149151861</v>
      </c>
    </row>
    <row r="146" spans="1:16">
      <c r="A146" s="70" t="s">
        <v>774</v>
      </c>
      <c r="B146" s="70" t="s">
        <v>221</v>
      </c>
      <c r="C146" s="71">
        <v>1994126679</v>
      </c>
      <c r="D146" s="71">
        <v>330000000</v>
      </c>
      <c r="E146" s="72">
        <v>36.937797487786526</v>
      </c>
      <c r="F146" s="72">
        <v>13.991589957494895</v>
      </c>
      <c r="G146" s="71">
        <v>119.817104</v>
      </c>
      <c r="H146" s="72">
        <v>9.0399999999999991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65.78294864554374</v>
      </c>
      <c r="F147" s="72">
        <v>6.0041443914468866</v>
      </c>
      <c r="G147" s="71">
        <v>18.464296999999998</v>
      </c>
      <c r="H147" s="72">
        <v>32.94</v>
      </c>
      <c r="I147" s="72">
        <v>-0.77313537110416775</v>
      </c>
      <c r="J147" s="71">
        <v>85099618</v>
      </c>
      <c r="K147" s="72">
        <v>128.74625286802109</v>
      </c>
      <c r="L147" s="72">
        <v>120.4791022581621</v>
      </c>
      <c r="M147" s="72">
        <v>5.56</v>
      </c>
      <c r="N147" s="73">
        <v>29.746366599996623</v>
      </c>
      <c r="O147" s="74">
        <v>487.46693779646893</v>
      </c>
      <c r="P147" s="73">
        <v>16.248897926548963</v>
      </c>
    </row>
    <row r="148" spans="1:16">
      <c r="A148" s="70" t="s">
        <v>78</v>
      </c>
      <c r="B148" s="70" t="s">
        <v>221</v>
      </c>
      <c r="C148" s="71">
        <v>6825401407</v>
      </c>
      <c r="D148" s="71">
        <v>335348000</v>
      </c>
      <c r="E148" s="72">
        <v>26.97074195824711</v>
      </c>
      <c r="F148" s="72">
        <v>10.053266292868569</v>
      </c>
      <c r="G148" s="71">
        <v>166.28656799999999</v>
      </c>
      <c r="H148" s="72">
        <v>8.92</v>
      </c>
      <c r="I148" s="72">
        <v>-7.1277143858630154E-2</v>
      </c>
      <c r="J148" s="71">
        <v>-244353964</v>
      </c>
      <c r="K148" s="72">
        <v>-10.979089334519657</v>
      </c>
      <c r="L148" s="72">
        <v>119.27907725705833</v>
      </c>
      <c r="M148" s="72">
        <v>49.58</v>
      </c>
      <c r="N148" s="73">
        <v>2.9868246776869745</v>
      </c>
      <c r="O148" s="74">
        <v>278.97827502213556</v>
      </c>
      <c r="P148" s="73">
        <v>9.2992758340711852</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1263.3271303063207</v>
      </c>
      <c r="P149" s="73">
        <v>42.110904343544021</v>
      </c>
    </row>
    <row r="150" spans="1:16">
      <c r="A150" s="70" t="s">
        <v>22</v>
      </c>
      <c r="B150" s="70" t="s">
        <v>221</v>
      </c>
      <c r="C150" s="71">
        <v>6246124497</v>
      </c>
      <c r="D150" s="71">
        <v>400000000</v>
      </c>
      <c r="E150" s="72">
        <v>47.049258691880048</v>
      </c>
      <c r="F150" s="72">
        <v>16.803306675671447</v>
      </c>
      <c r="G150" s="71">
        <v>112.187603</v>
      </c>
      <c r="H150" s="72">
        <v>7.58</v>
      </c>
      <c r="I150" s="72">
        <v>-8.1823793297170155E-2</v>
      </c>
      <c r="J150" s="71">
        <v>5617957</v>
      </c>
      <c r="K150" s="72">
        <v>498.40182116025454</v>
      </c>
      <c r="L150" s="72">
        <v>100</v>
      </c>
      <c r="M150" s="72">
        <v>28.04</v>
      </c>
      <c r="N150" s="73">
        <v>18.423591177382772</v>
      </c>
      <c r="O150" s="74">
        <v>1239.3124691804003</v>
      </c>
      <c r="P150" s="73">
        <v>41.310415639346679</v>
      </c>
    </row>
    <row r="151" spans="1:16">
      <c r="A151" s="70" t="s">
        <v>23</v>
      </c>
      <c r="B151" s="70" t="s">
        <v>221</v>
      </c>
      <c r="C151" s="71">
        <v>5228066628</v>
      </c>
      <c r="D151" s="71">
        <v>469768118</v>
      </c>
      <c r="E151" s="72">
        <v>50.693343416714882</v>
      </c>
      <c r="F151" s="72">
        <v>21.582283460417756</v>
      </c>
      <c r="G151" s="71">
        <v>141.922583</v>
      </c>
      <c r="H151" s="72">
        <v>5.56</v>
      </c>
      <c r="I151" s="72">
        <v>-0.14028621180894696</v>
      </c>
      <c r="J151" s="71">
        <v>-49137165</v>
      </c>
      <c r="K151" s="72">
        <v>-47.801711596507452</v>
      </c>
      <c r="L151" s="72">
        <v>85.148392296813981</v>
      </c>
      <c r="M151" s="72">
        <v>30.21</v>
      </c>
      <c r="N151" s="73">
        <v>20.320273280154019</v>
      </c>
      <c r="O151" s="74">
        <v>159.5506767611021</v>
      </c>
      <c r="P151" s="73">
        <v>5.3183558920367364</v>
      </c>
    </row>
    <row r="152" spans="1:16">
      <c r="A152" s="70" t="s">
        <v>478</v>
      </c>
      <c r="B152" s="70" t="s">
        <v>221</v>
      </c>
      <c r="C152" s="71">
        <v>15925799746</v>
      </c>
      <c r="D152" s="71">
        <v>545854435</v>
      </c>
      <c r="E152" s="72">
        <v>10.75383805202171</v>
      </c>
      <c r="F152" s="72">
        <v>0.34563028781485505</v>
      </c>
      <c r="G152" s="71">
        <v>65.829008000000002</v>
      </c>
      <c r="H152" s="72">
        <v>56.55</v>
      </c>
      <c r="I152" s="72">
        <v>1.4020387896973858</v>
      </c>
      <c r="J152" s="71">
        <v>-113776797</v>
      </c>
      <c r="K152" s="72">
        <v>-273.46263575164625</v>
      </c>
      <c r="L152" s="72">
        <v>73.279609791940231</v>
      </c>
      <c r="M152" s="72">
        <v>12.05</v>
      </c>
      <c r="N152" s="73">
        <v>16.606615783972916</v>
      </c>
      <c r="O152" s="74">
        <v>1214.4988519888116</v>
      </c>
      <c r="P152" s="73">
        <v>40.483295066293721</v>
      </c>
    </row>
    <row r="153" spans="1:16">
      <c r="A153" s="70" t="s">
        <v>775</v>
      </c>
      <c r="B153" s="70" t="s">
        <v>221</v>
      </c>
      <c r="C153" s="71">
        <v>13661644947</v>
      </c>
      <c r="D153" s="71">
        <v>595348000</v>
      </c>
      <c r="E153" s="72">
        <v>22.713006537805629</v>
      </c>
      <c r="F153" s="72">
        <v>3.4682551653220437</v>
      </c>
      <c r="G153" s="71">
        <v>175.89696599999999</v>
      </c>
      <c r="H153" s="72">
        <v>11.79</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28.929377964131188</v>
      </c>
      <c r="F154" s="72">
        <v>5.134784871162795</v>
      </c>
      <c r="G154" s="71">
        <v>148.71153100000001</v>
      </c>
      <c r="H154" s="72">
        <v>9.3000000000000007</v>
      </c>
      <c r="I154" s="72">
        <v>-9.096686401816001E-2</v>
      </c>
      <c r="J154" s="71">
        <v>184943299</v>
      </c>
      <c r="K154" s="72">
        <v>30.463390836344928</v>
      </c>
      <c r="L154" s="72">
        <v>63.897763578274763</v>
      </c>
      <c r="M154" s="72">
        <v>23.75</v>
      </c>
      <c r="N154" s="73">
        <v>72.868133229381698</v>
      </c>
      <c r="O154" s="74">
        <v>371.15303042507799</v>
      </c>
      <c r="P154" s="73">
        <v>12.371767680835934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443.2385862547282</v>
      </c>
      <c r="P155" s="73">
        <v>14.774619541824274</v>
      </c>
    </row>
    <row r="156" spans="1:16">
      <c r="A156" s="70" t="s">
        <v>473</v>
      </c>
      <c r="B156" s="70" t="s">
        <v>221</v>
      </c>
      <c r="C156" s="71">
        <v>26339017679</v>
      </c>
      <c r="D156" s="71">
        <v>659000000</v>
      </c>
      <c r="E156" s="72">
        <v>25.013816694323815</v>
      </c>
      <c r="F156" s="72">
        <v>3.4506575657778749</v>
      </c>
      <c r="G156" s="71">
        <v>145.66302899999999</v>
      </c>
      <c r="H156" s="72">
        <v>10.98</v>
      </c>
      <c r="I156" s="72">
        <v>-0.11269501768689238</v>
      </c>
      <c r="J156" s="71">
        <v>4303189114</v>
      </c>
      <c r="K156" s="72">
        <v>1.6845645887177247</v>
      </c>
      <c r="L156" s="72">
        <v>60.698027314112288</v>
      </c>
      <c r="M156" s="72">
        <v>22.1</v>
      </c>
      <c r="N156" s="73">
        <v>8.0551703289758159</v>
      </c>
      <c r="O156" s="74">
        <v>364.61724498297343</v>
      </c>
      <c r="P156" s="73">
        <v>12.153908166099114</v>
      </c>
    </row>
    <row r="157" spans="1:16">
      <c r="A157" s="70" t="s">
        <v>226</v>
      </c>
      <c r="B157" s="70" t="s">
        <v>221</v>
      </c>
      <c r="C157" s="71">
        <v>33519259493</v>
      </c>
      <c r="D157" s="71">
        <v>700000000</v>
      </c>
      <c r="E157" s="72">
        <v>8.4341808335602124</v>
      </c>
      <c r="F157" s="72">
        <v>0.27383704005065623</v>
      </c>
      <c r="G157" s="71">
        <v>106.98084299999999</v>
      </c>
      <c r="H157" s="72">
        <v>44.34</v>
      </c>
      <c r="I157" s="72">
        <v>-0.20382504011864455</v>
      </c>
      <c r="J157" s="71">
        <v>2068365799</v>
      </c>
      <c r="K157" s="72">
        <v>14.890983023839876</v>
      </c>
      <c r="L157" s="72">
        <v>57.142857142857146</v>
      </c>
      <c r="M157" s="72">
        <v>15.28</v>
      </c>
      <c r="N157" s="73">
        <v>50.429681266990528</v>
      </c>
      <c r="O157" s="74">
        <v>1037.3170559367779</v>
      </c>
      <c r="P157" s="73">
        <v>34.577235197892598</v>
      </c>
    </row>
    <row r="158" spans="1:16">
      <c r="A158" s="70" t="s">
        <v>445</v>
      </c>
      <c r="B158" s="70" t="s">
        <v>221</v>
      </c>
      <c r="C158" s="71">
        <v>1936877995</v>
      </c>
      <c r="D158" s="71">
        <v>700000000</v>
      </c>
      <c r="E158" s="72">
        <v>61.238224654876689</v>
      </c>
      <c r="F158" s="72">
        <v>43.741589039197635</v>
      </c>
      <c r="G158" s="71">
        <v>248.370544</v>
      </c>
      <c r="H158" s="72">
        <v>2.63</v>
      </c>
      <c r="I158" s="72">
        <v>6.1088407682575507E-2</v>
      </c>
      <c r="J158" s="71">
        <v>-73334422</v>
      </c>
      <c r="K158" s="72">
        <v>-19.090625681893286</v>
      </c>
      <c r="L158" s="72">
        <v>57.142857142857146</v>
      </c>
      <c r="M158" s="72">
        <v>35.479999999999997</v>
      </c>
      <c r="N158" s="73">
        <v>41.319308031139713</v>
      </c>
      <c r="O158" s="74">
        <v>1217.2709624931624</v>
      </c>
      <c r="P158" s="73">
        <v>40.57569874977208</v>
      </c>
    </row>
    <row r="159" spans="1:16">
      <c r="A159" s="70" t="s">
        <v>547</v>
      </c>
      <c r="B159" s="70" t="s">
        <v>221</v>
      </c>
      <c r="C159" s="71">
        <v>10039494449</v>
      </c>
      <c r="D159" s="71">
        <v>721500000</v>
      </c>
      <c r="E159" s="72">
        <v>24.596668911623087</v>
      </c>
      <c r="F159" s="72">
        <v>2.4350726573233428</v>
      </c>
      <c r="G159" s="71">
        <v>112.720027</v>
      </c>
      <c r="H159" s="72">
        <v>14.43</v>
      </c>
      <c r="I159" s="72">
        <v>-0.91297520724704029</v>
      </c>
      <c r="J159" s="71">
        <v>-66130209</v>
      </c>
      <c r="K159" s="72">
        <v>-152.74411124271512</v>
      </c>
      <c r="L159" s="72">
        <v>55.440055440055438</v>
      </c>
      <c r="M159" s="72">
        <v>15.62</v>
      </c>
      <c r="N159" s="73">
        <v>22.21995357494685</v>
      </c>
      <c r="O159" s="74">
        <v>300</v>
      </c>
      <c r="P159" s="73">
        <v>10</v>
      </c>
    </row>
    <row r="160" spans="1:16">
      <c r="A160" s="70" t="s">
        <v>419</v>
      </c>
      <c r="B160" s="70" t="s">
        <v>221</v>
      </c>
      <c r="C160" s="71">
        <v>6754555404</v>
      </c>
      <c r="D160" s="71">
        <v>813555283</v>
      </c>
      <c r="E160" s="72">
        <v>55.554889762281235</v>
      </c>
      <c r="F160" s="72">
        <v>22.762185894903812</v>
      </c>
      <c r="G160" s="71">
        <v>202.870632</v>
      </c>
      <c r="H160" s="72">
        <v>3.55</v>
      </c>
      <c r="I160" s="72">
        <v>-0.12393639591199124</v>
      </c>
      <c r="J160" s="71">
        <v>-393754363</v>
      </c>
      <c r="K160" s="72">
        <v>-6.1984477591680678</v>
      </c>
      <c r="L160" s="72">
        <v>49.166910762965323</v>
      </c>
      <c r="M160" s="72">
        <v>24.93</v>
      </c>
      <c r="N160" s="73">
        <v>10.590985687234088</v>
      </c>
      <c r="O160" s="74">
        <v>233.1301498524636</v>
      </c>
      <c r="P160" s="73">
        <v>7.7710049950821203</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256.54692666817903</v>
      </c>
      <c r="P161" s="73">
        <v>8.5515642222726349</v>
      </c>
    </row>
    <row r="162" spans="1:16">
      <c r="A162" s="70" t="s">
        <v>511</v>
      </c>
      <c r="B162" s="70" t="s">
        <v>221</v>
      </c>
      <c r="C162" s="71">
        <v>4887672096</v>
      </c>
      <c r="D162" s="71">
        <v>820000000</v>
      </c>
      <c r="E162" s="72">
        <v>37.77362981351726</v>
      </c>
      <c r="F162" s="72">
        <v>46.065402211606418</v>
      </c>
      <c r="G162" s="71">
        <v>594.91427499999998</v>
      </c>
      <c r="H162" s="72">
        <v>1.78</v>
      </c>
      <c r="I162" s="72">
        <v>-1.6362543383103612E-2</v>
      </c>
      <c r="J162" s="71">
        <v>-492287088</v>
      </c>
      <c r="K162" s="72">
        <v>-1.6656947134879962</v>
      </c>
      <c r="L162" s="72">
        <v>48.780487804878049</v>
      </c>
      <c r="M162" s="72">
        <v>72.55</v>
      </c>
      <c r="N162" s="73">
        <v>38.606751960873375</v>
      </c>
      <c r="O162" s="74">
        <v>395.52343743301765</v>
      </c>
      <c r="P162" s="73">
        <v>13.184114581100589</v>
      </c>
    </row>
    <row r="163" spans="1:16">
      <c r="A163" s="70" t="s">
        <v>228</v>
      </c>
      <c r="B163" s="70" t="s">
        <v>221</v>
      </c>
      <c r="C163" s="71">
        <v>54593744694</v>
      </c>
      <c r="D163" s="71">
        <v>958750000</v>
      </c>
      <c r="E163" s="72">
        <v>4.3613284041527018</v>
      </c>
      <c r="F163" s="72">
        <v>0.1895405651522252</v>
      </c>
      <c r="G163" s="71">
        <v>373.44712099999998</v>
      </c>
      <c r="H163" s="72">
        <v>24.56</v>
      </c>
      <c r="I163" s="72">
        <v>-7.6057129126073875E-2</v>
      </c>
      <c r="J163" s="71">
        <v>-611029605</v>
      </c>
      <c r="K163" s="72">
        <v>-37.657749823758536</v>
      </c>
      <c r="L163" s="72">
        <v>41.720990873533246</v>
      </c>
      <c r="M163" s="72">
        <v>38.950000000000003</v>
      </c>
      <c r="N163" s="73">
        <v>16.806199459896121</v>
      </c>
      <c r="O163" s="74">
        <v>1282.83932480454</v>
      </c>
      <c r="P163" s="73">
        <v>42.761310826817997</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1827.0868026949777</v>
      </c>
      <c r="P164" s="73">
        <v>60.902893423165921</v>
      </c>
    </row>
    <row r="165" spans="1:16">
      <c r="A165" s="70" t="s">
        <v>107</v>
      </c>
      <c r="B165" s="70" t="s">
        <v>221</v>
      </c>
      <c r="C165" s="71">
        <v>1367528517</v>
      </c>
      <c r="D165" s="71">
        <v>1000000000</v>
      </c>
      <c r="E165" s="72">
        <v>11.212544145888653</v>
      </c>
      <c r="F165" s="72">
        <v>0.93437867882405445</v>
      </c>
      <c r="G165" s="71">
        <v>294.12620600000002</v>
      </c>
      <c r="H165" s="72">
        <v>12.13</v>
      </c>
      <c r="I165" s="72">
        <v>0.47046215186299462</v>
      </c>
      <c r="J165" s="71">
        <v>32367219</v>
      </c>
      <c r="K165" s="72">
        <v>370.74547553807452</v>
      </c>
      <c r="L165" s="72">
        <v>40</v>
      </c>
      <c r="M165" s="72">
        <v>29.41</v>
      </c>
      <c r="N165" s="73">
        <v>84.668967591995113</v>
      </c>
      <c r="O165" s="74">
        <v>1554.5038336940065</v>
      </c>
      <c r="P165" s="73">
        <v>51.816794456466887</v>
      </c>
    </row>
    <row r="166" spans="1:16">
      <c r="A166" s="70" t="s">
        <v>24</v>
      </c>
      <c r="B166" s="70" t="s">
        <v>221</v>
      </c>
      <c r="C166" s="71">
        <v>6655755186</v>
      </c>
      <c r="D166" s="71">
        <v>1000000000</v>
      </c>
      <c r="E166" s="72">
        <v>59.031877213695388</v>
      </c>
      <c r="F166" s="72">
        <v>29.515938606847694</v>
      </c>
      <c r="G166" s="71">
        <v>338.83675399999998</v>
      </c>
      <c r="H166" s="72">
        <v>2</v>
      </c>
      <c r="I166" s="72">
        <v>-1.8447234923214761E-2</v>
      </c>
      <c r="J166" s="71">
        <v>-17216026</v>
      </c>
      <c r="K166" s="72">
        <v>-116.17082827360971</v>
      </c>
      <c r="L166" s="72">
        <v>40</v>
      </c>
      <c r="M166" s="72">
        <v>33.880000000000003</v>
      </c>
      <c r="N166" s="73">
        <v>6.2607413714538058</v>
      </c>
      <c r="O166" s="74">
        <v>880.20543153000017</v>
      </c>
      <c r="P166" s="73">
        <v>29.340181051000005</v>
      </c>
    </row>
    <row r="167" spans="1:16">
      <c r="A167" s="70" t="s">
        <v>229</v>
      </c>
      <c r="B167" s="70" t="s">
        <v>221</v>
      </c>
      <c r="C167" s="71">
        <v>145847856000</v>
      </c>
      <c r="D167" s="71">
        <v>1000000000</v>
      </c>
      <c r="E167" s="72">
        <v>2.0722435922342672</v>
      </c>
      <c r="F167" s="72">
        <v>2.2282189163809325E-2</v>
      </c>
      <c r="G167" s="71">
        <v>207.02247700000001</v>
      </c>
      <c r="H167" s="72">
        <v>93.25</v>
      </c>
      <c r="I167" s="72">
        <v>-1.3082677758362138E-2</v>
      </c>
      <c r="J167" s="71">
        <v>1709697000</v>
      </c>
      <c r="K167" s="72">
        <v>54.395603431485227</v>
      </c>
      <c r="L167" s="72">
        <v>40</v>
      </c>
      <c r="M167" s="72">
        <v>20.7</v>
      </c>
      <c r="N167" s="73">
        <v>22.268741509760424</v>
      </c>
      <c r="O167" s="74">
        <v>1009.3605873765728</v>
      </c>
      <c r="P167" s="73">
        <v>33.645352912552426</v>
      </c>
    </row>
    <row r="168" spans="1:16">
      <c r="A168" s="70" t="s">
        <v>772</v>
      </c>
      <c r="B168" s="70" t="s">
        <v>221</v>
      </c>
      <c r="C168" s="71">
        <v>4233251169</v>
      </c>
      <c r="D168" s="71">
        <v>1083000000</v>
      </c>
      <c r="E168" s="72">
        <v>9.2010753392440154</v>
      </c>
      <c r="F168" s="72">
        <v>0.53099465254178302</v>
      </c>
      <c r="G168" s="71">
        <v>295.34477800000002</v>
      </c>
      <c r="H168" s="72">
        <v>14.72</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-7.1726873992129292E-2</v>
      </c>
      <c r="J169" s="71">
        <v>-82420523</v>
      </c>
      <c r="K169" s="72">
        <v>-45.152588997766976</v>
      </c>
      <c r="L169" s="72">
        <v>32.245062474808542</v>
      </c>
      <c r="M169" s="72">
        <v>20.92</v>
      </c>
      <c r="N169" s="73">
        <v>20.064725677726244</v>
      </c>
      <c r="O169" s="74">
        <v>153.87343519892593</v>
      </c>
      <c r="P169" s="73">
        <v>5.1291145066308648</v>
      </c>
    </row>
    <row r="170" spans="1:16">
      <c r="A170" s="70" t="s">
        <v>471</v>
      </c>
      <c r="B170" s="70" t="s">
        <v>221</v>
      </c>
      <c r="C170" s="71">
        <v>4477591418</v>
      </c>
      <c r="D170" s="71">
        <v>1250000000</v>
      </c>
      <c r="E170" s="72">
        <v>12.554927809165097</v>
      </c>
      <c r="F170" s="72">
        <v>1.434848892476011</v>
      </c>
      <c r="G170" s="71">
        <v>398.33480200000002</v>
      </c>
      <c r="H170" s="72">
        <v>8</v>
      </c>
      <c r="I170" s="72">
        <v>-0.86171865768817568</v>
      </c>
      <c r="J170" s="71">
        <v>-26535988</v>
      </c>
      <c r="K170" s="72">
        <v>-329.74087868897135</v>
      </c>
      <c r="L170" s="72">
        <v>32</v>
      </c>
      <c r="M170" s="72">
        <v>31.86</v>
      </c>
      <c r="N170" s="73">
        <v>69.736044483809337</v>
      </c>
      <c r="O170" s="74">
        <v>285.81650565313686</v>
      </c>
      <c r="P170" s="73">
        <v>9.5272168551045624</v>
      </c>
    </row>
    <row r="171" spans="1:16">
      <c r="A171" s="70" t="s">
        <v>76</v>
      </c>
      <c r="B171" s="70" t="s">
        <v>221</v>
      </c>
      <c r="C171" s="71">
        <v>25510366000</v>
      </c>
      <c r="D171" s="71">
        <v>1395000000</v>
      </c>
      <c r="E171" s="72">
        <v>13.679586091838969</v>
      </c>
      <c r="F171" s="72">
        <v>2.451538726136016</v>
      </c>
      <c r="G171" s="71">
        <v>610.57306400000004</v>
      </c>
      <c r="H171" s="72">
        <v>4.79</v>
      </c>
      <c r="I171" s="72">
        <v>9.6745584266635376E-2</v>
      </c>
      <c r="J171" s="71">
        <v>-526924000</v>
      </c>
      <c r="K171" s="72">
        <v>-10.589762470489102</v>
      </c>
      <c r="L171" s="72">
        <v>28.673835125448029</v>
      </c>
      <c r="M171" s="72">
        <v>43.76</v>
      </c>
      <c r="N171" s="73">
        <v>31.580387760644541</v>
      </c>
      <c r="O171" s="74">
        <v>1279.3792075891681</v>
      </c>
      <c r="P171" s="73">
        <v>42.645973586305601</v>
      </c>
    </row>
    <row r="172" spans="1:16">
      <c r="A172" s="70" t="s">
        <v>227</v>
      </c>
      <c r="B172" s="70" t="s">
        <v>221</v>
      </c>
      <c r="C172" s="71">
        <v>71398402340</v>
      </c>
      <c r="D172" s="71">
        <v>1456000000</v>
      </c>
      <c r="E172" s="72">
        <v>10.704172946894134</v>
      </c>
      <c r="F172" s="72">
        <v>0.56552054875814317</v>
      </c>
      <c r="G172" s="71">
        <v>282.07432799999998</v>
      </c>
      <c r="H172" s="72">
        <v>13.25</v>
      </c>
      <c r="I172" s="72">
        <v>0.11563109683445028</v>
      </c>
      <c r="J172" s="71">
        <v>-549932498</v>
      </c>
      <c r="K172" s="72">
        <v>-34.418769701440702</v>
      </c>
      <c r="L172" s="72">
        <v>27.472527472527471</v>
      </c>
      <c r="M172" s="72">
        <v>19.37</v>
      </c>
      <c r="N172" s="73">
        <v>18.619236983349644</v>
      </c>
      <c r="O172" s="74">
        <v>1157.4266287566365</v>
      </c>
      <c r="P172" s="73">
        <v>38.580887625221216</v>
      </c>
    </row>
    <row r="173" spans="1:16">
      <c r="A173" s="70" t="s">
        <v>106</v>
      </c>
      <c r="B173" s="70" t="s">
        <v>221</v>
      </c>
      <c r="C173" s="71">
        <v>95458865905</v>
      </c>
      <c r="D173" s="71">
        <v>2000000000</v>
      </c>
      <c r="E173" s="72">
        <v>1.3917202664531954</v>
      </c>
      <c r="F173" s="72">
        <v>1.4497086108887452E-2</v>
      </c>
      <c r="G173" s="71">
        <v>580.533368</v>
      </c>
      <c r="H173" s="72">
        <v>49.52</v>
      </c>
      <c r="I173" s="72">
        <v>3.1913285822919377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-1.5813775484655679E-2</v>
      </c>
      <c r="J174" s="71">
        <v>57488849</v>
      </c>
      <c r="K174" s="72">
        <v>105.86052957852748</v>
      </c>
      <c r="L174" s="72">
        <v>19.718032140392388</v>
      </c>
      <c r="M174" s="72">
        <v>43.71</v>
      </c>
      <c r="N174" s="73">
        <v>39.090749986156084</v>
      </c>
      <c r="O174" s="74">
        <v>216.66025668107955</v>
      </c>
      <c r="P174" s="73">
        <v>7.222008556035985</v>
      </c>
    </row>
    <row r="175" spans="1:16">
      <c r="A175" s="70" t="s">
        <v>174</v>
      </c>
      <c r="B175" s="70" t="s">
        <v>221</v>
      </c>
      <c r="C175" s="71">
        <v>14150616391</v>
      </c>
      <c r="D175" s="71">
        <v>2400156000</v>
      </c>
      <c r="E175" s="72">
        <v>16.343293652910035</v>
      </c>
      <c r="F175" s="72">
        <v>6.8092630866118844</v>
      </c>
      <c r="G175" s="71">
        <v>1653.7573420000001</v>
      </c>
      <c r="H175" s="72">
        <v>1.48</v>
      </c>
      <c r="I175" s="72">
        <v>5.6774643699886385E-2</v>
      </c>
      <c r="J175" s="71">
        <v>13770039</v>
      </c>
      <c r="K175" s="72">
        <v>174.30277430586798</v>
      </c>
      <c r="L175" s="72">
        <v>16.665583403745423</v>
      </c>
      <c r="M175" s="72">
        <v>68.900000000000006</v>
      </c>
      <c r="N175" s="73">
        <v>29.912930970065197</v>
      </c>
      <c r="O175" s="74">
        <v>1607.0866791799403</v>
      </c>
      <c r="P175" s="73">
        <v>53.569555972664681</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1978.5626519819548</v>
      </c>
      <c r="P176" s="73">
        <v>65.952088399398491</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423.22333823739427</v>
      </c>
      <c r="P177" s="73">
        <v>14.107444607913143</v>
      </c>
    </row>
    <row r="178" spans="1:16">
      <c r="A178" s="70" t="s">
        <v>28</v>
      </c>
      <c r="B178" s="70" t="s">
        <v>221</v>
      </c>
      <c r="C178" s="71">
        <v>27193874502</v>
      </c>
      <c r="D178" s="71">
        <v>3450000000</v>
      </c>
      <c r="E178" s="72">
        <v>22.684093040622333</v>
      </c>
      <c r="F178" s="72">
        <v>6.5750994320644445</v>
      </c>
      <c r="G178" s="71">
        <v>923.53386499999999</v>
      </c>
      <c r="H178" s="72">
        <v>1.91</v>
      </c>
      <c r="I178" s="72">
        <v>-2.720068674659815E-2</v>
      </c>
      <c r="J178" s="71">
        <v>171341389</v>
      </c>
      <c r="K178" s="72">
        <v>20.135240061582554</v>
      </c>
      <c r="L178" s="72">
        <v>11.594202898550725</v>
      </c>
      <c r="M178" s="72">
        <v>26.76</v>
      </c>
      <c r="N178" s="73">
        <v>20.565682265413518</v>
      </c>
      <c r="O178" s="74">
        <v>590.44575487349834</v>
      </c>
      <c r="P178" s="73">
        <v>19.681525162449944</v>
      </c>
    </row>
    <row r="179" spans="1:16">
      <c r="A179" s="70" t="s">
        <v>232</v>
      </c>
      <c r="B179" s="70" t="s">
        <v>221</v>
      </c>
      <c r="C179" s="71">
        <v>145246137000</v>
      </c>
      <c r="D179" s="71">
        <v>3800000000</v>
      </c>
      <c r="E179" s="72">
        <v>1.1193355847835842</v>
      </c>
      <c r="F179" s="72">
        <v>1.5503262947141055E-2</v>
      </c>
      <c r="G179" s="71">
        <v>1837.418021</v>
      </c>
      <c r="H179" s="72">
        <v>19.45</v>
      </c>
      <c r="I179" s="72">
        <v>0.24252583234524042</v>
      </c>
      <c r="J179" s="71">
        <v>1670697000</v>
      </c>
      <c r="K179" s="72">
        <v>43.215496286879066</v>
      </c>
      <c r="L179" s="72">
        <v>10.526315789473685</v>
      </c>
      <c r="M179" s="72">
        <v>48.35</v>
      </c>
      <c r="N179" s="73">
        <v>58.815192354201898</v>
      </c>
      <c r="O179" s="74">
        <v>491.28982132201429</v>
      </c>
      <c r="P179" s="73">
        <v>16.376327377400475</v>
      </c>
    </row>
    <row r="180" spans="1:16">
      <c r="A180" s="70" t="s">
        <v>231</v>
      </c>
      <c r="B180" s="70" t="s">
        <v>221</v>
      </c>
      <c r="C180" s="71">
        <v>63039967565</v>
      </c>
      <c r="D180" s="71">
        <v>3840000000</v>
      </c>
      <c r="E180" s="72">
        <v>11.226066027229944</v>
      </c>
      <c r="F180" s="72">
        <v>0.73086367364778282</v>
      </c>
      <c r="G180" s="71">
        <v>792.09881199999995</v>
      </c>
      <c r="H180" s="72">
        <v>4.5</v>
      </c>
      <c r="I180" s="72">
        <v>-0.14852288386279433</v>
      </c>
      <c r="J180" s="71">
        <v>1583012802</v>
      </c>
      <c r="K180" s="72">
        <v>9.7030169184948889</v>
      </c>
      <c r="L180" s="72">
        <v>10.416666666666666</v>
      </c>
      <c r="M180" s="72">
        <v>20.62</v>
      </c>
      <c r="N180" s="73">
        <v>29.52643017938497</v>
      </c>
      <c r="O180" s="74">
        <v>1174.1903776955669</v>
      </c>
      <c r="P180" s="73">
        <v>39.139679256518896</v>
      </c>
    </row>
    <row r="181" spans="1:16">
      <c r="A181" s="70" t="s">
        <v>230</v>
      </c>
      <c r="B181" s="70" t="s">
        <v>221</v>
      </c>
      <c r="C181" s="71">
        <v>35563376411</v>
      </c>
      <c r="D181" s="71">
        <v>3900000000</v>
      </c>
      <c r="E181" s="72">
        <v>9.1613945703849922</v>
      </c>
      <c r="F181" s="72">
        <v>1.1745377654339733</v>
      </c>
      <c r="G181" s="71">
        <v>1726.023676</v>
      </c>
      <c r="H181" s="72">
        <v>2.5299999999999998</v>
      </c>
      <c r="I181" s="72">
        <v>-4.1833667975087252E-2</v>
      </c>
      <c r="J181" s="71">
        <v>86736503</v>
      </c>
      <c r="K181" s="72">
        <v>89.92753604557933</v>
      </c>
      <c r="L181" s="72">
        <v>10.256410256410257</v>
      </c>
      <c r="M181" s="72">
        <v>44.25</v>
      </c>
      <c r="N181" s="73">
        <v>27.065497326170942</v>
      </c>
      <c r="O181" s="74">
        <v>267.67961282236155</v>
      </c>
      <c r="P181" s="73">
        <v>8.9226537607453853</v>
      </c>
    </row>
    <row r="182" spans="1:16">
      <c r="A182" s="70" t="s">
        <v>124</v>
      </c>
      <c r="B182" s="70" t="s">
        <v>221</v>
      </c>
      <c r="C182" s="71">
        <v>25119375153</v>
      </c>
      <c r="D182" s="71">
        <v>4000000000</v>
      </c>
      <c r="E182" s="72">
        <v>15.802431678186638</v>
      </c>
      <c r="F182" s="72">
        <v>3.9506079195466595</v>
      </c>
      <c r="G182" s="71">
        <v>1390.9996160000001</v>
      </c>
      <c r="H182" s="72">
        <v>1.82</v>
      </c>
      <c r="I182" s="72">
        <v>-8.2578783959048607E-2</v>
      </c>
      <c r="J182" s="71">
        <v>72975866</v>
      </c>
      <c r="K182" s="72">
        <v>54.812641757481849</v>
      </c>
      <c r="L182" s="72">
        <v>10</v>
      </c>
      <c r="M182" s="72">
        <v>34.770000000000003</v>
      </c>
      <c r="N182" s="73">
        <v>36.852657403320535</v>
      </c>
      <c r="O182" s="74">
        <v>333.54444650608218</v>
      </c>
      <c r="P182" s="73">
        <v>11.118148216869406</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349.16735011826796</v>
      </c>
      <c r="P183" s="73">
        <v>11.638911670608932</v>
      </c>
    </row>
    <row r="184" spans="1:16">
      <c r="A184" s="70" t="s">
        <v>339</v>
      </c>
      <c r="B184" s="70" t="s">
        <v>221</v>
      </c>
      <c r="C184" s="71">
        <v>87699773164</v>
      </c>
      <c r="D184" s="71">
        <v>4693620000</v>
      </c>
      <c r="E184" s="72">
        <v>7.9448764063901587</v>
      </c>
      <c r="F184" s="72">
        <v>8.9089314816710424E-2</v>
      </c>
      <c r="G184" s="71">
        <v>256.94425699999999</v>
      </c>
      <c r="H184" s="72">
        <v>19.61</v>
      </c>
      <c r="I184" s="72">
        <v>0.316710847327073</v>
      </c>
      <c r="J184" s="71">
        <v>378526912</v>
      </c>
      <c r="K184" s="72">
        <v>235.59429243435142</v>
      </c>
      <c r="L184" s="72">
        <v>8.5222067402133117</v>
      </c>
      <c r="M184" s="72">
        <v>5.47</v>
      </c>
      <c r="N184" s="73">
        <v>17.722282723905966</v>
      </c>
      <c r="O184" s="74">
        <v>1224.9333740422317</v>
      </c>
      <c r="P184" s="73">
        <v>40.831112468074387</v>
      </c>
    </row>
    <row r="185" spans="1:16">
      <c r="A185" s="70" t="s">
        <v>26</v>
      </c>
      <c r="B185" s="70" t="s">
        <v>221</v>
      </c>
      <c r="C185" s="71">
        <v>8135775636</v>
      </c>
      <c r="D185" s="71">
        <v>5000000000</v>
      </c>
      <c r="E185" s="72">
        <v>1.1813340362270848</v>
      </c>
      <c r="F185" s="72">
        <v>2.1478800658674267E-2</v>
      </c>
      <c r="G185" s="71">
        <v>3271.9011879999998</v>
      </c>
      <c r="H185" s="72">
        <v>10.35</v>
      </c>
      <c r="I185" s="72">
        <v>-0.33985325480529838</v>
      </c>
      <c r="J185" s="71">
        <v>1715491599</v>
      </c>
      <c r="K185" s="72">
        <v>32.060780730177157</v>
      </c>
      <c r="L185" s="72">
        <v>8</v>
      </c>
      <c r="M185" s="72">
        <v>65.430000000000007</v>
      </c>
      <c r="N185" s="73">
        <v>40.280426802602889</v>
      </c>
      <c r="O185" s="74">
        <v>1436.9464177009602</v>
      </c>
      <c r="P185" s="73">
        <v>47.89821392336534</v>
      </c>
    </row>
    <row r="186" spans="1:16">
      <c r="A186" s="70" t="s">
        <v>224</v>
      </c>
      <c r="B186" s="70" t="s">
        <v>221</v>
      </c>
      <c r="C186" s="71">
        <v>40618634332</v>
      </c>
      <c r="D186" s="71">
        <v>6900847276</v>
      </c>
      <c r="E186" s="72">
        <v>4.949863955853842</v>
      </c>
      <c r="F186" s="72">
        <v>0.35864175498193146</v>
      </c>
      <c r="G186" s="71">
        <v>2787.1569650000001</v>
      </c>
      <c r="H186" s="72">
        <v>2.9</v>
      </c>
      <c r="I186" s="72">
        <v>-0.11135104481439528</v>
      </c>
      <c r="J186" s="71">
        <v>1633229917</v>
      </c>
      <c r="K186" s="72">
        <v>8.4505521288464127</v>
      </c>
      <c r="L186" s="72">
        <v>5.7963896895839664</v>
      </c>
      <c r="M186" s="72">
        <v>40.380000000000003</v>
      </c>
      <c r="N186" s="73">
        <v>53.064254765514917</v>
      </c>
      <c r="O186" s="74">
        <v>828.58288767473618</v>
      </c>
      <c r="P186" s="73">
        <v>27.619429589157871</v>
      </c>
    </row>
    <row r="187" spans="1:16">
      <c r="A187" s="55" t="s">
        <v>554</v>
      </c>
      <c r="B187" s="55" t="s">
        <v>233</v>
      </c>
      <c r="C187" s="56">
        <v>3279541734</v>
      </c>
      <c r="D187" s="56">
        <v>1891070</v>
      </c>
      <c r="E187" s="57">
        <v>5.7684730797752124</v>
      </c>
      <c r="F187" s="57">
        <v>0.257372192592358</v>
      </c>
      <c r="G187" s="56">
        <v>6.0773900000000004E-4</v>
      </c>
      <c r="H187" s="57">
        <v>11412.5</v>
      </c>
      <c r="I187" s="57">
        <v>-416.90100588904534</v>
      </c>
      <c r="J187" s="56">
        <v>-614132063</v>
      </c>
      <c r="K187" s="57">
        <v>-36.495345203951679</v>
      </c>
      <c r="L187" s="57">
        <v>21152.046196068892</v>
      </c>
      <c r="M187" s="57">
        <v>32.130000000000003</v>
      </c>
      <c r="N187" s="58">
        <v>23.985322030848558</v>
      </c>
      <c r="O187" s="59">
        <v>98.187131950531779</v>
      </c>
      <c r="P187" s="58">
        <v>3.2729043983510593</v>
      </c>
    </row>
    <row r="188" spans="1:16">
      <c r="A188" s="55" t="s">
        <v>436</v>
      </c>
      <c r="B188" s="55" t="s">
        <v>233</v>
      </c>
      <c r="C188" s="56">
        <v>358892796</v>
      </c>
      <c r="D188" s="56">
        <v>9284470</v>
      </c>
      <c r="E188" s="57">
        <v>122.21391389311425</v>
      </c>
      <c r="F188" s="57">
        <v>235.05825529296743</v>
      </c>
      <c r="G188" s="56">
        <v>5.8189539999999997</v>
      </c>
      <c r="H188" s="57">
        <v>56.25</v>
      </c>
      <c r="I188" s="57">
        <v>-2.8953608314774115</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8.6980323148209298</v>
      </c>
      <c r="G189" s="56">
        <v>22.966707</v>
      </c>
      <c r="H189" s="57">
        <v>90</v>
      </c>
      <c r="I189" s="57">
        <v>3.748869068843419E-3</v>
      </c>
      <c r="J189" s="56">
        <v>1543645</v>
      </c>
      <c r="K189" s="57">
        <v>1441.3935846648678</v>
      </c>
      <c r="L189" s="57">
        <v>1600</v>
      </c>
      <c r="M189" s="57">
        <v>91.86</v>
      </c>
      <c r="N189" s="58">
        <v>19.349633158093827</v>
      </c>
      <c r="O189" s="59">
        <v>1322.4471239960862</v>
      </c>
      <c r="P189" s="58">
        <v>44.081570799869539</v>
      </c>
    </row>
    <row r="190" spans="1:16">
      <c r="A190" s="55" t="s">
        <v>29</v>
      </c>
      <c r="B190" s="55" t="s">
        <v>233</v>
      </c>
      <c r="C190" s="56">
        <v>453946752</v>
      </c>
      <c r="D190" s="56">
        <v>36000000</v>
      </c>
      <c r="E190" s="57">
        <v>76.66618857631471</v>
      </c>
      <c r="F190" s="57">
        <v>96.800743151912513</v>
      </c>
      <c r="G190" s="56">
        <v>23.567941000000001</v>
      </c>
      <c r="H190" s="57">
        <v>22.14</v>
      </c>
      <c r="I190" s="57">
        <v>-8.9234003453828592E-2</v>
      </c>
      <c r="J190" s="56">
        <v>-15955475</v>
      </c>
      <c r="K190" s="57">
        <v>-49.638133618710818</v>
      </c>
      <c r="L190" s="57">
        <v>1111.1111111111111</v>
      </c>
      <c r="M190" s="57">
        <v>65.459999999999994</v>
      </c>
      <c r="N190" s="58">
        <v>39.925299861183376</v>
      </c>
      <c r="O190" s="59">
        <v>739.8769135933062</v>
      </c>
      <c r="P190" s="58">
        <v>24.662563786443538</v>
      </c>
    </row>
    <row r="191" spans="1:16">
      <c r="A191" s="55" t="s">
        <v>550</v>
      </c>
      <c r="B191" s="55" t="s">
        <v>233</v>
      </c>
      <c r="C191" s="56">
        <v>832617284</v>
      </c>
      <c r="D191" s="56">
        <v>39000000</v>
      </c>
      <c r="E191" s="57">
        <v>3.0322375978904845</v>
      </c>
      <c r="F191" s="57">
        <v>5.5734539066087392E-2</v>
      </c>
      <c r="G191" s="56">
        <v>10.211128</v>
      </c>
      <c r="H191" s="57">
        <v>1292</v>
      </c>
      <c r="I191" s="57">
        <v>-99.247181207541416</v>
      </c>
      <c r="J191" s="56">
        <v>-34585163</v>
      </c>
      <c r="K191" s="57">
        <v>-1573.0734014467419</v>
      </c>
      <c r="L191" s="57">
        <v>1025.6410256410256</v>
      </c>
      <c r="M191" s="57">
        <v>26.18</v>
      </c>
      <c r="N191" s="58">
        <v>15.489860437091497</v>
      </c>
      <c r="O191" s="59">
        <v>1258.8029962499397</v>
      </c>
      <c r="P191" s="58">
        <v>41.960099874997994</v>
      </c>
    </row>
    <row r="192" spans="1:16">
      <c r="A192" s="55" t="s">
        <v>79</v>
      </c>
      <c r="B192" s="55" t="s">
        <v>233</v>
      </c>
      <c r="C192" s="56">
        <v>6239033292</v>
      </c>
      <c r="D192" s="56">
        <v>46000000</v>
      </c>
      <c r="E192" s="57">
        <v>35.968712974706087</v>
      </c>
      <c r="F192" s="57">
        <v>10.425713905711909</v>
      </c>
      <c r="G192" s="56">
        <v>14.636780999999999</v>
      </c>
      <c r="H192" s="57">
        <v>76</v>
      </c>
      <c r="I192" s="57">
        <v>-3.7391464268489618</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62.281552388862785</v>
      </c>
      <c r="F193" s="57">
        <v>49.491668068309821</v>
      </c>
      <c r="G193" s="56">
        <v>41.711512999999997</v>
      </c>
      <c r="H193" s="57">
        <v>15.4</v>
      </c>
      <c r="I193" s="57">
        <v>-9.3915574323808926E-2</v>
      </c>
      <c r="J193" s="56">
        <v>41940809</v>
      </c>
      <c r="K193" s="57">
        <v>30.00478603071295</v>
      </c>
      <c r="L193" s="57">
        <v>476.78645926455687</v>
      </c>
      <c r="M193" s="57">
        <v>49.71</v>
      </c>
      <c r="N193" s="58">
        <v>22.517969335342844</v>
      </c>
      <c r="O193" s="59">
        <v>987.82288842350476</v>
      </c>
      <c r="P193" s="58">
        <v>32.927429614116825</v>
      </c>
    </row>
    <row r="194" spans="1:16">
      <c r="A194" s="55" t="s">
        <v>301</v>
      </c>
      <c r="B194" s="55" t="s">
        <v>233</v>
      </c>
      <c r="C194" s="56">
        <v>1140720033</v>
      </c>
      <c r="D194" s="56">
        <v>85000000</v>
      </c>
      <c r="E194" s="57">
        <v>85.930686804236672</v>
      </c>
      <c r="F194" s="57">
        <v>144.42132236006162</v>
      </c>
      <c r="G194" s="56">
        <v>66.222807000000003</v>
      </c>
      <c r="H194" s="57">
        <v>7.03</v>
      </c>
      <c r="I194" s="57">
        <v>-0.1857854420466678</v>
      </c>
      <c r="J194" s="56">
        <v>-28264429</v>
      </c>
      <c r="K194" s="57">
        <v>-21.051194772057841</v>
      </c>
      <c r="L194" s="57">
        <v>470.58823529411762</v>
      </c>
      <c r="M194" s="57">
        <v>77.900000000000006</v>
      </c>
      <c r="N194" s="58">
        <v>29.477841937279432</v>
      </c>
      <c r="O194" s="59">
        <v>263.72274581274849</v>
      </c>
      <c r="P194" s="58">
        <v>8.7907581937582826</v>
      </c>
    </row>
    <row r="195" spans="1:16">
      <c r="A195" s="55" t="s">
        <v>161</v>
      </c>
      <c r="B195" s="55" t="s">
        <v>233</v>
      </c>
      <c r="C195" s="56">
        <v>11386108733</v>
      </c>
      <c r="D195" s="56">
        <v>100023579</v>
      </c>
      <c r="E195" s="57">
        <v>32.138261362833084</v>
      </c>
      <c r="F195" s="57">
        <v>2.1709922478752439</v>
      </c>
      <c r="G195" s="56">
        <v>8.2922969999999996</v>
      </c>
      <c r="H195" s="57">
        <v>150.1</v>
      </c>
      <c r="I195" s="57">
        <v>-2.186680126575709</v>
      </c>
      <c r="J195" s="56">
        <v>-796663172</v>
      </c>
      <c r="K195" s="57">
        <v>-18.581867735690938</v>
      </c>
      <c r="L195" s="57">
        <v>399.90570623352721</v>
      </c>
      <c r="M195" s="57">
        <v>8.2899999999999991</v>
      </c>
      <c r="N195" s="58">
        <v>54.512083255061555</v>
      </c>
      <c r="O195" s="59">
        <v>214.83660829095297</v>
      </c>
      <c r="P195" s="58">
        <v>7.1612202763650989</v>
      </c>
    </row>
    <row r="196" spans="1:16">
      <c r="A196" s="55" t="s">
        <v>540</v>
      </c>
      <c r="B196" s="55" t="s">
        <v>233</v>
      </c>
      <c r="C196" s="56">
        <v>2863294706</v>
      </c>
      <c r="D196" s="56">
        <v>112000000</v>
      </c>
      <c r="E196" s="57">
        <v>2.0106856279147025</v>
      </c>
      <c r="F196" s="57">
        <v>4.0894191911704819E-2</v>
      </c>
      <c r="G196" s="56">
        <v>44.440303</v>
      </c>
      <c r="H196" s="57">
        <v>447.75</v>
      </c>
      <c r="I196" s="57">
        <v>8.9942450452779212</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227.60962952295387</v>
      </c>
      <c r="P197" s="58">
        <v>7.5869876507651286</v>
      </c>
    </row>
    <row r="198" spans="1:16">
      <c r="A198" s="55" t="s">
        <v>552</v>
      </c>
      <c r="B198" s="55" t="s">
        <v>233</v>
      </c>
      <c r="C198" s="56">
        <v>2574862803</v>
      </c>
      <c r="D198" s="56">
        <v>132500000</v>
      </c>
      <c r="E198" s="57">
        <v>43.14279538856799</v>
      </c>
      <c r="F198" s="57">
        <v>14.800272860572209</v>
      </c>
      <c r="G198" s="56">
        <v>42.424709</v>
      </c>
      <c r="H198" s="57">
        <v>21.86</v>
      </c>
      <c r="I198" s="57">
        <v>0.60224776191715534</v>
      </c>
      <c r="J198" s="56">
        <v>-36817958</v>
      </c>
      <c r="K198" s="57">
        <v>-79.173320801767446</v>
      </c>
      <c r="L198" s="57">
        <v>301.88679245283021</v>
      </c>
      <c r="M198" s="57">
        <v>32.01</v>
      </c>
      <c r="N198" s="58">
        <v>38.835087006455971</v>
      </c>
      <c r="O198" s="59">
        <v>1829.4673611845292</v>
      </c>
      <c r="P198" s="58">
        <v>60.982245372817637</v>
      </c>
    </row>
    <row r="199" spans="1:16">
      <c r="A199" s="55" t="s">
        <v>470</v>
      </c>
      <c r="B199" s="55" t="s">
        <v>233</v>
      </c>
      <c r="C199" s="56">
        <v>6806959890</v>
      </c>
      <c r="D199" s="56">
        <v>138768000</v>
      </c>
      <c r="E199" s="57">
        <v>34.646905981121627</v>
      </c>
      <c r="F199" s="57">
        <v>6.0896351272946925</v>
      </c>
      <c r="G199" s="56">
        <v>27.728836000000001</v>
      </c>
      <c r="H199" s="57">
        <v>41.64</v>
      </c>
      <c r="I199" s="57">
        <v>-1.9336340700736938</v>
      </c>
      <c r="J199" s="56">
        <v>-104220162</v>
      </c>
      <c r="K199" s="57">
        <v>-54.591049282767379</v>
      </c>
      <c r="L199" s="57">
        <v>288.25089357777011</v>
      </c>
      <c r="M199" s="57">
        <v>19.98</v>
      </c>
      <c r="N199" s="58">
        <v>10.508051024319821</v>
      </c>
      <c r="O199" s="59">
        <v>290.37112610569557</v>
      </c>
      <c r="P199" s="58">
        <v>9.6790375368565194</v>
      </c>
    </row>
    <row r="200" spans="1:16">
      <c r="A200" s="55" t="s">
        <v>481</v>
      </c>
      <c r="B200" s="55" t="s">
        <v>233</v>
      </c>
      <c r="C200" s="56">
        <v>4515514494</v>
      </c>
      <c r="D200" s="56">
        <v>146250000</v>
      </c>
      <c r="E200" s="57">
        <v>25.562843282523751</v>
      </c>
      <c r="F200" s="57">
        <v>2.5704216473125943</v>
      </c>
      <c r="G200" s="56">
        <v>22.737297000000002</v>
      </c>
      <c r="H200" s="57">
        <v>68.849999999999994</v>
      </c>
      <c r="I200" s="57">
        <v>3.3620478388303354</v>
      </c>
      <c r="J200" s="56">
        <v>12888411</v>
      </c>
      <c r="K200" s="57">
        <v>771.62343752073082</v>
      </c>
      <c r="L200" s="57">
        <v>273.5042735042735</v>
      </c>
      <c r="M200" s="57">
        <v>15.54</v>
      </c>
      <c r="N200" s="58">
        <v>56.264483134210856</v>
      </c>
      <c r="O200" s="59">
        <v>2514.6992478505003</v>
      </c>
      <c r="P200" s="58">
        <v>83.823308261683351</v>
      </c>
    </row>
    <row r="201" spans="1:16">
      <c r="A201" s="55" t="s">
        <v>101</v>
      </c>
      <c r="B201" s="55" t="s">
        <v>233</v>
      </c>
      <c r="C201" s="56">
        <v>4675184543</v>
      </c>
      <c r="D201" s="56">
        <v>175000000</v>
      </c>
      <c r="E201" s="57">
        <v>33.658547832246477</v>
      </c>
      <c r="F201" s="57">
        <v>24.041819880176053</v>
      </c>
      <c r="G201" s="56">
        <v>134.44486900000001</v>
      </c>
      <c r="H201" s="57">
        <v>8.84</v>
      </c>
      <c r="I201" s="57">
        <v>-0.32777992169150139</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18.202366900002016</v>
      </c>
      <c r="F202" s="57">
        <v>2.1636000118866061</v>
      </c>
      <c r="G202" s="56">
        <v>47.254246999999999</v>
      </c>
      <c r="H202" s="57">
        <v>46.52</v>
      </c>
      <c r="I202" s="57">
        <v>-0.73388793762227778</v>
      </c>
      <c r="J202" s="56">
        <v>16821625</v>
      </c>
      <c r="K202" s="57">
        <v>500.13004094432017</v>
      </c>
      <c r="L202" s="57">
        <v>223.46368715083798</v>
      </c>
      <c r="M202" s="57">
        <v>26.39</v>
      </c>
      <c r="N202" s="58">
        <v>11.760795198153888</v>
      </c>
      <c r="O202" s="59">
        <v>373.79123353376178</v>
      </c>
      <c r="P202" s="58">
        <v>12.459707784458725</v>
      </c>
    </row>
    <row r="203" spans="1:16">
      <c r="A203" s="55" t="s">
        <v>31</v>
      </c>
      <c r="B203" s="55" t="s">
        <v>233</v>
      </c>
      <c r="C203" s="56">
        <v>1994719643</v>
      </c>
      <c r="D203" s="56">
        <v>192000000</v>
      </c>
      <c r="E203" s="57">
        <v>26.816461274026477</v>
      </c>
      <c r="F203" s="57">
        <v>17.458633641944321</v>
      </c>
      <c r="G203" s="56">
        <v>171.666124</v>
      </c>
      <c r="H203" s="57">
        <v>8.69</v>
      </c>
      <c r="I203" s="57">
        <v>-0.3423522995990389</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-0.13148934887615393</v>
      </c>
      <c r="J204" s="56">
        <v>8495887</v>
      </c>
      <c r="K204" s="57">
        <v>84.746889877419505</v>
      </c>
      <c r="L204" s="57">
        <v>166.66666666666666</v>
      </c>
      <c r="M204" s="57">
        <v>62.81</v>
      </c>
      <c r="N204" s="58">
        <v>64.998975507398299</v>
      </c>
      <c r="O204" s="59">
        <v>77.981764239531657</v>
      </c>
      <c r="P204" s="58">
        <v>2.5993921413177219</v>
      </c>
    </row>
    <row r="205" spans="1:16">
      <c r="A205" s="55" t="s">
        <v>234</v>
      </c>
      <c r="B205" s="55" t="s">
        <v>233</v>
      </c>
      <c r="C205" s="56">
        <v>7583767231</v>
      </c>
      <c r="D205" s="56">
        <v>244800000</v>
      </c>
      <c r="E205" s="57">
        <v>21.771530978639145</v>
      </c>
      <c r="F205" s="57">
        <v>5.2315289741059079</v>
      </c>
      <c r="G205" s="56">
        <v>106.89830000000001</v>
      </c>
      <c r="H205" s="57">
        <v>17.190000000000001</v>
      </c>
      <c r="I205" s="57">
        <v>-0.22464671572949155</v>
      </c>
      <c r="J205" s="56">
        <v>116949644</v>
      </c>
      <c r="K205" s="57">
        <v>35.584546114565342</v>
      </c>
      <c r="L205" s="57">
        <v>163.3986928104575</v>
      </c>
      <c r="M205" s="57">
        <v>43.66</v>
      </c>
      <c r="N205" s="58">
        <v>44.477585415830973</v>
      </c>
      <c r="O205" s="59">
        <v>475.47376957864003</v>
      </c>
      <c r="P205" s="58">
        <v>15.849125652621334</v>
      </c>
    </row>
    <row r="206" spans="1:16">
      <c r="A206" s="55" t="s">
        <v>629</v>
      </c>
      <c r="B206" s="55" t="s">
        <v>233</v>
      </c>
      <c r="C206" s="56">
        <v>7118953178</v>
      </c>
      <c r="D206" s="56">
        <v>263980843</v>
      </c>
      <c r="E206" s="57">
        <v>4.3172646803886003</v>
      </c>
      <c r="F206" s="57">
        <v>8.3017573888982649E-2</v>
      </c>
      <c r="G206" s="56">
        <v>46.937992000000001</v>
      </c>
      <c r="H206" s="57">
        <v>197.4</v>
      </c>
      <c r="I206" s="57">
        <v>0.92492991400345659</v>
      </c>
      <c r="J206" s="56">
        <v>576150738</v>
      </c>
      <c r="K206" s="57">
        <v>90.261493461803042</v>
      </c>
      <c r="L206" s="57">
        <v>151.52614691816859</v>
      </c>
      <c r="M206" s="57">
        <v>17.78</v>
      </c>
      <c r="N206" s="58">
        <v>57.822747615117571</v>
      </c>
      <c r="O206" s="59">
        <v>1803.3152415673219</v>
      </c>
      <c r="P206" s="58">
        <v>60.110508052244064</v>
      </c>
    </row>
    <row r="207" spans="1:16">
      <c r="A207" s="55" t="s">
        <v>138</v>
      </c>
      <c r="B207" s="55" t="s">
        <v>233</v>
      </c>
      <c r="C207" s="56">
        <v>1535118620</v>
      </c>
      <c r="D207" s="56">
        <v>264000000</v>
      </c>
      <c r="E207" s="57">
        <v>57.253934355822182</v>
      </c>
      <c r="F207" s="57">
        <v>19.715542133547583</v>
      </c>
      <c r="G207" s="56">
        <v>59.070202000000002</v>
      </c>
      <c r="H207" s="57">
        <v>11.83</v>
      </c>
      <c r="I207" s="57">
        <v>0.14202787550383711</v>
      </c>
      <c r="J207" s="56">
        <v>-72765098</v>
      </c>
      <c r="K207" s="57">
        <v>-39.909243302331568</v>
      </c>
      <c r="L207" s="57">
        <v>151.5151515151515</v>
      </c>
      <c r="M207" s="57">
        <v>22.37</v>
      </c>
      <c r="N207" s="58">
        <v>52.184217437209142</v>
      </c>
      <c r="O207" s="59">
        <v>510.11313158871224</v>
      </c>
      <c r="P207" s="58">
        <v>17.003771052957074</v>
      </c>
    </row>
    <row r="208" spans="1:16">
      <c r="A208" s="55" t="s">
        <v>160</v>
      </c>
      <c r="B208" s="55" t="s">
        <v>233</v>
      </c>
      <c r="C208" s="56">
        <v>1300173375</v>
      </c>
      <c r="D208" s="56">
        <v>270000000</v>
      </c>
      <c r="E208" s="57">
        <v>36.827735807509015</v>
      </c>
      <c r="F208" s="57">
        <v>34.099755377323163</v>
      </c>
      <c r="G208" s="56">
        <v>253.18759900000001</v>
      </c>
      <c r="H208" s="57">
        <v>4.29</v>
      </c>
      <c r="I208" s="57">
        <v>1.8379358074295915E-2</v>
      </c>
      <c r="J208" s="56">
        <v>-34355927</v>
      </c>
      <c r="K208" s="57">
        <v>-31.43562390268206</v>
      </c>
      <c r="L208" s="57">
        <v>148.14814814814815</v>
      </c>
      <c r="M208" s="57">
        <v>93.77</v>
      </c>
      <c r="N208" s="58">
        <v>48.800290493695904</v>
      </c>
      <c r="O208" s="59">
        <v>2236.1170617460712</v>
      </c>
      <c r="P208" s="58">
        <v>74.537235391535702</v>
      </c>
    </row>
    <row r="209" spans="1:16">
      <c r="A209" s="55" t="s">
        <v>766</v>
      </c>
      <c r="B209" s="55" t="s">
        <v>233</v>
      </c>
      <c r="C209" s="56">
        <v>5199468670</v>
      </c>
      <c r="D209" s="56">
        <v>273350000</v>
      </c>
      <c r="E209" s="57">
        <v>19.51707914152723</v>
      </c>
      <c r="F209" s="57">
        <v>1.8789366959197511</v>
      </c>
      <c r="G209" s="56">
        <v>54.497838000000002</v>
      </c>
      <c r="H209" s="57">
        <v>37.619999999999997</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40.434560732272828</v>
      </c>
      <c r="F210" s="57">
        <v>14.223091707496691</v>
      </c>
      <c r="G210" s="56">
        <v>98.355564999999999</v>
      </c>
      <c r="H210" s="57">
        <v>10.06</v>
      </c>
      <c r="I210" s="57">
        <v>-0.12137308035415552</v>
      </c>
      <c r="J210" s="56">
        <v>10367317</v>
      </c>
      <c r="K210" s="57">
        <v>274.21571559932045</v>
      </c>
      <c r="L210" s="57">
        <v>140.70232444636932</v>
      </c>
      <c r="M210" s="57">
        <v>34.590000000000003</v>
      </c>
      <c r="N210" s="58">
        <v>39.457952659903924</v>
      </c>
      <c r="O210" s="59">
        <v>793.57687631470628</v>
      </c>
      <c r="P210" s="58">
        <v>26.452562543823543</v>
      </c>
    </row>
    <row r="211" spans="1:16">
      <c r="A211" s="55" t="s">
        <v>114</v>
      </c>
      <c r="B211" s="55" t="s">
        <v>233</v>
      </c>
      <c r="C211" s="56">
        <v>1413319947</v>
      </c>
      <c r="D211" s="56">
        <v>294204950</v>
      </c>
      <c r="E211" s="57">
        <v>67.875022514806574</v>
      </c>
      <c r="F211" s="57">
        <v>115.35329795573897</v>
      </c>
      <c r="G211" s="56">
        <v>733.94965300000001</v>
      </c>
      <c r="H211" s="57">
        <v>2.3199999999999998</v>
      </c>
      <c r="I211" s="57">
        <v>6.8145142791586455E-2</v>
      </c>
      <c r="J211" s="56">
        <v>-101180902</v>
      </c>
      <c r="K211" s="57">
        <v>-5.8154245353535199</v>
      </c>
      <c r="L211" s="57">
        <v>135.95964309913887</v>
      </c>
      <c r="M211" s="57">
        <v>86.34</v>
      </c>
      <c r="N211" s="58">
        <v>50.151909444614752</v>
      </c>
      <c r="O211" s="59">
        <v>467.46037607344681</v>
      </c>
      <c r="P211" s="58">
        <v>15.58201253578156</v>
      </c>
    </row>
    <row r="212" spans="1:16">
      <c r="A212" s="55" t="s">
        <v>159</v>
      </c>
      <c r="B212" s="55" t="s">
        <v>233</v>
      </c>
      <c r="C212" s="56">
        <v>10497610768</v>
      </c>
      <c r="D212" s="56">
        <v>303345000</v>
      </c>
      <c r="E212" s="57">
        <v>35.007833228944975</v>
      </c>
      <c r="F212" s="57">
        <v>10.491454593088569</v>
      </c>
      <c r="G212" s="56">
        <v>100.333235</v>
      </c>
      <c r="H212" s="57">
        <v>11.39</v>
      </c>
      <c r="I212" s="57">
        <v>8.4612846785130813E-2</v>
      </c>
      <c r="J212" s="56">
        <v>128453668</v>
      </c>
      <c r="K212" s="57">
        <v>25.976642410865214</v>
      </c>
      <c r="L212" s="57">
        <v>131.86306021196987</v>
      </c>
      <c r="M212" s="57">
        <v>33.07</v>
      </c>
      <c r="N212" s="58">
        <v>42.655630642885299</v>
      </c>
      <c r="O212" s="59">
        <v>1659.6724584993126</v>
      </c>
      <c r="P212" s="58">
        <v>55.32241528331042</v>
      </c>
    </row>
    <row r="213" spans="1:16">
      <c r="A213" s="55" t="s">
        <v>162</v>
      </c>
      <c r="B213" s="55" t="s">
        <v>233</v>
      </c>
      <c r="C213" s="56">
        <v>11759814183</v>
      </c>
      <c r="D213" s="56">
        <v>314657359</v>
      </c>
      <c r="E213" s="57">
        <v>30.649437600808294</v>
      </c>
      <c r="F213" s="57">
        <v>9.7405754939957703</v>
      </c>
      <c r="G213" s="56">
        <v>118.75529</v>
      </c>
      <c r="H213" s="57">
        <v>10.99</v>
      </c>
      <c r="I213" s="57">
        <v>4.6361130951243723E-2</v>
      </c>
      <c r="J213" s="56">
        <v>49521257</v>
      </c>
      <c r="K213" s="57">
        <v>63.539857035535263</v>
      </c>
      <c r="L213" s="57">
        <v>127.12240427849011</v>
      </c>
      <c r="M213" s="57">
        <v>37.74</v>
      </c>
      <c r="N213" s="58">
        <v>46.025382095931761</v>
      </c>
      <c r="O213" s="59">
        <v>1717.0824861010155</v>
      </c>
      <c r="P213" s="58">
        <v>57.236082870033854</v>
      </c>
    </row>
    <row r="214" spans="1:16">
      <c r="A214" s="55" t="s">
        <v>744</v>
      </c>
      <c r="B214" s="55" t="s">
        <v>233</v>
      </c>
      <c r="C214" s="56">
        <v>25145763000</v>
      </c>
      <c r="D214" s="56">
        <v>322508000</v>
      </c>
      <c r="E214" s="57">
        <v>16.829418130439528</v>
      </c>
      <c r="F214" s="57">
        <v>0.35741745071375375</v>
      </c>
      <c r="G214" s="56">
        <v>16.157962000000001</v>
      </c>
      <c r="H214" s="57">
        <v>147.1</v>
      </c>
      <c r="I214" s="57">
        <v>5.8017202579044636</v>
      </c>
      <c r="J214" s="56">
        <v>-820079000</v>
      </c>
      <c r="K214" s="57">
        <v>-57.416624495932709</v>
      </c>
      <c r="L214" s="57">
        <v>124.02793109008148</v>
      </c>
      <c r="M214" s="57">
        <v>5.01</v>
      </c>
      <c r="N214" s="58">
        <v>43.228944814451651</v>
      </c>
      <c r="O214" s="59">
        <v>1626.7544681282523</v>
      </c>
      <c r="P214" s="58">
        <v>54.225148937608409</v>
      </c>
    </row>
    <row r="215" spans="1:16">
      <c r="A215" s="55" t="s">
        <v>406</v>
      </c>
      <c r="B215" s="55" t="s">
        <v>233</v>
      </c>
      <c r="C215" s="56">
        <v>7271413193</v>
      </c>
      <c r="D215" s="56">
        <v>330000000</v>
      </c>
      <c r="E215" s="57">
        <v>63.749718604757724</v>
      </c>
      <c r="F215" s="57">
        <v>0.53071693810154619</v>
      </c>
      <c r="G215" s="56">
        <v>1.7811269999999999</v>
      </c>
      <c r="H215" s="57">
        <v>358.75</v>
      </c>
      <c r="I215" s="57">
        <v>1.924135466490384</v>
      </c>
      <c r="J215" s="56">
        <v>-339048262</v>
      </c>
      <c r="K215" s="57">
        <v>-354.28584500456753</v>
      </c>
      <c r="L215" s="57">
        <v>121.21212121212122</v>
      </c>
      <c r="M215" s="57">
        <v>0.53</v>
      </c>
      <c r="N215" s="58">
        <v>45.498581235768057</v>
      </c>
      <c r="O215" s="59">
        <v>405.64148280113045</v>
      </c>
      <c r="P215" s="58">
        <v>13.521382760037682</v>
      </c>
    </row>
    <row r="216" spans="1:16">
      <c r="A216" s="55" t="s">
        <v>456</v>
      </c>
      <c r="B216" s="55" t="s">
        <v>233</v>
      </c>
      <c r="C216" s="56">
        <v>10885731681</v>
      </c>
      <c r="D216" s="56">
        <v>350000000</v>
      </c>
      <c r="E216" s="57">
        <v>12.813493531259951</v>
      </c>
      <c r="F216" s="57">
        <v>2.2881238448678483</v>
      </c>
      <c r="G216" s="56">
        <v>185.064885</v>
      </c>
      <c r="H216" s="57">
        <v>16.87</v>
      </c>
      <c r="I216" s="57">
        <v>-1.4526133709413713</v>
      </c>
      <c r="J216" s="56">
        <v>260197818</v>
      </c>
      <c r="K216" s="57">
        <v>21.522086707122195</v>
      </c>
      <c r="L216" s="57">
        <v>114.28571428571429</v>
      </c>
      <c r="M216" s="57">
        <v>52.87</v>
      </c>
      <c r="N216" s="58">
        <v>39.128424600098072</v>
      </c>
      <c r="O216" s="59">
        <v>130.21816952127969</v>
      </c>
      <c r="P216" s="58">
        <v>4.3406056507093229</v>
      </c>
    </row>
    <row r="217" spans="1:16">
      <c r="A217" s="55" t="s">
        <v>237</v>
      </c>
      <c r="B217" s="55" t="s">
        <v>233</v>
      </c>
      <c r="C217" s="56">
        <v>49023532000</v>
      </c>
      <c r="D217" s="56">
        <v>369276000</v>
      </c>
      <c r="E217" s="57">
        <v>2.7359334315227222</v>
      </c>
      <c r="F217" s="57">
        <v>8.4192183166358014E-2</v>
      </c>
      <c r="G217" s="56">
        <v>164.20942500000001</v>
      </c>
      <c r="H217" s="57">
        <v>89.05</v>
      </c>
      <c r="I217" s="57">
        <v>-0.89126466883776334</v>
      </c>
      <c r="J217" s="56">
        <v>1835127000</v>
      </c>
      <c r="K217" s="57">
        <v>17.707923211854002</v>
      </c>
      <c r="L217" s="57">
        <v>108.32006412547796</v>
      </c>
      <c r="M217" s="57">
        <v>44.46</v>
      </c>
      <c r="N217" s="58">
        <v>61.504934906907543</v>
      </c>
      <c r="O217" s="59">
        <v>444.45409688429459</v>
      </c>
      <c r="P217" s="58">
        <v>14.815136562809819</v>
      </c>
    </row>
    <row r="218" spans="1:16">
      <c r="A218" s="55" t="s">
        <v>451</v>
      </c>
      <c r="B218" s="55" t="s">
        <v>233</v>
      </c>
      <c r="C218" s="56">
        <v>4310209139</v>
      </c>
      <c r="D218" s="56">
        <v>386500000</v>
      </c>
      <c r="E218" s="57">
        <v>37.527756989133465</v>
      </c>
      <c r="F218" s="57">
        <v>8.8269450756517625</v>
      </c>
      <c r="G218" s="56">
        <v>94.595506999999998</v>
      </c>
      <c r="H218" s="57">
        <v>11.27</v>
      </c>
      <c r="I218" s="57">
        <v>-1.0631354950665806</v>
      </c>
      <c r="J218" s="56">
        <v>-57974808</v>
      </c>
      <c r="K218" s="57">
        <v>-73.333576197440792</v>
      </c>
      <c r="L218" s="57">
        <v>103.49288486416559</v>
      </c>
      <c r="M218" s="57">
        <v>24.47</v>
      </c>
      <c r="N218" s="58">
        <v>43.902153588705914</v>
      </c>
      <c r="O218" s="59">
        <v>436.17085704993258</v>
      </c>
      <c r="P218" s="58">
        <v>14.539028568331085</v>
      </c>
    </row>
    <row r="219" spans="1:16">
      <c r="A219" s="55" t="s">
        <v>549</v>
      </c>
      <c r="B219" s="55" t="s">
        <v>233</v>
      </c>
      <c r="C219" s="56">
        <v>4405616240</v>
      </c>
      <c r="D219" s="56">
        <v>402000000</v>
      </c>
      <c r="E219" s="57">
        <v>39.451298713082863</v>
      </c>
      <c r="F219" s="57">
        <v>7.0098256419834515</v>
      </c>
      <c r="G219" s="56">
        <v>416.05720400000001</v>
      </c>
      <c r="H219" s="57">
        <v>13.95</v>
      </c>
      <c r="I219" s="57">
        <v>0.46354207943673847</v>
      </c>
      <c r="J219" s="56">
        <v>82863015</v>
      </c>
      <c r="K219" s="57">
        <v>67.919324441670383</v>
      </c>
      <c r="L219" s="57">
        <v>99.50248756218906</v>
      </c>
      <c r="M219" s="57">
        <v>18.079999999999998</v>
      </c>
      <c r="N219" s="58">
        <v>26.173369447757011</v>
      </c>
      <c r="O219" s="59">
        <v>1587.6270007551461</v>
      </c>
      <c r="P219" s="58">
        <v>52.920900025171541</v>
      </c>
    </row>
    <row r="220" spans="1:16" ht="12" customHeight="1">
      <c r="A220" s="55" t="s">
        <v>455</v>
      </c>
      <c r="B220" s="55" t="s">
        <v>233</v>
      </c>
      <c r="C220" s="56">
        <v>2527222364</v>
      </c>
      <c r="D220" s="56">
        <v>600000000</v>
      </c>
      <c r="E220" s="57">
        <v>43.531729189112717</v>
      </c>
      <c r="F220" s="57">
        <v>14.510576396370906</v>
      </c>
      <c r="G220" s="56">
        <v>163.504896</v>
      </c>
      <c r="H220" s="57">
        <v>5.62</v>
      </c>
      <c r="I220" s="57">
        <v>-0.12929674168432559</v>
      </c>
      <c r="J220" s="56">
        <v>-2865114</v>
      </c>
      <c r="K220" s="57">
        <v>-1047.0787549814772</v>
      </c>
      <c r="L220" s="57">
        <v>66.666666666666671</v>
      </c>
      <c r="M220" s="57">
        <v>27.25</v>
      </c>
      <c r="N220" s="58">
        <v>58.888931555108307</v>
      </c>
      <c r="O220" s="59">
        <v>366.55237671952779</v>
      </c>
      <c r="P220" s="58">
        <v>12.218412557317594</v>
      </c>
    </row>
    <row r="221" spans="1:16">
      <c r="A221" s="55" t="s">
        <v>667</v>
      </c>
      <c r="B221" s="55" t="s">
        <v>233</v>
      </c>
      <c r="C221" s="56">
        <v>18538498598</v>
      </c>
      <c r="D221" s="56">
        <v>662000000</v>
      </c>
      <c r="E221" s="57">
        <v>19.711068787044287</v>
      </c>
      <c r="F221" s="57">
        <v>2.4812523649350813</v>
      </c>
      <c r="G221" s="56">
        <v>158.43219300000001</v>
      </c>
      <c r="H221" s="57">
        <v>12.81</v>
      </c>
      <c r="I221" s="57">
        <v>-3.3571052235725318E-2</v>
      </c>
      <c r="J221" s="56">
        <v>30638765</v>
      </c>
      <c r="K221" s="57">
        <v>259.27938022306057</v>
      </c>
      <c r="L221" s="57">
        <v>60.422960725075527</v>
      </c>
      <c r="M221" s="57">
        <v>23.93</v>
      </c>
      <c r="N221" s="58">
        <v>54.874947621289614</v>
      </c>
      <c r="O221" s="59">
        <v>245.149456253864</v>
      </c>
      <c r="P221" s="58">
        <v>8.1716485417954665</v>
      </c>
    </row>
    <row r="222" spans="1:16">
      <c r="A222" s="55" t="s">
        <v>108</v>
      </c>
      <c r="B222" s="55" t="s">
        <v>233</v>
      </c>
      <c r="C222" s="56">
        <v>15078182984</v>
      </c>
      <c r="D222" s="56">
        <v>750000000</v>
      </c>
      <c r="E222" s="57">
        <v>16.95107390350389</v>
      </c>
      <c r="F222" s="57">
        <v>2.8251789839173149</v>
      </c>
      <c r="G222" s="56">
        <v>290.32257499999997</v>
      </c>
      <c r="H222" s="57">
        <v>8.1300000000000008</v>
      </c>
      <c r="I222" s="57">
        <v>-8.0250491230220433E-3</v>
      </c>
      <c r="J222" s="56">
        <v>110116171</v>
      </c>
      <c r="K222" s="57">
        <v>54.487909863847335</v>
      </c>
      <c r="L222" s="57">
        <v>53.333333333333336</v>
      </c>
      <c r="M222" s="57">
        <v>38.700000000000003</v>
      </c>
      <c r="N222" s="58">
        <v>65.349826723510702</v>
      </c>
      <c r="O222" s="59">
        <v>918.01997858028074</v>
      </c>
      <c r="P222" s="58">
        <v>30.600665952676025</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342.15136253206128</v>
      </c>
      <c r="P223" s="58">
        <v>11.405045417735376</v>
      </c>
    </row>
    <row r="224" spans="1:16">
      <c r="A224" s="55" t="s">
        <v>762</v>
      </c>
      <c r="B224" s="55" t="s">
        <v>233</v>
      </c>
      <c r="C224" s="56">
        <v>4581844648</v>
      </c>
      <c r="D224" s="56">
        <v>870000000</v>
      </c>
      <c r="E224" s="57">
        <v>20.27848853880106</v>
      </c>
      <c r="F224" s="57">
        <v>2.1189643196239354</v>
      </c>
      <c r="G224" s="56">
        <v>174.93409199999999</v>
      </c>
      <c r="H224" s="57">
        <v>11.28</v>
      </c>
      <c r="I224" s="57">
        <v>-0.1797119058926917</v>
      </c>
      <c r="J224" s="56">
        <v>4586945</v>
      </c>
      <c r="K224" s="57">
        <v>2086.3559515102102</v>
      </c>
      <c r="L224" s="57">
        <v>45.977011494252871</v>
      </c>
      <c r="M224" s="57">
        <v>20.100000000000001</v>
      </c>
      <c r="N224" s="58">
        <v>31.112677480950666</v>
      </c>
      <c r="O224" s="59">
        <v>314.39187764339118</v>
      </c>
      <c r="P224" s="58">
        <v>10.479729254779706</v>
      </c>
    </row>
    <row r="225" spans="1:16">
      <c r="A225" s="55" t="s">
        <v>524</v>
      </c>
      <c r="B225" s="55" t="s">
        <v>233</v>
      </c>
      <c r="C225" s="56">
        <v>7797972597</v>
      </c>
      <c r="D225" s="56">
        <v>960000000</v>
      </c>
      <c r="E225" s="57">
        <v>21.566798586460258</v>
      </c>
      <c r="F225" s="57">
        <v>3.7442358657049062</v>
      </c>
      <c r="G225" s="56">
        <v>279.81076200000001</v>
      </c>
      <c r="H225" s="57">
        <v>6.63</v>
      </c>
      <c r="I225" s="57">
        <v>0.12186809822460809</v>
      </c>
      <c r="J225" s="56">
        <v>-282199228</v>
      </c>
      <c r="K225" s="57">
        <v>-20.411111826287492</v>
      </c>
      <c r="L225" s="57">
        <v>41.666666666666664</v>
      </c>
      <c r="M225" s="57">
        <v>29.14</v>
      </c>
      <c r="N225" s="58">
        <v>17.080467598135666</v>
      </c>
      <c r="O225" s="59">
        <v>2225.4207018321777</v>
      </c>
      <c r="P225" s="58">
        <v>74.180690061072582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68.536086973587999</v>
      </c>
      <c r="P226" s="58">
        <v>2.2845362324529335</v>
      </c>
    </row>
    <row r="227" spans="1:16">
      <c r="A227" s="55" t="s">
        <v>340</v>
      </c>
      <c r="B227" s="55" t="s">
        <v>233</v>
      </c>
      <c r="C227" s="56">
        <v>15777601159</v>
      </c>
      <c r="D227" s="56">
        <v>1086980000</v>
      </c>
      <c r="E227" s="57">
        <v>15.196311320162238</v>
      </c>
      <c r="F227" s="57">
        <v>1.5533671599970396</v>
      </c>
      <c r="G227" s="56">
        <v>266.47241100000002</v>
      </c>
      <c r="H227" s="57">
        <v>9.8800000000000008</v>
      </c>
      <c r="I227" s="57">
        <v>-0.11767856724834758</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16.011398117236986</v>
      </c>
      <c r="F228" s="57">
        <v>0.77122331623256768</v>
      </c>
      <c r="G228" s="56">
        <v>277.98263300000002</v>
      </c>
      <c r="H228" s="57">
        <v>8.99</v>
      </c>
      <c r="I228" s="57">
        <v>-1.1550172231608347</v>
      </c>
      <c r="J228" s="56">
        <v>-160816500</v>
      </c>
      <c r="K228" s="57">
        <v>-129.09769830832036</v>
      </c>
      <c r="L228" s="57">
        <v>35.97122302158273</v>
      </c>
      <c r="M228" s="57">
        <v>24.99</v>
      </c>
      <c r="N228" s="58">
        <v>52.822499176123891</v>
      </c>
      <c r="O228" s="59">
        <v>161.83564219727339</v>
      </c>
      <c r="P228" s="58">
        <v>5.3945214065757794</v>
      </c>
    </row>
    <row r="229" spans="1:16">
      <c r="A229" s="55" t="s">
        <v>485</v>
      </c>
      <c r="B229" s="55" t="s">
        <v>233</v>
      </c>
      <c r="C229" s="56">
        <v>1973820337</v>
      </c>
      <c r="D229" s="56">
        <v>1482400000</v>
      </c>
      <c r="E229" s="57">
        <v>5.1010521814032526</v>
      </c>
      <c r="F229" s="57">
        <v>0.34410767548591825</v>
      </c>
      <c r="G229" s="56">
        <v>727.55648099999996</v>
      </c>
      <c r="H229" s="57">
        <v>10.78</v>
      </c>
      <c r="I229" s="57">
        <v>-1.974038664151756E-2</v>
      </c>
      <c r="J229" s="56">
        <v>80169598</v>
      </c>
      <c r="K229" s="57">
        <v>184.90799966341356</v>
      </c>
      <c r="L229" s="57">
        <v>26.98327037236913</v>
      </c>
      <c r="M229" s="57">
        <v>49.07</v>
      </c>
      <c r="N229" s="58">
        <v>27.257322878498496</v>
      </c>
      <c r="O229" s="59">
        <v>1225.0789820579239</v>
      </c>
      <c r="P229" s="58">
        <v>40.835966068597465</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433.09090672642731</v>
      </c>
      <c r="P230" s="58">
        <v>14.436363557547576</v>
      </c>
    </row>
    <row r="231" spans="1:16">
      <c r="A231" s="55" t="s">
        <v>674</v>
      </c>
      <c r="B231" s="55" t="s">
        <v>233</v>
      </c>
      <c r="C231" s="56">
        <v>5220479890</v>
      </c>
      <c r="D231" s="56">
        <v>2178000000</v>
      </c>
      <c r="E231" s="57">
        <v>3.5615856106197201</v>
      </c>
      <c r="F231" s="57">
        <v>9.6191476546743371E-2</v>
      </c>
      <c r="G231" s="56">
        <v>656.11429699999997</v>
      </c>
      <c r="H231" s="57">
        <v>17.12</v>
      </c>
      <c r="I231" s="57">
        <v>-0.17650510437715283</v>
      </c>
      <c r="J231" s="56">
        <v>116330745</v>
      </c>
      <c r="K231" s="57">
        <v>318.28215318315034</v>
      </c>
      <c r="L231" s="57">
        <v>18.365472910927455</v>
      </c>
      <c r="M231" s="57">
        <v>30.12</v>
      </c>
      <c r="N231" s="58">
        <v>60.536588139495571</v>
      </c>
      <c r="O231" s="59">
        <v>972.10711666146881</v>
      </c>
      <c r="P231" s="58">
        <v>32.403570555382295</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269.61267028788097</v>
      </c>
      <c r="P232" s="58">
        <v>8.9870890095960316</v>
      </c>
    </row>
    <row r="233" spans="1:16">
      <c r="A233" s="55" t="s">
        <v>235</v>
      </c>
      <c r="B233" s="55" t="s">
        <v>233</v>
      </c>
      <c r="C233" s="56">
        <v>83438856000</v>
      </c>
      <c r="D233" s="56">
        <v>2798079000</v>
      </c>
      <c r="E233" s="57">
        <v>0.61537662342710586</v>
      </c>
      <c r="F233" s="57">
        <v>2.8195929743552992E-3</v>
      </c>
      <c r="G233" s="56">
        <v>821.38268200000005</v>
      </c>
      <c r="H233" s="57">
        <v>79.150000000000006</v>
      </c>
      <c r="I233" s="57">
        <v>-2.3257372939161343</v>
      </c>
      <c r="J233" s="56">
        <v>5300546000</v>
      </c>
      <c r="K233" s="57">
        <v>41.17503404366267</v>
      </c>
      <c r="L233" s="57">
        <v>14.295522034938971</v>
      </c>
      <c r="M233" s="57">
        <v>29.35</v>
      </c>
      <c r="N233" s="58">
        <v>55.277235208106767</v>
      </c>
      <c r="O233" s="59">
        <v>1269.3222957303328</v>
      </c>
      <c r="P233" s="58">
        <v>42.310743191011092</v>
      </c>
    </row>
    <row r="234" spans="1:16">
      <c r="A234" s="55" t="s">
        <v>529</v>
      </c>
      <c r="B234" s="55" t="s">
        <v>233</v>
      </c>
      <c r="C234" s="56">
        <v>11202226165</v>
      </c>
      <c r="D234" s="56">
        <v>2876530554</v>
      </c>
      <c r="E234" s="57">
        <v>10.405921171234283</v>
      </c>
      <c r="F234" s="57">
        <v>0.72350499853124683</v>
      </c>
      <c r="G234" s="56">
        <v>750.95738100000005</v>
      </c>
      <c r="H234" s="57">
        <v>5.12</v>
      </c>
      <c r="I234" s="57">
        <v>3.9879447345529506E-2</v>
      </c>
      <c r="J234" s="56">
        <v>-880002369</v>
      </c>
      <c r="K234" s="57">
        <v>-16.343879603805931</v>
      </c>
      <c r="L234" s="57">
        <v>13.905640579543798</v>
      </c>
      <c r="M234" s="57">
        <v>26.1</v>
      </c>
      <c r="N234" s="58">
        <v>16.513505940247303</v>
      </c>
      <c r="O234" s="59">
        <v>740.9461014509277</v>
      </c>
      <c r="P234" s="58">
        <v>24.698203381697589</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1225.92571743748</v>
      </c>
      <c r="P235" s="58">
        <v>40.864190581249332</v>
      </c>
    </row>
    <row r="236" spans="1:16">
      <c r="A236" s="55" t="s">
        <v>236</v>
      </c>
      <c r="B236" s="55" t="s">
        <v>233</v>
      </c>
      <c r="C236" s="56">
        <v>19322859634</v>
      </c>
      <c r="D236" s="56">
        <v>4500000000</v>
      </c>
      <c r="E236" s="57">
        <v>8.1167431162408921</v>
      </c>
      <c r="F236" s="57">
        <v>1.8037206924979761</v>
      </c>
      <c r="G236" s="56">
        <v>2540.2949250000001</v>
      </c>
      <c r="H236" s="57">
        <v>1.94</v>
      </c>
      <c r="I236" s="57">
        <v>-2.3927915459299509E-2</v>
      </c>
      <c r="J236" s="56">
        <v>132915830</v>
      </c>
      <c r="K236" s="57">
        <v>33.856012485495519</v>
      </c>
      <c r="L236" s="57">
        <v>8.8888888888888893</v>
      </c>
      <c r="M236" s="57">
        <v>56.45</v>
      </c>
      <c r="N236" s="58">
        <v>33.770406908755142</v>
      </c>
      <c r="O236" s="59">
        <v>433.67944445300878</v>
      </c>
      <c r="P236" s="58">
        <v>14.45598148176696</v>
      </c>
    </row>
    <row r="237" spans="1:16">
      <c r="A237" s="55" t="s">
        <v>681</v>
      </c>
      <c r="B237" s="55" t="s">
        <v>233</v>
      </c>
      <c r="C237" s="56">
        <v>119321530000</v>
      </c>
      <c r="D237" s="56">
        <v>5921052000</v>
      </c>
      <c r="E237" s="57">
        <v>1.1298341423229996</v>
      </c>
      <c r="F237" s="57">
        <v>1.0600914071078733E-2</v>
      </c>
      <c r="G237" s="56">
        <v>1931.812445</v>
      </c>
      <c r="H237" s="57">
        <v>18.329999999999998</v>
      </c>
      <c r="I237" s="57">
        <v>-0.70618004231342368</v>
      </c>
      <c r="J237" s="56">
        <v>4524638000</v>
      </c>
      <c r="K237" s="57">
        <v>23.555240441334753</v>
      </c>
      <c r="L237" s="57">
        <v>6.7555562761482246</v>
      </c>
      <c r="M237" s="57">
        <v>32.619999999999997</v>
      </c>
      <c r="N237" s="58">
        <v>47.07702098723442</v>
      </c>
      <c r="O237" s="59">
        <v>911.60945603986613</v>
      </c>
      <c r="P237" s="58">
        <v>30.386981867995537</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196.10119222147591</v>
      </c>
      <c r="P238" s="104">
        <v>6.5367064073825301</v>
      </c>
    </row>
    <row r="239" spans="1:16">
      <c r="A239" s="101" t="s">
        <v>338</v>
      </c>
      <c r="B239" s="101" t="s">
        <v>696</v>
      </c>
      <c r="C239" s="102">
        <v>11840467894</v>
      </c>
      <c r="D239" s="102">
        <v>85048841</v>
      </c>
      <c r="E239" s="103">
        <v>82.720558126378435</v>
      </c>
      <c r="F239" s="103">
        <v>64.841611128973483</v>
      </c>
      <c r="G239" s="102">
        <v>31.079121000000001</v>
      </c>
      <c r="H239" s="103">
        <v>15.56</v>
      </c>
      <c r="I239" s="103">
        <v>-0.67070061703840977</v>
      </c>
      <c r="J239" s="102">
        <v>31544883</v>
      </c>
      <c r="K239" s="103">
        <v>40.441824273052461</v>
      </c>
      <c r="L239" s="103">
        <v>470.31799057673226</v>
      </c>
      <c r="M239" s="103">
        <v>36.54</v>
      </c>
      <c r="N239" s="104">
        <v>23.687258279991955</v>
      </c>
      <c r="O239" s="105">
        <v>396.19488268424266</v>
      </c>
      <c r="P239" s="104">
        <v>13.206496089474756</v>
      </c>
    </row>
    <row r="240" spans="1:16">
      <c r="A240" s="101" t="s">
        <v>418</v>
      </c>
      <c r="B240" s="101" t="s">
        <v>696</v>
      </c>
      <c r="C240" s="102">
        <v>2439015994</v>
      </c>
      <c r="D240" s="102">
        <v>196000000</v>
      </c>
      <c r="E240" s="103">
        <v>51.054001696381526</v>
      </c>
      <c r="F240" s="103">
        <v>37.211371498820355</v>
      </c>
      <c r="G240" s="102">
        <v>110.663554</v>
      </c>
      <c r="H240" s="103">
        <v>7.08</v>
      </c>
      <c r="I240" s="103">
        <v>3.7253934279837253E-3</v>
      </c>
      <c r="J240" s="102">
        <v>-61738437</v>
      </c>
      <c r="K240" s="103">
        <v>-22.222784810700666</v>
      </c>
      <c r="L240" s="103">
        <v>204.08163265306123</v>
      </c>
      <c r="M240" s="103">
        <v>56.46</v>
      </c>
      <c r="N240" s="104">
        <v>5.9223515962456015E-2</v>
      </c>
      <c r="O240" s="105">
        <v>1322.4960320133277</v>
      </c>
      <c r="P240" s="104">
        <v>44.083201067110927</v>
      </c>
    </row>
    <row r="241" spans="1:16">
      <c r="A241" s="101" t="s">
        <v>650</v>
      </c>
      <c r="B241" s="101" t="s">
        <v>696</v>
      </c>
      <c r="C241" s="102">
        <v>8057302670</v>
      </c>
      <c r="D241" s="102">
        <v>268000000</v>
      </c>
      <c r="E241" s="103">
        <v>17.646223098403471</v>
      </c>
      <c r="F241" s="103">
        <v>2.124003743187707</v>
      </c>
      <c r="G241" s="102">
        <v>72.488142999999994</v>
      </c>
      <c r="H241" s="103">
        <v>31.28</v>
      </c>
      <c r="I241" s="103">
        <v>-1.6376627802529882</v>
      </c>
      <c r="J241" s="102">
        <v>-178534898</v>
      </c>
      <c r="K241" s="103">
        <v>-46.534319581597991</v>
      </c>
      <c r="L241" s="103">
        <v>149.25373134328359</v>
      </c>
      <c r="M241" s="103">
        <v>27.04</v>
      </c>
      <c r="N241" s="104">
        <v>0.22537048400226301</v>
      </c>
      <c r="O241" s="105">
        <v>352.84410359755424</v>
      </c>
      <c r="P241" s="104">
        <v>11.761470119918474</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255.97920847175942</v>
      </c>
      <c r="P242" s="104">
        <v>8.5326402823919807</v>
      </c>
    </row>
    <row r="243" spans="1:16">
      <c r="A243" s="101" t="s">
        <v>469</v>
      </c>
      <c r="B243" s="101" t="s">
        <v>696</v>
      </c>
      <c r="C243" s="102">
        <v>443218015</v>
      </c>
      <c r="D243" s="102">
        <v>347500000</v>
      </c>
      <c r="E243" s="103">
        <v>30.311027075304096</v>
      </c>
      <c r="F243" s="103">
        <v>29.075325731706567</v>
      </c>
      <c r="G243" s="102">
        <v>335.80419000000001</v>
      </c>
      <c r="H243" s="103">
        <v>3.93</v>
      </c>
      <c r="I243" s="103">
        <v>-0.32742103028077185</v>
      </c>
      <c r="J243" s="102">
        <v>-20352695</v>
      </c>
      <c r="K243" s="103">
        <v>-51.221717811818039</v>
      </c>
      <c r="L243" s="103">
        <v>115.10791366906474</v>
      </c>
      <c r="M243" s="103">
        <v>96.63</v>
      </c>
      <c r="N243" s="104">
        <v>15.606924946468032</v>
      </c>
      <c r="O243" s="105">
        <v>738.28779983775678</v>
      </c>
      <c r="P243" s="104">
        <v>24.609593327925225</v>
      </c>
    </row>
    <row r="244" spans="1:16">
      <c r="A244" s="101" t="s">
        <v>437</v>
      </c>
      <c r="B244" s="101" t="s">
        <v>696</v>
      </c>
      <c r="C244" s="102">
        <v>26585946865</v>
      </c>
      <c r="D244" s="102">
        <v>385000000</v>
      </c>
      <c r="E244" s="103">
        <v>15.662855163072251</v>
      </c>
      <c r="F244" s="103">
        <v>1.9372733658716452</v>
      </c>
      <c r="G244" s="102">
        <v>117.04502599999999</v>
      </c>
      <c r="H244" s="103">
        <v>21.82</v>
      </c>
      <c r="I244" s="103">
        <v>-0.43658852468442072</v>
      </c>
      <c r="J244" s="102">
        <v>-1360985632</v>
      </c>
      <c r="K244" s="103">
        <v>-5.9405476515713866</v>
      </c>
      <c r="L244" s="103">
        <v>103.8961038961039</v>
      </c>
      <c r="M244" s="103">
        <v>30.4</v>
      </c>
      <c r="N244" s="104">
        <v>4.7881423273020793</v>
      </c>
      <c r="O244" s="105">
        <v>860.16208474286782</v>
      </c>
      <c r="P244" s="104">
        <v>28.672069491428928</v>
      </c>
    </row>
    <row r="245" spans="1:16">
      <c r="A245" s="101" t="s">
        <v>186</v>
      </c>
      <c r="B245" s="101" t="s">
        <v>696</v>
      </c>
      <c r="C245" s="102">
        <v>4100200245</v>
      </c>
      <c r="D245" s="102">
        <v>1130000000</v>
      </c>
      <c r="E245" s="103">
        <v>18.741121393739714</v>
      </c>
      <c r="F245" s="103">
        <v>8.2925315901503165</v>
      </c>
      <c r="G245" s="102">
        <v>889.34080200000005</v>
      </c>
      <c r="H245" s="103">
        <v>2.4</v>
      </c>
      <c r="I245" s="103">
        <v>-4.3319275856551709E-2</v>
      </c>
      <c r="J245" s="102">
        <v>-21599676</v>
      </c>
      <c r="K245" s="103">
        <v>-104.63119909761609</v>
      </c>
      <c r="L245" s="103">
        <v>35.398230088495573</v>
      </c>
      <c r="M245" s="103">
        <v>78.7</v>
      </c>
      <c r="N245" s="104">
        <v>0.13580124881339725</v>
      </c>
      <c r="O245" s="105">
        <v>305.45534331636003</v>
      </c>
      <c r="P245" s="104">
        <v>10.181844777212001</v>
      </c>
    </row>
    <row r="246" spans="1:16">
      <c r="A246" s="65" t="s">
        <v>765</v>
      </c>
      <c r="B246" s="65" t="s">
        <v>743</v>
      </c>
      <c r="C246" s="66">
        <v>311457358</v>
      </c>
      <c r="D246" s="66">
        <v>11320341</v>
      </c>
      <c r="E246" s="67">
        <v>17.668398925129246</v>
      </c>
      <c r="F246" s="67">
        <v>5.5941419709640279</v>
      </c>
      <c r="G246" s="66">
        <v>8.0576760000000007</v>
      </c>
      <c r="H246" s="67">
        <v>281</v>
      </c>
      <c r="I246" s="67">
        <v>-1.9076795935635571</v>
      </c>
      <c r="J246" s="66">
        <v>16005244</v>
      </c>
      <c r="K246" s="67">
        <v>197.33377004436795</v>
      </c>
      <c r="L246" s="67">
        <v>3533.46246371907</v>
      </c>
      <c r="M246" s="67">
        <v>71.17</v>
      </c>
      <c r="N246" s="68">
        <v>63.902350149513119</v>
      </c>
      <c r="O246" s="69">
        <v>533.43589217469469</v>
      </c>
      <c r="P246" s="68">
        <v>17.781196405823156</v>
      </c>
    </row>
    <row r="247" spans="1:16">
      <c r="A247" s="30" t="s">
        <v>388</v>
      </c>
      <c r="B247" s="30" t="s">
        <v>349</v>
      </c>
      <c r="C247" s="31">
        <v>162494773</v>
      </c>
      <c r="D247" s="31">
        <v>6917538</v>
      </c>
      <c r="E247" s="32">
        <v>76.023045738702734</v>
      </c>
      <c r="F247" s="32">
        <v>94.740510851452342</v>
      </c>
      <c r="G247" s="31">
        <v>4.5362669999999996</v>
      </c>
      <c r="H247" s="32">
        <v>116</v>
      </c>
      <c r="I247" s="32">
        <v>-0.65366477217952479</v>
      </c>
      <c r="J247" s="31">
        <v>-22534642</v>
      </c>
      <c r="K247" s="32">
        <v>-35.608926380991541</v>
      </c>
      <c r="L247" s="32">
        <v>5782.4040865406159</v>
      </c>
      <c r="M247" s="32">
        <v>65.569999999999993</v>
      </c>
      <c r="N247" s="33">
        <v>55.537223898139715</v>
      </c>
      <c r="O247" s="34">
        <v>245.36611150633428</v>
      </c>
      <c r="P247" s="33">
        <v>8.178870383544476</v>
      </c>
    </row>
    <row r="248" spans="1:16">
      <c r="A248" s="30" t="s">
        <v>417</v>
      </c>
      <c r="B248" s="30" t="s">
        <v>349</v>
      </c>
      <c r="C248" s="31">
        <v>651050782</v>
      </c>
      <c r="D248" s="31">
        <v>7635461</v>
      </c>
      <c r="E248" s="32">
        <v>54.352126214801707</v>
      </c>
      <c r="F248" s="32">
        <v>53.927134449421715</v>
      </c>
      <c r="G248" s="31">
        <v>5.6142630000000002</v>
      </c>
      <c r="H248" s="32">
        <v>131.1</v>
      </c>
      <c r="I248" s="32">
        <v>-10.57528598849899</v>
      </c>
      <c r="J248" s="31">
        <v>5770573</v>
      </c>
      <c r="K248" s="32">
        <v>174.65871274828339</v>
      </c>
      <c r="L248" s="32">
        <v>5238.7144666183221</v>
      </c>
      <c r="M248" s="32">
        <v>73.52</v>
      </c>
      <c r="N248" s="33">
        <v>30.090616389035471</v>
      </c>
      <c r="O248" s="34">
        <v>88.834340805173966</v>
      </c>
      <c r="P248" s="33">
        <v>2.961144693505799</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1940.0968515671966</v>
      </c>
      <c r="P249" s="33">
        <v>64.66989505223988</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5.6491056274183578</v>
      </c>
      <c r="F252" s="32">
        <v>0.1233008526549263</v>
      </c>
      <c r="G252" s="31">
        <v>4.3228220000000004</v>
      </c>
      <c r="H252" s="32">
        <v>1638</v>
      </c>
      <c r="I252" s="32">
        <v>-34.096297859116021</v>
      </c>
      <c r="J252" s="31">
        <v>162266865</v>
      </c>
      <c r="K252" s="32">
        <v>282.34738496981498</v>
      </c>
      <c r="L252" s="32">
        <v>1422.2222222222222</v>
      </c>
      <c r="M252" s="32">
        <v>15.37</v>
      </c>
      <c r="N252" s="33">
        <v>5.1148354266213447</v>
      </c>
      <c r="O252" s="34">
        <v>204.67278331231262</v>
      </c>
      <c r="P252" s="33">
        <v>6.8224261104104205</v>
      </c>
    </row>
    <row r="253" spans="1:16">
      <c r="A253" s="30" t="s">
        <v>669</v>
      </c>
      <c r="B253" s="30" t="s">
        <v>349</v>
      </c>
      <c r="C253" s="31">
        <v>204500139</v>
      </c>
      <c r="D253" s="31">
        <v>30000000</v>
      </c>
      <c r="E253" s="32">
        <v>1.1971228946910444</v>
      </c>
      <c r="F253" s="32">
        <v>1.124059056047929E-2</v>
      </c>
      <c r="G253" s="31">
        <v>9.3998380000000008</v>
      </c>
      <c r="H253" s="32">
        <v>3555</v>
      </c>
      <c r="I253" s="32">
        <v>400.14892457876022</v>
      </c>
      <c r="J253" s="31">
        <v>30988843</v>
      </c>
      <c r="K253" s="32">
        <v>3436.72075785469</v>
      </c>
      <c r="L253" s="32">
        <v>1333.3333333333333</v>
      </c>
      <c r="M253" s="32">
        <v>31.33</v>
      </c>
      <c r="N253" s="33">
        <v>66.191165879989086</v>
      </c>
      <c r="O253" s="34">
        <v>2652.7429963190198</v>
      </c>
      <c r="P253" s="33">
        <v>88.424766543967323</v>
      </c>
    </row>
    <row r="254" spans="1:16">
      <c r="A254" s="30" t="s">
        <v>405</v>
      </c>
      <c r="B254" s="30" t="s">
        <v>349</v>
      </c>
      <c r="C254" s="31">
        <v>7204572126</v>
      </c>
      <c r="D254" s="31">
        <v>32387040</v>
      </c>
      <c r="E254" s="32">
        <v>38.846011312428303</v>
      </c>
      <c r="F254" s="32">
        <v>16.775255087111379</v>
      </c>
      <c r="G254" s="31">
        <v>14.567467000000001</v>
      </c>
      <c r="H254" s="32">
        <v>70.7</v>
      </c>
      <c r="I254" s="32">
        <v>0.44488360162445417</v>
      </c>
      <c r="J254" s="31">
        <v>-327345700</v>
      </c>
      <c r="K254" s="32">
        <v>-7.0740912741484001</v>
      </c>
      <c r="L254" s="32">
        <v>1235.0619260049698</v>
      </c>
      <c r="M254" s="32">
        <v>44.97</v>
      </c>
      <c r="N254" s="33">
        <v>368.74689757873256</v>
      </c>
      <c r="O254" s="34">
        <v>651.74769869681643</v>
      </c>
      <c r="P254" s="33">
        <v>21.72492328989388</v>
      </c>
    </row>
    <row r="255" spans="1:16">
      <c r="A255" s="30" t="s">
        <v>673</v>
      </c>
      <c r="B255" s="30" t="s">
        <v>349</v>
      </c>
      <c r="C255" s="31">
        <v>1474864054</v>
      </c>
      <c r="D255" s="31">
        <v>36732300</v>
      </c>
      <c r="E255" s="32">
        <v>16.768730550637162</v>
      </c>
      <c r="F255" s="32">
        <v>3.7419004818864163</v>
      </c>
      <c r="G255" s="31">
        <v>21.706330999999999</v>
      </c>
      <c r="H255" s="32">
        <v>109.9</v>
      </c>
      <c r="I255" s="32">
        <v>6.3818235130355561E-2</v>
      </c>
      <c r="J255" s="31">
        <v>-253569202</v>
      </c>
      <c r="K255" s="32">
        <v>-17.673047691335952</v>
      </c>
      <c r="L255" s="32">
        <v>1088.959852772628</v>
      </c>
      <c r="M255" s="32">
        <v>59.09</v>
      </c>
      <c r="N255" s="33">
        <v>15.272355791452421</v>
      </c>
      <c r="O255" s="34">
        <v>2687.7025720037032</v>
      </c>
      <c r="P255" s="33">
        <v>89.590085733456775</v>
      </c>
    </row>
    <row r="256" spans="1:16">
      <c r="A256" s="30" t="s">
        <v>81</v>
      </c>
      <c r="B256" s="30" t="s">
        <v>349</v>
      </c>
      <c r="C256" s="31">
        <v>886453369</v>
      </c>
      <c r="D256" s="31">
        <v>37250000</v>
      </c>
      <c r="E256" s="32">
        <v>45.155746340390074</v>
      </c>
      <c r="F256" s="32">
        <v>36.734387911645371</v>
      </c>
      <c r="G256" s="31">
        <v>26.585895000000001</v>
      </c>
      <c r="H256" s="32">
        <v>33.32</v>
      </c>
      <c r="I256" s="32">
        <v>-1.2472819966395008</v>
      </c>
      <c r="J256" s="31">
        <v>-336099310</v>
      </c>
      <c r="K256" s="32">
        <v>-3.6574011413471812</v>
      </c>
      <c r="L256" s="32">
        <v>1073.8255033557048</v>
      </c>
      <c r="M256" s="32">
        <v>71.37</v>
      </c>
      <c r="N256" s="33">
        <v>38.787078004221968</v>
      </c>
      <c r="O256" s="34">
        <v>77.76877820707503</v>
      </c>
      <c r="P256" s="33">
        <v>2.5922926069025012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1.6177751214686169</v>
      </c>
      <c r="F258" s="32">
        <v>2.3022167636853871E-2</v>
      </c>
      <c r="G258" s="31">
        <v>16.937048000000001</v>
      </c>
      <c r="H258" s="32">
        <v>1460</v>
      </c>
      <c r="I258" s="32">
        <v>-44.515928852497154</v>
      </c>
      <c r="J258" s="31">
        <v>-10386136</v>
      </c>
      <c r="K258" s="32">
        <v>-6765.7809891955967</v>
      </c>
      <c r="L258" s="32">
        <v>853.84553135992132</v>
      </c>
      <c r="M258" s="32">
        <v>36.15</v>
      </c>
      <c r="N258" s="33">
        <v>12.119447882095669</v>
      </c>
      <c r="O258" s="34">
        <v>815.88838903857686</v>
      </c>
      <c r="P258" s="33">
        <v>27.196279634619227</v>
      </c>
    </row>
    <row r="259" spans="1:16">
      <c r="A259" s="30" t="s">
        <v>240</v>
      </c>
      <c r="B259" s="30" t="s">
        <v>349</v>
      </c>
      <c r="C259" s="31">
        <v>4697773484</v>
      </c>
      <c r="D259" s="31">
        <v>70000000</v>
      </c>
      <c r="E259" s="32">
        <v>4.0083626469904159</v>
      </c>
      <c r="F259" s="32">
        <v>8.3230121407608298E-2</v>
      </c>
      <c r="G259" s="31">
        <v>14.69279</v>
      </c>
      <c r="H259" s="32">
        <v>679.5</v>
      </c>
      <c r="I259" s="32">
        <v>37.47889302268004</v>
      </c>
      <c r="J259" s="31">
        <v>-580466284</v>
      </c>
      <c r="K259" s="32">
        <v>-82.967781811768418</v>
      </c>
      <c r="L259" s="32">
        <v>571.42857142857144</v>
      </c>
      <c r="M259" s="32">
        <v>20.98</v>
      </c>
      <c r="N259" s="33">
        <v>17.415546928552576</v>
      </c>
      <c r="O259" s="34">
        <v>2409.9768037451554</v>
      </c>
      <c r="P259" s="33">
        <v>80.332560124838508</v>
      </c>
    </row>
    <row r="260" spans="1:16">
      <c r="A260" s="30" t="s">
        <v>141</v>
      </c>
      <c r="B260" s="30" t="s">
        <v>349</v>
      </c>
      <c r="C260" s="31">
        <v>30199553337</v>
      </c>
      <c r="D260" s="31">
        <v>105000000</v>
      </c>
      <c r="E260" s="32">
        <v>6.9066225920545961</v>
      </c>
      <c r="F260" s="32">
        <v>0.21999116394504209</v>
      </c>
      <c r="G260" s="31">
        <v>19.260493</v>
      </c>
      <c r="H260" s="32">
        <v>300.75</v>
      </c>
      <c r="I260" s="32">
        <v>-3.748827394717694</v>
      </c>
      <c r="J260" s="31">
        <v>-367159109</v>
      </c>
      <c r="K260" s="32">
        <v>-85.507888080205575</v>
      </c>
      <c r="L260" s="32">
        <v>380.95238095238096</v>
      </c>
      <c r="M260" s="32">
        <v>18.34</v>
      </c>
      <c r="N260" s="33">
        <v>2.3430278880361248</v>
      </c>
      <c r="O260" s="34">
        <v>433.46544790738494</v>
      </c>
      <c r="P260" s="33">
        <v>14.448848263579498</v>
      </c>
    </row>
    <row r="261" spans="1:16">
      <c r="A261" s="30" t="s">
        <v>168</v>
      </c>
      <c r="B261" s="30" t="s">
        <v>349</v>
      </c>
      <c r="C261" s="31">
        <v>44654191</v>
      </c>
      <c r="D261" s="31">
        <v>108559000</v>
      </c>
      <c r="E261" s="32">
        <v>105.26516383157701</v>
      </c>
      <c r="F261" s="32">
        <v>193.93171239892965</v>
      </c>
      <c r="G261" s="31">
        <v>72.105159999999998</v>
      </c>
      <c r="H261" s="32">
        <v>5.27</v>
      </c>
      <c r="I261" s="32">
        <v>-3.2825143019484138E-2</v>
      </c>
      <c r="J261" s="31">
        <v>-63594848</v>
      </c>
      <c r="K261" s="32">
        <v>-8.535203983819569</v>
      </c>
      <c r="L261" s="32">
        <v>368.4632319752393</v>
      </c>
      <c r="M261" s="32">
        <v>66.42</v>
      </c>
      <c r="N261" s="33">
        <v>30.627989662274974</v>
      </c>
      <c r="O261" s="34">
        <v>455.46445384131459</v>
      </c>
      <c r="P261" s="33">
        <v>15.182148461377153</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109.91765820156269</v>
      </c>
      <c r="P262" s="33">
        <v>3.6639219400520897</v>
      </c>
    </row>
    <row r="263" spans="1:16">
      <c r="A263" s="30" t="s">
        <v>672</v>
      </c>
      <c r="B263" s="30" t="s">
        <v>349</v>
      </c>
      <c r="C263" s="31">
        <v>620166725</v>
      </c>
      <c r="D263" s="31">
        <v>174710256</v>
      </c>
      <c r="E263" s="32">
        <v>7.6755690781227193</v>
      </c>
      <c r="F263" s="32">
        <v>1.1264906139317212</v>
      </c>
      <c r="G263" s="31">
        <v>132.143317</v>
      </c>
      <c r="H263" s="32">
        <v>39.44</v>
      </c>
      <c r="I263" s="32">
        <v>1.5006612659868495</v>
      </c>
      <c r="J263" s="31">
        <v>1111214</v>
      </c>
      <c r="K263" s="32">
        <v>6131.7621844217228</v>
      </c>
      <c r="L263" s="32">
        <v>228.95049733084932</v>
      </c>
      <c r="M263" s="32">
        <v>75.63</v>
      </c>
      <c r="N263" s="33">
        <v>19.043078759373124</v>
      </c>
      <c r="O263" s="34">
        <v>1172.7666613844749</v>
      </c>
      <c r="P263" s="33">
        <v>39.092222046149161</v>
      </c>
    </row>
    <row r="264" spans="1:16">
      <c r="A264" s="30" t="s">
        <v>752</v>
      </c>
      <c r="B264" s="30" t="s">
        <v>349</v>
      </c>
      <c r="C264" s="31">
        <v>2885537108</v>
      </c>
      <c r="D264" s="31">
        <v>175740000</v>
      </c>
      <c r="E264" s="32">
        <v>62.101673512314548</v>
      </c>
      <c r="F264" s="32">
        <v>35.337244515940903</v>
      </c>
      <c r="G264" s="31">
        <v>61.770183000000003</v>
      </c>
      <c r="H264" s="32">
        <v>10.43</v>
      </c>
      <c r="I264" s="32">
        <v>-0.23402710514307401</v>
      </c>
      <c r="J264" s="31">
        <v>-201250415</v>
      </c>
      <c r="K264" s="32">
        <v>-8.7324043530543776</v>
      </c>
      <c r="L264" s="32">
        <v>227.60896779333106</v>
      </c>
      <c r="M264" s="32">
        <v>35.14</v>
      </c>
      <c r="N264" s="33">
        <v>54.136818793897994</v>
      </c>
      <c r="O264" s="34">
        <v>394.54428662322448</v>
      </c>
      <c r="P264" s="33">
        <v>13.15147622077415</v>
      </c>
    </row>
    <row r="265" spans="1:16">
      <c r="A265" s="30" t="s">
        <v>242</v>
      </c>
      <c r="B265" s="30" t="s">
        <v>349</v>
      </c>
      <c r="C265" s="31">
        <v>26961819075</v>
      </c>
      <c r="D265" s="31">
        <v>187500000</v>
      </c>
      <c r="E265" s="32">
        <v>1.3671375173722591</v>
      </c>
      <c r="F265" s="32">
        <v>9.2884077613401891E-3</v>
      </c>
      <c r="G265" s="31">
        <v>37.479664</v>
      </c>
      <c r="H265" s="32">
        <v>781</v>
      </c>
      <c r="I265" s="32">
        <v>22.584599208040572</v>
      </c>
      <c r="J265" s="31">
        <v>1083260368</v>
      </c>
      <c r="K265" s="32">
        <v>135.87453612075652</v>
      </c>
      <c r="L265" s="32">
        <v>213.33333333333334</v>
      </c>
      <c r="M265" s="32">
        <v>19.98</v>
      </c>
      <c r="N265" s="33">
        <v>12.479133752746055</v>
      </c>
      <c r="O265" s="34">
        <v>1802.304022776681</v>
      </c>
      <c r="P265" s="33">
        <v>60.076800759222699</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119.93019067446973</v>
      </c>
      <c r="P266" s="33">
        <v>3.9976730224823243</v>
      </c>
    </row>
    <row r="267" spans="1:16">
      <c r="A267" s="30" t="s">
        <v>99</v>
      </c>
      <c r="B267" s="30" t="s">
        <v>349</v>
      </c>
      <c r="C267" s="31">
        <v>659872586</v>
      </c>
      <c r="D267" s="31">
        <v>252208000</v>
      </c>
      <c r="E267" s="32">
        <v>104.12815006311624</v>
      </c>
      <c r="F267" s="32">
        <v>412.8661662719511</v>
      </c>
      <c r="G267" s="31">
        <v>192.870518</v>
      </c>
      <c r="H267" s="32">
        <v>1.96</v>
      </c>
      <c r="I267" s="32">
        <v>-7.9781394297249619E-2</v>
      </c>
      <c r="J267" s="31">
        <v>-24015799</v>
      </c>
      <c r="K267" s="32">
        <v>-10.50175344988522</v>
      </c>
      <c r="L267" s="32">
        <v>158.59925141153334</v>
      </c>
      <c r="M267" s="32">
        <v>77.709999999999994</v>
      </c>
      <c r="N267" s="33">
        <v>14.838191439146849</v>
      </c>
      <c r="O267" s="34">
        <v>164.24083275219948</v>
      </c>
      <c r="P267" s="33">
        <v>5.4746944250733156</v>
      </c>
    </row>
    <row r="268" spans="1:16">
      <c r="A268" s="30" t="s">
        <v>112</v>
      </c>
      <c r="B268" s="30" t="s">
        <v>349</v>
      </c>
      <c r="C268" s="31">
        <v>16362685066</v>
      </c>
      <c r="D268" s="31">
        <v>255600000</v>
      </c>
      <c r="E268" s="32">
        <v>11.572505035266374</v>
      </c>
      <c r="F268" s="32">
        <v>0.94324669366738179</v>
      </c>
      <c r="G268" s="31">
        <v>71.434415000000001</v>
      </c>
      <c r="H268" s="32">
        <v>48.4</v>
      </c>
      <c r="I268" s="32">
        <v>0.87941618291385726</v>
      </c>
      <c r="J268" s="31">
        <v>772128556</v>
      </c>
      <c r="K268" s="32">
        <v>15.88958199339023</v>
      </c>
      <c r="L268" s="32">
        <v>156.49452269170578</v>
      </c>
      <c r="M268" s="32">
        <v>27.94</v>
      </c>
      <c r="N268" s="33">
        <v>0.29037932706189135</v>
      </c>
      <c r="O268" s="34">
        <v>2193.5510956746016</v>
      </c>
      <c r="P268" s="33">
        <v>73.118369855820049</v>
      </c>
    </row>
    <row r="269" spans="1:16">
      <c r="A269" s="30" t="s">
        <v>14</v>
      </c>
      <c r="B269" s="30" t="s">
        <v>349</v>
      </c>
      <c r="C269" s="31">
        <v>8079434926</v>
      </c>
      <c r="D269" s="31">
        <v>333000000</v>
      </c>
      <c r="E269" s="32">
        <v>1.3680273482210379</v>
      </c>
      <c r="F269" s="32">
        <v>1.6047618105070358E-2</v>
      </c>
      <c r="G269" s="31">
        <v>115.707533</v>
      </c>
      <c r="H269" s="32">
        <v>252.75</v>
      </c>
      <c r="I269" s="32">
        <v>5.4875146568746516</v>
      </c>
      <c r="J269" s="31">
        <v>1490626344</v>
      </c>
      <c r="K269" s="32">
        <v>57.189382398302762</v>
      </c>
      <c r="L269" s="32">
        <v>120.12012012012012</v>
      </c>
      <c r="M269" s="32">
        <v>34.74</v>
      </c>
      <c r="N269" s="33">
        <v>47.912031014503867</v>
      </c>
      <c r="O269" s="34">
        <v>1555.6620301634782</v>
      </c>
      <c r="P269" s="33">
        <v>51.855401005449274</v>
      </c>
    </row>
    <row r="270" spans="1:16">
      <c r="A270" s="30" t="s">
        <v>729</v>
      </c>
      <c r="B270" s="30" t="s">
        <v>349</v>
      </c>
      <c r="C270" s="31">
        <v>6782904588</v>
      </c>
      <c r="D270" s="31">
        <v>351991314</v>
      </c>
      <c r="E270" s="32">
        <v>5.7020409789260187</v>
      </c>
      <c r="F270" s="32">
        <v>0.12272257418084734</v>
      </c>
      <c r="G270" s="31">
        <v>53.715555000000002</v>
      </c>
      <c r="H270" s="32">
        <v>130.6</v>
      </c>
      <c r="I270" s="32">
        <v>-10.445916246027224</v>
      </c>
      <c r="J270" s="31">
        <v>-557334135</v>
      </c>
      <c r="K270" s="32">
        <v>-83.36624392833933</v>
      </c>
      <c r="L270" s="32">
        <v>113.63916781196481</v>
      </c>
      <c r="M270" s="32">
        <v>15.26</v>
      </c>
      <c r="N270" s="33">
        <v>10.992719225929671</v>
      </c>
      <c r="O270" s="34">
        <v>600</v>
      </c>
      <c r="P270" s="33">
        <v>20</v>
      </c>
    </row>
    <row r="271" spans="1:16">
      <c r="A271" s="30" t="s">
        <v>246</v>
      </c>
      <c r="B271" s="30" t="s">
        <v>349</v>
      </c>
      <c r="C271" s="31">
        <v>77122493000</v>
      </c>
      <c r="D271" s="31">
        <v>363281000</v>
      </c>
      <c r="E271" s="32">
        <v>0.83136861614955526</v>
      </c>
      <c r="F271" s="32">
        <v>8.6033839517460804E-3</v>
      </c>
      <c r="G271" s="31">
        <v>180.39090300000001</v>
      </c>
      <c r="H271" s="32">
        <v>266.75</v>
      </c>
      <c r="I271" s="32">
        <v>-1.8496581275053927</v>
      </c>
      <c r="J271" s="31">
        <v>-2888679000</v>
      </c>
      <c r="K271" s="32">
        <v>-33.452227125270753</v>
      </c>
      <c r="L271" s="32">
        <v>110.1076026546943</v>
      </c>
      <c r="M271" s="32">
        <v>49.65</v>
      </c>
      <c r="N271" s="33">
        <v>68.397809674502398</v>
      </c>
      <c r="O271" s="34">
        <v>193.46324715893178</v>
      </c>
      <c r="P271" s="33">
        <v>6.4487749052977259</v>
      </c>
    </row>
    <row r="272" spans="1:16">
      <c r="A272" s="30" t="s">
        <v>247</v>
      </c>
      <c r="B272" s="30" t="s">
        <v>349</v>
      </c>
      <c r="C272" s="31">
        <v>35055157000</v>
      </c>
      <c r="D272" s="31">
        <v>370000000</v>
      </c>
      <c r="E272" s="32">
        <v>2.4666898206617835</v>
      </c>
      <c r="F272" s="32">
        <v>3.2051582908806955E-2</v>
      </c>
      <c r="G272" s="31">
        <v>79.204424000000003</v>
      </c>
      <c r="H272" s="32">
        <v>204.8</v>
      </c>
      <c r="I272" s="32">
        <v>9.0153723841544888</v>
      </c>
      <c r="J272" s="31">
        <v>-539398000</v>
      </c>
      <c r="K272" s="32">
        <v>-142.67757759576418</v>
      </c>
      <c r="L272" s="32">
        <v>108.10810810810811</v>
      </c>
      <c r="M272" s="32">
        <v>21.4</v>
      </c>
      <c r="N272" s="33">
        <v>54.907104870057175</v>
      </c>
      <c r="O272" s="34">
        <v>1858.8598456375498</v>
      </c>
      <c r="P272" s="33">
        <v>61.961994854584994</v>
      </c>
    </row>
    <row r="273" spans="1:16">
      <c r="A273" s="30" t="s">
        <v>348</v>
      </c>
      <c r="B273" s="30" t="s">
        <v>349</v>
      </c>
      <c r="C273" s="31">
        <v>82316348000</v>
      </c>
      <c r="D273" s="31">
        <v>435000000</v>
      </c>
      <c r="E273" s="32">
        <v>2.3773556117229591</v>
      </c>
      <c r="F273" s="32">
        <v>4.9235903732483363E-2</v>
      </c>
      <c r="G273" s="31">
        <v>143.01765399999999</v>
      </c>
      <c r="H273" s="32">
        <v>112.8</v>
      </c>
      <c r="I273" s="32">
        <v>1.810198922640083</v>
      </c>
      <c r="J273" s="31">
        <v>116650000</v>
      </c>
      <c r="K273" s="32">
        <v>413.93056150878698</v>
      </c>
      <c r="L273" s="32">
        <v>91.954022988505741</v>
      </c>
      <c r="M273" s="32">
        <v>34.29</v>
      </c>
      <c r="N273" s="33">
        <v>35.71142611858204</v>
      </c>
      <c r="O273" s="34">
        <v>2278.2616037796274</v>
      </c>
      <c r="P273" s="33">
        <v>75.942053459320917</v>
      </c>
    </row>
    <row r="274" spans="1:16">
      <c r="A274" s="30" t="s">
        <v>111</v>
      </c>
      <c r="B274" s="30" t="s">
        <v>349</v>
      </c>
      <c r="C274" s="31">
        <v>640246857</v>
      </c>
      <c r="D274" s="31">
        <v>450000000</v>
      </c>
      <c r="E274" s="32">
        <v>100.31700172545243</v>
      </c>
      <c r="F274" s="32">
        <v>222.92667050100539</v>
      </c>
      <c r="G274" s="31">
        <v>332.285709</v>
      </c>
      <c r="H274" s="32">
        <v>1.2</v>
      </c>
      <c r="I274" s="32">
        <v>-3.4328914773327002E-2</v>
      </c>
      <c r="J274" s="31">
        <v>-234342255</v>
      </c>
      <c r="K274" s="32">
        <v>-1.9202682845225671</v>
      </c>
      <c r="L274" s="32">
        <v>88.888888888888886</v>
      </c>
      <c r="M274" s="32">
        <v>73.84</v>
      </c>
      <c r="N274" s="33">
        <v>37.534695210672801</v>
      </c>
      <c r="O274" s="34">
        <v>584.7655244382795</v>
      </c>
      <c r="P274" s="33">
        <v>19.492184147942648</v>
      </c>
    </row>
    <row r="275" spans="1:16">
      <c r="A275" s="30" t="s">
        <v>7</v>
      </c>
      <c r="B275" s="30" t="s">
        <v>349</v>
      </c>
      <c r="C275" s="31">
        <v>83965464000</v>
      </c>
      <c r="D275" s="31">
        <v>500000000</v>
      </c>
      <c r="E275" s="32">
        <v>8.3470642540312152</v>
      </c>
      <c r="F275" s="32">
        <v>0.3882355466991263</v>
      </c>
      <c r="G275" s="31">
        <v>111.62364100000001</v>
      </c>
      <c r="H275" s="32">
        <v>42.94</v>
      </c>
      <c r="I275" s="32">
        <v>-0.33135771972910533</v>
      </c>
      <c r="J275" s="31">
        <v>418795000</v>
      </c>
      <c r="K275" s="32">
        <v>51.337766687758929</v>
      </c>
      <c r="L275" s="32">
        <v>80</v>
      </c>
      <c r="M275" s="32">
        <v>22.32</v>
      </c>
      <c r="N275" s="33">
        <v>31.03054777559398</v>
      </c>
      <c r="O275" s="34">
        <v>574.20604817848812</v>
      </c>
      <c r="P275" s="33">
        <v>19.140201605949603</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1540.3198644872821</v>
      </c>
      <c r="P276" s="33">
        <v>51.343995482909399</v>
      </c>
    </row>
    <row r="277" spans="1:16">
      <c r="A277" s="30" t="s">
        <v>133</v>
      </c>
      <c r="B277" s="30" t="s">
        <v>349</v>
      </c>
      <c r="C277" s="31">
        <v>2247762700</v>
      </c>
      <c r="D277" s="31">
        <v>543595733</v>
      </c>
      <c r="E277" s="32">
        <v>0.95200908138793494</v>
      </c>
      <c r="F277" s="32">
        <v>8.2609347385576171E-3</v>
      </c>
      <c r="G277" s="31">
        <v>196.92824899999999</v>
      </c>
      <c r="H277" s="32">
        <v>213.4</v>
      </c>
      <c r="I277" s="32">
        <v>11.527346673587061</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25.268818865518472</v>
      </c>
      <c r="F278" s="32">
        <v>5.3671624350121308</v>
      </c>
      <c r="G278" s="31">
        <v>218.04563899999999</v>
      </c>
      <c r="H278" s="32">
        <v>7.26</v>
      </c>
      <c r="I278" s="32">
        <v>9.7662783315053403E-2</v>
      </c>
      <c r="J278" s="31">
        <v>1465040722</v>
      </c>
      <c r="K278" s="32">
        <v>3.2135902909052381</v>
      </c>
      <c r="L278" s="32">
        <v>67.968827049037543</v>
      </c>
      <c r="M278" s="32">
        <v>37.049999999999997</v>
      </c>
      <c r="N278" s="33">
        <v>43.626082350695022</v>
      </c>
      <c r="O278" s="34">
        <v>1423.8523548564731</v>
      </c>
      <c r="P278" s="33">
        <v>47.461745161882433</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174.58928862274729</v>
      </c>
      <c r="P279" s="33">
        <v>5.8196429540915764</v>
      </c>
    </row>
    <row r="280" spans="1:16">
      <c r="A280" s="30" t="s">
        <v>305</v>
      </c>
      <c r="B280" s="30" t="s">
        <v>349</v>
      </c>
      <c r="C280" s="31">
        <v>1496832828</v>
      </c>
      <c r="D280" s="31">
        <v>600000000</v>
      </c>
      <c r="E280" s="32">
        <v>32.946150176459582</v>
      </c>
      <c r="F280" s="32">
        <v>27.455125147049653</v>
      </c>
      <c r="G280" s="31">
        <v>523.35924</v>
      </c>
      <c r="H280" s="32">
        <v>2.3199999999999998</v>
      </c>
      <c r="I280" s="32">
        <v>-4.8860007329967203E-3</v>
      </c>
      <c r="J280" s="31">
        <v>-18291894</v>
      </c>
      <c r="K280" s="32">
        <v>-65.602829318822856</v>
      </c>
      <c r="L280" s="32">
        <v>66.666666666666671</v>
      </c>
      <c r="M280" s="32">
        <v>87.22</v>
      </c>
      <c r="N280" s="33">
        <v>27.829858360971983</v>
      </c>
      <c r="O280" s="34">
        <v>671.97456882773076</v>
      </c>
      <c r="P280" s="33">
        <v>22.399152294257693</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553.80366738453313</v>
      </c>
      <c r="P281" s="33">
        <v>18.460122246151105</v>
      </c>
    </row>
    <row r="282" spans="1:16">
      <c r="A282" s="30" t="s">
        <v>82</v>
      </c>
      <c r="B282" s="30" t="s">
        <v>349</v>
      </c>
      <c r="C282" s="31">
        <v>1381899413</v>
      </c>
      <c r="D282" s="31">
        <v>645000000</v>
      </c>
      <c r="E282" s="32">
        <v>59.744150752654576</v>
      </c>
      <c r="F282" s="32">
        <v>92.626590314193137</v>
      </c>
      <c r="G282" s="31">
        <v>592.54522899999995</v>
      </c>
      <c r="H282" s="32">
        <v>1.1299999999999999</v>
      </c>
      <c r="I282" s="32">
        <v>-2.8804013701769549E-2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6.4839072221201342</v>
      </c>
      <c r="F283" s="32">
        <v>0.73003819380743717</v>
      </c>
      <c r="G283" s="31">
        <v>462.86641400000002</v>
      </c>
      <c r="H283" s="32">
        <v>13.33</v>
      </c>
      <c r="I283" s="32">
        <v>-9.2145608558110936E-2</v>
      </c>
      <c r="J283" s="31">
        <v>103749729</v>
      </c>
      <c r="K283" s="32">
        <v>85.606006739545322</v>
      </c>
      <c r="L283" s="32">
        <v>58.548009367681502</v>
      </c>
      <c r="M283" s="32">
        <v>67.739999999999995</v>
      </c>
      <c r="N283" s="33">
        <v>19.968197369594773</v>
      </c>
      <c r="O283" s="34">
        <v>589.60903760866438</v>
      </c>
      <c r="P283" s="33">
        <v>19.65363458695548</v>
      </c>
    </row>
    <row r="284" spans="1:16">
      <c r="A284" s="30" t="s">
        <v>249</v>
      </c>
      <c r="B284" s="30" t="s">
        <v>349</v>
      </c>
      <c r="C284" s="31">
        <v>66241618000</v>
      </c>
      <c r="D284" s="31">
        <v>685260000</v>
      </c>
      <c r="E284" s="32">
        <v>3.7564694895640014</v>
      </c>
      <c r="F284" s="32">
        <v>7.8311662508995572E-2</v>
      </c>
      <c r="G284" s="31">
        <v>150.89256599999999</v>
      </c>
      <c r="H284" s="32">
        <v>70.599999999999994</v>
      </c>
      <c r="I284" s="32">
        <v>0.23773217596558993</v>
      </c>
      <c r="J284" s="31">
        <v>-924269000</v>
      </c>
      <c r="K284" s="32">
        <v>-51.898527376770183</v>
      </c>
      <c r="L284" s="32">
        <v>58.372004786504391</v>
      </c>
      <c r="M284" s="32">
        <v>22.01</v>
      </c>
      <c r="N284" s="33">
        <v>19.039314033005702</v>
      </c>
      <c r="O284" s="34">
        <v>595.0598026066582</v>
      </c>
      <c r="P284" s="33">
        <v>19.835326753555272</v>
      </c>
    </row>
    <row r="285" spans="1:16">
      <c r="A285" s="30" t="s">
        <v>250</v>
      </c>
      <c r="B285" s="30" t="s">
        <v>349</v>
      </c>
      <c r="C285" s="31">
        <v>14579845739</v>
      </c>
      <c r="D285" s="31">
        <v>758500000</v>
      </c>
      <c r="E285" s="32">
        <v>10.840921470194274</v>
      </c>
      <c r="F285" s="32">
        <v>0.6496626997180005</v>
      </c>
      <c r="G285" s="31">
        <v>164.048046</v>
      </c>
      <c r="H285" s="32">
        <v>22.5</v>
      </c>
      <c r="I285" s="32">
        <v>0.22715481253839798</v>
      </c>
      <c r="J285" s="31">
        <v>-336082138</v>
      </c>
      <c r="K285" s="32">
        <v>-49.651552740360152</v>
      </c>
      <c r="L285" s="32">
        <v>52.735662491760053</v>
      </c>
      <c r="M285" s="32">
        <v>21.62</v>
      </c>
      <c r="N285" s="33">
        <v>25.330726931658571</v>
      </c>
      <c r="O285" s="34">
        <v>2223.2130778531846</v>
      </c>
      <c r="P285" s="33">
        <v>74.107102595106156</v>
      </c>
    </row>
    <row r="286" spans="1:16">
      <c r="A286" s="30" t="s">
        <v>510</v>
      </c>
      <c r="B286" s="30" t="s">
        <v>349</v>
      </c>
      <c r="C286" s="31">
        <v>7188334000</v>
      </c>
      <c r="D286" s="31">
        <v>768000000</v>
      </c>
      <c r="E286" s="32">
        <v>25.737907877891789</v>
      </c>
      <c r="F286" s="32">
        <v>16.756450441335801</v>
      </c>
      <c r="G286" s="31">
        <v>642.21395900000005</v>
      </c>
      <c r="H286" s="32">
        <v>2.42</v>
      </c>
      <c r="I286" s="32">
        <v>-0.12731838215063673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16.213499359566775</v>
      </c>
      <c r="F287" s="32">
        <v>4.0533748398916938</v>
      </c>
      <c r="G287" s="31">
        <v>554.46052299999997</v>
      </c>
      <c r="H287" s="32">
        <v>4.45</v>
      </c>
      <c r="I287" s="32">
        <v>-0.14999593947717749</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34.103271526837567</v>
      </c>
      <c r="F288" s="32">
        <v>5.6838785878062614</v>
      </c>
      <c r="G288" s="31">
        <v>174.82693900000001</v>
      </c>
      <c r="H288" s="32">
        <v>6.71</v>
      </c>
      <c r="I288" s="32">
        <v>-0.17785473389883766</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8.7937638443221644</v>
      </c>
      <c r="F289" s="32">
        <v>0.75734206998515796</v>
      </c>
      <c r="G289" s="31">
        <v>488.67153000000002</v>
      </c>
      <c r="H289" s="32">
        <v>9.31</v>
      </c>
      <c r="I289" s="32">
        <v>-6.5030076905859602E-2</v>
      </c>
      <c r="J289" s="31">
        <v>-1119626416</v>
      </c>
      <c r="K289" s="32">
        <v>-10.370736018790039</v>
      </c>
      <c r="L289" s="32">
        <v>31.00414680463512</v>
      </c>
      <c r="M289" s="32">
        <v>37.869999999999997</v>
      </c>
      <c r="N289" s="33">
        <v>26.299787460961486</v>
      </c>
      <c r="O289" s="34">
        <v>878.23452677564364</v>
      </c>
      <c r="P289" s="33">
        <v>29.274484225854788</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687.35237379109128</v>
      </c>
      <c r="P290" s="33">
        <v>22.911745793036378</v>
      </c>
    </row>
    <row r="291" spans="1:16">
      <c r="A291" s="30" t="s">
        <v>342</v>
      </c>
      <c r="B291" s="30" t="s">
        <v>349</v>
      </c>
      <c r="C291" s="31">
        <v>34867255000</v>
      </c>
      <c r="D291" s="31">
        <v>1625000000</v>
      </c>
      <c r="E291" s="32">
        <v>4.0745717943370074</v>
      </c>
      <c r="F291" s="32">
        <v>4.0442399943791639E-2</v>
      </c>
      <c r="G291" s="31">
        <v>152.95793800000001</v>
      </c>
      <c r="H291" s="32">
        <v>64.2</v>
      </c>
      <c r="I291" s="32">
        <v>-4.0484338805442235</v>
      </c>
      <c r="J291" s="31">
        <v>-1935096000</v>
      </c>
      <c r="K291" s="32">
        <v>-52.06460041258935</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4.6688341703963827</v>
      </c>
      <c r="F292" s="32">
        <v>3.9261347295789888E-2</v>
      </c>
      <c r="G292" s="31">
        <v>238.33388400000001</v>
      </c>
      <c r="H292" s="32">
        <v>55.35</v>
      </c>
      <c r="I292" s="32">
        <v>-39.96066801105637</v>
      </c>
      <c r="J292" s="31">
        <v>-246395102</v>
      </c>
      <c r="K292" s="32">
        <v>-482.62651681688055</v>
      </c>
      <c r="L292" s="32">
        <v>20.518545723716318</v>
      </c>
      <c r="M292" s="32">
        <v>7.94</v>
      </c>
      <c r="N292" s="33">
        <v>18.367108928461228</v>
      </c>
      <c r="O292" s="34">
        <v>1043.5653566668166</v>
      </c>
      <c r="P292" s="33">
        <v>34.785511888893886</v>
      </c>
    </row>
    <row r="293" spans="1:16">
      <c r="A293" s="30" t="s">
        <v>248</v>
      </c>
      <c r="B293" s="30" t="s">
        <v>349</v>
      </c>
      <c r="C293" s="31">
        <v>15944511283</v>
      </c>
      <c r="D293" s="31">
        <v>1950000000</v>
      </c>
      <c r="E293" s="32">
        <v>1.9939990449193226</v>
      </c>
      <c r="F293" s="32">
        <v>6.3910225798696235E-2</v>
      </c>
      <c r="G293" s="31">
        <v>1199.2076440000001</v>
      </c>
      <c r="H293" s="32">
        <v>16.73</v>
      </c>
      <c r="I293" s="32">
        <v>-0.12293678316044775</v>
      </c>
      <c r="J293" s="31">
        <v>1209286139</v>
      </c>
      <c r="K293" s="32">
        <v>25.800345339110844</v>
      </c>
      <c r="L293" s="32">
        <v>20.512820512820515</v>
      </c>
      <c r="M293" s="32">
        <v>61.49</v>
      </c>
      <c r="N293" s="33">
        <v>77.954537839149765</v>
      </c>
      <c r="O293" s="34">
        <v>1351.9945443011916</v>
      </c>
      <c r="P293" s="33">
        <v>45.066484810039718</v>
      </c>
    </row>
    <row r="294" spans="1:16">
      <c r="A294" s="30" t="s">
        <v>668</v>
      </c>
      <c r="B294" s="30" t="s">
        <v>349</v>
      </c>
      <c r="C294" s="31">
        <v>9236034572</v>
      </c>
      <c r="D294" s="31">
        <v>1995840000</v>
      </c>
      <c r="E294" s="32">
        <v>0.71996016801225293</v>
      </c>
      <c r="F294" s="32">
        <v>8.3890791452296692E-3</v>
      </c>
      <c r="G294" s="31">
        <v>1250.3727839999999</v>
      </c>
      <c r="H294" s="32">
        <v>44.44</v>
      </c>
      <c r="I294" s="32">
        <v>-1.7028347073691279</v>
      </c>
      <c r="J294" s="31">
        <v>775924109</v>
      </c>
      <c r="K294" s="32">
        <v>110.60504372084152</v>
      </c>
      <c r="L294" s="32">
        <v>20.041686708353375</v>
      </c>
      <c r="M294" s="32">
        <v>62.64</v>
      </c>
      <c r="N294" s="33">
        <v>49.128707498160907</v>
      </c>
      <c r="O294" s="34">
        <v>1911.6902772132785</v>
      </c>
      <c r="P294" s="33">
        <v>63.723009240442614</v>
      </c>
    </row>
    <row r="295" spans="1:16">
      <c r="A295" s="30" t="s">
        <v>251</v>
      </c>
      <c r="B295" s="30" t="s">
        <v>349</v>
      </c>
      <c r="C295" s="31">
        <v>382411470000</v>
      </c>
      <c r="D295" s="31">
        <v>2100376000</v>
      </c>
      <c r="E295" s="32">
        <v>0.39071817017103994</v>
      </c>
      <c r="F295" s="32">
        <v>2.0002469305497824E-3</v>
      </c>
      <c r="G295" s="31">
        <v>1095.0032759999999</v>
      </c>
      <c r="H295" s="32">
        <v>93.5</v>
      </c>
      <c r="I295" s="32">
        <v>1.0879519915481382</v>
      </c>
      <c r="J295" s="31">
        <v>30614000</v>
      </c>
      <c r="K295" s="32">
        <v>6380.5764682824847</v>
      </c>
      <c r="L295" s="32">
        <v>19.044209227300254</v>
      </c>
      <c r="M295" s="32">
        <v>52.13</v>
      </c>
      <c r="N295" s="33">
        <v>85.220524625920405</v>
      </c>
      <c r="O295" s="34">
        <v>1274.4461173777593</v>
      </c>
      <c r="P295" s="33">
        <v>42.48153724592531</v>
      </c>
    </row>
    <row r="296" spans="1:16">
      <c r="A296" s="30" t="s">
        <v>243</v>
      </c>
      <c r="B296" s="30" t="s">
        <v>349</v>
      </c>
      <c r="C296" s="31">
        <v>126462671000</v>
      </c>
      <c r="D296" s="31">
        <v>2435345000</v>
      </c>
      <c r="E296" s="32">
        <v>1.3698028806736529</v>
      </c>
      <c r="F296" s="32">
        <v>1.7577115366016582E-2</v>
      </c>
      <c r="G296" s="31">
        <v>888.70126800000003</v>
      </c>
      <c r="H296" s="32">
        <v>32.86</v>
      </c>
      <c r="I296" s="32">
        <v>-0.44675044333754238</v>
      </c>
      <c r="J296" s="31">
        <v>6206650000</v>
      </c>
      <c r="K296" s="32">
        <v>12.556055198859289</v>
      </c>
      <c r="L296" s="32">
        <v>16.424777598245832</v>
      </c>
      <c r="M296" s="32">
        <v>36.49</v>
      </c>
      <c r="N296" s="33">
        <v>53.061316617320827</v>
      </c>
      <c r="O296" s="34">
        <v>1546.106607768754</v>
      </c>
      <c r="P296" s="33">
        <v>51.536886925625133</v>
      </c>
    </row>
    <row r="297" spans="1:16">
      <c r="A297" s="30" t="s">
        <v>252</v>
      </c>
      <c r="B297" s="30" t="s">
        <v>349</v>
      </c>
      <c r="C297" s="31">
        <v>714571000000</v>
      </c>
      <c r="D297" s="31">
        <v>2536000000</v>
      </c>
      <c r="E297" s="32">
        <v>0.27629008827167717</v>
      </c>
      <c r="F297" s="32">
        <v>5.0438516523483535E-4</v>
      </c>
      <c r="G297" s="31">
        <v>667.62948400000005</v>
      </c>
      <c r="H297" s="32">
        <v>216.9</v>
      </c>
      <c r="I297" s="32">
        <v>4.3110897683894223</v>
      </c>
      <c r="J297" s="31">
        <v>2084000000</v>
      </c>
      <c r="K297" s="32">
        <v>262.84836852207292</v>
      </c>
      <c r="L297" s="32">
        <v>15.772870662460567</v>
      </c>
      <c r="M297" s="32">
        <v>26.32</v>
      </c>
      <c r="N297" s="33">
        <v>80.097979008971549</v>
      </c>
      <c r="O297" s="34">
        <v>2377.6834013793473</v>
      </c>
      <c r="P297" s="33">
        <v>79.256113379311572</v>
      </c>
    </row>
    <row r="298" spans="1:16">
      <c r="A298" s="30" t="s">
        <v>253</v>
      </c>
      <c r="B298" s="30" t="s">
        <v>349</v>
      </c>
      <c r="C298" s="31">
        <v>90551503000</v>
      </c>
      <c r="D298" s="31">
        <v>2616996000</v>
      </c>
      <c r="E298" s="32">
        <v>1.993774822998265</v>
      </c>
      <c r="F298" s="32">
        <v>3.6278870215320398E-2</v>
      </c>
      <c r="G298" s="31">
        <v>934.14203199999997</v>
      </c>
      <c r="H298" s="32">
        <v>21.48</v>
      </c>
      <c r="I298" s="32">
        <v>0.18870512517545635</v>
      </c>
      <c r="J298" s="31">
        <v>545713000</v>
      </c>
      <c r="K298" s="32">
        <v>100.70662784284046</v>
      </c>
      <c r="L298" s="32">
        <v>15.284700473367174</v>
      </c>
      <c r="M298" s="32">
        <v>35.69</v>
      </c>
      <c r="N298" s="33">
        <v>47.458381006113314</v>
      </c>
      <c r="O298" s="34">
        <v>1654.3283716223414</v>
      </c>
      <c r="P298" s="33">
        <v>55.144279054078048</v>
      </c>
    </row>
    <row r="299" spans="1:16">
      <c r="A299" s="30" t="s">
        <v>254</v>
      </c>
      <c r="B299" s="30" t="s">
        <v>349</v>
      </c>
      <c r="C299" s="31">
        <v>257153289000</v>
      </c>
      <c r="D299" s="31">
        <v>3063214000</v>
      </c>
      <c r="E299" s="32">
        <v>0.71055691202610982</v>
      </c>
      <c r="F299" s="32">
        <v>6.1043290171533095E-3</v>
      </c>
      <c r="G299" s="31">
        <v>1450.4123199999999</v>
      </c>
      <c r="H299" s="32">
        <v>38.82</v>
      </c>
      <c r="I299" s="32">
        <v>-0.80922306774751007</v>
      </c>
      <c r="J299" s="31">
        <v>1446830000</v>
      </c>
      <c r="K299" s="32">
        <v>80.453219797764774</v>
      </c>
      <c r="L299" s="32">
        <v>13.058180068385688</v>
      </c>
      <c r="M299" s="32">
        <v>47.34</v>
      </c>
      <c r="N299" s="33">
        <v>46.868671924932023</v>
      </c>
      <c r="O299" s="34">
        <v>240.08454778194903</v>
      </c>
      <c r="P299" s="33">
        <v>8.0028182593983015</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508.28570594425196</v>
      </c>
      <c r="P300" s="33">
        <v>16.942856864808398</v>
      </c>
    </row>
    <row r="301" spans="1:16">
      <c r="A301" s="25" t="s">
        <v>314</v>
      </c>
      <c r="B301" s="25" t="s">
        <v>376</v>
      </c>
      <c r="C301" s="26">
        <v>202339880</v>
      </c>
      <c r="D301" s="26">
        <v>18255333</v>
      </c>
      <c r="E301" s="27">
        <v>48.21836276992147</v>
      </c>
      <c r="F301" s="27">
        <v>50.79481196611831</v>
      </c>
      <c r="G301" s="26">
        <v>15.26498</v>
      </c>
      <c r="H301" s="27">
        <v>54.35</v>
      </c>
      <c r="I301" s="27">
        <v>-3.2968051073967071</v>
      </c>
      <c r="J301" s="26">
        <v>81750563</v>
      </c>
      <c r="K301" s="27">
        <v>11.611874966536927</v>
      </c>
      <c r="L301" s="27">
        <v>2191.1405286334684</v>
      </c>
      <c r="M301" s="27">
        <v>83.61</v>
      </c>
      <c r="N301" s="28">
        <v>44.748796694607449</v>
      </c>
      <c r="O301" s="29">
        <v>849.75635102546642</v>
      </c>
      <c r="P301" s="28">
        <v>28.325211700848879</v>
      </c>
    </row>
    <row r="302" spans="1:16">
      <c r="A302" s="25" t="s">
        <v>757</v>
      </c>
      <c r="B302" s="25" t="s">
        <v>376</v>
      </c>
      <c r="C302" s="26">
        <v>903452863</v>
      </c>
      <c r="D302" s="26">
        <v>49875000</v>
      </c>
      <c r="E302" s="27">
        <v>52.507774803242967</v>
      </c>
      <c r="F302" s="27">
        <v>52.639373236333803</v>
      </c>
      <c r="G302" s="26">
        <v>37.056989999999999</v>
      </c>
      <c r="H302" s="27">
        <v>20.56</v>
      </c>
      <c r="I302" s="27">
        <v>-0.51107483565215617</v>
      </c>
      <c r="J302" s="26">
        <v>-3766086</v>
      </c>
      <c r="K302" s="27">
        <v>-264.86384007162872</v>
      </c>
      <c r="L302" s="27">
        <v>802.00501253132836</v>
      </c>
      <c r="M302" s="27">
        <v>74.290000000000006</v>
      </c>
      <c r="N302" s="28">
        <v>9.0611392962528559</v>
      </c>
      <c r="O302" s="29">
        <v>588.9139547687812</v>
      </c>
      <c r="P302" s="28">
        <v>19.630465158959375</v>
      </c>
    </row>
    <row r="303" spans="1:16">
      <c r="A303" s="25" t="s">
        <v>98</v>
      </c>
      <c r="B303" s="25" t="s">
        <v>376</v>
      </c>
      <c r="C303" s="26">
        <v>7603602013</v>
      </c>
      <c r="D303" s="26">
        <v>65000000</v>
      </c>
      <c r="E303" s="27">
        <v>36.440200537711597</v>
      </c>
      <c r="F303" s="27">
        <v>16.017670566027075</v>
      </c>
      <c r="G303" s="26">
        <v>31.101011</v>
      </c>
      <c r="H303" s="27">
        <v>35.299999999999997</v>
      </c>
      <c r="I303" s="27">
        <v>-4.3782006130051343E-2</v>
      </c>
      <c r="J303" s="26">
        <v>100241054</v>
      </c>
      <c r="K303" s="27">
        <v>22.695292090603914</v>
      </c>
      <c r="L303" s="27">
        <v>615.38461538461536</v>
      </c>
      <c r="M303" s="27">
        <v>47.84</v>
      </c>
      <c r="N303" s="28">
        <v>15.291719785102396</v>
      </c>
      <c r="O303" s="29">
        <v>1175.137326528391</v>
      </c>
      <c r="P303" s="28">
        <v>39.17124421761303</v>
      </c>
    </row>
    <row r="304" spans="1:16">
      <c r="A304" s="25" t="s">
        <v>92</v>
      </c>
      <c r="B304" s="25" t="s">
        <v>376</v>
      </c>
      <c r="C304" s="26">
        <v>4540468594</v>
      </c>
      <c r="D304" s="26">
        <v>80000000</v>
      </c>
      <c r="E304" s="27">
        <v>44.171499912187059</v>
      </c>
      <c r="F304" s="27">
        <v>26.292559471539917</v>
      </c>
      <c r="G304" s="26">
        <v>41.814453999999998</v>
      </c>
      <c r="H304" s="27">
        <v>21.66</v>
      </c>
      <c r="I304" s="27">
        <v>0.52922840133149052</v>
      </c>
      <c r="J304" s="26">
        <v>269179938</v>
      </c>
      <c r="K304" s="27">
        <v>6.2411783451707308</v>
      </c>
      <c r="L304" s="27">
        <v>500</v>
      </c>
      <c r="M304" s="27">
        <v>52.26</v>
      </c>
      <c r="N304" s="28">
        <v>36.326065491562922</v>
      </c>
      <c r="O304" s="29">
        <v>1490.5099077252873</v>
      </c>
      <c r="P304" s="28">
        <v>49.683663590842912</v>
      </c>
    </row>
    <row r="305" spans="1:16">
      <c r="A305" s="25" t="s">
        <v>70</v>
      </c>
      <c r="B305" s="25" t="s">
        <v>376</v>
      </c>
      <c r="C305" s="26">
        <v>2433900313</v>
      </c>
      <c r="D305" s="26">
        <v>128172525</v>
      </c>
      <c r="E305" s="27">
        <v>47.101200072217786</v>
      </c>
      <c r="F305" s="27">
        <v>13.12438618857607</v>
      </c>
      <c r="G305" s="26">
        <v>29.906797999999998</v>
      </c>
      <c r="H305" s="27">
        <v>28.4</v>
      </c>
      <c r="I305" s="27">
        <v>0.33073179455236001</v>
      </c>
      <c r="J305" s="26">
        <v>-9819135</v>
      </c>
      <c r="K305" s="27">
        <v>-365.49356944374426</v>
      </c>
      <c r="L305" s="27">
        <v>312.07936334249479</v>
      </c>
      <c r="M305" s="27">
        <v>23.33</v>
      </c>
      <c r="N305" s="28">
        <v>24.135031883223597</v>
      </c>
      <c r="O305" s="29">
        <v>1889.8946102464758</v>
      </c>
      <c r="P305" s="28">
        <v>62.996487008215858</v>
      </c>
    </row>
    <row r="306" spans="1:16">
      <c r="A306" s="25" t="s">
        <v>764</v>
      </c>
      <c r="B306" s="25" t="s">
        <v>376</v>
      </c>
      <c r="C306" s="26">
        <v>2150114200</v>
      </c>
      <c r="D306" s="26">
        <v>225000000</v>
      </c>
      <c r="E306" s="27">
        <v>30.741179442989043</v>
      </c>
      <c r="F306" s="27">
        <v>6.5060697233839244</v>
      </c>
      <c r="G306" s="26">
        <v>59.967219999999998</v>
      </c>
      <c r="H306" s="27">
        <v>21.7</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1.7897274779284769</v>
      </c>
      <c r="F307" s="27">
        <v>3.4282683228205664E-2</v>
      </c>
      <c r="G307" s="26">
        <v>112.25637500000001</v>
      </c>
      <c r="H307" s="27">
        <v>199.1</v>
      </c>
      <c r="I307" s="27">
        <v>19.708570661537465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327.31630086651074</v>
      </c>
      <c r="P308" s="28">
        <v>10.910543362217025</v>
      </c>
    </row>
    <row r="309" spans="1:16">
      <c r="A309" s="25" t="s">
        <v>69</v>
      </c>
      <c r="B309" s="25" t="s">
        <v>376</v>
      </c>
      <c r="C309" s="26">
        <v>1771741339</v>
      </c>
      <c r="D309" s="26">
        <v>400000000</v>
      </c>
      <c r="E309" s="27">
        <v>1.4305390328297265</v>
      </c>
      <c r="F309" s="27">
        <v>5.1090679743918802E-2</v>
      </c>
      <c r="G309" s="26">
        <v>398.89761299999998</v>
      </c>
      <c r="H309" s="27">
        <v>70.099999999999994</v>
      </c>
      <c r="I309" s="27">
        <v>-0.19463759316292339</v>
      </c>
      <c r="J309" s="26">
        <v>207480419</v>
      </c>
      <c r="K309" s="27">
        <v>134.95249399896383</v>
      </c>
      <c r="L309" s="27">
        <v>100</v>
      </c>
      <c r="M309" s="27">
        <v>99.72</v>
      </c>
      <c r="N309" s="28">
        <v>66.533330743728257</v>
      </c>
      <c r="O309" s="29">
        <v>1594.3310671984639</v>
      </c>
      <c r="P309" s="28">
        <v>53.144368906615462</v>
      </c>
    </row>
    <row r="310" spans="1:16">
      <c r="A310" s="25" t="s">
        <v>636</v>
      </c>
      <c r="B310" s="25" t="s">
        <v>376</v>
      </c>
      <c r="C310" s="26">
        <v>35674236000</v>
      </c>
      <c r="D310" s="26">
        <v>636584000</v>
      </c>
      <c r="E310" s="27">
        <v>36.591490899125503</v>
      </c>
      <c r="F310" s="27">
        <v>3.5925630886031441</v>
      </c>
      <c r="G310" s="26">
        <v>66.826561999999996</v>
      </c>
      <c r="H310" s="27">
        <v>16.37</v>
      </c>
      <c r="I310" s="27">
        <v>0.66610684963554334</v>
      </c>
      <c r="J310" s="26">
        <v>810045000</v>
      </c>
      <c r="K310" s="27">
        <v>12.573800220975379</v>
      </c>
      <c r="L310" s="27">
        <v>62.835383861360008</v>
      </c>
      <c r="M310" s="27">
        <v>10.49</v>
      </c>
      <c r="N310" s="28">
        <v>43.312089740225908</v>
      </c>
      <c r="O310" s="29">
        <v>1926.2579262740883</v>
      </c>
      <c r="P310" s="28">
        <v>64.208597542469604</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490.36477402831861</v>
      </c>
      <c r="P311" s="28">
        <v>16.345492467610619</v>
      </c>
    </row>
    <row r="312" spans="1:16">
      <c r="A312" s="25" t="s">
        <v>359</v>
      </c>
      <c r="B312" s="25" t="s">
        <v>376</v>
      </c>
      <c r="C312" s="26">
        <v>10008596677</v>
      </c>
      <c r="D312" s="26">
        <v>2640000000</v>
      </c>
      <c r="E312" s="27">
        <v>10.521622481323488</v>
      </c>
      <c r="F312" s="27">
        <v>1.328487687035794</v>
      </c>
      <c r="G312" s="26">
        <v>1242.5161049999999</v>
      </c>
      <c r="H312" s="27">
        <v>3.06</v>
      </c>
      <c r="I312" s="27">
        <v>-8.7436124245156233E-2</v>
      </c>
      <c r="J312" s="26">
        <v>-490022606</v>
      </c>
      <c r="K312" s="27">
        <v>-16.162519653225957</v>
      </c>
      <c r="L312" s="27">
        <v>15.151515151515152</v>
      </c>
      <c r="M312" s="27">
        <v>47.06</v>
      </c>
      <c r="N312" s="28">
        <v>52.74028793581472</v>
      </c>
      <c r="O312" s="29">
        <v>244.45371108846763</v>
      </c>
      <c r="P312" s="28">
        <v>8.1484570362822542</v>
      </c>
    </row>
    <row r="313" spans="1:16">
      <c r="A313" s="25" t="s">
        <v>345</v>
      </c>
      <c r="B313" s="25" t="s">
        <v>376</v>
      </c>
      <c r="C313" s="26">
        <v>16202777314</v>
      </c>
      <c r="D313" s="26">
        <v>2650000000</v>
      </c>
      <c r="E313" s="27">
        <v>6.3730500538076615</v>
      </c>
      <c r="F313" s="27">
        <v>0.34356064980095208</v>
      </c>
      <c r="G313" s="26">
        <v>846.06924800000002</v>
      </c>
      <c r="H313" s="27">
        <v>7.42</v>
      </c>
      <c r="I313" s="27">
        <v>-0.31853037470879109</v>
      </c>
      <c r="J313" s="26">
        <v>51151779</v>
      </c>
      <c r="K313" s="27">
        <v>362.64623367253756</v>
      </c>
      <c r="L313" s="27">
        <v>15.09433962264151</v>
      </c>
      <c r="M313" s="27">
        <v>31.92</v>
      </c>
      <c r="N313" s="28">
        <v>51.941410134350868</v>
      </c>
      <c r="O313" s="29">
        <v>0</v>
      </c>
      <c r="P313" s="28">
        <v>0</v>
      </c>
    </row>
    <row r="314" spans="1:16">
      <c r="A314" s="25" t="s">
        <v>395</v>
      </c>
      <c r="B314" s="25" t="s">
        <v>376</v>
      </c>
      <c r="C314" s="26">
        <v>386633607000</v>
      </c>
      <c r="D314" s="26">
        <v>6021689000</v>
      </c>
      <c r="E314" s="27">
        <v>0.91960602564705662</v>
      </c>
      <c r="F314" s="27">
        <v>1.7757631324828303E-3</v>
      </c>
      <c r="G314" s="26">
        <v>495.63727299999999</v>
      </c>
      <c r="H314" s="27">
        <v>87.45</v>
      </c>
      <c r="I314" s="27">
        <v>-6.3748540291726385E-2</v>
      </c>
      <c r="J314" s="26">
        <v>4518370000</v>
      </c>
      <c r="K314" s="27">
        <v>114.61329063356918</v>
      </c>
      <c r="L314" s="27">
        <v>6.6426545774781793</v>
      </c>
      <c r="M314" s="27">
        <v>8.26</v>
      </c>
      <c r="N314" s="28">
        <v>22.788018269674151</v>
      </c>
      <c r="O314" s="29">
        <v>1247.3025461143382</v>
      </c>
      <c r="P314" s="28">
        <v>41.576751537144602</v>
      </c>
    </row>
    <row r="315" spans="1:16">
      <c r="A315" s="65" t="s">
        <v>441</v>
      </c>
      <c r="B315" s="65" t="s">
        <v>393</v>
      </c>
      <c r="C315" s="66">
        <v>40007605000</v>
      </c>
      <c r="D315" s="66">
        <v>191012000</v>
      </c>
      <c r="E315" s="67">
        <v>1.2128663523871941</v>
      </c>
      <c r="F315" s="67">
        <v>1.5263669907206722E-2</v>
      </c>
      <c r="G315" s="66">
        <v>79.717928999999998</v>
      </c>
      <c r="H315" s="67">
        <v>413.75</v>
      </c>
      <c r="I315" s="67">
        <v>-0.81812688847378467</v>
      </c>
      <c r="J315" s="66">
        <v>1862105000</v>
      </c>
      <c r="K315" s="67">
        <v>42.672669908517513</v>
      </c>
      <c r="L315" s="67">
        <v>209.4109270621741</v>
      </c>
      <c r="M315" s="67">
        <v>41.73</v>
      </c>
      <c r="N315" s="68">
        <v>53.053771455378353</v>
      </c>
      <c r="O315" s="69">
        <v>722.62864609296764</v>
      </c>
      <c r="P315" s="68">
        <v>24.087621536432255</v>
      </c>
    </row>
    <row r="316" spans="1:16">
      <c r="A316" s="65" t="s">
        <v>412</v>
      </c>
      <c r="B316" s="65" t="s">
        <v>393</v>
      </c>
      <c r="C316" s="66">
        <v>2598430651</v>
      </c>
      <c r="D316" s="66">
        <v>216000000</v>
      </c>
      <c r="E316" s="67">
        <v>19.775053076044706</v>
      </c>
      <c r="F316" s="67">
        <v>7.0423978191042398</v>
      </c>
      <c r="G316" s="66">
        <v>154.526747</v>
      </c>
      <c r="H316" s="67">
        <v>13.09</v>
      </c>
      <c r="I316" s="67">
        <v>-0.22893046884463428</v>
      </c>
      <c r="J316" s="66">
        <v>20464961</v>
      </c>
      <c r="K316" s="67">
        <v>137.2101319909674</v>
      </c>
      <c r="L316" s="67">
        <v>185.18518518518519</v>
      </c>
      <c r="M316" s="67">
        <v>71.540000000000006</v>
      </c>
      <c r="N316" s="68">
        <v>58.401626917072825</v>
      </c>
      <c r="O316" s="69">
        <v>516.69826283037355</v>
      </c>
      <c r="P316" s="68">
        <v>17.22327542767912</v>
      </c>
    </row>
    <row r="317" spans="1:16">
      <c r="A317" s="65" t="s">
        <v>444</v>
      </c>
      <c r="B317" s="65" t="s">
        <v>393</v>
      </c>
      <c r="C317" s="66">
        <v>8884541574</v>
      </c>
      <c r="D317" s="66">
        <v>400000000</v>
      </c>
      <c r="E317" s="67">
        <v>16.739517044845837</v>
      </c>
      <c r="F317" s="67">
        <v>1.394959753737153</v>
      </c>
      <c r="G317" s="66">
        <v>79.448606999999996</v>
      </c>
      <c r="H317" s="67">
        <v>30.08</v>
      </c>
      <c r="I317" s="67">
        <v>1.1311288777394921</v>
      </c>
      <c r="J317" s="66">
        <v>72826471</v>
      </c>
      <c r="K317" s="67">
        <v>164.77525047176871</v>
      </c>
      <c r="L317" s="67">
        <v>100</v>
      </c>
      <c r="M317" s="67">
        <v>19.86</v>
      </c>
      <c r="N317" s="68">
        <v>20.278681507637572</v>
      </c>
      <c r="O317" s="69">
        <v>1752.5876374885595</v>
      </c>
      <c r="P317" s="68">
        <v>58.419587916285316</v>
      </c>
    </row>
    <row r="318" spans="1:16">
      <c r="A318" s="65" t="s">
        <v>392</v>
      </c>
      <c r="B318" s="65" t="s">
        <v>393</v>
      </c>
      <c r="C318" s="66">
        <v>2102739086</v>
      </c>
      <c r="D318" s="66">
        <v>500000000</v>
      </c>
      <c r="E318" s="67">
        <v>23.801193391836666</v>
      </c>
      <c r="F318" s="67">
        <v>3.1734924522448886</v>
      </c>
      <c r="G318" s="66">
        <v>109.220557</v>
      </c>
      <c r="H318" s="67">
        <v>15.39</v>
      </c>
      <c r="I318" s="67">
        <v>-0.59164991551415369</v>
      </c>
      <c r="J318" s="66">
        <v>36441663</v>
      </c>
      <c r="K318" s="67">
        <v>205.80839024827159</v>
      </c>
      <c r="L318" s="67">
        <v>80</v>
      </c>
      <c r="M318" s="67">
        <v>21.84</v>
      </c>
      <c r="N318" s="68">
        <v>17.293000450887352</v>
      </c>
      <c r="O318" s="69">
        <v>955.49516106319436</v>
      </c>
      <c r="P318" s="68">
        <v>31.849838702106478</v>
      </c>
    </row>
    <row r="319" spans="1:16">
      <c r="A319" s="30" t="s">
        <v>84</v>
      </c>
      <c r="B319" s="30" t="s">
        <v>605</v>
      </c>
      <c r="C319" s="31">
        <v>1981884130</v>
      </c>
      <c r="D319" s="31">
        <v>20000000</v>
      </c>
      <c r="E319" s="32">
        <v>27.021376273002371</v>
      </c>
      <c r="F319" s="32">
        <v>3.5932681214098898</v>
      </c>
      <c r="G319" s="31">
        <v>3.9666589999999999</v>
      </c>
      <c r="H319" s="32">
        <v>373.25</v>
      </c>
      <c r="I319" s="32">
        <v>-16.181618283123271</v>
      </c>
      <c r="J319" s="31">
        <v>-83036840</v>
      </c>
      <c r="K319" s="32">
        <v>-90.562213109265713</v>
      </c>
      <c r="L319" s="32">
        <v>2000</v>
      </c>
      <c r="M319" s="32">
        <v>19.829999999999998</v>
      </c>
      <c r="N319" s="33">
        <v>32.715736228460969</v>
      </c>
      <c r="O319" s="34">
        <v>510.89462335874509</v>
      </c>
      <c r="P319" s="33">
        <v>17.029820778624835</v>
      </c>
    </row>
    <row r="320" spans="1:16">
      <c r="A320" s="30" t="s">
        <v>38</v>
      </c>
      <c r="B320" s="30" t="s">
        <v>605</v>
      </c>
      <c r="C320" s="31">
        <v>-97528469</v>
      </c>
      <c r="D320" s="31">
        <v>42000000</v>
      </c>
      <c r="E320" s="32">
        <v>115.39983040840924</v>
      </c>
      <c r="F320" s="32">
        <v>144.61131630126471</v>
      </c>
      <c r="G320" s="31">
        <v>17.263808999999998</v>
      </c>
      <c r="H320" s="32">
        <v>20.079999999999998</v>
      </c>
      <c r="I320" s="32">
        <v>-0.64515913727633389</v>
      </c>
      <c r="J320" s="31">
        <v>-153589240</v>
      </c>
      <c r="K320" s="32">
        <v>-5.1956764679609062</v>
      </c>
      <c r="L320" s="32">
        <v>952.38095238095241</v>
      </c>
      <c r="M320" s="32">
        <v>41.1</v>
      </c>
      <c r="N320" s="33">
        <v>102.06882631398656</v>
      </c>
      <c r="O320" s="34">
        <v>402.91401760322697</v>
      </c>
      <c r="P320" s="33">
        <v>13.430467253440899</v>
      </c>
    </row>
    <row r="321" spans="1:16">
      <c r="A321" s="30" t="s">
        <v>94</v>
      </c>
      <c r="B321" s="30" t="s">
        <v>605</v>
      </c>
      <c r="C321" s="31">
        <v>3080653025</v>
      </c>
      <c r="D321" s="31">
        <v>72000000</v>
      </c>
      <c r="E321" s="32">
        <v>84.430935494765279</v>
      </c>
      <c r="F321" s="32">
        <v>31.69329410464162</v>
      </c>
      <c r="G321" s="31">
        <v>12.606714999999999</v>
      </c>
      <c r="H321" s="32">
        <v>37.6</v>
      </c>
      <c r="I321" s="32">
        <v>-2.4095195704552381</v>
      </c>
      <c r="J321" s="31">
        <v>46315316</v>
      </c>
      <c r="K321" s="32">
        <v>57.518769816878716</v>
      </c>
      <c r="L321" s="32">
        <v>555.55555555555554</v>
      </c>
      <c r="M321" s="32">
        <v>17.5</v>
      </c>
      <c r="N321" s="33">
        <v>52.822499176123891</v>
      </c>
      <c r="O321" s="34">
        <v>336.67118283941522</v>
      </c>
      <c r="P321" s="33">
        <v>11.22237276131384</v>
      </c>
    </row>
    <row r="322" spans="1:16">
      <c r="A322" s="30" t="s">
        <v>440</v>
      </c>
      <c r="B322" s="30" t="s">
        <v>605</v>
      </c>
      <c r="C322" s="31">
        <v>2531212102</v>
      </c>
      <c r="D322" s="31">
        <v>75000000</v>
      </c>
      <c r="E322" s="32">
        <v>14.669731173508813</v>
      </c>
      <c r="F322" s="32">
        <v>1.1999780101029704</v>
      </c>
      <c r="G322" s="31">
        <v>17.011634999999998</v>
      </c>
      <c r="H322" s="32">
        <v>160.30000000000001</v>
      </c>
      <c r="I322" s="32">
        <v>-7.8915222162955558</v>
      </c>
      <c r="J322" s="31">
        <v>-204398626</v>
      </c>
      <c r="K322" s="32">
        <v>-59.809599698581145</v>
      </c>
      <c r="L322" s="32">
        <v>533.33333333333337</v>
      </c>
      <c r="M322" s="32">
        <v>22.68</v>
      </c>
      <c r="N322" s="33">
        <v>42.61632195758196</v>
      </c>
      <c r="O322" s="34">
        <v>1168.6005340687543</v>
      </c>
      <c r="P322" s="33">
        <v>38.953351135625141</v>
      </c>
    </row>
    <row r="323" spans="1:16">
      <c r="A323" s="30" t="s">
        <v>306</v>
      </c>
      <c r="B323" s="30" t="s">
        <v>605</v>
      </c>
      <c r="C323" s="31">
        <v>576980288</v>
      </c>
      <c r="D323" s="31">
        <v>77449591</v>
      </c>
      <c r="E323" s="32">
        <v>9.6319463084843466</v>
      </c>
      <c r="F323" s="32">
        <v>1.6581875917174473</v>
      </c>
      <c r="G323" s="31">
        <v>54.217528999999999</v>
      </c>
      <c r="H323" s="32">
        <v>76.599999999999994</v>
      </c>
      <c r="I323" s="32">
        <v>3.8782878984381166</v>
      </c>
      <c r="J323" s="31">
        <v>-12886865</v>
      </c>
      <c r="K323" s="32">
        <v>-450.74727833340381</v>
      </c>
      <c r="L323" s="32">
        <v>516.46496106093059</v>
      </c>
      <c r="M323" s="32">
        <v>70</v>
      </c>
      <c r="N323" s="33">
        <v>22.057903006089337</v>
      </c>
      <c r="O323" s="34">
        <v>1956.4258856755741</v>
      </c>
      <c r="P323" s="33">
        <v>65.214196189185799</v>
      </c>
    </row>
    <row r="324" spans="1:16">
      <c r="A324" s="30" t="s">
        <v>37</v>
      </c>
      <c r="B324" s="30" t="s">
        <v>605</v>
      </c>
      <c r="C324" s="31">
        <v>674554994</v>
      </c>
      <c r="D324" s="31">
        <v>112400000</v>
      </c>
      <c r="E324" s="32">
        <v>76.773681421867806</v>
      </c>
      <c r="F324" s="32">
        <v>136.60797406026299</v>
      </c>
      <c r="G324" s="31">
        <v>100.007176</v>
      </c>
      <c r="H324" s="32">
        <v>5.21</v>
      </c>
      <c r="I324" s="32">
        <v>-0.10779387109968309</v>
      </c>
      <c r="J324" s="31">
        <v>11423592</v>
      </c>
      <c r="K324" s="32">
        <v>49.196434886680123</v>
      </c>
      <c r="L324" s="32">
        <v>355.87188612099646</v>
      </c>
      <c r="M324" s="32">
        <v>88.97</v>
      </c>
      <c r="N324" s="33">
        <v>27.497852149847908</v>
      </c>
      <c r="O324" s="34">
        <v>140.53644921834143</v>
      </c>
      <c r="P324" s="33">
        <v>4.6845483072780478</v>
      </c>
    </row>
    <row r="325" spans="1:16">
      <c r="A325" s="30" t="s">
        <v>487</v>
      </c>
      <c r="B325" s="30" t="s">
        <v>605</v>
      </c>
      <c r="C325" s="31">
        <v>3548163984</v>
      </c>
      <c r="D325" s="31">
        <v>132000000</v>
      </c>
      <c r="E325" s="32">
        <v>11.462767812525055</v>
      </c>
      <c r="F325" s="32">
        <v>1.2770463249248056</v>
      </c>
      <c r="G325" s="31">
        <v>51.506743</v>
      </c>
      <c r="H325" s="32">
        <v>67.75</v>
      </c>
      <c r="I325" s="32">
        <v>2.7457574050019105</v>
      </c>
      <c r="J325" s="31">
        <v>-103901230</v>
      </c>
      <c r="K325" s="32">
        <v>-86.389737638332093</v>
      </c>
      <c r="L325" s="32">
        <v>303.030303030303</v>
      </c>
      <c r="M325" s="32">
        <v>39.020000000000003</v>
      </c>
      <c r="N325" s="33">
        <v>16.988510926249347</v>
      </c>
      <c r="O325" s="34">
        <v>1203.806570982036</v>
      </c>
      <c r="P325" s="33">
        <v>40.1268856994012</v>
      </c>
    </row>
    <row r="326" spans="1:16">
      <c r="A326" s="30" t="s">
        <v>380</v>
      </c>
      <c r="B326" s="30" t="s">
        <v>605</v>
      </c>
      <c r="C326" s="31">
        <v>4751651642</v>
      </c>
      <c r="D326" s="31">
        <v>262500000</v>
      </c>
      <c r="E326" s="32">
        <v>64.201219462037926</v>
      </c>
      <c r="F326" s="32">
        <v>34.939439163013837</v>
      </c>
      <c r="G326" s="31">
        <v>75.351630999999998</v>
      </c>
      <c r="H326" s="32">
        <v>8.27</v>
      </c>
      <c r="I326" s="32">
        <v>-6.8317312436460575</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57.799330377417782</v>
      </c>
      <c r="F327" s="32">
        <v>16.467045691572018</v>
      </c>
      <c r="G327" s="31">
        <v>74.35284</v>
      </c>
      <c r="H327" s="32">
        <v>9.31</v>
      </c>
      <c r="I327" s="32">
        <v>-0.74327637224419796</v>
      </c>
      <c r="J327" s="31">
        <v>-173746692</v>
      </c>
      <c r="K327" s="32">
        <v>-20.201823468385804</v>
      </c>
      <c r="L327" s="32">
        <v>102.56410256410257</v>
      </c>
      <c r="M327" s="32">
        <v>19.059999999999999</v>
      </c>
      <c r="N327" s="33">
        <v>15.224085130305236</v>
      </c>
      <c r="O327" s="34">
        <v>210.60533869901997</v>
      </c>
      <c r="P327" s="33">
        <v>7.020177956633999</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1147.8965372573871</v>
      </c>
      <c r="P328" s="33">
        <v>38.26321790857957</v>
      </c>
    </row>
    <row r="329" spans="1:16">
      <c r="A329" s="30" t="s">
        <v>198</v>
      </c>
      <c r="B329" s="30" t="s">
        <v>605</v>
      </c>
      <c r="C329" s="31">
        <v>6529421000</v>
      </c>
      <c r="D329" s="31">
        <v>500000000</v>
      </c>
      <c r="E329" s="32">
        <v>36.671947427096164</v>
      </c>
      <c r="F329" s="32">
        <v>9.167986856774041</v>
      </c>
      <c r="G329" s="31">
        <v>124.820319</v>
      </c>
      <c r="H329" s="32">
        <v>8.74</v>
      </c>
      <c r="I329" s="32">
        <v>-0.90559400341649265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14.274803747321558</v>
      </c>
      <c r="F330" s="32">
        <v>0.89609565268810787</v>
      </c>
      <c r="G330" s="31">
        <v>100.037674</v>
      </c>
      <c r="H330" s="32">
        <v>28.02</v>
      </c>
      <c r="I330" s="32">
        <v>-0.51212631057694225</v>
      </c>
      <c r="J330" s="31">
        <v>-142397000</v>
      </c>
      <c r="K330" s="32">
        <v>-111.87033434693147</v>
      </c>
      <c r="L330" s="32">
        <v>67.79661016949153</v>
      </c>
      <c r="M330" s="32">
        <v>16.95</v>
      </c>
      <c r="N330" s="33">
        <v>20.457188238176638</v>
      </c>
      <c r="O330" s="34">
        <v>117.47538380045475</v>
      </c>
      <c r="P330" s="33">
        <v>3.9158461266818252</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200.94232715015011</v>
      </c>
      <c r="P331" s="33">
        <v>6.6980775716716705</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590.55107664016123</v>
      </c>
      <c r="P332" s="33">
        <v>19.685035888005373</v>
      </c>
    </row>
    <row r="333" spans="1:16">
      <c r="A333" s="40" t="s">
        <v>71</v>
      </c>
      <c r="B333" s="40" t="s">
        <v>255</v>
      </c>
      <c r="C333" s="41">
        <v>336306420</v>
      </c>
      <c r="D333" s="41">
        <v>3750000</v>
      </c>
      <c r="E333" s="42">
        <v>13.463746548337165</v>
      </c>
      <c r="F333" s="42">
        <v>0.89758310322247759</v>
      </c>
      <c r="G333" s="41">
        <v>7.3957799999999996E-4</v>
      </c>
      <c r="H333" s="42">
        <v>4017.5</v>
      </c>
      <c r="I333" s="42">
        <v>-162.90018931349277</v>
      </c>
      <c r="J333" s="41">
        <v>-10342879</v>
      </c>
      <c r="K333" s="42">
        <v>-1450.2731782901067</v>
      </c>
      <c r="L333" s="42">
        <v>10666.666666666666</v>
      </c>
      <c r="M333" s="42">
        <v>19.72</v>
      </c>
      <c r="N333" s="43">
        <v>43.578571089344692</v>
      </c>
      <c r="O333" s="44">
        <v>1.1593902317152072</v>
      </c>
      <c r="P333" s="43">
        <v>3.8646341057173572E-2</v>
      </c>
    </row>
    <row r="334" spans="1:16">
      <c r="A334" s="40" t="s">
        <v>39</v>
      </c>
      <c r="B334" s="40" t="s">
        <v>255</v>
      </c>
      <c r="C334" s="41">
        <v>638570889</v>
      </c>
      <c r="D334" s="41">
        <v>10721700</v>
      </c>
      <c r="E334" s="42">
        <v>68.312645056192338</v>
      </c>
      <c r="F334" s="42">
        <v>58.45355813695533</v>
      </c>
      <c r="G334" s="41">
        <v>5.1827810000000003</v>
      </c>
      <c r="H334" s="42">
        <v>113</v>
      </c>
      <c r="I334" s="42">
        <v>-3.4298278914638729</v>
      </c>
      <c r="J334" s="41">
        <v>5814918</v>
      </c>
      <c r="K334" s="42">
        <v>200.97709030462681</v>
      </c>
      <c r="L334" s="42">
        <v>3730.7516531893261</v>
      </c>
      <c r="M334" s="42">
        <v>48.33</v>
      </c>
      <c r="N334" s="43">
        <v>36.620577973153658</v>
      </c>
      <c r="O334" s="44">
        <v>431.88958318384095</v>
      </c>
      <c r="P334" s="43">
        <v>14.396319439461365</v>
      </c>
    </row>
    <row r="335" spans="1:16">
      <c r="A335" s="40" t="s">
        <v>320</v>
      </c>
      <c r="B335" s="40" t="s">
        <v>255</v>
      </c>
      <c r="C335" s="41">
        <v>1138168471</v>
      </c>
      <c r="D335" s="41">
        <v>10994134</v>
      </c>
      <c r="E335" s="42">
        <v>36.241262626380411</v>
      </c>
      <c r="F335" s="42">
        <v>2.1130885440048401</v>
      </c>
      <c r="G335" s="41">
        <v>7.01302E-4</v>
      </c>
      <c r="H335" s="42">
        <v>1576</v>
      </c>
      <c r="I335" s="42">
        <v>-38.628318082719261</v>
      </c>
      <c r="J335" s="41">
        <v>164509463</v>
      </c>
      <c r="K335" s="42">
        <v>104.2544831600356</v>
      </c>
      <c r="L335" s="42">
        <v>3638.303844577481</v>
      </c>
      <c r="M335" s="42">
        <v>6.37</v>
      </c>
      <c r="N335" s="43">
        <v>73.797606369392582</v>
      </c>
      <c r="O335" s="44">
        <v>719.8257218766787</v>
      </c>
      <c r="P335" s="43">
        <v>23.994190729222623</v>
      </c>
    </row>
    <row r="336" spans="1:16">
      <c r="A336" s="40" t="s">
        <v>45</v>
      </c>
      <c r="B336" s="40" t="s">
        <v>255</v>
      </c>
      <c r="C336" s="41">
        <v>879240094</v>
      </c>
      <c r="D336" s="41">
        <v>14175000</v>
      </c>
      <c r="E336" s="42">
        <v>19.737435127133146</v>
      </c>
      <c r="F336" s="42">
        <v>3.9557149124445137</v>
      </c>
      <c r="G336" s="41">
        <v>5.5196949999999996</v>
      </c>
      <c r="H336" s="42">
        <v>367.25</v>
      </c>
      <c r="I336" s="42">
        <v>-19.035046979160711</v>
      </c>
      <c r="J336" s="41">
        <v>-27853019</v>
      </c>
      <c r="K336" s="42">
        <v>-179.14036535859901</v>
      </c>
      <c r="L336" s="42">
        <v>2821.8694885361551</v>
      </c>
      <c r="M336" s="42">
        <v>38.93</v>
      </c>
      <c r="N336" s="43">
        <v>61.984161215976336</v>
      </c>
      <c r="O336" s="44">
        <v>920.37155347300109</v>
      </c>
      <c r="P336" s="43">
        <v>30.679051782433369</v>
      </c>
    </row>
    <row r="337" spans="1:16">
      <c r="A337" s="40" t="s">
        <v>482</v>
      </c>
      <c r="B337" s="40" t="s">
        <v>255</v>
      </c>
      <c r="C337" s="41">
        <v>3023972122</v>
      </c>
      <c r="D337" s="41">
        <v>21000000</v>
      </c>
      <c r="E337" s="42">
        <v>15.51659958064838</v>
      </c>
      <c r="F337" s="42">
        <v>1.4487954790521365</v>
      </c>
      <c r="G337" s="41">
        <v>4.9969520000000003</v>
      </c>
      <c r="H337" s="42">
        <v>516</v>
      </c>
      <c r="I337" s="42">
        <v>17.795812511301051</v>
      </c>
      <c r="J337" s="41">
        <v>40710262</v>
      </c>
      <c r="K337" s="42">
        <v>263.07863113236658</v>
      </c>
      <c r="L337" s="42">
        <v>1904.7619047619048</v>
      </c>
      <c r="M337" s="42">
        <v>23.79</v>
      </c>
      <c r="N337" s="43">
        <v>39.157529117534942</v>
      </c>
      <c r="O337" s="44">
        <v>2114.255747475851</v>
      </c>
      <c r="P337" s="43">
        <v>70.475191582528367</v>
      </c>
    </row>
    <row r="338" spans="1:16">
      <c r="A338" s="40" t="s">
        <v>448</v>
      </c>
      <c r="B338" s="40" t="s">
        <v>255</v>
      </c>
      <c r="C338" s="41">
        <v>447250420</v>
      </c>
      <c r="D338" s="41">
        <v>23850000</v>
      </c>
      <c r="E338" s="42">
        <v>23.408288296408433</v>
      </c>
      <c r="F338" s="42">
        <v>5.5139302985439036</v>
      </c>
      <c r="G338" s="41">
        <v>10.082440999999999</v>
      </c>
      <c r="H338" s="42">
        <v>169.5</v>
      </c>
      <c r="I338" s="42">
        <v>-12.468939901065681</v>
      </c>
      <c r="J338" s="41">
        <v>5945065</v>
      </c>
      <c r="K338" s="42">
        <v>714.08807136675546</v>
      </c>
      <c r="L338" s="42">
        <v>1677.1488469601677</v>
      </c>
      <c r="M338" s="42">
        <v>42.27</v>
      </c>
      <c r="N338" s="43">
        <v>43.569757440233438</v>
      </c>
      <c r="O338" s="44">
        <v>481.31519054606747</v>
      </c>
      <c r="P338" s="43">
        <v>16.043839684868917</v>
      </c>
    </row>
    <row r="339" spans="1:16">
      <c r="A339" s="40" t="s">
        <v>102</v>
      </c>
      <c r="B339" s="40" t="s">
        <v>255</v>
      </c>
      <c r="C339" s="41">
        <v>1186366071</v>
      </c>
      <c r="D339" s="41">
        <v>46656000</v>
      </c>
      <c r="E339" s="42">
        <v>58.751647431914989</v>
      </c>
      <c r="F339" s="42">
        <v>46.638951944503972</v>
      </c>
      <c r="G339" s="41">
        <v>24.81212</v>
      </c>
      <c r="H339" s="42">
        <v>27.44</v>
      </c>
      <c r="I339" s="42">
        <v>-5.4628374318070883E-2</v>
      </c>
      <c r="J339" s="41">
        <v>-1305327</v>
      </c>
      <c r="K339" s="42">
        <v>-965.05473341162792</v>
      </c>
      <c r="L339" s="42">
        <v>857.33882030178324</v>
      </c>
      <c r="M339" s="42">
        <v>53.18</v>
      </c>
      <c r="N339" s="43">
        <v>25.26565196327811</v>
      </c>
      <c r="O339" s="44">
        <v>738.41109543298887</v>
      </c>
      <c r="P339" s="43">
        <v>24.613703181099631</v>
      </c>
    </row>
    <row r="340" spans="1:16">
      <c r="A340" s="40" t="s">
        <v>548</v>
      </c>
      <c r="B340" s="40" t="s">
        <v>255</v>
      </c>
      <c r="C340" s="41">
        <v>1321868358</v>
      </c>
      <c r="D340" s="41">
        <v>55000000</v>
      </c>
      <c r="E340" s="42">
        <v>13.357198194106806</v>
      </c>
      <c r="F340" s="42">
        <v>1.5668267676371619</v>
      </c>
      <c r="G340" s="41">
        <v>18.044423999999999</v>
      </c>
      <c r="H340" s="42">
        <v>166</v>
      </c>
      <c r="I340" s="42">
        <v>11.426406114185255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33.436668269929832</v>
      </c>
      <c r="F341" s="42">
        <v>15.164021891124641</v>
      </c>
      <c r="G341" s="41">
        <v>39.640771000000001</v>
      </c>
      <c r="H341" s="42">
        <v>30.18</v>
      </c>
      <c r="I341" s="42">
        <v>0.12477073167718444</v>
      </c>
      <c r="J341" s="41">
        <v>-4041987</v>
      </c>
      <c r="K341" s="42">
        <v>-545.52377333227446</v>
      </c>
      <c r="L341" s="42">
        <v>544.21768707482988</v>
      </c>
      <c r="M341" s="42">
        <v>53.93</v>
      </c>
      <c r="N341" s="43">
        <v>24.022392231959646</v>
      </c>
      <c r="O341" s="44">
        <v>1537.1103222131533</v>
      </c>
      <c r="P341" s="43">
        <v>51.237010740438443</v>
      </c>
    </row>
    <row r="342" spans="1:16">
      <c r="A342" s="40" t="s">
        <v>308</v>
      </c>
      <c r="B342" s="40" t="s">
        <v>255</v>
      </c>
      <c r="C342" s="41">
        <v>862192368</v>
      </c>
      <c r="D342" s="41">
        <v>93600000</v>
      </c>
      <c r="E342" s="42">
        <v>83.287860243836718</v>
      </c>
      <c r="F342" s="42">
        <v>127.11822381537961</v>
      </c>
      <c r="G342" s="41">
        <v>62.294471000000001</v>
      </c>
      <c r="H342" s="42">
        <v>7.71</v>
      </c>
      <c r="I342" s="42">
        <v>-5.4639256880166798E-3</v>
      </c>
      <c r="J342" s="41">
        <v>-2782893</v>
      </c>
      <c r="K342" s="42">
        <v>-235.4384448126464</v>
      </c>
      <c r="L342" s="42">
        <v>427.35042735042737</v>
      </c>
      <c r="M342" s="42">
        <v>66.55</v>
      </c>
      <c r="N342" s="43">
        <v>23.058113989368483</v>
      </c>
      <c r="O342" s="44">
        <v>309.14656125657774</v>
      </c>
      <c r="P342" s="43">
        <v>10.304885375219259</v>
      </c>
    </row>
    <row r="343" spans="1:16">
      <c r="A343" s="40" t="s">
        <v>10</v>
      </c>
      <c r="B343" s="40" t="s">
        <v>255</v>
      </c>
      <c r="C343" s="41">
        <v>9551963345</v>
      </c>
      <c r="D343" s="41">
        <v>100000000</v>
      </c>
      <c r="E343" s="42">
        <v>8.3640153295672963</v>
      </c>
      <c r="F343" s="42">
        <v>0.80423224322762465</v>
      </c>
      <c r="G343" s="41">
        <v>45.468504000000003</v>
      </c>
      <c r="H343" s="42">
        <v>105.2</v>
      </c>
      <c r="I343" s="42">
        <v>2.8001486827685511</v>
      </c>
      <c r="J343" s="41">
        <v>58835982</v>
      </c>
      <c r="K343" s="42">
        <v>176.76258042230009</v>
      </c>
      <c r="L343" s="42">
        <v>400</v>
      </c>
      <c r="M343" s="42">
        <v>45.46</v>
      </c>
      <c r="N343" s="43">
        <v>17.27077558124892</v>
      </c>
      <c r="O343" s="44">
        <v>1091.9062155285205</v>
      </c>
      <c r="P343" s="43">
        <v>36.396873850950684</v>
      </c>
    </row>
    <row r="344" spans="1:16">
      <c r="A344" s="40" t="s">
        <v>87</v>
      </c>
      <c r="B344" s="40" t="s">
        <v>255</v>
      </c>
      <c r="C344" s="41">
        <v>3143931773</v>
      </c>
      <c r="D344" s="41">
        <v>119000000</v>
      </c>
      <c r="E344" s="42">
        <v>66.829230105482864</v>
      </c>
      <c r="F344" s="42">
        <v>23.399590373068229</v>
      </c>
      <c r="G344" s="41">
        <v>24.496238000000002</v>
      </c>
      <c r="H344" s="42">
        <v>24.44</v>
      </c>
      <c r="I344" s="42">
        <v>-0.38040172871669142</v>
      </c>
      <c r="J344" s="41">
        <v>-53375203</v>
      </c>
      <c r="K344" s="42">
        <v>-53.507993215501216</v>
      </c>
      <c r="L344" s="42">
        <v>336.1344537815126</v>
      </c>
      <c r="M344" s="42">
        <v>20.58</v>
      </c>
      <c r="N344" s="43">
        <v>16.978167674945848</v>
      </c>
      <c r="O344" s="44">
        <v>211.49358597236409</v>
      </c>
      <c r="P344" s="43">
        <v>7.0497861990788033</v>
      </c>
    </row>
    <row r="345" spans="1:16">
      <c r="A345" s="40" t="s">
        <v>40</v>
      </c>
      <c r="B345" s="40" t="s">
        <v>255</v>
      </c>
      <c r="C345" s="41">
        <v>1508599655</v>
      </c>
      <c r="D345" s="41">
        <v>119728125</v>
      </c>
      <c r="E345" s="42">
        <v>171.39865409956735</v>
      </c>
      <c r="F345" s="42">
        <v>357.89137702517132</v>
      </c>
      <c r="G345" s="41">
        <v>53.051453000000002</v>
      </c>
      <c r="H345" s="42">
        <v>4.4000000000000004</v>
      </c>
      <c r="I345" s="42">
        <v>-2.5320287231497929E-2</v>
      </c>
      <c r="J345" s="41">
        <v>-17925929</v>
      </c>
      <c r="K345" s="42">
        <v>-26.716188600323029</v>
      </c>
      <c r="L345" s="42">
        <v>334.0902565708767</v>
      </c>
      <c r="M345" s="42">
        <v>44.3</v>
      </c>
      <c r="N345" s="43">
        <v>16.801412268278604</v>
      </c>
      <c r="O345" s="44">
        <v>175.08138504018046</v>
      </c>
      <c r="P345" s="43">
        <v>5.8360461680060158</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393.15151489549743</v>
      </c>
      <c r="P346" s="43">
        <v>13.105050496516581</v>
      </c>
    </row>
    <row r="347" spans="1:16">
      <c r="A347" s="40" t="s">
        <v>166</v>
      </c>
      <c r="B347" s="40" t="s">
        <v>255</v>
      </c>
      <c r="C347" s="41">
        <v>8044975103</v>
      </c>
      <c r="D347" s="41">
        <v>135000000</v>
      </c>
      <c r="E347" s="42">
        <v>18.774485155507417</v>
      </c>
      <c r="F347" s="42">
        <v>5.5628104164466423</v>
      </c>
      <c r="G347" s="41">
        <v>82.584238999999997</v>
      </c>
      <c r="H347" s="42">
        <v>25.8</v>
      </c>
      <c r="I347" s="42">
        <v>0.33176038600957369</v>
      </c>
      <c r="J347" s="41">
        <v>-3113021</v>
      </c>
      <c r="K347" s="42">
        <v>-1084.1558730249492</v>
      </c>
      <c r="L347" s="42">
        <v>296.2962962962963</v>
      </c>
      <c r="M347" s="42">
        <v>61.17</v>
      </c>
      <c r="N347" s="43">
        <v>47.132455057654646</v>
      </c>
      <c r="O347" s="44">
        <v>1315.4493817804653</v>
      </c>
      <c r="P347" s="43">
        <v>43.848312726015507</v>
      </c>
    </row>
    <row r="348" spans="1:16">
      <c r="A348" s="40" t="s">
        <v>761</v>
      </c>
      <c r="B348" s="40" t="s">
        <v>255</v>
      </c>
      <c r="C348" s="41">
        <v>3597943991</v>
      </c>
      <c r="D348" s="41">
        <v>160000000</v>
      </c>
      <c r="E348" s="42">
        <v>31.698357416477368</v>
      </c>
      <c r="F348" s="42">
        <v>6.3907978662252756</v>
      </c>
      <c r="G348" s="41">
        <v>39.992564999999999</v>
      </c>
      <c r="H348" s="42">
        <v>31.56</v>
      </c>
      <c r="I348" s="42">
        <v>-0.57166440008882091</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48.504269453234237</v>
      </c>
      <c r="F349" s="42">
        <v>27.780223054544237</v>
      </c>
      <c r="G349" s="41">
        <v>78.469515999999999</v>
      </c>
      <c r="H349" s="42">
        <v>10.51</v>
      </c>
      <c r="I349" s="42">
        <v>0.31316077635667661</v>
      </c>
      <c r="J349" s="41">
        <v>-20343122</v>
      </c>
      <c r="K349" s="42">
        <v>-85.827534239828083</v>
      </c>
      <c r="L349" s="42">
        <v>229.09507445589921</v>
      </c>
      <c r="M349" s="42">
        <v>44.94</v>
      </c>
      <c r="N349" s="43">
        <v>43.58537627527808</v>
      </c>
      <c r="O349" s="44">
        <v>2354.4488442038687</v>
      </c>
      <c r="P349" s="43">
        <v>78.481628140128961</v>
      </c>
    </row>
    <row r="350" spans="1:16">
      <c r="A350" s="40" t="s">
        <v>307</v>
      </c>
      <c r="B350" s="40" t="s">
        <v>255</v>
      </c>
      <c r="C350" s="41">
        <v>402238316</v>
      </c>
      <c r="D350" s="41">
        <v>177187500</v>
      </c>
      <c r="E350" s="42">
        <v>7.1976505510044966</v>
      </c>
      <c r="F350" s="42">
        <v>0.82901348893979732</v>
      </c>
      <c r="G350" s="41">
        <v>124.842961</v>
      </c>
      <c r="H350" s="42">
        <v>44.52</v>
      </c>
      <c r="I350" s="42">
        <v>-2.6605917948086457</v>
      </c>
      <c r="J350" s="41">
        <v>-50345394</v>
      </c>
      <c r="K350" s="42">
        <v>-172.45246903818054</v>
      </c>
      <c r="L350" s="42">
        <v>225.7495590828924</v>
      </c>
      <c r="M350" s="42">
        <v>70.45</v>
      </c>
      <c r="N350" s="43">
        <v>37.623042739957093</v>
      </c>
      <c r="O350" s="44">
        <v>411.67878963373624</v>
      </c>
      <c r="P350" s="43">
        <v>13.722626321124542</v>
      </c>
    </row>
    <row r="351" spans="1:16">
      <c r="A351" s="40" t="s">
        <v>43</v>
      </c>
      <c r="B351" s="40" t="s">
        <v>255</v>
      </c>
      <c r="C351" s="41">
        <v>595998092</v>
      </c>
      <c r="D351" s="41">
        <v>187641391</v>
      </c>
      <c r="E351" s="42">
        <v>30.58854111129504</v>
      </c>
      <c r="F351" s="42">
        <v>16.301595798389194</v>
      </c>
      <c r="G351" s="41">
        <v>131.0445</v>
      </c>
      <c r="H351" s="42">
        <v>9.98</v>
      </c>
      <c r="I351" s="42">
        <v>-0.20200374151219336</v>
      </c>
      <c r="J351" s="41">
        <v>39009394</v>
      </c>
      <c r="K351" s="42">
        <v>48.101590862959831</v>
      </c>
      <c r="L351" s="42">
        <v>213.17258301501292</v>
      </c>
      <c r="M351" s="42">
        <v>69.83</v>
      </c>
      <c r="N351" s="43">
        <v>68.044045650097644</v>
      </c>
      <c r="O351" s="44">
        <v>940.54472300147836</v>
      </c>
      <c r="P351" s="43">
        <v>31.351490766715944</v>
      </c>
    </row>
    <row r="352" spans="1:16">
      <c r="A352" s="40" t="s">
        <v>177</v>
      </c>
      <c r="B352" s="40" t="s">
        <v>255</v>
      </c>
      <c r="C352" s="41">
        <v>2673958636</v>
      </c>
      <c r="D352" s="41">
        <v>190370946</v>
      </c>
      <c r="E352" s="42">
        <v>32.31080461918841</v>
      </c>
      <c r="F352" s="42">
        <v>10.607843954819007</v>
      </c>
      <c r="G352" s="41">
        <v>74.278114000000002</v>
      </c>
      <c r="H352" s="42">
        <v>16.670000000000002</v>
      </c>
      <c r="I352" s="42">
        <v>-1.3482069805812671</v>
      </c>
      <c r="J352" s="41">
        <v>34312463</v>
      </c>
      <c r="K352" s="42">
        <v>88.770518630504611</v>
      </c>
      <c r="L352" s="42">
        <v>210.11609618202979</v>
      </c>
      <c r="M352" s="42">
        <v>39.01</v>
      </c>
      <c r="N352" s="43">
        <v>43.052176938168252</v>
      </c>
      <c r="O352" s="44">
        <v>215.94431183564132</v>
      </c>
      <c r="P352" s="43">
        <v>7.1981437278547107</v>
      </c>
    </row>
    <row r="353" spans="1:16">
      <c r="A353" s="40" t="s">
        <v>167</v>
      </c>
      <c r="B353" s="40" t="s">
        <v>255</v>
      </c>
      <c r="C353" s="41">
        <v>3624383186</v>
      </c>
      <c r="D353" s="41">
        <v>190615223</v>
      </c>
      <c r="E353" s="42">
        <v>53.648080769536499</v>
      </c>
      <c r="F353" s="42">
        <v>56.289398008401982</v>
      </c>
      <c r="G353" s="41">
        <v>136.56980300000001</v>
      </c>
      <c r="H353" s="42">
        <v>5.46</v>
      </c>
      <c r="I353" s="42">
        <v>2.4603802909925143E-2</v>
      </c>
      <c r="J353" s="41">
        <v>-54418198</v>
      </c>
      <c r="K353" s="42">
        <v>-17.513922732244826</v>
      </c>
      <c r="L353" s="42">
        <v>209.84682844559586</v>
      </c>
      <c r="M353" s="42">
        <v>71.64</v>
      </c>
      <c r="N353" s="43">
        <v>33.014138422437327</v>
      </c>
      <c r="O353" s="44">
        <v>608.45357994625408</v>
      </c>
      <c r="P353" s="43">
        <v>20.28178599820847</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76.748447470469969</v>
      </c>
      <c r="P354" s="43">
        <v>2.5582815823489988</v>
      </c>
    </row>
    <row r="355" spans="1:16">
      <c r="A355" s="40" t="s">
        <v>258</v>
      </c>
      <c r="B355" s="40" t="s">
        <v>255</v>
      </c>
      <c r="C355" s="41">
        <v>28844632356</v>
      </c>
      <c r="D355" s="41">
        <v>200019288</v>
      </c>
      <c r="E355" s="42">
        <v>12.374554093151964</v>
      </c>
      <c r="F355" s="42">
        <v>0.6874089336797673</v>
      </c>
      <c r="G355" s="41">
        <v>35.457332999999998</v>
      </c>
      <c r="H355" s="42">
        <v>91.2</v>
      </c>
      <c r="I355" s="42">
        <v>5.5485963149948532</v>
      </c>
      <c r="J355" s="41">
        <v>-90890793</v>
      </c>
      <c r="K355" s="42">
        <v>-198.05895983325837</v>
      </c>
      <c r="L355" s="42">
        <v>199.98071385995536</v>
      </c>
      <c r="M355" s="42">
        <v>17.72</v>
      </c>
      <c r="N355" s="43">
        <v>30.081226856197521</v>
      </c>
      <c r="O355" s="44">
        <v>2794.0426994146214</v>
      </c>
      <c r="P355" s="43">
        <v>93.134756647154049</v>
      </c>
    </row>
    <row r="356" spans="1:16">
      <c r="A356" s="40" t="s">
        <v>2</v>
      </c>
      <c r="B356" s="40" t="s">
        <v>255</v>
      </c>
      <c r="C356" s="41">
        <v>71378041000</v>
      </c>
      <c r="D356" s="41">
        <v>219801000</v>
      </c>
      <c r="E356" s="42">
        <v>2.2777844765184154</v>
      </c>
      <c r="F356" s="42">
        <v>3.0934147917086947E-2</v>
      </c>
      <c r="G356" s="41">
        <v>51.918782</v>
      </c>
      <c r="H356" s="42">
        <v>338.25</v>
      </c>
      <c r="I356" s="42">
        <v>16.132220168222545</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58.366649016592</v>
      </c>
      <c r="F357" s="42">
        <v>33.162868759427269</v>
      </c>
      <c r="G357" s="41">
        <v>78.150914</v>
      </c>
      <c r="H357" s="42">
        <v>8.77</v>
      </c>
      <c r="I357" s="42">
        <v>-0.20269282080804096</v>
      </c>
      <c r="J357" s="41">
        <v>-145428477</v>
      </c>
      <c r="K357" s="42">
        <v>-12.10216895828456</v>
      </c>
      <c r="L357" s="42">
        <v>181.81818181818181</v>
      </c>
      <c r="M357" s="42">
        <v>35.520000000000003</v>
      </c>
      <c r="N357" s="43">
        <v>32.802736515063131</v>
      </c>
      <c r="O357" s="44">
        <v>344.90231844525027</v>
      </c>
      <c r="P357" s="43">
        <v>11.496743948175009</v>
      </c>
    </row>
    <row r="358" spans="1:16">
      <c r="A358" s="40" t="s">
        <v>382</v>
      </c>
      <c r="B358" s="40" t="s">
        <v>255</v>
      </c>
      <c r="C358" s="41">
        <v>237921423</v>
      </c>
      <c r="D358" s="41">
        <v>249999992</v>
      </c>
      <c r="E358" s="42">
        <v>51.036586571126229</v>
      </c>
      <c r="F358" s="42">
        <v>51.036588204297054</v>
      </c>
      <c r="G358" s="41">
        <v>187.95273599999999</v>
      </c>
      <c r="H358" s="42">
        <v>4.17</v>
      </c>
      <c r="I358" s="42">
        <v>-6.0492071343086977E-2</v>
      </c>
      <c r="J358" s="41">
        <v>5215990</v>
      </c>
      <c r="K358" s="42">
        <v>191.71815283388196</v>
      </c>
      <c r="L358" s="42">
        <v>160.00000512000017</v>
      </c>
      <c r="M358" s="42">
        <v>75.180000000000007</v>
      </c>
      <c r="N358" s="43">
        <v>64.053572469279288</v>
      </c>
      <c r="O358" s="44">
        <v>245.68588346452424</v>
      </c>
      <c r="P358" s="43">
        <v>8.1895294488174741</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290.2853140627538</v>
      </c>
      <c r="P359" s="43">
        <v>9.6761771354251263</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307.46285544778289</v>
      </c>
      <c r="P360" s="43">
        <v>10.248761848259429</v>
      </c>
    </row>
    <row r="361" spans="1:16">
      <c r="A361" s="40" t="s">
        <v>257</v>
      </c>
      <c r="B361" s="40" t="s">
        <v>255</v>
      </c>
      <c r="C361" s="41">
        <v>4481586649</v>
      </c>
      <c r="D361" s="41">
        <v>300000000</v>
      </c>
      <c r="E361" s="42">
        <v>18.540684937399231</v>
      </c>
      <c r="F361" s="42">
        <v>4.1201522083109401</v>
      </c>
      <c r="G361" s="41">
        <v>140.647705</v>
      </c>
      <c r="H361" s="42">
        <v>15.34</v>
      </c>
      <c r="I361" s="42">
        <v>-0.26103531375912681</v>
      </c>
      <c r="J361" s="41">
        <v>-211813709</v>
      </c>
      <c r="K361" s="42">
        <v>-21.245083810887802</v>
      </c>
      <c r="L361" s="42">
        <v>133.33333333333334</v>
      </c>
      <c r="M361" s="42">
        <v>46.88</v>
      </c>
      <c r="N361" s="43">
        <v>30.458782691895003</v>
      </c>
      <c r="O361" s="44">
        <v>336.55974830845355</v>
      </c>
      <c r="P361" s="43">
        <v>11.218658276948451</v>
      </c>
    </row>
    <row r="362" spans="1:16">
      <c r="A362" s="40" t="s">
        <v>319</v>
      </c>
      <c r="B362" s="40" t="s">
        <v>255</v>
      </c>
      <c r="C362" s="41">
        <v>8232091507</v>
      </c>
      <c r="D362" s="41">
        <v>300000000</v>
      </c>
      <c r="E362" s="42">
        <v>40.247927231747568</v>
      </c>
      <c r="F362" s="42">
        <v>11.179979786596547</v>
      </c>
      <c r="G362" s="41">
        <v>75.779038999999997</v>
      </c>
      <c r="H362" s="42">
        <v>13.12</v>
      </c>
      <c r="I362" s="42">
        <v>-8.6164651029392303E-3</v>
      </c>
      <c r="J362" s="41">
        <v>46750790</v>
      </c>
      <c r="K362" s="42">
        <v>77.0040463487355</v>
      </c>
      <c r="L362" s="42">
        <v>133.33333333333334</v>
      </c>
      <c r="M362" s="42">
        <v>25.25</v>
      </c>
      <c r="N362" s="43">
        <v>59.146560517776486</v>
      </c>
      <c r="O362" s="44">
        <v>717.86368702175741</v>
      </c>
      <c r="P362" s="43">
        <v>23.928789567391913</v>
      </c>
    </row>
    <row r="363" spans="1:16">
      <c r="A363" s="40" t="s">
        <v>261</v>
      </c>
      <c r="B363" s="40" t="s">
        <v>255</v>
      </c>
      <c r="C363" s="41">
        <v>26090409000</v>
      </c>
      <c r="D363" s="41">
        <v>305117000</v>
      </c>
      <c r="E363" s="42">
        <v>17.276120792844964</v>
      </c>
      <c r="F363" s="42">
        <v>0.76515268501985212</v>
      </c>
      <c r="G363" s="41">
        <v>31.206356</v>
      </c>
      <c r="H363" s="42">
        <v>74.25</v>
      </c>
      <c r="I363" s="42">
        <v>-1.4028076684753046</v>
      </c>
      <c r="J363" s="41">
        <v>28632000</v>
      </c>
      <c r="K363" s="42">
        <v>788.58123777591504</v>
      </c>
      <c r="L363" s="42">
        <v>131.09725121838508</v>
      </c>
      <c r="M363" s="42">
        <v>10.220000000000001</v>
      </c>
      <c r="N363" s="43">
        <v>53.551947476257801</v>
      </c>
      <c r="O363" s="44">
        <v>123.28805805248092</v>
      </c>
      <c r="P363" s="43">
        <v>4.1096019350826971</v>
      </c>
    </row>
    <row r="364" spans="1:16">
      <c r="A364" s="40" t="s">
        <v>262</v>
      </c>
      <c r="B364" s="40" t="s">
        <v>255</v>
      </c>
      <c r="C364" s="41">
        <v>35388745864</v>
      </c>
      <c r="D364" s="41">
        <v>334000000</v>
      </c>
      <c r="E364" s="42">
        <v>1.1721916749071741</v>
      </c>
      <c r="F364" s="42">
        <v>7.2812363338085702E-3</v>
      </c>
      <c r="G364" s="41">
        <v>70.556014000000005</v>
      </c>
      <c r="H364" s="42">
        <v>483.75</v>
      </c>
      <c r="I364" s="42">
        <v>12.907937076214637</v>
      </c>
      <c r="J364" s="41">
        <v>3685710974</v>
      </c>
      <c r="K364" s="42">
        <v>43.678953975407403</v>
      </c>
      <c r="L364" s="42">
        <v>119.76047904191617</v>
      </c>
      <c r="M364" s="42">
        <v>21.12</v>
      </c>
      <c r="N364" s="43">
        <v>41.265120286241007</v>
      </c>
      <c r="O364" s="44">
        <v>1779.2148113684577</v>
      </c>
      <c r="P364" s="43">
        <v>59.307160378948588</v>
      </c>
    </row>
    <row r="365" spans="1:16">
      <c r="A365" s="40" t="s">
        <v>74</v>
      </c>
      <c r="B365" s="40" t="s">
        <v>255</v>
      </c>
      <c r="C365" s="41">
        <v>633089921</v>
      </c>
      <c r="D365" s="41">
        <v>375000000</v>
      </c>
      <c r="E365" s="42">
        <v>19.163586120197845</v>
      </c>
      <c r="F365" s="42">
        <v>5.6780995911697323</v>
      </c>
      <c r="G365" s="41">
        <v>217.20958099999999</v>
      </c>
      <c r="H365" s="42">
        <v>9.61</v>
      </c>
      <c r="I365" s="42">
        <v>0.2582580715697258</v>
      </c>
      <c r="J365" s="41">
        <v>6803042</v>
      </c>
      <c r="K365" s="42">
        <v>496.1015969032677</v>
      </c>
      <c r="L365" s="42">
        <v>106.66666666666667</v>
      </c>
      <c r="M365" s="42">
        <v>57.92</v>
      </c>
      <c r="N365" s="43">
        <v>63.007723594808695</v>
      </c>
      <c r="O365" s="44">
        <v>1494.6226615081514</v>
      </c>
      <c r="P365" s="43">
        <v>49.820755383605047</v>
      </c>
    </row>
    <row r="366" spans="1:16">
      <c r="A366" s="40" t="s">
        <v>341</v>
      </c>
      <c r="B366" s="40" t="s">
        <v>255</v>
      </c>
      <c r="C366" s="41">
        <v>3823224810</v>
      </c>
      <c r="D366" s="41">
        <v>486200000</v>
      </c>
      <c r="E366" s="42">
        <v>18.853463583793676</v>
      </c>
      <c r="F366" s="42">
        <v>2.154287625553462</v>
      </c>
      <c r="G366" s="41">
        <v>116.492937</v>
      </c>
      <c r="H366" s="42">
        <v>18.22</v>
      </c>
      <c r="I366" s="42">
        <v>-0.57038809474402541</v>
      </c>
      <c r="J366" s="41">
        <v>161327589</v>
      </c>
      <c r="K366" s="42">
        <v>54.247386043809286</v>
      </c>
      <c r="L366" s="42">
        <v>82.270670505964617</v>
      </c>
      <c r="M366" s="42">
        <v>23.95</v>
      </c>
      <c r="N366" s="43">
        <v>70.499041182838283</v>
      </c>
      <c r="O366" s="44">
        <v>879.54220915728274</v>
      </c>
      <c r="P366" s="43">
        <v>29.318073638576092</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15.470388933003566</v>
      </c>
      <c r="F368" s="42">
        <v>0.81102956398445958</v>
      </c>
      <c r="G368" s="41">
        <v>71.523961</v>
      </c>
      <c r="H368" s="42">
        <v>36.159999999999997</v>
      </c>
      <c r="I368" s="42">
        <v>0.60941520970430929</v>
      </c>
      <c r="J368" s="41">
        <v>294689392</v>
      </c>
      <c r="K368" s="42">
        <v>64.729170841684052</v>
      </c>
      <c r="L368" s="42">
        <v>73.394495412844037</v>
      </c>
      <c r="M368" s="42">
        <v>13.12</v>
      </c>
      <c r="N368" s="43">
        <v>46.074526176296651</v>
      </c>
      <c r="O368" s="44">
        <v>1318.7569080964217</v>
      </c>
      <c r="P368" s="43">
        <v>43.95856360321406</v>
      </c>
    </row>
    <row r="369" spans="1:16">
      <c r="A369" s="40" t="s">
        <v>519</v>
      </c>
      <c r="B369" s="40" t="s">
        <v>255</v>
      </c>
      <c r="C369" s="41">
        <v>5131323395</v>
      </c>
      <c r="D369" s="41">
        <v>600000000</v>
      </c>
      <c r="E369" s="42">
        <v>16.679906342325889</v>
      </c>
      <c r="F369" s="42">
        <v>1.6352849355221459</v>
      </c>
      <c r="G369" s="41">
        <v>139.029326</v>
      </c>
      <c r="H369" s="42">
        <v>17.25</v>
      </c>
      <c r="I369" s="42">
        <v>-1.3132645054040779</v>
      </c>
      <c r="J369" s="41">
        <v>229985505</v>
      </c>
      <c r="K369" s="42">
        <v>44.350621140232292</v>
      </c>
      <c r="L369" s="42">
        <v>66.666666666666671</v>
      </c>
      <c r="M369" s="42">
        <v>23.17</v>
      </c>
      <c r="N369" s="43">
        <v>63.177769907081412</v>
      </c>
      <c r="O369" s="44">
        <v>702.03676081093624</v>
      </c>
      <c r="P369" s="43">
        <v>23.401225360364542</v>
      </c>
    </row>
    <row r="370" spans="1:16">
      <c r="A370" s="40" t="s">
        <v>180</v>
      </c>
      <c r="B370" s="40" t="s">
        <v>255</v>
      </c>
      <c r="C370" s="41">
        <v>1146147548</v>
      </c>
      <c r="D370" s="41">
        <v>600000000</v>
      </c>
      <c r="E370" s="42">
        <v>52.30727384950152</v>
      </c>
      <c r="F370" s="42">
        <v>43.589394874584599</v>
      </c>
      <c r="G370" s="41">
        <v>335.41250200000002</v>
      </c>
      <c r="H370" s="42">
        <v>2.2799999999999998</v>
      </c>
      <c r="I370" s="42">
        <v>-9.738819530542564E-3</v>
      </c>
      <c r="J370" s="41">
        <v>-60642937</v>
      </c>
      <c r="K370" s="42">
        <v>-19.787959808081194</v>
      </c>
      <c r="L370" s="42">
        <v>66.666666666666671</v>
      </c>
      <c r="M370" s="42">
        <v>55.9</v>
      </c>
      <c r="N370" s="43">
        <v>58.083701333702166</v>
      </c>
      <c r="O370" s="44">
        <v>447.6871088977569</v>
      </c>
      <c r="P370" s="43">
        <v>14.92290362992523</v>
      </c>
    </row>
    <row r="371" spans="1:16">
      <c r="A371" s="40" t="s">
        <v>771</v>
      </c>
      <c r="B371" s="40" t="s">
        <v>255</v>
      </c>
      <c r="C371" s="41">
        <v>6697968298</v>
      </c>
      <c r="D371" s="41">
        <v>609000000</v>
      </c>
      <c r="E371" s="42">
        <v>29.24240116850822</v>
      </c>
      <c r="F371" s="42">
        <v>4.8017079094430573</v>
      </c>
      <c r="G371" s="41">
        <v>123.570446</v>
      </c>
      <c r="H371" s="42">
        <v>11.07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13.387013113998369</v>
      </c>
      <c r="F372" s="42">
        <v>1.7637698437415505</v>
      </c>
      <c r="G372" s="41">
        <v>264.90403600000002</v>
      </c>
      <c r="H372" s="42">
        <v>11.28</v>
      </c>
      <c r="I372" s="42">
        <v>8.8252569501594991E-2</v>
      </c>
      <c r="J372" s="41">
        <v>555282156</v>
      </c>
      <c r="K372" s="42">
        <v>13.668726642820484</v>
      </c>
      <c r="L372" s="42">
        <v>57.971014492753625</v>
      </c>
      <c r="M372" s="42">
        <v>38.39</v>
      </c>
      <c r="N372" s="43">
        <v>27.665311560669533</v>
      </c>
      <c r="O372" s="44">
        <v>1602.516290585718</v>
      </c>
      <c r="P372" s="43">
        <v>53.417209686190603</v>
      </c>
    </row>
    <row r="373" spans="1:16">
      <c r="A373" s="40" t="s">
        <v>241</v>
      </c>
      <c r="B373" s="40" t="s">
        <v>255</v>
      </c>
      <c r="C373" s="41">
        <v>1985914418</v>
      </c>
      <c r="D373" s="41">
        <v>1037000000</v>
      </c>
      <c r="E373" s="42">
        <v>52.680696765431556</v>
      </c>
      <c r="F373" s="42">
        <v>50.801057633010181</v>
      </c>
      <c r="G373" s="41">
        <v>759.30591400000003</v>
      </c>
      <c r="H373" s="42">
        <v>1</v>
      </c>
      <c r="I373" s="42">
        <v>-6.2061909008344511E-2</v>
      </c>
      <c r="J373" s="41">
        <v>207556314</v>
      </c>
      <c r="K373" s="42">
        <v>4.9962344195416764</v>
      </c>
      <c r="L373" s="42">
        <v>38.572806171648985</v>
      </c>
      <c r="M373" s="42">
        <v>73.22</v>
      </c>
      <c r="N373" s="43">
        <v>76.529364288985718</v>
      </c>
      <c r="O373" s="44">
        <v>254.24735114066206</v>
      </c>
      <c r="P373" s="43">
        <v>8.4749117046887346</v>
      </c>
    </row>
    <row r="374" spans="1:16">
      <c r="A374" s="40" t="s">
        <v>458</v>
      </c>
      <c r="B374" s="40" t="s">
        <v>255</v>
      </c>
      <c r="C374" s="41">
        <v>4785393051</v>
      </c>
      <c r="D374" s="41">
        <v>1296960000</v>
      </c>
      <c r="E374" s="42">
        <v>30.610791602525179</v>
      </c>
      <c r="F374" s="42">
        <v>4.7203910070511315</v>
      </c>
      <c r="G374" s="41">
        <v>266.16580599999998</v>
      </c>
      <c r="H374" s="42">
        <v>4.91</v>
      </c>
      <c r="I374" s="42">
        <v>-0.1489405850880674</v>
      </c>
      <c r="J374" s="41">
        <v>18489123</v>
      </c>
      <c r="K374" s="42">
        <v>350.73594350581152</v>
      </c>
      <c r="L374" s="42">
        <v>30.8413520848754</v>
      </c>
      <c r="M374" s="42">
        <v>20.52</v>
      </c>
      <c r="N374" s="43">
        <v>49.3406751548168</v>
      </c>
      <c r="O374" s="44">
        <v>53.2259254724881</v>
      </c>
      <c r="P374" s="43">
        <v>1.7741975157496033</v>
      </c>
    </row>
    <row r="375" spans="1:16">
      <c r="A375" s="40" t="s">
        <v>42</v>
      </c>
      <c r="B375" s="40" t="s">
        <v>255</v>
      </c>
      <c r="C375" s="41">
        <v>3131402465</v>
      </c>
      <c r="D375" s="41">
        <v>1500000000</v>
      </c>
      <c r="E375" s="42">
        <v>11.595372518735223</v>
      </c>
      <c r="F375" s="42">
        <v>1.1043211922604974</v>
      </c>
      <c r="G375" s="41">
        <v>466.80128100000002</v>
      </c>
      <c r="H375" s="42">
        <v>7.39</v>
      </c>
      <c r="I375" s="42">
        <v>-1.4358302426570546E-2</v>
      </c>
      <c r="J375" s="41">
        <v>138936535</v>
      </c>
      <c r="K375" s="42">
        <v>75.574074162710332</v>
      </c>
      <c r="L375" s="42">
        <v>26.666666666666668</v>
      </c>
      <c r="M375" s="42">
        <v>31.12</v>
      </c>
      <c r="N375" s="43">
        <v>43.536827041117682</v>
      </c>
      <c r="O375" s="44">
        <v>102.21877151220198</v>
      </c>
      <c r="P375" s="43">
        <v>3.4072923837400659</v>
      </c>
    </row>
    <row r="376" spans="1:16">
      <c r="A376" s="40" t="s">
        <v>259</v>
      </c>
      <c r="B376" s="40" t="s">
        <v>255</v>
      </c>
      <c r="C376" s="41">
        <v>353670740000</v>
      </c>
      <c r="D376" s="41">
        <v>1926796000</v>
      </c>
      <c r="E376" s="42">
        <v>0.1096681516707269</v>
      </c>
      <c r="F376" s="42">
        <v>1.4556870904807495E-4</v>
      </c>
      <c r="G376" s="41">
        <v>936.47786499999995</v>
      </c>
      <c r="H376" s="42">
        <v>389.5</v>
      </c>
      <c r="I376" s="42">
        <v>23.585987978598723</v>
      </c>
      <c r="J376" s="41">
        <v>3815100000</v>
      </c>
      <c r="K376" s="42">
        <v>197.47247411601268</v>
      </c>
      <c r="L376" s="42">
        <v>20.75985210681359</v>
      </c>
      <c r="M376" s="42">
        <v>48.6</v>
      </c>
      <c r="N376" s="43">
        <v>48.906582312579332</v>
      </c>
      <c r="O376" s="44">
        <v>2847.0392121811947</v>
      </c>
      <c r="P376" s="43">
        <v>94.901307072706487</v>
      </c>
    </row>
    <row r="377" spans="1:16">
      <c r="A377" s="40" t="s">
        <v>397</v>
      </c>
      <c r="B377" s="40" t="s">
        <v>255</v>
      </c>
      <c r="C377" s="41">
        <v>11360173813</v>
      </c>
      <c r="D377" s="41">
        <v>2100000000</v>
      </c>
      <c r="E377" s="42">
        <v>10.217227190136084</v>
      </c>
      <c r="F377" s="42">
        <v>1.6217820936723943</v>
      </c>
      <c r="G377" s="41">
        <v>1038.647878</v>
      </c>
      <c r="H377" s="42">
        <v>3.77</v>
      </c>
      <c r="I377" s="42">
        <v>-5.0463239185609687E-2</v>
      </c>
      <c r="J377" s="41">
        <v>102822055</v>
      </c>
      <c r="K377" s="42">
        <v>61.27090146175351</v>
      </c>
      <c r="L377" s="42">
        <v>19.047619047619047</v>
      </c>
      <c r="M377" s="42">
        <v>49.45</v>
      </c>
      <c r="N377" s="43">
        <v>29.377294692725268</v>
      </c>
      <c r="O377" s="44">
        <v>393.58196887299283</v>
      </c>
      <c r="P377" s="43">
        <v>13.119398962433094</v>
      </c>
    </row>
    <row r="378" spans="1:16">
      <c r="A378" s="40" t="s">
        <v>264</v>
      </c>
      <c r="B378" s="40" t="s">
        <v>255</v>
      </c>
      <c r="C378" s="41">
        <v>67920029000</v>
      </c>
      <c r="D378" s="41">
        <v>2534400000</v>
      </c>
      <c r="E378" s="42">
        <v>1.6332184162181067</v>
      </c>
      <c r="F378" s="42">
        <v>3.2221007264403939E-2</v>
      </c>
      <c r="G378" s="41">
        <v>1217.3403820000001</v>
      </c>
      <c r="H378" s="42">
        <v>20.12</v>
      </c>
      <c r="I378" s="42">
        <v>8.4116851381001112E-2</v>
      </c>
      <c r="J378" s="41">
        <v>305660000</v>
      </c>
      <c r="K378" s="42">
        <v>165.83131584113067</v>
      </c>
      <c r="L378" s="42">
        <v>15.782828282828282</v>
      </c>
      <c r="M378" s="42">
        <v>48.03</v>
      </c>
      <c r="N378" s="43">
        <v>58.798176691493062</v>
      </c>
      <c r="O378" s="44">
        <v>1498.7150615405749</v>
      </c>
      <c r="P378" s="43">
        <v>49.957168718019162</v>
      </c>
    </row>
    <row r="379" spans="1:16">
      <c r="A379" s="40" t="s">
        <v>671</v>
      </c>
      <c r="B379" s="40" t="s">
        <v>255</v>
      </c>
      <c r="C379" s="41">
        <v>4839967141</v>
      </c>
      <c r="D379" s="41">
        <v>3016276170</v>
      </c>
      <c r="E379" s="42">
        <v>19.202033446521998</v>
      </c>
      <c r="F379" s="42">
        <v>2.8044665327402591</v>
      </c>
      <c r="G379" s="41">
        <v>955.68482200000005</v>
      </c>
      <c r="H379" s="42">
        <v>2.1800000000000002</v>
      </c>
      <c r="I379" s="42">
        <v>-2.5289698274184147E-2</v>
      </c>
      <c r="J379" s="41">
        <v>99081839</v>
      </c>
      <c r="K379" s="42">
        <v>69.10395461069308</v>
      </c>
      <c r="L379" s="42">
        <v>13.26138514697081</v>
      </c>
      <c r="M379" s="42">
        <v>31.68</v>
      </c>
      <c r="N379" s="43">
        <v>0</v>
      </c>
      <c r="O379" s="44">
        <v>240.65234489722098</v>
      </c>
      <c r="P379" s="43">
        <v>8.0217448299073659</v>
      </c>
    </row>
    <row r="380" spans="1:16">
      <c r="A380" s="40" t="s">
        <v>265</v>
      </c>
      <c r="B380" s="40" t="s">
        <v>255</v>
      </c>
      <c r="C380" s="41">
        <v>33650224000</v>
      </c>
      <c r="D380" s="41">
        <v>3885000000</v>
      </c>
      <c r="E380" s="42">
        <v>3.1093765899481398</v>
      </c>
      <c r="F380" s="42">
        <v>8.003543346069858E-2</v>
      </c>
      <c r="G380" s="41">
        <v>1198.914348</v>
      </c>
      <c r="H380" s="42">
        <v>10.73</v>
      </c>
      <c r="I380" s="42">
        <v>-0.3553572019708735</v>
      </c>
      <c r="J380" s="41">
        <v>617790000</v>
      </c>
      <c r="K380" s="42">
        <v>62.885446510950324</v>
      </c>
      <c r="L380" s="42">
        <v>10.296010296010296</v>
      </c>
      <c r="M380" s="42">
        <v>30.86</v>
      </c>
      <c r="N380" s="43">
        <v>54.813732514189361</v>
      </c>
      <c r="O380" s="44">
        <v>1062.5478414775564</v>
      </c>
      <c r="P380" s="43">
        <v>35.418261382585214</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284.4154359267946</v>
      </c>
      <c r="P381" s="43">
        <v>9.4805145308931529</v>
      </c>
    </row>
    <row r="382" spans="1:16">
      <c r="A382" s="40" t="s">
        <v>3</v>
      </c>
      <c r="B382" s="40" t="s">
        <v>255</v>
      </c>
      <c r="C382" s="41">
        <v>171692372000</v>
      </c>
      <c r="D382" s="41">
        <v>43815615000</v>
      </c>
      <c r="E382" s="42">
        <v>0.8114813761156966</v>
      </c>
      <c r="F382" s="42">
        <v>9.2601847094431582E-3</v>
      </c>
      <c r="G382" s="41">
        <v>23521.313182999998</v>
      </c>
      <c r="H382" s="42">
        <v>2.25</v>
      </c>
      <c r="I382" s="42">
        <v>-4.7155790777417828E-2</v>
      </c>
      <c r="J382" s="41">
        <v>1724507000</v>
      </c>
      <c r="K382" s="42">
        <v>50.815235890605258</v>
      </c>
      <c r="L382" s="42">
        <v>0.91291654813015866</v>
      </c>
      <c r="M382" s="42">
        <v>50</v>
      </c>
      <c r="N382" s="43">
        <v>51.471170747611403</v>
      </c>
      <c r="O382" s="44">
        <v>284.82792404043778</v>
      </c>
      <c r="P382" s="43">
        <v>9.4942641346812593</v>
      </c>
    </row>
    <row r="383" spans="1:16">
      <c r="A383" s="85" t="s">
        <v>443</v>
      </c>
      <c r="B383" s="85" t="s">
        <v>607</v>
      </c>
      <c r="C383" s="86">
        <v>9403353877</v>
      </c>
      <c r="D383" s="86">
        <v>244750000</v>
      </c>
      <c r="E383" s="87">
        <v>40.072811677689785</v>
      </c>
      <c r="F383" s="87">
        <v>8.1864783815505184</v>
      </c>
      <c r="G383" s="86">
        <v>49.484341999999998</v>
      </c>
      <c r="H383" s="87">
        <v>20.18</v>
      </c>
      <c r="I383" s="87">
        <v>-0.25599504594843836</v>
      </c>
      <c r="J383" s="86">
        <v>1286101</v>
      </c>
      <c r="K383" s="87">
        <v>3806.0774387081574</v>
      </c>
      <c r="L383" s="87">
        <v>163.43207354443311</v>
      </c>
      <c r="M383" s="87">
        <v>20.21</v>
      </c>
      <c r="N383" s="88">
        <v>38.207450650754851</v>
      </c>
      <c r="O383" s="89">
        <v>97.358022353023514</v>
      </c>
      <c r="P383" s="88">
        <v>3.2452674117674505</v>
      </c>
    </row>
    <row r="384" spans="1:16">
      <c r="A384" s="85" t="s">
        <v>396</v>
      </c>
      <c r="B384" s="85" t="s">
        <v>607</v>
      </c>
      <c r="C384" s="86">
        <v>6926934061</v>
      </c>
      <c r="D384" s="86">
        <v>500000000</v>
      </c>
      <c r="E384" s="87">
        <v>8.4381278494502983</v>
      </c>
      <c r="F384" s="87">
        <v>0.37502790442001327</v>
      </c>
      <c r="G384" s="86">
        <v>101.92848499999999</v>
      </c>
      <c r="H384" s="87">
        <v>46.52</v>
      </c>
      <c r="I384" s="87">
        <v>-0.3087300079561146</v>
      </c>
      <c r="J384" s="86">
        <v>852352853</v>
      </c>
      <c r="K384" s="87">
        <v>26.397518258790882</v>
      </c>
      <c r="L384" s="87">
        <v>80</v>
      </c>
      <c r="M384" s="87">
        <v>20.38</v>
      </c>
      <c r="N384" s="88">
        <v>39.736357104147906</v>
      </c>
      <c r="O384" s="89">
        <v>1681.7506330796639</v>
      </c>
      <c r="P384" s="88">
        <v>56.058354435988797</v>
      </c>
    </row>
    <row r="385" spans="1:16">
      <c r="A385" s="85" t="s">
        <v>509</v>
      </c>
      <c r="B385" s="85" t="s">
        <v>607</v>
      </c>
      <c r="C385" s="86">
        <v>-1084984172</v>
      </c>
      <c r="D385" s="86">
        <v>700000000</v>
      </c>
      <c r="E385" s="87">
        <v>34.863783710664066</v>
      </c>
      <c r="F385" s="87">
        <v>16.601801766982888</v>
      </c>
      <c r="G385" s="86">
        <v>308.44022699999999</v>
      </c>
      <c r="H385" s="87">
        <v>3.72</v>
      </c>
      <c r="I385" s="87">
        <v>-0.39646994627288468</v>
      </c>
      <c r="J385" s="86">
        <v>4623415</v>
      </c>
      <c r="K385" s="87">
        <v>454.20971295027596</v>
      </c>
      <c r="L385" s="87">
        <v>57.142857142857146</v>
      </c>
      <c r="M385" s="87">
        <v>44.06</v>
      </c>
      <c r="N385" s="88">
        <v>108.25166732410941</v>
      </c>
      <c r="O385" s="89">
        <v>86.487659183168972</v>
      </c>
      <c r="P385" s="88">
        <v>2.8829219727722992</v>
      </c>
    </row>
    <row r="386" spans="1:16">
      <c r="A386" s="85" t="s">
        <v>411</v>
      </c>
      <c r="B386" s="85" t="s">
        <v>607</v>
      </c>
      <c r="C386" s="86">
        <v>15071105467</v>
      </c>
      <c r="D386" s="86">
        <v>825000000</v>
      </c>
      <c r="E386" s="87">
        <v>6.5269922950487711</v>
      </c>
      <c r="F386" s="87">
        <v>0.30428868508385881</v>
      </c>
      <c r="G386" s="86">
        <v>254.99831699999999</v>
      </c>
      <c r="H386" s="87">
        <v>24.04</v>
      </c>
      <c r="I386" s="87">
        <v>-13.987876879097271</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41.096820719126555</v>
      </c>
      <c r="F387" s="77">
        <v>8.7813719485313158</v>
      </c>
      <c r="G387" s="76">
        <v>23.988026999999999</v>
      </c>
      <c r="H387" s="77">
        <v>40.58</v>
      </c>
      <c r="I387" s="77">
        <v>-2.4385789228703203</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47.661106679613887</v>
      </c>
      <c r="F388" s="77">
        <v>17.786580893276497</v>
      </c>
      <c r="G388" s="76">
        <v>46.839131000000002</v>
      </c>
      <c r="H388" s="77">
        <v>17.920000000000002</v>
      </c>
      <c r="I388" s="77">
        <v>-4.2067414044506535E-2</v>
      </c>
      <c r="J388" s="76">
        <v>-160673171</v>
      </c>
      <c r="K388" s="77">
        <v>-16.677397709415967</v>
      </c>
      <c r="L388" s="77">
        <v>268.69578017240502</v>
      </c>
      <c r="M388" s="77">
        <v>31.46</v>
      </c>
      <c r="N388" s="78">
        <v>15.462685286591615</v>
      </c>
      <c r="O388" s="79">
        <v>530.01825398223934</v>
      </c>
      <c r="P388" s="78">
        <v>17.667275132741313</v>
      </c>
    </row>
    <row r="389" spans="1:16">
      <c r="A389" s="75" t="s">
        <v>746</v>
      </c>
      <c r="B389" s="75" t="s">
        <v>350</v>
      </c>
      <c r="C389" s="76">
        <v>13909963000</v>
      </c>
      <c r="D389" s="76">
        <v>259786000</v>
      </c>
      <c r="E389" s="77">
        <v>4.3570638567961648</v>
      </c>
      <c r="F389" s="77">
        <v>0.15973087947465056</v>
      </c>
      <c r="G389" s="76">
        <v>87.197725000000005</v>
      </c>
      <c r="H389" s="77">
        <v>105.3</v>
      </c>
      <c r="I389" s="77">
        <v>3.0782560225484303</v>
      </c>
      <c r="J389" s="76">
        <v>1314132000</v>
      </c>
      <c r="K389" s="77">
        <v>20.757070066020766</v>
      </c>
      <c r="L389" s="77">
        <v>153.97288537488549</v>
      </c>
      <c r="M389" s="77">
        <v>33.56</v>
      </c>
      <c r="N389" s="78">
        <v>17.409860517438041</v>
      </c>
      <c r="O389" s="79">
        <v>1877.0237552317712</v>
      </c>
      <c r="P389" s="78">
        <v>62.567458507725711</v>
      </c>
    </row>
    <row r="390" spans="1:16">
      <c r="A390" s="75" t="s">
        <v>665</v>
      </c>
      <c r="B390" s="75" t="s">
        <v>350</v>
      </c>
      <c r="C390" s="76">
        <v>1571604579</v>
      </c>
      <c r="D390" s="76">
        <v>275000000</v>
      </c>
      <c r="E390" s="77">
        <v>25.049282506356064</v>
      </c>
      <c r="F390" s="77">
        <v>13.012614289016138</v>
      </c>
      <c r="G390" s="76">
        <v>204.47359800000001</v>
      </c>
      <c r="H390" s="77">
        <v>7.81</v>
      </c>
      <c r="I390" s="77">
        <v>-0.16742792061367595</v>
      </c>
      <c r="J390" s="76">
        <v>-81499033</v>
      </c>
      <c r="K390" s="77">
        <v>-23.619912152822721</v>
      </c>
      <c r="L390" s="77">
        <v>145.45454545454547</v>
      </c>
      <c r="M390" s="77">
        <v>74.349999999999994</v>
      </c>
      <c r="N390" s="78">
        <v>11.176025024455445</v>
      </c>
      <c r="O390" s="79">
        <v>177.08933982542604</v>
      </c>
      <c r="P390" s="78">
        <v>5.9029779941808682</v>
      </c>
    </row>
    <row r="391" spans="1:16">
      <c r="A391" s="75" t="s">
        <v>747</v>
      </c>
      <c r="B391" s="75" t="s">
        <v>350</v>
      </c>
      <c r="C391" s="76">
        <v>27589684000</v>
      </c>
      <c r="D391" s="76">
        <v>388080000</v>
      </c>
      <c r="E391" s="77">
        <v>1.8132809578414519</v>
      </c>
      <c r="F391" s="77">
        <v>3.3858269134734137E-2</v>
      </c>
      <c r="G391" s="76">
        <v>160.34344200000001</v>
      </c>
      <c r="H391" s="77">
        <v>137.6</v>
      </c>
      <c r="I391" s="77">
        <v>3.5166546018425042</v>
      </c>
      <c r="J391" s="76">
        <v>1392015000</v>
      </c>
      <c r="K391" s="77">
        <v>38.473033695757586</v>
      </c>
      <c r="L391" s="77">
        <v>103.07153164296021</v>
      </c>
      <c r="M391" s="77">
        <v>41.31</v>
      </c>
      <c r="N391" s="78">
        <v>17.164443081372468</v>
      </c>
      <c r="O391" s="79">
        <v>1874.151616479719</v>
      </c>
      <c r="P391" s="78">
        <v>62.471720549323969</v>
      </c>
    </row>
    <row r="392" spans="1:16">
      <c r="A392" s="75" t="s">
        <v>457</v>
      </c>
      <c r="B392" s="75" t="s">
        <v>350</v>
      </c>
      <c r="C392" s="76">
        <v>9991984451</v>
      </c>
      <c r="D392" s="76">
        <v>1400000000</v>
      </c>
      <c r="E392" s="77">
        <v>6.083998111526987</v>
      </c>
      <c r="F392" s="77">
        <v>0.28971419578699936</v>
      </c>
      <c r="G392" s="76">
        <v>419.330781</v>
      </c>
      <c r="H392" s="77">
        <v>15.68</v>
      </c>
      <c r="I392" s="77">
        <v>-3.1315546464603941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0.82307341774375631</v>
      </c>
      <c r="F393" s="77">
        <v>5.0394049853439028E-3</v>
      </c>
      <c r="G393" s="76">
        <v>948.26043000000004</v>
      </c>
      <c r="H393" s="77">
        <v>51.25</v>
      </c>
      <c r="I393" s="77">
        <v>0.76218934571699037</v>
      </c>
      <c r="J393" s="76">
        <v>1608957000</v>
      </c>
      <c r="K393" s="77">
        <v>101.51141391597164</v>
      </c>
      <c r="L393" s="77">
        <v>12.490241998438719</v>
      </c>
      <c r="M393" s="77">
        <v>29.61</v>
      </c>
      <c r="N393" s="78">
        <v>17.454888016732728</v>
      </c>
      <c r="O393" s="79">
        <v>1555.190163912913</v>
      </c>
      <c r="P393" s="78">
        <v>51.839672130430436</v>
      </c>
    </row>
    <row r="394" spans="1:16">
      <c r="A394" s="25" t="s">
        <v>703</v>
      </c>
      <c r="B394" s="25" t="s">
        <v>689</v>
      </c>
      <c r="C394" s="26">
        <v>69325879</v>
      </c>
      <c r="D394" s="26">
        <v>20000000</v>
      </c>
      <c r="E394" s="27">
        <v>143.91689547654087</v>
      </c>
      <c r="F394" s="27">
        <v>449.74029836419021</v>
      </c>
      <c r="G394" s="26">
        <v>52.150770999999999</v>
      </c>
      <c r="H394" s="27">
        <v>15.99</v>
      </c>
      <c r="I394" s="27">
        <v>0.5049420341643529</v>
      </c>
      <c r="J394" s="26">
        <v>-5598285</v>
      </c>
      <c r="K394" s="27">
        <v>-57.160362503873955</v>
      </c>
      <c r="L394" s="27">
        <v>2000</v>
      </c>
      <c r="M394" s="27">
        <v>86.91</v>
      </c>
      <c r="N394" s="28">
        <v>12.430338475408345</v>
      </c>
      <c r="O394" s="29">
        <v>2466.5626788987638</v>
      </c>
      <c r="P394" s="28">
        <v>82.218755963292125</v>
      </c>
    </row>
    <row r="395" spans="1:16">
      <c r="A395" s="25" t="s">
        <v>704</v>
      </c>
      <c r="B395" s="25" t="s">
        <v>689</v>
      </c>
      <c r="C395" s="26">
        <v>82997498</v>
      </c>
      <c r="D395" s="26">
        <v>20000000</v>
      </c>
      <c r="E395" s="27">
        <v>150.44617445843701</v>
      </c>
      <c r="F395" s="27">
        <v>578.63913253245005</v>
      </c>
      <c r="G395" s="26">
        <v>59.663963000000003</v>
      </c>
      <c r="H395" s="27">
        <v>13.37</v>
      </c>
      <c r="I395" s="27">
        <v>0.18315750619595939</v>
      </c>
      <c r="J395" s="26">
        <v>-6495135</v>
      </c>
      <c r="K395" s="27">
        <v>-40.029960886109372</v>
      </c>
      <c r="L395" s="27">
        <v>2000</v>
      </c>
      <c r="M395" s="27">
        <v>99.43</v>
      </c>
      <c r="N395" s="28">
        <v>7.7081568777782419</v>
      </c>
      <c r="O395" s="29">
        <v>2353.5671503512153</v>
      </c>
      <c r="P395" s="28">
        <v>78.452238345040513</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93.740918848486558</v>
      </c>
      <c r="F397" s="27">
        <v>114.31819371766653</v>
      </c>
      <c r="G397" s="26">
        <v>10.537267999999999</v>
      </c>
      <c r="H397" s="27">
        <v>40.5</v>
      </c>
      <c r="I397" s="27">
        <v>-1.2748109241906107</v>
      </c>
      <c r="J397" s="26">
        <v>-6812646</v>
      </c>
      <c r="K397" s="27">
        <v>-120.36439292456998</v>
      </c>
      <c r="L397" s="27">
        <v>2000</v>
      </c>
      <c r="M397" s="27">
        <v>52.68</v>
      </c>
      <c r="N397" s="28">
        <v>1.7431313922170328</v>
      </c>
      <c r="O397" s="29">
        <v>102.81485550491895</v>
      </c>
      <c r="P397" s="28">
        <v>3.4271618501639649</v>
      </c>
    </row>
    <row r="398" spans="1:16">
      <c r="A398" s="25" t="s">
        <v>756</v>
      </c>
      <c r="B398" s="25" t="s">
        <v>689</v>
      </c>
      <c r="C398" s="26">
        <v>55337978</v>
      </c>
      <c r="D398" s="26">
        <v>30000000</v>
      </c>
      <c r="E398" s="27">
        <v>125.98850581663731</v>
      </c>
      <c r="F398" s="27">
        <v>190.8916754797535</v>
      </c>
      <c r="G398" s="26">
        <v>14.484933</v>
      </c>
      <c r="H398" s="27">
        <v>21.92</v>
      </c>
      <c r="I398" s="27">
        <v>-0.64796529157789706</v>
      </c>
      <c r="J398" s="26">
        <v>-5688287</v>
      </c>
      <c r="K398" s="27">
        <v>-116.02790084255594</v>
      </c>
      <c r="L398" s="27">
        <v>1333.3333333333333</v>
      </c>
      <c r="M398" s="27">
        <v>48.28</v>
      </c>
      <c r="N398" s="28">
        <v>3.2371993996780168</v>
      </c>
      <c r="O398" s="29">
        <v>148.76927183499151</v>
      </c>
      <c r="P398" s="28">
        <v>4.9589757278330504</v>
      </c>
    </row>
    <row r="399" spans="1:16">
      <c r="A399" s="25" t="s">
        <v>713</v>
      </c>
      <c r="B399" s="25" t="s">
        <v>689</v>
      </c>
      <c r="C399" s="26">
        <v>91442529</v>
      </c>
      <c r="D399" s="26">
        <v>37500000</v>
      </c>
      <c r="E399" s="27">
        <v>97.263255157992006</v>
      </c>
      <c r="F399" s="27">
        <v>235.78970947392003</v>
      </c>
      <c r="G399" s="26">
        <v>36.075847000000003</v>
      </c>
      <c r="H399" s="27">
        <v>11.4</v>
      </c>
      <c r="I399" s="27">
        <v>-0.78247291293710752</v>
      </c>
      <c r="J399" s="26">
        <v>-6134544</v>
      </c>
      <c r="K399" s="27">
        <v>-67.242161764590819</v>
      </c>
      <c r="L399" s="27">
        <v>1066.6666666666667</v>
      </c>
      <c r="M399" s="27">
        <v>96.2</v>
      </c>
      <c r="N399" s="28">
        <v>4.7752863045947738</v>
      </c>
      <c r="O399" s="29">
        <v>278.57697559517334</v>
      </c>
      <c r="P399" s="28">
        <v>9.2858991865057785</v>
      </c>
    </row>
    <row r="400" spans="1:16">
      <c r="A400" s="25" t="s">
        <v>732</v>
      </c>
      <c r="B400" s="25" t="s">
        <v>689</v>
      </c>
      <c r="C400" s="26">
        <v>583507211</v>
      </c>
      <c r="D400" s="26">
        <v>42000000</v>
      </c>
      <c r="E400" s="27">
        <v>117.3015849555556</v>
      </c>
      <c r="F400" s="27">
        <v>349.11185998677263</v>
      </c>
      <c r="G400" s="26">
        <v>39.884191999999999</v>
      </c>
      <c r="H400" s="27">
        <v>8.5500000000000007</v>
      </c>
      <c r="I400" s="27">
        <v>-0.17449566446534703</v>
      </c>
      <c r="J400" s="26">
        <v>83842992</v>
      </c>
      <c r="K400" s="27">
        <v>4.0074905723784289</v>
      </c>
      <c r="L400" s="27">
        <v>952.38095238095241</v>
      </c>
      <c r="M400" s="27">
        <v>94.96</v>
      </c>
      <c r="N400" s="28">
        <v>0.34872596430086666</v>
      </c>
      <c r="O400" s="29">
        <v>145.10883830271104</v>
      </c>
      <c r="P400" s="28">
        <v>4.8369612767570347</v>
      </c>
    </row>
    <row r="401" spans="1:16">
      <c r="A401" s="25" t="s">
        <v>688</v>
      </c>
      <c r="B401" s="25" t="s">
        <v>689</v>
      </c>
      <c r="C401" s="26">
        <v>575417363</v>
      </c>
      <c r="D401" s="26">
        <v>60000000</v>
      </c>
      <c r="E401" s="27">
        <v>112.79300520945773</v>
      </c>
      <c r="F401" s="27">
        <v>375.97668403152579</v>
      </c>
      <c r="G401" s="26">
        <v>59.507702999999999</v>
      </c>
      <c r="H401" s="27">
        <v>5.96</v>
      </c>
      <c r="I401" s="27">
        <v>-0.33060483542809838</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390.29327644919306</v>
      </c>
      <c r="P402" s="28">
        <v>13.009775881639769</v>
      </c>
    </row>
    <row r="403" spans="1:16">
      <c r="A403" s="95" t="s">
        <v>530</v>
      </c>
      <c r="B403" s="95" t="s">
        <v>351</v>
      </c>
      <c r="C403" s="96">
        <v>257737541</v>
      </c>
      <c r="D403" s="96">
        <v>9500000</v>
      </c>
      <c r="E403" s="97">
        <v>35.529469029850084</v>
      </c>
      <c r="F403" s="97">
        <v>16.999745947296692</v>
      </c>
      <c r="G403" s="96">
        <v>5.3107189999999997</v>
      </c>
      <c r="H403" s="97">
        <v>212</v>
      </c>
      <c r="I403" s="97">
        <v>-9.8091310774065619</v>
      </c>
      <c r="J403" s="96">
        <v>-5361958</v>
      </c>
      <c r="K403" s="97">
        <v>-389.78298599131136</v>
      </c>
      <c r="L403" s="97">
        <v>4210.5263157894733</v>
      </c>
      <c r="M403" s="97">
        <v>55.9</v>
      </c>
      <c r="N403" s="98">
        <v>24.761515628831699</v>
      </c>
      <c r="O403" s="99">
        <v>339.40530524790199</v>
      </c>
      <c r="P403" s="98">
        <v>11.313510174930066</v>
      </c>
    </row>
    <row r="404" spans="1:16">
      <c r="A404" s="95" t="s">
        <v>189</v>
      </c>
      <c r="B404" s="95" t="s">
        <v>351</v>
      </c>
      <c r="C404" s="96">
        <v>2158486550</v>
      </c>
      <c r="D404" s="96">
        <v>118350000</v>
      </c>
      <c r="E404" s="97">
        <v>28.388225946100277</v>
      </c>
      <c r="F404" s="97">
        <v>7.4958349033851599</v>
      </c>
      <c r="G404" s="96">
        <v>44.628962999999999</v>
      </c>
      <c r="H404" s="97">
        <v>31.58</v>
      </c>
      <c r="I404" s="97">
        <v>0.30557231382866945</v>
      </c>
      <c r="J404" s="96">
        <v>144339003</v>
      </c>
      <c r="K404" s="97">
        <v>26.238230286238018</v>
      </c>
      <c r="L404" s="97">
        <v>337.98056611744823</v>
      </c>
      <c r="M404" s="97">
        <v>37.700000000000003</v>
      </c>
      <c r="N404" s="98">
        <v>54.433781331154066</v>
      </c>
      <c r="O404" s="99">
        <v>1277.6622881535752</v>
      </c>
      <c r="P404" s="98">
        <v>42.588742938452505</v>
      </c>
    </row>
    <row r="405" spans="1:16">
      <c r="A405" s="95" t="s">
        <v>132</v>
      </c>
      <c r="B405" s="95" t="s">
        <v>351</v>
      </c>
      <c r="C405" s="96">
        <v>4550322502</v>
      </c>
      <c r="D405" s="96">
        <v>355000000</v>
      </c>
      <c r="E405" s="97">
        <v>9.670555880572195</v>
      </c>
      <c r="F405" s="97">
        <v>0.87874201549951791</v>
      </c>
      <c r="G405" s="96">
        <v>128.94884099999999</v>
      </c>
      <c r="H405" s="97">
        <v>32.08</v>
      </c>
      <c r="I405" s="97">
        <v>-1.8739012847561725</v>
      </c>
      <c r="J405" s="96">
        <v>247915948</v>
      </c>
      <c r="K405" s="97">
        <v>44.390044645292441</v>
      </c>
      <c r="L405" s="97">
        <v>112.67605633802818</v>
      </c>
      <c r="M405" s="97">
        <v>36.32</v>
      </c>
      <c r="N405" s="98">
        <v>81.716508291447752</v>
      </c>
      <c r="O405" s="99">
        <v>671.16339179524095</v>
      </c>
      <c r="P405" s="98">
        <v>22.372113059841364</v>
      </c>
    </row>
    <row r="406" spans="1:16">
      <c r="A406" s="95" t="s">
        <v>143</v>
      </c>
      <c r="B406" s="95" t="s">
        <v>351</v>
      </c>
      <c r="C406" s="96">
        <v>6516972751</v>
      </c>
      <c r="D406" s="96">
        <v>1300000000</v>
      </c>
      <c r="E406" s="97">
        <v>10.565856003125802</v>
      </c>
      <c r="F406" s="97">
        <v>2.7091938469553338</v>
      </c>
      <c r="G406" s="96">
        <v>1143.8313330000001</v>
      </c>
      <c r="H406" s="97">
        <v>3.31</v>
      </c>
      <c r="I406" s="97">
        <v>-0.3059168048483869</v>
      </c>
      <c r="J406" s="96">
        <v>-8261366</v>
      </c>
      <c r="K406" s="97">
        <v>-472.07689382119133</v>
      </c>
      <c r="L406" s="97">
        <v>30.76923076923077</v>
      </c>
      <c r="M406" s="97">
        <v>87.98</v>
      </c>
      <c r="N406" s="98">
        <v>80.154866268487496</v>
      </c>
      <c r="O406" s="99">
        <v>263.13253349957705</v>
      </c>
      <c r="P406" s="98">
        <v>8.7710844499859011</v>
      </c>
    </row>
    <row r="407" spans="1:16">
      <c r="A407" s="45" t="s">
        <v>190</v>
      </c>
      <c r="B407" s="45" t="s">
        <v>375</v>
      </c>
      <c r="C407" s="46">
        <v>8450730000</v>
      </c>
      <c r="D407" s="46">
        <v>3150000</v>
      </c>
      <c r="E407" s="47">
        <v>6.9703853051469675</v>
      </c>
      <c r="F407" s="47">
        <v>0.46004589018559006</v>
      </c>
      <c r="G407" s="46">
        <v>1.1325970000000001</v>
      </c>
      <c r="H407" s="47">
        <v>5067.5</v>
      </c>
      <c r="I407" s="47">
        <v>-97.519423674249083</v>
      </c>
      <c r="J407" s="46">
        <v>-123597000</v>
      </c>
      <c r="K407" s="47">
        <v>-122.5879268914294</v>
      </c>
      <c r="L407" s="47">
        <v>12698.412698412698</v>
      </c>
      <c r="M407" s="47">
        <v>35.950000000000003</v>
      </c>
      <c r="N407" s="48">
        <v>21.29059238382284</v>
      </c>
      <c r="O407" s="49">
        <v>363.40350029744559</v>
      </c>
      <c r="P407" s="48">
        <v>12.113450009914853</v>
      </c>
    </row>
    <row r="408" spans="1:16">
      <c r="A408" s="45" t="s">
        <v>394</v>
      </c>
      <c r="B408" s="45" t="s">
        <v>375</v>
      </c>
      <c r="C408" s="46">
        <v>227558534</v>
      </c>
      <c r="D408" s="46">
        <v>6200000</v>
      </c>
      <c r="E408" s="47">
        <v>125.59057397529708</v>
      </c>
      <c r="F408" s="47">
        <v>135.04362793042696</v>
      </c>
      <c r="G408" s="46">
        <v>2.1097030000000001</v>
      </c>
      <c r="H408" s="47">
        <v>151</v>
      </c>
      <c r="I408" s="47">
        <v>-2.222561853306388</v>
      </c>
      <c r="J408" s="46">
        <v>1749577</v>
      </c>
      <c r="K408" s="47">
        <v>531.5570563627665</v>
      </c>
      <c r="L408" s="47">
        <v>6451.6129032258068</v>
      </c>
      <c r="M408" s="47">
        <v>34.020000000000003</v>
      </c>
      <c r="N408" s="48">
        <v>47.885560001479988</v>
      </c>
      <c r="O408" s="49">
        <v>228.31270857118506</v>
      </c>
      <c r="P408" s="48">
        <v>7.6104236190395023</v>
      </c>
    </row>
    <row r="409" spans="1:16">
      <c r="A409" s="45" t="s">
        <v>51</v>
      </c>
      <c r="B409" s="45" t="s">
        <v>375</v>
      </c>
      <c r="C409" s="46">
        <v>2033187111</v>
      </c>
      <c r="D409" s="46">
        <v>10800000</v>
      </c>
      <c r="E409" s="47">
        <v>33.300548942899049</v>
      </c>
      <c r="F409" s="47">
        <v>4.5477642498223325</v>
      </c>
      <c r="G409" s="46">
        <v>1.717981</v>
      </c>
      <c r="H409" s="47">
        <v>699.5</v>
      </c>
      <c r="I409" s="47">
        <v>-18.678669378776476</v>
      </c>
      <c r="J409" s="46">
        <v>-67675452</v>
      </c>
      <c r="K409" s="47">
        <v>-108.19876016491179</v>
      </c>
      <c r="L409" s="47">
        <v>3703.7037037037039</v>
      </c>
      <c r="M409" s="47">
        <v>15.9</v>
      </c>
      <c r="N409" s="48">
        <v>65.324546238632863</v>
      </c>
      <c r="O409" s="49">
        <v>437.8358422385171</v>
      </c>
      <c r="P409" s="48">
        <v>14.594528074617237</v>
      </c>
    </row>
    <row r="410" spans="1:16">
      <c r="A410" s="45" t="s">
        <v>690</v>
      </c>
      <c r="B410" s="45" t="s">
        <v>375</v>
      </c>
      <c r="C410" s="46">
        <v>52360538</v>
      </c>
      <c r="D410" s="46">
        <v>13878486</v>
      </c>
      <c r="E410" s="47">
        <v>41.973953988893186</v>
      </c>
      <c r="F410" s="47">
        <v>48.819851023286361</v>
      </c>
      <c r="G410" s="46">
        <v>13.431647</v>
      </c>
      <c r="H410" s="47">
        <v>70.95</v>
      </c>
      <c r="I410" s="47">
        <v>-0.71412432424162375</v>
      </c>
      <c r="J410" s="46">
        <v>-27125850</v>
      </c>
      <c r="K410" s="47">
        <v>-31.695680209099439</v>
      </c>
      <c r="L410" s="47">
        <v>2882.1587599684863</v>
      </c>
      <c r="M410" s="47">
        <v>96.78</v>
      </c>
      <c r="N410" s="48">
        <v>52.822499176123891</v>
      </c>
      <c r="O410" s="49">
        <v>698.5987523600445</v>
      </c>
      <c r="P410" s="48">
        <v>23.286625078668148</v>
      </c>
    </row>
    <row r="411" spans="1:16">
      <c r="A411" s="45" t="s">
        <v>54</v>
      </c>
      <c r="B411" s="45" t="s">
        <v>375</v>
      </c>
      <c r="C411" s="46">
        <v>646697458</v>
      </c>
      <c r="D411" s="46">
        <v>14276790</v>
      </c>
      <c r="E411" s="47">
        <v>44.439319985808737</v>
      </c>
      <c r="F411" s="47">
        <v>11.077213169966251</v>
      </c>
      <c r="G411" s="46">
        <v>3.1674739999999999</v>
      </c>
      <c r="H411" s="47">
        <v>284.25</v>
      </c>
      <c r="I411" s="47">
        <v>2.1089103998633618E-2</v>
      </c>
      <c r="J411" s="46">
        <v>43394990</v>
      </c>
      <c r="K411" s="47">
        <v>92.44795286276134</v>
      </c>
      <c r="L411" s="47">
        <v>2801.7502533832885</v>
      </c>
      <c r="M411" s="47">
        <v>22.18</v>
      </c>
      <c r="N411" s="48">
        <v>14.140957331902888</v>
      </c>
      <c r="O411" s="49">
        <v>465.10767264025765</v>
      </c>
      <c r="P411" s="48">
        <v>15.503589088008589</v>
      </c>
    </row>
    <row r="412" spans="1:16">
      <c r="A412" s="45" t="s">
        <v>453</v>
      </c>
      <c r="B412" s="45" t="s">
        <v>375</v>
      </c>
      <c r="C412" s="46">
        <v>2638457366</v>
      </c>
      <c r="D412" s="46">
        <v>37600000</v>
      </c>
      <c r="E412" s="47">
        <v>29.014003875899533</v>
      </c>
      <c r="F412" s="47">
        <v>7.7164903925264712</v>
      </c>
      <c r="G412" s="46">
        <v>13.732926000000001</v>
      </c>
      <c r="H412" s="47">
        <v>100.4</v>
      </c>
      <c r="I412" s="47">
        <v>-2.6808077201450971</v>
      </c>
      <c r="J412" s="46">
        <v>-115451486</v>
      </c>
      <c r="K412" s="47">
        <v>-32.567792154706439</v>
      </c>
      <c r="L412" s="47">
        <v>1063.8297872340424</v>
      </c>
      <c r="M412" s="47">
        <v>36.520000000000003</v>
      </c>
      <c r="N412" s="48">
        <v>45.616553430156905</v>
      </c>
      <c r="O412" s="49">
        <v>87.18363888686855</v>
      </c>
      <c r="P412" s="48">
        <v>2.9061212962289518</v>
      </c>
    </row>
    <row r="413" spans="1:16">
      <c r="A413" s="45" t="s">
        <v>735</v>
      </c>
      <c r="B413" s="45" t="s">
        <v>375</v>
      </c>
      <c r="C413" s="46">
        <v>4491655994</v>
      </c>
      <c r="D413" s="46">
        <v>71350000</v>
      </c>
      <c r="E413" s="47">
        <v>0.77469141894646043</v>
      </c>
      <c r="F413" s="47">
        <v>2.285815421226601E-3</v>
      </c>
      <c r="G413" s="46">
        <v>10.951673</v>
      </c>
      <c r="H413" s="47">
        <v>4717.5</v>
      </c>
      <c r="I413" s="47">
        <v>347.71232719423188</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17.647229223098641</v>
      </c>
      <c r="F414" s="47">
        <v>4.3102471082856786</v>
      </c>
      <c r="G414" s="46">
        <v>42.211663999999999</v>
      </c>
      <c r="H414" s="47">
        <v>53.7</v>
      </c>
      <c r="I414" s="47">
        <v>1.3528620512357534</v>
      </c>
      <c r="J414" s="46">
        <v>16233628</v>
      </c>
      <c r="K414" s="47">
        <v>252.20794760111542</v>
      </c>
      <c r="L414" s="47">
        <v>517.79935275080902</v>
      </c>
      <c r="M414" s="47">
        <v>54.64</v>
      </c>
      <c r="N414" s="48">
        <v>39.879323151743748</v>
      </c>
      <c r="O414" s="49">
        <v>1415.4574958958935</v>
      </c>
      <c r="P414" s="48">
        <v>47.181916529863116</v>
      </c>
    </row>
    <row r="415" spans="1:16">
      <c r="A415" s="45" t="s">
        <v>58</v>
      </c>
      <c r="B415" s="45" t="s">
        <v>375</v>
      </c>
      <c r="C415" s="46">
        <v>3984705965</v>
      </c>
      <c r="D415" s="46">
        <v>79200000</v>
      </c>
      <c r="E415" s="47">
        <v>58.46375679593524</v>
      </c>
      <c r="F415" s="47">
        <v>27.339953608274989</v>
      </c>
      <c r="G415" s="46">
        <v>25.101271000000001</v>
      </c>
      <c r="H415" s="47">
        <v>27.26</v>
      </c>
      <c r="I415" s="47">
        <v>-0.38243803968910584</v>
      </c>
      <c r="J415" s="46">
        <v>-24337127</v>
      </c>
      <c r="K415" s="47">
        <v>-87.865753422743779</v>
      </c>
      <c r="L415" s="47">
        <v>505.05050505050502</v>
      </c>
      <c r="M415" s="47">
        <v>31.69</v>
      </c>
      <c r="N415" s="48">
        <v>63.582778466647532</v>
      </c>
      <c r="O415" s="49">
        <v>262.58475363597279</v>
      </c>
      <c r="P415" s="48">
        <v>8.7528251211990931</v>
      </c>
    </row>
    <row r="416" spans="1:16">
      <c r="A416" s="45" t="s">
        <v>424</v>
      </c>
      <c r="B416" s="45" t="s">
        <v>375</v>
      </c>
      <c r="C416" s="46">
        <v>979739005</v>
      </c>
      <c r="D416" s="46">
        <v>80000000</v>
      </c>
      <c r="E416" s="47">
        <v>35.226400073270909</v>
      </c>
      <c r="F416" s="47">
        <v>1.9483628359110017</v>
      </c>
      <c r="G416" s="46">
        <v>5.0446229999999996</v>
      </c>
      <c r="H416" s="47">
        <v>225.3</v>
      </c>
      <c r="I416" s="47">
        <v>-14.911536671452239</v>
      </c>
      <c r="J416" s="46">
        <v>801615688</v>
      </c>
      <c r="K416" s="47">
        <v>22.554448809639563</v>
      </c>
      <c r="L416" s="47">
        <v>500</v>
      </c>
      <c r="M416" s="47">
        <v>6.3</v>
      </c>
      <c r="N416" s="48">
        <v>87.96793912373316</v>
      </c>
      <c r="O416" s="49">
        <v>416.69099343899296</v>
      </c>
      <c r="P416" s="48">
        <v>13.889699781299765</v>
      </c>
    </row>
    <row r="417" spans="1:16">
      <c r="A417" s="45" t="s">
        <v>194</v>
      </c>
      <c r="B417" s="45" t="s">
        <v>375</v>
      </c>
      <c r="C417" s="46">
        <v>15094360742</v>
      </c>
      <c r="D417" s="46">
        <v>86788722</v>
      </c>
      <c r="E417" s="47">
        <v>23.515196036653485</v>
      </c>
      <c r="F417" s="47">
        <v>3.9845235469808484</v>
      </c>
      <c r="G417" s="46">
        <v>24.411895999999999</v>
      </c>
      <c r="H417" s="47">
        <v>69.7</v>
      </c>
      <c r="I417" s="47">
        <v>-1.7684540622557423</v>
      </c>
      <c r="J417" s="46">
        <v>-360792995</v>
      </c>
      <c r="K417" s="47">
        <v>-16.35739379030904</v>
      </c>
      <c r="L417" s="47">
        <v>460.88937684783514</v>
      </c>
      <c r="M417" s="47">
        <v>28.12</v>
      </c>
      <c r="N417" s="48">
        <v>40.890997367862973</v>
      </c>
      <c r="O417" s="49">
        <v>401.62800277547484</v>
      </c>
      <c r="P417" s="48">
        <v>13.387600092515829</v>
      </c>
    </row>
    <row r="418" spans="1:16">
      <c r="A418" s="45" t="s">
        <v>1</v>
      </c>
      <c r="B418" s="45" t="s">
        <v>375</v>
      </c>
      <c r="C418" s="46">
        <v>17091099555</v>
      </c>
      <c r="D418" s="46">
        <v>100066875</v>
      </c>
      <c r="E418" s="47">
        <v>3.7995741514256207</v>
      </c>
      <c r="F418" s="47">
        <v>8.9977129960822605E-2</v>
      </c>
      <c r="G418" s="46">
        <v>24.953838000000001</v>
      </c>
      <c r="H418" s="47">
        <v>422</v>
      </c>
      <c r="I418" s="47">
        <v>2.1062881488471135</v>
      </c>
      <c r="J418" s="46">
        <v>-1275590032</v>
      </c>
      <c r="K418" s="47">
        <v>-33.104853589824856</v>
      </c>
      <c r="L418" s="47">
        <v>399.73267877107185</v>
      </c>
      <c r="M418" s="47">
        <v>24.93</v>
      </c>
      <c r="N418" s="48">
        <v>60.686844187760158</v>
      </c>
      <c r="O418" s="49">
        <v>904.16290682007082</v>
      </c>
      <c r="P418" s="48">
        <v>30.138763560669027</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1666.9563283549905</v>
      </c>
      <c r="P419" s="48">
        <v>55.565210945166349</v>
      </c>
    </row>
    <row r="420" spans="1:16">
      <c r="A420" s="45" t="s">
        <v>413</v>
      </c>
      <c r="B420" s="45" t="s">
        <v>375</v>
      </c>
      <c r="C420" s="46">
        <v>1236382849</v>
      </c>
      <c r="D420" s="46">
        <v>112000000</v>
      </c>
      <c r="E420" s="47">
        <v>64.082959646370753</v>
      </c>
      <c r="F420" s="47">
        <v>40.869234468348694</v>
      </c>
      <c r="G420" s="46">
        <v>42.556854000000001</v>
      </c>
      <c r="H420" s="47">
        <v>14.67</v>
      </c>
      <c r="I420" s="47">
        <v>-0.41201577363723629</v>
      </c>
      <c r="J420" s="46">
        <v>-12325753</v>
      </c>
      <c r="K420" s="47">
        <v>-127.21332319412859</v>
      </c>
      <c r="L420" s="47">
        <v>357.14285714285717</v>
      </c>
      <c r="M420" s="47">
        <v>37.99</v>
      </c>
      <c r="N420" s="48">
        <v>39.709719523627733</v>
      </c>
      <c r="O420" s="49">
        <v>255.56383489058709</v>
      </c>
      <c r="P420" s="48">
        <v>8.5187944963529034</v>
      </c>
    </row>
    <row r="421" spans="1:16">
      <c r="A421" s="45" t="s">
        <v>195</v>
      </c>
      <c r="B421" s="45" t="s">
        <v>375</v>
      </c>
      <c r="C421" s="46">
        <v>15443065482</v>
      </c>
      <c r="D421" s="46">
        <v>115000000</v>
      </c>
      <c r="E421" s="47">
        <v>17.227027414402347</v>
      </c>
      <c r="F421" s="47">
        <v>2.1400034055158197</v>
      </c>
      <c r="G421" s="46">
        <v>32.987870999999998</v>
      </c>
      <c r="H421" s="47">
        <v>70.400000000000006</v>
      </c>
      <c r="I421" s="47">
        <v>-2.385260227997577</v>
      </c>
      <c r="J421" s="46">
        <v>-862680192</v>
      </c>
      <c r="K421" s="47">
        <v>-9.3313838368506321</v>
      </c>
      <c r="L421" s="47">
        <v>347.82608695652175</v>
      </c>
      <c r="M421" s="47">
        <v>28.68</v>
      </c>
      <c r="N421" s="48">
        <v>45.362761841133633</v>
      </c>
      <c r="O421" s="49">
        <v>203.44241658496611</v>
      </c>
      <c r="P421" s="48">
        <v>6.7814138861655371</v>
      </c>
    </row>
    <row r="422" spans="1:16">
      <c r="A422" s="45" t="s">
        <v>193</v>
      </c>
      <c r="B422" s="45" t="s">
        <v>375</v>
      </c>
      <c r="C422" s="46">
        <v>7824461000</v>
      </c>
      <c r="D422" s="46">
        <v>120000000</v>
      </c>
      <c r="E422" s="47">
        <v>3.9370528246188634</v>
      </c>
      <c r="F422" s="47">
        <v>0.10652199200808612</v>
      </c>
      <c r="G422" s="46">
        <v>32.616509000000001</v>
      </c>
      <c r="H422" s="47">
        <v>311.5</v>
      </c>
      <c r="I422" s="47">
        <v>-1.5715558403428531E-2</v>
      </c>
      <c r="J422" s="46">
        <v>-1601211000</v>
      </c>
      <c r="K422" s="47">
        <v>-23.082529410552389</v>
      </c>
      <c r="L422" s="47">
        <v>333.33333333333331</v>
      </c>
      <c r="M422" s="47">
        <v>27.18</v>
      </c>
      <c r="N422" s="48">
        <v>88.863777408451952</v>
      </c>
      <c r="O422" s="49">
        <v>366.49066686398851</v>
      </c>
      <c r="P422" s="48">
        <v>12.21635556213295</v>
      </c>
    </row>
    <row r="423" spans="1:16">
      <c r="A423" s="45" t="s">
        <v>52</v>
      </c>
      <c r="B423" s="45" t="s">
        <v>375</v>
      </c>
      <c r="C423" s="46">
        <v>699845726</v>
      </c>
      <c r="D423" s="46">
        <v>122522806</v>
      </c>
      <c r="E423" s="47">
        <v>16.891073957130654</v>
      </c>
      <c r="F423" s="47">
        <v>1.1117794540549202</v>
      </c>
      <c r="G423" s="46">
        <v>18.936226999999999</v>
      </c>
      <c r="H423" s="47">
        <v>125.1</v>
      </c>
      <c r="I423" s="47">
        <v>-0.70955879097022034</v>
      </c>
      <c r="J423" s="46">
        <v>62971520</v>
      </c>
      <c r="K423" s="47">
        <v>241.26506623946827</v>
      </c>
      <c r="L423" s="47">
        <v>326.46983288972342</v>
      </c>
      <c r="M423" s="47">
        <v>15.45</v>
      </c>
      <c r="N423" s="48">
        <v>46.872969068110457</v>
      </c>
      <c r="O423" s="49">
        <v>371.9082185711693</v>
      </c>
      <c r="P423" s="48">
        <v>12.396940619038977</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774.51994174988204</v>
      </c>
      <c r="P424" s="48">
        <v>25.817331391662734</v>
      </c>
    </row>
    <row r="425" spans="1:16">
      <c r="A425" s="45" t="s">
        <v>86</v>
      </c>
      <c r="B425" s="45" t="s">
        <v>375</v>
      </c>
      <c r="C425" s="46">
        <v>1050946163</v>
      </c>
      <c r="D425" s="46">
        <v>150000000</v>
      </c>
      <c r="E425" s="47">
        <v>26.238093645068126</v>
      </c>
      <c r="F425" s="47">
        <v>13.455432638496475</v>
      </c>
      <c r="G425" s="46">
        <v>116.820232</v>
      </c>
      <c r="H425" s="47">
        <v>13.05</v>
      </c>
      <c r="I425" s="47">
        <v>-1.3256218724830227</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37.200098156178989</v>
      </c>
      <c r="F426" s="47">
        <v>10.941205340052644</v>
      </c>
      <c r="G426" s="46">
        <v>55.376739000000001</v>
      </c>
      <c r="H426" s="47">
        <v>19.420000000000002</v>
      </c>
      <c r="I426" s="47">
        <v>-1.0843000048725386</v>
      </c>
      <c r="J426" s="46">
        <v>24742161</v>
      </c>
      <c r="K426" s="47">
        <v>137.41726116809281</v>
      </c>
      <c r="L426" s="47">
        <v>235.29411764705881</v>
      </c>
      <c r="M426" s="47">
        <v>32.57</v>
      </c>
      <c r="N426" s="48">
        <v>67.602118559514665</v>
      </c>
      <c r="O426" s="49">
        <v>105.23495148810298</v>
      </c>
      <c r="P426" s="48">
        <v>3.5078317162700992</v>
      </c>
    </row>
    <row r="427" spans="1:16">
      <c r="A427" s="45" t="s">
        <v>330</v>
      </c>
      <c r="B427" s="45" t="s">
        <v>375</v>
      </c>
      <c r="C427" s="46">
        <v>1864832744</v>
      </c>
      <c r="D427" s="46">
        <v>200000000</v>
      </c>
      <c r="E427" s="47">
        <v>39.018870501246163</v>
      </c>
      <c r="F427" s="47">
        <v>21.677150278470091</v>
      </c>
      <c r="G427" s="46">
        <v>104.516908</v>
      </c>
      <c r="H427" s="47">
        <v>9.81</v>
      </c>
      <c r="I427" s="47">
        <v>-0.10075288333574406</v>
      </c>
      <c r="J427" s="46">
        <v>17617918</v>
      </c>
      <c r="K427" s="47">
        <v>102.16871255729536</v>
      </c>
      <c r="L427" s="47">
        <v>200</v>
      </c>
      <c r="M427" s="47">
        <v>52.25</v>
      </c>
      <c r="N427" s="48">
        <v>29.661901014729207</v>
      </c>
      <c r="O427" s="49">
        <v>697.04954690627585</v>
      </c>
      <c r="P427" s="48">
        <v>23.234984896875861</v>
      </c>
    </row>
    <row r="428" spans="1:16">
      <c r="A428" s="45" t="s">
        <v>332</v>
      </c>
      <c r="B428" s="45" t="s">
        <v>375</v>
      </c>
      <c r="C428" s="46">
        <v>1258198522</v>
      </c>
      <c r="D428" s="46">
        <v>200000000</v>
      </c>
      <c r="E428" s="47">
        <v>18.032370810460396</v>
      </c>
      <c r="F428" s="47">
        <v>5.6351158782688735</v>
      </c>
      <c r="G428" s="46">
        <v>138.91226599999999</v>
      </c>
      <c r="H428" s="47">
        <v>15.97</v>
      </c>
      <c r="I428" s="47">
        <v>-0.98941655042176535</v>
      </c>
      <c r="J428" s="46">
        <v>-13978192</v>
      </c>
      <c r="K428" s="47">
        <v>-228.92803303889372</v>
      </c>
      <c r="L428" s="47">
        <v>200</v>
      </c>
      <c r="M428" s="47">
        <v>69.45</v>
      </c>
      <c r="N428" s="48">
        <v>31.34043562869903</v>
      </c>
      <c r="O428" s="49">
        <v>273.75775229597906</v>
      </c>
      <c r="P428" s="48">
        <v>9.1252584098659693</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111.30181332813521</v>
      </c>
      <c r="P429" s="48">
        <v>3.7100604442711735</v>
      </c>
    </row>
    <row r="430" spans="1:16">
      <c r="A430" s="45" t="s">
        <v>483</v>
      </c>
      <c r="B430" s="45" t="s">
        <v>375</v>
      </c>
      <c r="C430" s="46">
        <v>6314823305</v>
      </c>
      <c r="D430" s="46">
        <v>221500000</v>
      </c>
      <c r="E430" s="47">
        <v>14.804887397570376</v>
      </c>
      <c r="F430" s="47">
        <v>1.1328681484156846</v>
      </c>
      <c r="G430" s="46">
        <v>44.275882000000003</v>
      </c>
      <c r="H430" s="47">
        <v>61.05</v>
      </c>
      <c r="I430" s="47">
        <v>4.235310397761225</v>
      </c>
      <c r="J430" s="46">
        <v>-70180474</v>
      </c>
      <c r="K430" s="47">
        <v>-186.21276339626888</v>
      </c>
      <c r="L430" s="47">
        <v>180.58690744920995</v>
      </c>
      <c r="M430" s="47">
        <v>19.98</v>
      </c>
      <c r="N430" s="48">
        <v>27.47061773616468</v>
      </c>
      <c r="O430" s="49">
        <v>1774.716082364821</v>
      </c>
      <c r="P430" s="48">
        <v>59.157202745494033</v>
      </c>
    </row>
    <row r="431" spans="1:16">
      <c r="A431" s="45" t="s">
        <v>327</v>
      </c>
      <c r="B431" s="45" t="s">
        <v>375</v>
      </c>
      <c r="C431" s="46">
        <v>1614800897</v>
      </c>
      <c r="D431" s="46">
        <v>224000000</v>
      </c>
      <c r="E431" s="47">
        <v>19.602123929331992</v>
      </c>
      <c r="F431" s="47">
        <v>4.6057622014407871</v>
      </c>
      <c r="G431" s="46">
        <v>107.968583</v>
      </c>
      <c r="H431" s="47">
        <v>18.899999999999999</v>
      </c>
      <c r="I431" s="47">
        <v>1.3375330258447207</v>
      </c>
      <c r="J431" s="46">
        <v>-84056857</v>
      </c>
      <c r="K431" s="47">
        <v>-50.632395165572277</v>
      </c>
      <c r="L431" s="47">
        <v>178.57142857142858</v>
      </c>
      <c r="M431" s="47">
        <v>48.2</v>
      </c>
      <c r="N431" s="48">
        <v>75.060163807761711</v>
      </c>
      <c r="O431" s="49">
        <v>1873.1627985951836</v>
      </c>
      <c r="P431" s="48">
        <v>62.438759953172784</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575.92352776742359</v>
      </c>
      <c r="P432" s="48">
        <v>19.197450925580785</v>
      </c>
    </row>
    <row r="433" spans="1:16">
      <c r="A433" s="45" t="s">
        <v>326</v>
      </c>
      <c r="B433" s="45" t="s">
        <v>375</v>
      </c>
      <c r="C433" s="46">
        <v>15862084113</v>
      </c>
      <c r="D433" s="46">
        <v>252000000</v>
      </c>
      <c r="E433" s="47">
        <v>23.782763444096513</v>
      </c>
      <c r="F433" s="47">
        <v>2.0972454536240313</v>
      </c>
      <c r="G433" s="46">
        <v>36.397486000000001</v>
      </c>
      <c r="H433" s="47">
        <v>46.22</v>
      </c>
      <c r="I433" s="47">
        <v>-1.2474601621815395</v>
      </c>
      <c r="J433" s="46">
        <v>-270919855</v>
      </c>
      <c r="K433" s="47">
        <v>-41.857397273448271</v>
      </c>
      <c r="L433" s="47">
        <v>158.73015873015873</v>
      </c>
      <c r="M433" s="47">
        <v>14.44</v>
      </c>
      <c r="N433" s="48">
        <v>61.680934576299535</v>
      </c>
      <c r="O433" s="49">
        <v>497.02845035514906</v>
      </c>
      <c r="P433" s="48">
        <v>16.567615011838303</v>
      </c>
    </row>
    <row r="434" spans="1:16">
      <c r="A434" s="45" t="s">
        <v>542</v>
      </c>
      <c r="B434" s="45" t="s">
        <v>375</v>
      </c>
      <c r="C434" s="46">
        <v>7612948946</v>
      </c>
      <c r="D434" s="46">
        <v>300500000</v>
      </c>
      <c r="E434" s="47">
        <v>20.294997777839807</v>
      </c>
      <c r="F434" s="47">
        <v>3.0698831913235223</v>
      </c>
      <c r="G434" s="46">
        <v>89.692524000000006</v>
      </c>
      <c r="H434" s="47">
        <v>21.98</v>
      </c>
      <c r="I434" s="47">
        <v>8.2530088113095701E-2</v>
      </c>
      <c r="J434" s="46">
        <v>-43799995</v>
      </c>
      <c r="K434" s="47">
        <v>-150.93609028950803</v>
      </c>
      <c r="L434" s="47">
        <v>133.11148086522462</v>
      </c>
      <c r="M434" s="47">
        <v>29.84</v>
      </c>
      <c r="N434" s="48">
        <v>27.2664171710788</v>
      </c>
      <c r="O434" s="49">
        <v>1303.2871378315099</v>
      </c>
      <c r="P434" s="48">
        <v>43.442904594383663</v>
      </c>
    </row>
    <row r="435" spans="1:16">
      <c r="A435" s="45" t="s">
        <v>266</v>
      </c>
      <c r="B435" s="45" t="s">
        <v>375</v>
      </c>
      <c r="C435" s="46">
        <v>26375357000</v>
      </c>
      <c r="D435" s="46">
        <v>335456000</v>
      </c>
      <c r="E435" s="47">
        <v>10.381351021856029</v>
      </c>
      <c r="F435" s="47">
        <v>1.2894576116609466</v>
      </c>
      <c r="G435" s="46">
        <v>158.330939</v>
      </c>
      <c r="H435" s="47">
        <v>24.34</v>
      </c>
      <c r="I435" s="47">
        <v>9.1164858872474497E-3</v>
      </c>
      <c r="J435" s="46">
        <v>-3142265000</v>
      </c>
      <c r="K435" s="47">
        <v>-2.5621467317365023</v>
      </c>
      <c r="L435" s="47">
        <v>119.24067537918535</v>
      </c>
      <c r="M435" s="47">
        <v>47.19</v>
      </c>
      <c r="N435" s="48">
        <v>82.337361774977069</v>
      </c>
      <c r="O435" s="49">
        <v>1490.9644726047752</v>
      </c>
      <c r="P435" s="48">
        <v>49.698815753492504</v>
      </c>
    </row>
    <row r="436" spans="1:16">
      <c r="A436" s="45" t="s">
        <v>333</v>
      </c>
      <c r="B436" s="45" t="s">
        <v>375</v>
      </c>
      <c r="C436" s="46">
        <v>1724268443</v>
      </c>
      <c r="D436" s="46">
        <v>350000000</v>
      </c>
      <c r="E436" s="47">
        <v>92.792095598128569</v>
      </c>
      <c r="F436" s="47">
        <v>132.5601365687551</v>
      </c>
      <c r="G436" s="46">
        <v>199.57396499999999</v>
      </c>
      <c r="H436" s="47">
        <v>2.16</v>
      </c>
      <c r="I436" s="47">
        <v>-4.3066672842551945E-2</v>
      </c>
      <c r="J436" s="46">
        <v>-48944132</v>
      </c>
      <c r="K436" s="47">
        <v>-14.302020924592146</v>
      </c>
      <c r="L436" s="47">
        <v>114.28571428571429</v>
      </c>
      <c r="M436" s="47">
        <v>57.02</v>
      </c>
      <c r="N436" s="48">
        <v>43.358127615100258</v>
      </c>
      <c r="O436" s="49">
        <v>163.70720909031951</v>
      </c>
      <c r="P436" s="48">
        <v>5.4569069696773171</v>
      </c>
    </row>
    <row r="437" spans="1:16">
      <c r="A437" s="45" t="s">
        <v>56</v>
      </c>
      <c r="B437" s="45" t="s">
        <v>375</v>
      </c>
      <c r="C437" s="46">
        <v>2193171314</v>
      </c>
      <c r="D437" s="46">
        <v>350500000</v>
      </c>
      <c r="E437" s="47">
        <v>80.213646319708573</v>
      </c>
      <c r="F437" s="47">
        <v>228.85491104053801</v>
      </c>
      <c r="G437" s="46">
        <v>253.16424799999999</v>
      </c>
      <c r="H437" s="47">
        <v>1.97</v>
      </c>
      <c r="I437" s="47">
        <v>-1.0845227127921575E-2</v>
      </c>
      <c r="J437" s="46">
        <v>-44318667</v>
      </c>
      <c r="K437" s="47">
        <v>-7.9086313674551629</v>
      </c>
      <c r="L437" s="47">
        <v>114.12268188302426</v>
      </c>
      <c r="M437" s="47">
        <v>72.22</v>
      </c>
      <c r="N437" s="48">
        <v>28.747426451344154</v>
      </c>
      <c r="O437" s="49">
        <v>313.18254157809906</v>
      </c>
      <c r="P437" s="48">
        <v>10.439418052603303</v>
      </c>
    </row>
    <row r="438" spans="1:16">
      <c r="A438" s="45" t="s">
        <v>55</v>
      </c>
      <c r="B438" s="45" t="s">
        <v>375</v>
      </c>
      <c r="C438" s="46">
        <v>3590822435</v>
      </c>
      <c r="D438" s="46">
        <v>372475397</v>
      </c>
      <c r="E438" s="47">
        <v>5.7722216081069684</v>
      </c>
      <c r="F438" s="47">
        <v>0.4427691565746148</v>
      </c>
      <c r="G438" s="46">
        <v>194.679441</v>
      </c>
      <c r="H438" s="47">
        <v>35.6</v>
      </c>
      <c r="I438" s="47">
        <v>-1.0252471051667627</v>
      </c>
      <c r="J438" s="46">
        <v>47613264</v>
      </c>
      <c r="K438" s="47">
        <v>273.8026717723028</v>
      </c>
      <c r="L438" s="47">
        <v>107.38964324132259</v>
      </c>
      <c r="M438" s="47">
        <v>52.26</v>
      </c>
      <c r="N438" s="48">
        <v>40.345835379165877</v>
      </c>
      <c r="O438" s="49">
        <v>840.05688518846091</v>
      </c>
      <c r="P438" s="48">
        <v>28.001896172948697</v>
      </c>
    </row>
    <row r="439" spans="1:16">
      <c r="A439" s="45" t="s">
        <v>196</v>
      </c>
      <c r="B439" s="45" t="s">
        <v>375</v>
      </c>
      <c r="C439" s="46">
        <v>58964771000</v>
      </c>
      <c r="D439" s="46">
        <v>500000000</v>
      </c>
      <c r="E439" s="47">
        <v>1.2718398753596922</v>
      </c>
      <c r="F439" s="47">
        <v>9.7833836566130171E-3</v>
      </c>
      <c r="G439" s="46">
        <v>120.540333</v>
      </c>
      <c r="H439" s="47">
        <v>261</v>
      </c>
      <c r="I439" s="47">
        <v>-3.9227445464854327</v>
      </c>
      <c r="J439" s="46">
        <v>2988567000</v>
      </c>
      <c r="K439" s="47">
        <v>43.499108435581334</v>
      </c>
      <c r="L439" s="47">
        <v>80</v>
      </c>
      <c r="M439" s="47">
        <v>24.1</v>
      </c>
      <c r="N439" s="48">
        <v>70.637518395816798</v>
      </c>
      <c r="O439" s="49">
        <v>468.86293403312538</v>
      </c>
      <c r="P439" s="48">
        <v>15.628764467770846</v>
      </c>
    </row>
    <row r="440" spans="1:16">
      <c r="A440" s="45" t="s">
        <v>429</v>
      </c>
      <c r="B440" s="45" t="s">
        <v>375</v>
      </c>
      <c r="C440" s="46">
        <v>4917779893</v>
      </c>
      <c r="D440" s="46">
        <v>600000000</v>
      </c>
      <c r="E440" s="47">
        <v>40.544299106646918</v>
      </c>
      <c r="F440" s="47">
        <v>22.524610614803844</v>
      </c>
      <c r="G440" s="46">
        <v>321.37161300000002</v>
      </c>
      <c r="H440" s="47">
        <v>3.07</v>
      </c>
      <c r="I440" s="47">
        <v>-0.12446651438763244</v>
      </c>
      <c r="J440" s="46">
        <v>-340452455</v>
      </c>
      <c r="K440" s="47">
        <v>-5.28708186286981</v>
      </c>
      <c r="L440" s="47">
        <v>66.666666666666671</v>
      </c>
      <c r="M440" s="47">
        <v>53.56</v>
      </c>
      <c r="N440" s="48">
        <v>42.589553783921524</v>
      </c>
      <c r="O440" s="49">
        <v>242.76825258069778</v>
      </c>
      <c r="P440" s="48">
        <v>8.0922750860232586</v>
      </c>
    </row>
    <row r="441" spans="1:16">
      <c r="A441" s="45" t="s">
        <v>460</v>
      </c>
      <c r="B441" s="45" t="s">
        <v>375</v>
      </c>
      <c r="C441" s="46">
        <v>12170740000</v>
      </c>
      <c r="D441" s="46">
        <v>660000000</v>
      </c>
      <c r="E441" s="47">
        <v>2.3359806651814732</v>
      </c>
      <c r="F441" s="47">
        <v>4.7829251948842612E-2</v>
      </c>
      <c r="G441" s="46">
        <v>252.20048299999999</v>
      </c>
      <c r="H441" s="47">
        <v>67.900000000000006</v>
      </c>
      <c r="I441" s="47">
        <v>-1.1807545319747135</v>
      </c>
      <c r="J441" s="46">
        <v>414998000</v>
      </c>
      <c r="K441" s="47">
        <v>117.68731415573087</v>
      </c>
      <c r="L441" s="47">
        <v>60.606060606060609</v>
      </c>
      <c r="M441" s="47">
        <v>38.21</v>
      </c>
      <c r="N441" s="48">
        <v>43.206535630773466</v>
      </c>
      <c r="O441" s="49">
        <v>1420.8867358207208</v>
      </c>
      <c r="P441" s="48">
        <v>47.362891194024023</v>
      </c>
    </row>
    <row r="442" spans="1:16">
      <c r="A442" s="45" t="s">
        <v>267</v>
      </c>
      <c r="B442" s="45" t="s">
        <v>375</v>
      </c>
      <c r="C442" s="46">
        <v>73314458000</v>
      </c>
      <c r="D442" s="46">
        <v>675728000</v>
      </c>
      <c r="E442" s="47">
        <v>3.833979454690263</v>
      </c>
      <c r="F442" s="47">
        <v>6.4475570567969639E-2</v>
      </c>
      <c r="G442" s="46">
        <v>116.81877299999999</v>
      </c>
      <c r="H442" s="47">
        <v>89.35</v>
      </c>
      <c r="I442" s="47">
        <v>-1.961259832895621</v>
      </c>
      <c r="J442" s="46">
        <v>-2214344000</v>
      </c>
      <c r="K442" s="47">
        <v>-26.854031713229741</v>
      </c>
      <c r="L442" s="47">
        <v>59.19541590699216</v>
      </c>
      <c r="M442" s="47">
        <v>17.28</v>
      </c>
      <c r="N442" s="48">
        <v>86.052571819768943</v>
      </c>
      <c r="O442" s="49">
        <v>241.16808008188681</v>
      </c>
      <c r="P442" s="48">
        <v>8.0389360027295602</v>
      </c>
    </row>
    <row r="443" spans="1:16">
      <c r="A443" s="45" t="s">
        <v>182</v>
      </c>
      <c r="B443" s="45" t="s">
        <v>375</v>
      </c>
      <c r="C443" s="46">
        <v>7154261414</v>
      </c>
      <c r="D443" s="46">
        <v>700000000</v>
      </c>
      <c r="E443" s="47">
        <v>22.002529410781062</v>
      </c>
      <c r="F443" s="47">
        <v>2.0954789915029584</v>
      </c>
      <c r="G443" s="46">
        <v>119.87214899999999</v>
      </c>
      <c r="H443" s="47">
        <v>15.17</v>
      </c>
      <c r="I443" s="47">
        <v>-2.2568463510795667E-2</v>
      </c>
      <c r="J443" s="46">
        <v>-117347216</v>
      </c>
      <c r="K443" s="47">
        <v>-89.47804948350884</v>
      </c>
      <c r="L443" s="47">
        <v>57.142857142857146</v>
      </c>
      <c r="M443" s="47">
        <v>17.12</v>
      </c>
      <c r="N443" s="48">
        <v>36.411995556641145</v>
      </c>
      <c r="O443" s="49">
        <v>541.90164375455038</v>
      </c>
      <c r="P443" s="48">
        <v>18.063388125151679</v>
      </c>
    </row>
    <row r="444" spans="1:16">
      <c r="A444" s="45" t="s">
        <v>503</v>
      </c>
      <c r="B444" s="45" t="s">
        <v>375</v>
      </c>
      <c r="C444" s="46">
        <v>1513644763</v>
      </c>
      <c r="D444" s="46">
        <v>800000000</v>
      </c>
      <c r="E444" s="47">
        <v>46.258732492226216</v>
      </c>
      <c r="F444" s="47">
        <v>28.911707807641385</v>
      </c>
      <c r="G444" s="46">
        <v>295.12339900000001</v>
      </c>
      <c r="H444" s="47">
        <v>2.93</v>
      </c>
      <c r="I444" s="47">
        <v>-4.1840896232648639E-2</v>
      </c>
      <c r="J444" s="46">
        <v>-44498491</v>
      </c>
      <c r="K444" s="47">
        <v>-35.956275461116199</v>
      </c>
      <c r="L444" s="47">
        <v>50</v>
      </c>
      <c r="M444" s="47">
        <v>36.89</v>
      </c>
      <c r="N444" s="48">
        <v>46.763872835832537</v>
      </c>
      <c r="O444" s="49">
        <v>576.2870108596353</v>
      </c>
      <c r="P444" s="48">
        <v>19.209567028654511</v>
      </c>
    </row>
    <row r="445" spans="1:16">
      <c r="A445" s="45" t="s">
        <v>192</v>
      </c>
      <c r="B445" s="45" t="s">
        <v>375</v>
      </c>
      <c r="C445" s="46">
        <v>7997260000</v>
      </c>
      <c r="D445" s="46">
        <v>900000000</v>
      </c>
      <c r="E445" s="47">
        <v>8.8358877001085574</v>
      </c>
      <c r="F445" s="47">
        <v>0.81813775001005162</v>
      </c>
      <c r="G445" s="46">
        <v>354.86250699999999</v>
      </c>
      <c r="H445" s="47">
        <v>12.76</v>
      </c>
      <c r="I445" s="47">
        <v>0.12522339692410078</v>
      </c>
      <c r="J445" s="46">
        <v>65458000</v>
      </c>
      <c r="K445" s="47">
        <v>164.99129212624888</v>
      </c>
      <c r="L445" s="47">
        <v>44.444444444444443</v>
      </c>
      <c r="M445" s="47">
        <v>39.42</v>
      </c>
      <c r="N445" s="48">
        <v>65.77616697572104</v>
      </c>
      <c r="O445" s="49">
        <v>2248.424133964254</v>
      </c>
      <c r="P445" s="48">
        <v>74.9474711321418</v>
      </c>
    </row>
    <row r="446" spans="1:16">
      <c r="A446" s="45" t="s">
        <v>329</v>
      </c>
      <c r="B446" s="45" t="s">
        <v>375</v>
      </c>
      <c r="C446" s="46">
        <v>3219973000</v>
      </c>
      <c r="D446" s="46">
        <v>925000000</v>
      </c>
      <c r="E446" s="47">
        <v>28.015991527964161</v>
      </c>
      <c r="F446" s="47">
        <v>15.143779204304952</v>
      </c>
      <c r="G446" s="46">
        <v>648.99339299999997</v>
      </c>
      <c r="H446" s="47">
        <v>2.2000000000000002</v>
      </c>
      <c r="I446" s="47">
        <v>-0.11172660410136359</v>
      </c>
      <c r="J446" s="46">
        <v>-158895000</v>
      </c>
      <c r="K446" s="47">
        <v>-11.642908839170522</v>
      </c>
      <c r="L446" s="47">
        <v>43.243243243243242</v>
      </c>
      <c r="M446" s="47">
        <v>70.16</v>
      </c>
      <c r="N446" s="48">
        <v>43.148856298897599</v>
      </c>
      <c r="O446" s="49">
        <v>67.63642511288846</v>
      </c>
      <c r="P446" s="48">
        <v>2.2545475037629488</v>
      </c>
    </row>
    <row r="447" spans="1:16">
      <c r="A447" s="45" t="s">
        <v>447</v>
      </c>
      <c r="B447" s="45" t="s">
        <v>375</v>
      </c>
      <c r="C447" s="46">
        <v>38403565895</v>
      </c>
      <c r="D447" s="46">
        <v>998000000</v>
      </c>
      <c r="E447" s="47">
        <v>0.32097959505832174</v>
      </c>
      <c r="F447" s="47">
        <v>1.0976888762450558E-3</v>
      </c>
      <c r="G447" s="46">
        <v>426.09840800000001</v>
      </c>
      <c r="H447" s="47">
        <v>292.5</v>
      </c>
      <c r="I447" s="47">
        <v>2.0850394443687037</v>
      </c>
      <c r="J447" s="46">
        <v>1811756765</v>
      </c>
      <c r="K447" s="47">
        <v>161.39804506263289</v>
      </c>
      <c r="L447" s="47">
        <v>40.080160320641284</v>
      </c>
      <c r="M447" s="47">
        <v>42.69</v>
      </c>
      <c r="N447" s="48">
        <v>34.499222916579853</v>
      </c>
      <c r="O447" s="49">
        <v>1123.4467723906118</v>
      </c>
      <c r="P447" s="48">
        <v>37.448225746353728</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384.44069080328939</v>
      </c>
      <c r="P448" s="48">
        <v>12.814689693442979</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152.83147497234984</v>
      </c>
      <c r="P449" s="48">
        <v>5.0943824990783275</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226.02437101553699</v>
      </c>
      <c r="P450" s="48">
        <v>7.5341457005178993</v>
      </c>
    </row>
    <row r="451" spans="1:16">
      <c r="A451" s="45" t="s">
        <v>268</v>
      </c>
      <c r="B451" s="45" t="s">
        <v>375</v>
      </c>
      <c r="C451" s="46">
        <v>39031208000</v>
      </c>
      <c r="D451" s="46">
        <v>1600000000</v>
      </c>
      <c r="E451" s="47">
        <v>20.178295418316246</v>
      </c>
      <c r="F451" s="47">
        <v>2.5222869272895307</v>
      </c>
      <c r="G451" s="46">
        <v>362.48923500000001</v>
      </c>
      <c r="H451" s="47">
        <v>5.47</v>
      </c>
      <c r="I451" s="47">
        <v>-0.12516600495822772</v>
      </c>
      <c r="J451" s="46">
        <v>-1361636000</v>
      </c>
      <c r="K451" s="47">
        <v>-5.8752853185432814</v>
      </c>
      <c r="L451" s="47">
        <v>25</v>
      </c>
      <c r="M451" s="47">
        <v>22.65</v>
      </c>
      <c r="N451" s="48">
        <v>58.527817293605082</v>
      </c>
      <c r="O451" s="49">
        <v>780.74404656867137</v>
      </c>
      <c r="P451" s="48">
        <v>26.024801552289045</v>
      </c>
    </row>
    <row r="452" spans="1:16">
      <c r="A452" s="45" t="s">
        <v>57</v>
      </c>
      <c r="B452" s="45" t="s">
        <v>375</v>
      </c>
      <c r="C452" s="46">
        <v>9936147750</v>
      </c>
      <c r="D452" s="46">
        <v>2153250000</v>
      </c>
      <c r="E452" s="47">
        <v>12.256665743425659</v>
      </c>
      <c r="F452" s="47">
        <v>5.6921703208757268</v>
      </c>
      <c r="G452" s="46">
        <v>1717.7861740000001</v>
      </c>
      <c r="H452" s="47">
        <v>1.9</v>
      </c>
      <c r="I452" s="47">
        <v>-9.3393658295343851E-2</v>
      </c>
      <c r="J452" s="46">
        <v>480331723</v>
      </c>
      <c r="K452" s="47">
        <v>4.4828394563479623</v>
      </c>
      <c r="L452" s="47">
        <v>18.57657030070823</v>
      </c>
      <c r="M452" s="47">
        <v>79.77</v>
      </c>
      <c r="N452" s="48">
        <v>34.170746035762861</v>
      </c>
      <c r="O452" s="49">
        <v>300</v>
      </c>
      <c r="P452" s="48">
        <v>10</v>
      </c>
    </row>
    <row r="453" spans="1:16">
      <c r="A453" s="45" t="s">
        <v>191</v>
      </c>
      <c r="B453" s="45" t="s">
        <v>375</v>
      </c>
      <c r="C453" s="46">
        <v>164435643000</v>
      </c>
      <c r="D453" s="46">
        <v>3509100000</v>
      </c>
      <c r="E453" s="47">
        <v>0.84714507338354483</v>
      </c>
      <c r="F453" s="47">
        <v>3.2188503163528915E-3</v>
      </c>
      <c r="G453" s="46">
        <v>620.28678500000001</v>
      </c>
      <c r="H453" s="47">
        <v>76.150000000000006</v>
      </c>
      <c r="I453" s="47">
        <v>-1.0067899580784569</v>
      </c>
      <c r="J453" s="46">
        <v>5498818000</v>
      </c>
      <c r="K453" s="47">
        <v>47.861649539955678</v>
      </c>
      <c r="L453" s="47">
        <v>11.398934199652333</v>
      </c>
      <c r="M453" s="47">
        <v>17.670000000000002</v>
      </c>
      <c r="N453" s="48">
        <v>64.142292396100544</v>
      </c>
      <c r="O453" s="49">
        <v>406.26915832589503</v>
      </c>
      <c r="P453" s="48">
        <v>13.542305277529834</v>
      </c>
    </row>
    <row r="454" spans="1:16">
      <c r="A454" s="90" t="s">
        <v>423</v>
      </c>
      <c r="B454" s="90" t="s">
        <v>390</v>
      </c>
      <c r="C454" s="91">
        <v>471013063</v>
      </c>
      <c r="D454" s="91">
        <v>6224400</v>
      </c>
      <c r="E454" s="92">
        <v>99.304044525353248</v>
      </c>
      <c r="F454" s="92">
        <v>44.56423096729489</v>
      </c>
      <c r="G454" s="91">
        <v>1.5986990000000001</v>
      </c>
      <c r="H454" s="92">
        <v>252</v>
      </c>
      <c r="I454" s="92">
        <v>-12.747471494607282</v>
      </c>
      <c r="J454" s="91">
        <v>15019123</v>
      </c>
      <c r="K454" s="92">
        <v>148.36653245332633</v>
      </c>
      <c r="L454" s="92">
        <v>6426.3222157958999</v>
      </c>
      <c r="M454" s="92">
        <v>25.68</v>
      </c>
      <c r="N454" s="93">
        <v>24.534759882572583</v>
      </c>
      <c r="O454" s="94">
        <v>274.79283238761911</v>
      </c>
      <c r="P454" s="93">
        <v>9.1597610795873035</v>
      </c>
    </row>
    <row r="455" spans="1:16">
      <c r="A455" s="90" t="s">
        <v>427</v>
      </c>
      <c r="B455" s="90" t="s">
        <v>390</v>
      </c>
      <c r="C455" s="91">
        <v>604420825</v>
      </c>
      <c r="D455" s="91">
        <v>16800000</v>
      </c>
      <c r="E455" s="92">
        <v>161.1964646391375</v>
      </c>
      <c r="F455" s="92">
        <v>172.88338120885618</v>
      </c>
      <c r="G455" s="91">
        <v>5.7719040000000001</v>
      </c>
      <c r="H455" s="92">
        <v>43</v>
      </c>
      <c r="I455" s="92">
        <v>-1.5855765165164826</v>
      </c>
      <c r="J455" s="91">
        <v>4772795</v>
      </c>
      <c r="K455" s="92">
        <v>195.35722778791043</v>
      </c>
      <c r="L455" s="92">
        <v>2380.9523809523807</v>
      </c>
      <c r="M455" s="92">
        <v>34.35</v>
      </c>
      <c r="N455" s="93">
        <v>52.723015007891988</v>
      </c>
      <c r="O455" s="94">
        <v>172.79980887545358</v>
      </c>
      <c r="P455" s="93">
        <v>5.7599936291817864</v>
      </c>
    </row>
    <row r="456" spans="1:16">
      <c r="A456" s="90" t="s">
        <v>416</v>
      </c>
      <c r="B456" s="90" t="s">
        <v>390</v>
      </c>
      <c r="C456" s="91">
        <v>6909611026</v>
      </c>
      <c r="D456" s="91">
        <v>27200000</v>
      </c>
      <c r="E456" s="92">
        <v>75.61953573234797</v>
      </c>
      <c r="F456" s="92">
        <v>14.337957659411304</v>
      </c>
      <c r="G456" s="91">
        <v>3.6238980000000001</v>
      </c>
      <c r="H456" s="92">
        <v>146</v>
      </c>
      <c r="I456" s="92">
        <v>-4.9274055994855246</v>
      </c>
      <c r="J456" s="91">
        <v>-21429790</v>
      </c>
      <c r="K456" s="92">
        <v>-246.10973789290514</v>
      </c>
      <c r="L456" s="92">
        <v>1470.5882352941176</v>
      </c>
      <c r="M456" s="92">
        <v>13.32</v>
      </c>
      <c r="N456" s="93">
        <v>36.326065491562922</v>
      </c>
      <c r="O456" s="94">
        <v>13.346105976439384</v>
      </c>
      <c r="P456" s="93">
        <v>0.44487019921464616</v>
      </c>
    </row>
    <row r="457" spans="1:16">
      <c r="A457" s="90" t="s">
        <v>389</v>
      </c>
      <c r="B457" s="90" t="s">
        <v>390</v>
      </c>
      <c r="C457" s="91">
        <v>1471327206</v>
      </c>
      <c r="D457" s="91">
        <v>350000000</v>
      </c>
      <c r="E457" s="92">
        <v>31.767077434832323</v>
      </c>
      <c r="F457" s="92">
        <v>12.966154055033602</v>
      </c>
      <c r="G457" s="91">
        <v>172.747309</v>
      </c>
      <c r="H457" s="92">
        <v>7.29</v>
      </c>
      <c r="I457" s="92">
        <v>-0.24165556590638995</v>
      </c>
      <c r="J457" s="91">
        <v>171355700</v>
      </c>
      <c r="K457" s="92">
        <v>14.29774439951516</v>
      </c>
      <c r="L457" s="92">
        <v>114.28571428571429</v>
      </c>
      <c r="M457" s="92">
        <v>49.35</v>
      </c>
      <c r="N457" s="93">
        <v>88.73511689090617</v>
      </c>
      <c r="O457" s="94">
        <v>842.54213614821367</v>
      </c>
      <c r="P457" s="93">
        <v>28.084737871607121</v>
      </c>
    </row>
    <row r="458" spans="1:16">
      <c r="A458" s="90" t="s">
        <v>408</v>
      </c>
      <c r="B458" s="90" t="s">
        <v>390</v>
      </c>
      <c r="C458" s="91">
        <v>3803390886</v>
      </c>
      <c r="D458" s="91">
        <v>431419816</v>
      </c>
      <c r="E458" s="92">
        <v>23.452393193146484</v>
      </c>
      <c r="F458" s="92">
        <v>3.6240636650382765</v>
      </c>
      <c r="G458" s="91">
        <v>107.825118</v>
      </c>
      <c r="H458" s="92">
        <v>15.82</v>
      </c>
      <c r="I458" s="92">
        <v>0.45256653763826199</v>
      </c>
      <c r="J458" s="91">
        <v>30120129</v>
      </c>
      <c r="K458" s="92">
        <v>214.84958580356678</v>
      </c>
      <c r="L458" s="92">
        <v>92.717113392862785</v>
      </c>
      <c r="M458" s="92">
        <v>24.99</v>
      </c>
      <c r="N458" s="93">
        <v>36.937959851473011</v>
      </c>
      <c r="O458" s="94">
        <v>2360.0360012889614</v>
      </c>
      <c r="P458" s="93">
        <v>78.667866709632051</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90" t="s">
        <v>410</v>
      </c>
      <c r="B460" s="90" t="s">
        <v>609</v>
      </c>
      <c r="C460" s="91">
        <v>849237071</v>
      </c>
      <c r="D460" s="91">
        <v>4244586</v>
      </c>
      <c r="E460" s="92">
        <v>35.29065501088067</v>
      </c>
      <c r="F460" s="92">
        <v>2.9431057368406424</v>
      </c>
      <c r="G460" s="91">
        <v>5.2214700000000004E-4</v>
      </c>
      <c r="H460" s="92">
        <v>2171</v>
      </c>
      <c r="I460" s="92">
        <v>-81.561992703126634</v>
      </c>
      <c r="J460" s="91">
        <v>84300833</v>
      </c>
      <c r="K460" s="92">
        <v>142.2400799882962</v>
      </c>
      <c r="L460" s="92">
        <v>9423.7694795204989</v>
      </c>
      <c r="M460" s="92">
        <v>12.3</v>
      </c>
      <c r="N460" s="93">
        <v>53.472121406965769</v>
      </c>
      <c r="O460" s="94">
        <v>333.2067650225913</v>
      </c>
      <c r="P460" s="93">
        <v>11.10689216741971</v>
      </c>
    </row>
    <row r="461" spans="1:16">
      <c r="A461" s="90" t="s">
        <v>46</v>
      </c>
      <c r="B461" s="90" t="s">
        <v>609</v>
      </c>
      <c r="C461" s="91">
        <v>5369083553</v>
      </c>
      <c r="D461" s="91">
        <v>8640048</v>
      </c>
      <c r="E461" s="92">
        <v>24.333294314078302</v>
      </c>
      <c r="F461" s="92">
        <v>2.7884533289627926</v>
      </c>
      <c r="G461" s="91">
        <v>1.6379030000000001</v>
      </c>
      <c r="H461" s="92">
        <v>1004</v>
      </c>
      <c r="I461" s="92">
        <v>-8.204218020290682</v>
      </c>
      <c r="J461" s="91">
        <v>-26123952</v>
      </c>
      <c r="K461" s="92">
        <v>-334.04013604067256</v>
      </c>
      <c r="L461" s="92">
        <v>4629.6039096079094</v>
      </c>
      <c r="M461" s="92">
        <v>18.95</v>
      </c>
      <c r="N461" s="93">
        <v>12.391752669405619</v>
      </c>
      <c r="O461" s="94">
        <v>472.54402117125051</v>
      </c>
      <c r="P461" s="93">
        <v>15.751467372375016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427.02193575115211</v>
      </c>
      <c r="P462" s="93">
        <v>14.234064525038404</v>
      </c>
    </row>
    <row r="463" spans="1:16">
      <c r="A463" s="90" t="s">
        <v>309</v>
      </c>
      <c r="B463" s="90" t="s">
        <v>609</v>
      </c>
      <c r="C463" s="91">
        <v>5221598542</v>
      </c>
      <c r="D463" s="91">
        <v>25000000</v>
      </c>
      <c r="E463" s="92">
        <v>49.29576379934776</v>
      </c>
      <c r="F463" s="92">
        <v>4.5329437976411731</v>
      </c>
      <c r="G463" s="91">
        <v>1.8682810000000001</v>
      </c>
      <c r="H463" s="92">
        <v>434.5</v>
      </c>
      <c r="I463" s="92">
        <v>-13.751956416869346</v>
      </c>
      <c r="J463" s="91">
        <v>-47172595</v>
      </c>
      <c r="K463" s="92">
        <v>-230.53639512517807</v>
      </c>
      <c r="L463" s="92">
        <v>1600</v>
      </c>
      <c r="M463" s="92">
        <v>7.47</v>
      </c>
      <c r="N463" s="93">
        <v>22.602353734050737</v>
      </c>
      <c r="O463" s="94">
        <v>106.84439600689328</v>
      </c>
      <c r="P463" s="93">
        <v>3.5614798668964425</v>
      </c>
    </row>
    <row r="464" spans="1:16">
      <c r="A464" s="90" t="s">
        <v>312</v>
      </c>
      <c r="B464" s="90" t="s">
        <v>609</v>
      </c>
      <c r="C464" s="91">
        <v>470862105</v>
      </c>
      <c r="D464" s="91">
        <v>25382175</v>
      </c>
      <c r="E464" s="92">
        <v>86.333357470400031</v>
      </c>
      <c r="F464" s="92">
        <v>161.96847829215739</v>
      </c>
      <c r="G464" s="91">
        <v>22.044357999999999</v>
      </c>
      <c r="H464" s="92">
        <v>21.02</v>
      </c>
      <c r="I464" s="92">
        <v>-0.34005423993192707</v>
      </c>
      <c r="J464" s="91">
        <v>-15730860</v>
      </c>
      <c r="K464" s="92">
        <v>-33.88407722146151</v>
      </c>
      <c r="L464" s="92">
        <v>1575.909077925749</v>
      </c>
      <c r="M464" s="92">
        <v>86.84</v>
      </c>
      <c r="N464" s="93">
        <v>31.79525572521305</v>
      </c>
      <c r="O464" s="94">
        <v>284.31943776585939</v>
      </c>
      <c r="P464" s="93">
        <v>9.477314592195313</v>
      </c>
    </row>
    <row r="465" spans="1:16">
      <c r="A465" s="90" t="s">
        <v>310</v>
      </c>
      <c r="B465" s="90" t="s">
        <v>609</v>
      </c>
      <c r="C465" s="91">
        <v>1308185749</v>
      </c>
      <c r="D465" s="91">
        <v>45000000</v>
      </c>
      <c r="E465" s="92">
        <v>106.92648948198874</v>
      </c>
      <c r="F465" s="92">
        <v>216.0131100646237</v>
      </c>
      <c r="G465" s="91">
        <v>30.943805000000001</v>
      </c>
      <c r="H465" s="92">
        <v>12.09</v>
      </c>
      <c r="I465" s="92">
        <v>-0.63047583930310758</v>
      </c>
      <c r="J465" s="91">
        <v>4012898</v>
      </c>
      <c r="K465" s="92">
        <v>123.35225066772193</v>
      </c>
      <c r="L465" s="92">
        <v>888.88888888888891</v>
      </c>
      <c r="M465" s="92">
        <v>68.760000000000005</v>
      </c>
      <c r="N465" s="93">
        <v>1.7170568074462831</v>
      </c>
      <c r="O465" s="94">
        <v>464.60535551174553</v>
      </c>
      <c r="P465" s="93">
        <v>15.486845183724851</v>
      </c>
    </row>
    <row r="466" spans="1:16">
      <c r="A466" s="90" t="s">
        <v>110</v>
      </c>
      <c r="B466" s="90" t="s">
        <v>609</v>
      </c>
      <c r="C466" s="91">
        <v>5800330455</v>
      </c>
      <c r="D466" s="91">
        <v>300000000</v>
      </c>
      <c r="E466" s="92">
        <v>28.28910332029206</v>
      </c>
      <c r="F466" s="92">
        <v>13.471001581091457</v>
      </c>
      <c r="G466" s="91">
        <v>195.306963</v>
      </c>
      <c r="H466" s="92">
        <v>7.24</v>
      </c>
      <c r="I466" s="92">
        <v>-0.16453595133047916</v>
      </c>
      <c r="J466" s="91">
        <v>-135829425</v>
      </c>
      <c r="K466" s="92">
        <v>-15.460567546391365</v>
      </c>
      <c r="L466" s="92">
        <v>133.33333333333334</v>
      </c>
      <c r="M466" s="92">
        <v>65.099999999999994</v>
      </c>
      <c r="N466" s="93">
        <v>21.105068641847289</v>
      </c>
      <c r="O466" s="94">
        <v>297.29844381515454</v>
      </c>
      <c r="P466" s="93">
        <v>9.9099481271718179</v>
      </c>
    </row>
    <row r="467" spans="1:16">
      <c r="A467" s="90" t="s">
        <v>164</v>
      </c>
      <c r="B467" s="90" t="s">
        <v>609</v>
      </c>
      <c r="C467" s="91">
        <v>19043468866</v>
      </c>
      <c r="D467" s="91">
        <v>336600000</v>
      </c>
      <c r="E467" s="92">
        <v>28.321334422250128</v>
      </c>
      <c r="F467" s="92">
        <v>5.609295785749679</v>
      </c>
      <c r="G467" s="91">
        <v>90.484284000000002</v>
      </c>
      <c r="H467" s="92">
        <v>15.61</v>
      </c>
      <c r="I467" s="92">
        <v>-0.24796685984064123</v>
      </c>
      <c r="J467" s="91">
        <v>27939397</v>
      </c>
      <c r="K467" s="92">
        <v>180.71256154884088</v>
      </c>
      <c r="L467" s="92">
        <v>118.83541295306001</v>
      </c>
      <c r="M467" s="92">
        <v>26.88</v>
      </c>
      <c r="N467" s="93">
        <v>0.1546630731356351</v>
      </c>
      <c r="O467" s="94">
        <v>321.31433386139832</v>
      </c>
      <c r="P467" s="93">
        <v>10.710477795379944</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21.307849145755014</v>
      </c>
      <c r="F469" s="92">
        <v>7.1026163819183381</v>
      </c>
      <c r="G469" s="91">
        <v>924.882115</v>
      </c>
      <c r="H469" s="92">
        <v>2.0299999999999998</v>
      </c>
      <c r="I469" s="92">
        <v>9.086404625011224E-2</v>
      </c>
      <c r="J469" s="91">
        <v>-92415212</v>
      </c>
      <c r="K469" s="92">
        <v>-32.462188151448487</v>
      </c>
      <c r="L469" s="92">
        <v>26.666666666666668</v>
      </c>
      <c r="M469" s="92">
        <v>61.65</v>
      </c>
      <c r="N469" s="93">
        <v>39.653387092963925</v>
      </c>
      <c r="O469" s="94">
        <v>2151.7240890252083</v>
      </c>
      <c r="P469" s="93">
        <v>71.724136300840271</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345.04798614863216</v>
      </c>
      <c r="P470" s="83">
        <v>11.501599538287739</v>
      </c>
    </row>
    <row r="471" spans="1:16">
      <c r="A471" s="80" t="s">
        <v>59</v>
      </c>
      <c r="B471" s="80" t="s">
        <v>352</v>
      </c>
      <c r="C471" s="81">
        <v>3075358782</v>
      </c>
      <c r="D471" s="81">
        <v>75350000</v>
      </c>
      <c r="E471" s="82">
        <v>55.279085707548674</v>
      </c>
      <c r="F471" s="82">
        <v>38.612150810287901</v>
      </c>
      <c r="G471" s="81">
        <v>38.051651</v>
      </c>
      <c r="H471" s="82">
        <v>19.02</v>
      </c>
      <c r="I471" s="82">
        <v>-0.13126392751546234</v>
      </c>
      <c r="J471" s="81">
        <v>26168114</v>
      </c>
      <c r="K471" s="82">
        <v>54.709712744296361</v>
      </c>
      <c r="L471" s="82">
        <v>530.85600530856004</v>
      </c>
      <c r="M471" s="82">
        <v>50.49</v>
      </c>
      <c r="N471" s="83">
        <v>12.347946587833629</v>
      </c>
      <c r="O471" s="84">
        <v>355.2219306288539</v>
      </c>
      <c r="P471" s="83">
        <v>11.840731020961796</v>
      </c>
    </row>
    <row r="472" spans="1:16">
      <c r="A472" s="80" t="s">
        <v>183</v>
      </c>
      <c r="B472" s="80" t="s">
        <v>352</v>
      </c>
      <c r="C472" s="81">
        <v>130759168</v>
      </c>
      <c r="D472" s="81">
        <v>80476074</v>
      </c>
      <c r="E472" s="82">
        <v>64.472639004061364</v>
      </c>
      <c r="F472" s="82">
        <v>34.832193945841411</v>
      </c>
      <c r="G472" s="81">
        <v>26.361856</v>
      </c>
      <c r="H472" s="82">
        <v>23.54</v>
      </c>
      <c r="I472" s="82">
        <v>-0.14211872951765869</v>
      </c>
      <c r="J472" s="81">
        <v>-200662823</v>
      </c>
      <c r="K472" s="82">
        <v>-9.2241785215988905</v>
      </c>
      <c r="L472" s="82">
        <v>497.04213950596051</v>
      </c>
      <c r="M472" s="82">
        <v>32.75</v>
      </c>
      <c r="N472" s="83">
        <v>99.461073524745089</v>
      </c>
      <c r="O472" s="84">
        <v>486.78543092262169</v>
      </c>
      <c r="P472" s="83">
        <v>16.226181030754056</v>
      </c>
    </row>
    <row r="473" spans="1:16">
      <c r="A473" s="80" t="s">
        <v>147</v>
      </c>
      <c r="B473" s="80" t="s">
        <v>352</v>
      </c>
      <c r="C473" s="81">
        <v>-2968515000</v>
      </c>
      <c r="D473" s="81">
        <v>127774000</v>
      </c>
      <c r="E473" s="82">
        <v>9.6580078155908069</v>
      </c>
      <c r="F473" s="82">
        <v>0.24782506140043903</v>
      </c>
      <c r="G473" s="81">
        <v>13.658674</v>
      </c>
      <c r="H473" s="82">
        <v>303.5</v>
      </c>
      <c r="I473" s="82">
        <v>26.759660969290284</v>
      </c>
      <c r="J473" s="81">
        <v>-1749407000</v>
      </c>
      <c r="K473" s="82">
        <v>-22.276731486726646</v>
      </c>
      <c r="L473" s="82">
        <v>313.0527337329973</v>
      </c>
      <c r="M473" s="82">
        <v>10.68</v>
      </c>
      <c r="N473" s="83">
        <v>107.83428805511595</v>
      </c>
      <c r="O473" s="84">
        <v>2803.8383441969931</v>
      </c>
      <c r="P473" s="83">
        <v>93.461278139899775</v>
      </c>
    </row>
    <row r="474" spans="1:16">
      <c r="A474" s="80" t="s">
        <v>479</v>
      </c>
      <c r="B474" s="80" t="s">
        <v>352</v>
      </c>
      <c r="C474" s="81">
        <v>5083033115</v>
      </c>
      <c r="D474" s="81">
        <v>160000000</v>
      </c>
      <c r="E474" s="82">
        <v>12.377843066774009</v>
      </c>
      <c r="F474" s="82">
        <v>0.97925973629541208</v>
      </c>
      <c r="G474" s="81">
        <v>40.501919000000001</v>
      </c>
      <c r="H474" s="82">
        <v>79.8</v>
      </c>
      <c r="I474" s="82">
        <v>-1.0296088332879094E-2</v>
      </c>
      <c r="J474" s="81">
        <v>70568097</v>
      </c>
      <c r="K474" s="82">
        <v>179.11776762238608</v>
      </c>
      <c r="L474" s="82">
        <v>250</v>
      </c>
      <c r="M474" s="82">
        <v>25.31</v>
      </c>
      <c r="N474" s="83">
        <v>69.290963055675064</v>
      </c>
      <c r="O474" s="84">
        <v>1336.9473191529639</v>
      </c>
      <c r="P474" s="83">
        <v>44.564910638432131</v>
      </c>
    </row>
    <row r="475" spans="1:16">
      <c r="A475" s="80" t="s">
        <v>146</v>
      </c>
      <c r="B475" s="80" t="s">
        <v>352</v>
      </c>
      <c r="C475" s="81">
        <v>10649561720</v>
      </c>
      <c r="D475" s="81">
        <v>160000000</v>
      </c>
      <c r="E475" s="82">
        <v>28.784019112588691</v>
      </c>
      <c r="F475" s="82">
        <v>2.7676941454412205</v>
      </c>
      <c r="G475" s="81">
        <v>21.20458</v>
      </c>
      <c r="H475" s="82">
        <v>65.55</v>
      </c>
      <c r="I475" s="82">
        <v>-0.85986258488672718</v>
      </c>
      <c r="J475" s="81">
        <v>-91204945</v>
      </c>
      <c r="K475" s="82">
        <v>-114.02890490203136</v>
      </c>
      <c r="L475" s="82">
        <v>250</v>
      </c>
      <c r="M475" s="82">
        <v>13.25</v>
      </c>
      <c r="N475" s="83">
        <v>37.415970663860598</v>
      </c>
      <c r="O475" s="84">
        <v>427.83824382261969</v>
      </c>
      <c r="P475" s="83">
        <v>14.261274794087322</v>
      </c>
    </row>
    <row r="476" spans="1:16">
      <c r="A476" s="80" t="s">
        <v>270</v>
      </c>
      <c r="B476" s="80" t="s">
        <v>352</v>
      </c>
      <c r="C476" s="81">
        <v>88342093000</v>
      </c>
      <c r="D476" s="81">
        <v>181054000</v>
      </c>
      <c r="E476" s="82">
        <v>0.84202556526087424</v>
      </c>
      <c r="F476" s="82">
        <v>9.0129601710851343E-3</v>
      </c>
      <c r="G476" s="81">
        <v>91.899596000000003</v>
      </c>
      <c r="H476" s="82">
        <v>517</v>
      </c>
      <c r="I476" s="82">
        <v>-24.85384447493982</v>
      </c>
      <c r="J476" s="81">
        <v>1610250000</v>
      </c>
      <c r="K476" s="82">
        <v>58.018235677689802</v>
      </c>
      <c r="L476" s="82">
        <v>220.92856274923503</v>
      </c>
      <c r="M476" s="82">
        <v>50.75</v>
      </c>
      <c r="N476" s="83">
        <v>61.162598530587559</v>
      </c>
      <c r="O476" s="84">
        <v>801.10855419357711</v>
      </c>
      <c r="P476" s="83">
        <v>26.703618473119239</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439.92591216262201</v>
      </c>
      <c r="P478" s="83">
        <v>14.664197072087401</v>
      </c>
    </row>
    <row r="479" spans="1:16">
      <c r="A479" s="80" t="s">
        <v>637</v>
      </c>
      <c r="B479" s="80" t="s">
        <v>352</v>
      </c>
      <c r="C479" s="81">
        <v>5401140707</v>
      </c>
      <c r="D479" s="81">
        <v>273000000</v>
      </c>
      <c r="E479" s="82">
        <v>27.691518927082573</v>
      </c>
      <c r="F479" s="82">
        <v>4.0573654105615491</v>
      </c>
      <c r="G479" s="81">
        <v>57.282293000000003</v>
      </c>
      <c r="H479" s="82">
        <v>25.22</v>
      </c>
      <c r="I479" s="82">
        <v>-1.1144407012727378</v>
      </c>
      <c r="J479" s="81">
        <v>66358096</v>
      </c>
      <c r="K479" s="82">
        <v>102.85105226647853</v>
      </c>
      <c r="L479" s="82">
        <v>146.52014652014651</v>
      </c>
      <c r="M479" s="82">
        <v>20.98</v>
      </c>
      <c r="N479" s="83">
        <v>48.971468798409411</v>
      </c>
      <c r="O479" s="84">
        <v>422.33237355517298</v>
      </c>
      <c r="P479" s="83">
        <v>14.077745785172432</v>
      </c>
    </row>
    <row r="480" spans="1:16">
      <c r="A480" s="80" t="s">
        <v>334</v>
      </c>
      <c r="B480" s="80" t="s">
        <v>352</v>
      </c>
      <c r="C480" s="81">
        <v>4344913335</v>
      </c>
      <c r="D480" s="81">
        <v>300000000</v>
      </c>
      <c r="E480" s="82">
        <v>3.3691090601659708</v>
      </c>
      <c r="F480" s="82">
        <v>0.25523553486105838</v>
      </c>
      <c r="G480" s="81">
        <v>263.25921499999998</v>
      </c>
      <c r="H480" s="82">
        <v>45.1</v>
      </c>
      <c r="I480" s="82">
        <v>-0.3501794041469708</v>
      </c>
      <c r="J480" s="81">
        <v>117445317</v>
      </c>
      <c r="K480" s="82">
        <v>112.39273167443534</v>
      </c>
      <c r="L480" s="82">
        <v>133.33333333333334</v>
      </c>
      <c r="M480" s="82">
        <v>87.75</v>
      </c>
      <c r="N480" s="83">
        <v>21.150241298793865</v>
      </c>
      <c r="O480" s="84">
        <v>1243.493342912361</v>
      </c>
      <c r="P480" s="83">
        <v>41.449778097078699</v>
      </c>
    </row>
    <row r="481" spans="1:16">
      <c r="A481" s="80" t="s">
        <v>288</v>
      </c>
      <c r="B481" s="80" t="s">
        <v>352</v>
      </c>
      <c r="C481" s="81">
        <v>1494939583</v>
      </c>
      <c r="D481" s="81">
        <v>560000000</v>
      </c>
      <c r="E481" s="82">
        <v>16.127806544767115</v>
      </c>
      <c r="F481" s="82">
        <v>4.7999424240378321</v>
      </c>
      <c r="G481" s="81">
        <v>363.678921</v>
      </c>
      <c r="H481" s="82">
        <v>6.82</v>
      </c>
      <c r="I481" s="82">
        <v>-6.286518914943251E-2</v>
      </c>
      <c r="J481" s="81">
        <v>-302905028</v>
      </c>
      <c r="K481" s="82">
        <v>-11.092585759256528</v>
      </c>
      <c r="L481" s="82">
        <v>71.428571428571431</v>
      </c>
      <c r="M481" s="82">
        <v>64.94</v>
      </c>
      <c r="N481" s="83">
        <v>66.291393562536285</v>
      </c>
      <c r="O481" s="84">
        <v>777.79409640023846</v>
      </c>
      <c r="P481" s="83">
        <v>25.92646988000795</v>
      </c>
    </row>
    <row r="482" spans="1:16">
      <c r="A482" s="80" t="s">
        <v>4</v>
      </c>
      <c r="B482" s="80" t="s">
        <v>352</v>
      </c>
      <c r="C482" s="81">
        <v>38132118898</v>
      </c>
      <c r="D482" s="81">
        <v>593290008</v>
      </c>
      <c r="E482" s="82">
        <v>2.7891301679374036</v>
      </c>
      <c r="F482" s="82">
        <v>8.1053869984162197E-2</v>
      </c>
      <c r="G482" s="81">
        <v>248.81611699999999</v>
      </c>
      <c r="H482" s="82">
        <v>57.65</v>
      </c>
      <c r="I482" s="82">
        <v>1.5215294662976859</v>
      </c>
      <c r="J482" s="81">
        <v>-735697133</v>
      </c>
      <c r="K482" s="82">
        <v>-46.773079465024907</v>
      </c>
      <c r="L482" s="82">
        <v>67.420653408341238</v>
      </c>
      <c r="M482" s="82">
        <v>41.93</v>
      </c>
      <c r="N482" s="83">
        <v>67.064058422197348</v>
      </c>
      <c r="O482" s="84">
        <v>1885.88118338961</v>
      </c>
      <c r="P482" s="83">
        <v>62.862706112986999</v>
      </c>
    </row>
    <row r="483" spans="1:16">
      <c r="A483" s="80" t="s">
        <v>272</v>
      </c>
      <c r="B483" s="80" t="s">
        <v>352</v>
      </c>
      <c r="C483" s="81">
        <v>188976717000</v>
      </c>
      <c r="D483" s="81">
        <v>600000000</v>
      </c>
      <c r="E483" s="82">
        <v>0.23341938922665648</v>
      </c>
      <c r="F483" s="82">
        <v>9.4425319266446797E-4</v>
      </c>
      <c r="G483" s="81">
        <v>825.45875799999999</v>
      </c>
      <c r="H483" s="82">
        <v>415.25</v>
      </c>
      <c r="I483" s="82">
        <v>7.301330682017408</v>
      </c>
      <c r="J483" s="81">
        <v>6551167000</v>
      </c>
      <c r="K483" s="82">
        <v>37.733735073460956</v>
      </c>
      <c r="L483" s="82">
        <v>66.666666666666671</v>
      </c>
      <c r="M483" s="82">
        <v>68.78</v>
      </c>
      <c r="N483" s="83">
        <v>52.098128192978109</v>
      </c>
      <c r="O483" s="84">
        <v>2256.8537035695354</v>
      </c>
      <c r="P483" s="83">
        <v>75.228456785651176</v>
      </c>
    </row>
    <row r="484" spans="1:16">
      <c r="A484" s="80" t="s">
        <v>269</v>
      </c>
      <c r="B484" s="80" t="s">
        <v>352</v>
      </c>
      <c r="C484" s="81">
        <v>15648837000</v>
      </c>
      <c r="D484" s="81">
        <v>794512000</v>
      </c>
      <c r="E484" s="82">
        <v>1.9101020355000533</v>
      </c>
      <c r="F484" s="82">
        <v>6.6781105729053158E-2</v>
      </c>
      <c r="G484" s="81">
        <v>576.62533099999996</v>
      </c>
      <c r="H484" s="82">
        <v>36.32</v>
      </c>
      <c r="I484" s="82">
        <v>-0.62533023741833205</v>
      </c>
      <c r="J484" s="81">
        <v>542874000</v>
      </c>
      <c r="K484" s="82">
        <v>52.687054454624828</v>
      </c>
      <c r="L484" s="82">
        <v>50.345369232937955</v>
      </c>
      <c r="M484" s="82">
        <v>72.569999999999993</v>
      </c>
      <c r="N484" s="83">
        <v>49.394277753346181</v>
      </c>
      <c r="O484" s="84">
        <v>429.17596117128863</v>
      </c>
      <c r="P484" s="83">
        <v>14.305865372376287</v>
      </c>
    </row>
    <row r="485" spans="1:16">
      <c r="A485" s="80" t="s">
        <v>535</v>
      </c>
      <c r="B485" s="80" t="s">
        <v>352</v>
      </c>
      <c r="C485" s="81">
        <v>6812625069</v>
      </c>
      <c r="D485" s="81">
        <v>829650000</v>
      </c>
      <c r="E485" s="82">
        <v>30.202881843882359</v>
      </c>
      <c r="F485" s="82">
        <v>3.0336971256837582</v>
      </c>
      <c r="G485" s="81">
        <v>109.24879199999999</v>
      </c>
      <c r="H485" s="82">
        <v>12.13</v>
      </c>
      <c r="I485" s="82">
        <v>-0.21017981898708449</v>
      </c>
      <c r="J485" s="81">
        <v>-265472500</v>
      </c>
      <c r="K485" s="82">
        <v>-37.502189492320298</v>
      </c>
      <c r="L485" s="82">
        <v>48.213101910444166</v>
      </c>
      <c r="M485" s="82">
        <v>13.16</v>
      </c>
      <c r="N485" s="83">
        <v>73.412428088980434</v>
      </c>
      <c r="O485" s="84">
        <v>225.12909325799939</v>
      </c>
      <c r="P485" s="83">
        <v>7.5043031085999798</v>
      </c>
    </row>
    <row r="486" spans="1:16">
      <c r="A486" s="90" t="s">
        <v>346</v>
      </c>
      <c r="B486" s="90" t="s">
        <v>715</v>
      </c>
      <c r="C486" s="91">
        <v>1352370851</v>
      </c>
      <c r="D486" s="91">
        <v>65000000</v>
      </c>
      <c r="E486" s="92">
        <v>26.241160992934041</v>
      </c>
      <c r="F486" s="92">
        <v>7.9158856690600423</v>
      </c>
      <c r="G486" s="91">
        <v>29.489985999999998</v>
      </c>
      <c r="H486" s="92">
        <v>51.7</v>
      </c>
      <c r="I486" s="92">
        <v>-1.744042387381846</v>
      </c>
      <c r="J486" s="91">
        <v>-149675006</v>
      </c>
      <c r="K486" s="92">
        <v>-22.147986417986179</v>
      </c>
      <c r="L486" s="92">
        <v>615.38461538461536</v>
      </c>
      <c r="M486" s="92">
        <v>45.36</v>
      </c>
      <c r="N486" s="93">
        <v>69.050759590759228</v>
      </c>
      <c r="O486" s="94">
        <v>8.5903634788251644</v>
      </c>
      <c r="P486" s="93">
        <v>0.28634544929417216</v>
      </c>
    </row>
    <row r="487" spans="1:16">
      <c r="A487" s="85" t="s">
        <v>682</v>
      </c>
      <c r="B487" s="85" t="s">
        <v>683</v>
      </c>
      <c r="C487" s="86">
        <v>10363411307</v>
      </c>
      <c r="D487" s="86">
        <v>0</v>
      </c>
      <c r="E487" s="87">
        <v>0</v>
      </c>
      <c r="F487" s="87">
        <v>0</v>
      </c>
      <c r="G487" s="86">
        <v>35.803426999999999</v>
      </c>
      <c r="H487" s="87">
        <v>255.75</v>
      </c>
      <c r="I487" s="87">
        <v>5.403509664041394</v>
      </c>
      <c r="J487" s="86">
        <v>2089864424</v>
      </c>
      <c r="K487" s="87">
        <v>21.532497267870617</v>
      </c>
      <c r="L487" s="87">
        <v>0</v>
      </c>
      <c r="M487" s="87">
        <v>19.89</v>
      </c>
      <c r="N487" s="88">
        <v>42.089484594348342</v>
      </c>
      <c r="O487" s="89">
        <v>2265.8777854820523</v>
      </c>
      <c r="P487" s="88">
        <v>75.529259516068407</v>
      </c>
    </row>
    <row r="488" spans="1:16">
      <c r="A488" s="85" t="s">
        <v>685</v>
      </c>
      <c r="B488" s="85" t="s">
        <v>683</v>
      </c>
      <c r="C488" s="86">
        <v>7810665698</v>
      </c>
      <c r="D488" s="86">
        <v>0</v>
      </c>
      <c r="E488" s="87">
        <v>0</v>
      </c>
      <c r="F488" s="87">
        <v>0</v>
      </c>
      <c r="G488" s="86">
        <v>451.23490800000002</v>
      </c>
      <c r="H488" s="87">
        <v>6.1</v>
      </c>
      <c r="I488" s="87">
        <v>-0.1559854004852852</v>
      </c>
      <c r="J488" s="86">
        <v>3157815002</v>
      </c>
      <c r="K488" s="87">
        <v>3.6346144383793133</v>
      </c>
      <c r="L488" s="87">
        <v>0</v>
      </c>
      <c r="M488" s="87">
        <v>27.99</v>
      </c>
      <c r="N488" s="88">
        <v>63.426380347460125</v>
      </c>
      <c r="O488" s="89">
        <v>622.5611566344312</v>
      </c>
      <c r="P488" s="88">
        <v>20.75203855448104</v>
      </c>
    </row>
    <row r="489" spans="1:16">
      <c r="A489" s="85" t="s">
        <v>435</v>
      </c>
      <c r="B489" s="85" t="s">
        <v>683</v>
      </c>
      <c r="C489" s="86">
        <v>11342832137</v>
      </c>
      <c r="D489" s="86">
        <v>0</v>
      </c>
      <c r="E489" s="87">
        <v>0</v>
      </c>
      <c r="F489" s="87">
        <v>0</v>
      </c>
      <c r="G489" s="86">
        <v>64.744270999999998</v>
      </c>
      <c r="H489" s="87">
        <v>104.1</v>
      </c>
      <c r="I489" s="87">
        <v>-0.97776873305031131</v>
      </c>
      <c r="J489" s="86">
        <v>1459724461</v>
      </c>
      <c r="K489" s="87">
        <v>30.135139319282807</v>
      </c>
      <c r="L489" s="87">
        <v>0</v>
      </c>
      <c r="M489" s="87">
        <v>15.05</v>
      </c>
      <c r="N489" s="88">
        <v>86.723233805975028</v>
      </c>
      <c r="O489" s="89">
        <v>549.39698068976782</v>
      </c>
      <c r="P489" s="88">
        <v>18.313232689658928</v>
      </c>
    </row>
    <row r="490" spans="1:16">
      <c r="A490" s="85" t="s">
        <v>686</v>
      </c>
      <c r="B490" s="85" t="s">
        <v>683</v>
      </c>
      <c r="C490" s="86">
        <v>35288102843</v>
      </c>
      <c r="D490" s="86">
        <v>0</v>
      </c>
      <c r="E490" s="87">
        <v>0</v>
      </c>
      <c r="F490" s="87">
        <v>0</v>
      </c>
      <c r="G490" s="86">
        <v>694.73875399999997</v>
      </c>
      <c r="H490" s="87">
        <v>26.26</v>
      </c>
      <c r="I490" s="87">
        <v>-0.33351058505492404</v>
      </c>
      <c r="J490" s="86">
        <v>9395308662</v>
      </c>
      <c r="K490" s="87">
        <v>6.0455704057634287</v>
      </c>
      <c r="L490" s="87">
        <v>0</v>
      </c>
      <c r="M490" s="87">
        <v>34.729999999999997</v>
      </c>
      <c r="N490" s="88">
        <v>37.409960967555847</v>
      </c>
      <c r="O490" s="89">
        <v>907.23302478074447</v>
      </c>
      <c r="P490" s="88">
        <v>30.241100826024816</v>
      </c>
    </row>
    <row r="491" spans="1:16">
      <c r="A491" s="85" t="s">
        <v>738</v>
      </c>
      <c r="B491" s="85" t="s">
        <v>683</v>
      </c>
      <c r="C491" s="86">
        <v>9346162322</v>
      </c>
      <c r="D491" s="86">
        <v>0</v>
      </c>
      <c r="E491" s="87">
        <v>0</v>
      </c>
      <c r="F491" s="87">
        <v>0</v>
      </c>
      <c r="G491" s="86">
        <v>8.9703370000000007</v>
      </c>
      <c r="H491" s="87">
        <v>151.9</v>
      </c>
      <c r="I491" s="87">
        <v>-3.6544784626147759</v>
      </c>
      <c r="J491" s="86">
        <v>2238951517</v>
      </c>
      <c r="K491" s="87">
        <v>13.765462337164132</v>
      </c>
      <c r="L491" s="87">
        <v>0</v>
      </c>
      <c r="M491" s="87">
        <v>5.5</v>
      </c>
      <c r="N491" s="88">
        <v>23.516401948437789</v>
      </c>
      <c r="O491" s="89">
        <v>87.497430710276888</v>
      </c>
      <c r="P491" s="88">
        <v>2.9165810236758962</v>
      </c>
    </row>
    <row r="492" spans="1:16">
      <c r="A492" s="85" t="s">
        <v>750</v>
      </c>
      <c r="B492" s="85" t="s">
        <v>683</v>
      </c>
      <c r="C492" s="86">
        <v>54752015449</v>
      </c>
      <c r="D492" s="86">
        <v>0</v>
      </c>
      <c r="E492" s="87">
        <v>0</v>
      </c>
      <c r="F492" s="87">
        <v>0</v>
      </c>
      <c r="G492" s="86">
        <v>4648.4724200000001</v>
      </c>
      <c r="H492" s="87">
        <v>5.99</v>
      </c>
      <c r="I492" s="87">
        <v>-7.4003934664979454E-2</v>
      </c>
      <c r="J492" s="86">
        <v>8018316367</v>
      </c>
      <c r="K492" s="87">
        <v>15.863679378317052</v>
      </c>
      <c r="L492" s="87">
        <v>0</v>
      </c>
      <c r="M492" s="87">
        <v>23.24</v>
      </c>
      <c r="N492" s="88">
        <v>304.66968663870136</v>
      </c>
      <c r="O492" s="89">
        <v>553.5691007065152</v>
      </c>
      <c r="P492" s="88">
        <v>18.452303356883839</v>
      </c>
    </row>
    <row r="493" spans="1:16">
      <c r="A493" s="106" t="s">
        <v>730</v>
      </c>
      <c r="B493" s="106" t="s">
        <v>693</v>
      </c>
      <c r="C493" s="107">
        <v>818057024</v>
      </c>
      <c r="D493" s="107">
        <v>100000000</v>
      </c>
      <c r="E493" s="108">
        <v>37.412527173186135</v>
      </c>
      <c r="F493" s="108">
        <v>11.003684462701804</v>
      </c>
      <c r="G493" s="107">
        <v>30.53511</v>
      </c>
      <c r="H493" s="108">
        <v>35.020000000000003</v>
      </c>
      <c r="I493" s="108">
        <v>0.3742495629776883</v>
      </c>
      <c r="J493" s="107">
        <v>56374948</v>
      </c>
      <c r="K493" s="108">
        <v>60.310476916094004</v>
      </c>
      <c r="L493" s="108">
        <v>400</v>
      </c>
      <c r="M493" s="108">
        <v>30.53</v>
      </c>
      <c r="N493" s="109">
        <v>18.965056441490265</v>
      </c>
      <c r="O493" s="110">
        <v>982.74401168218219</v>
      </c>
      <c r="P493" s="109">
        <v>32.758133722739409</v>
      </c>
    </row>
    <row r="494" spans="1:16">
      <c r="A494" s="106" t="s">
        <v>692</v>
      </c>
      <c r="B494" s="106" t="s">
        <v>693</v>
      </c>
      <c r="C494" s="107">
        <v>3482014185</v>
      </c>
      <c r="D494" s="107">
        <v>4364569202</v>
      </c>
      <c r="E494" s="108">
        <v>15.443203723886004</v>
      </c>
      <c r="F494" s="108">
        <v>2.2394374152270635</v>
      </c>
      <c r="G494" s="107">
        <v>1335.1741139999999</v>
      </c>
      <c r="H494" s="108">
        <v>1.94</v>
      </c>
      <c r="I494" s="108">
        <v>9.8225713288345951E-2</v>
      </c>
      <c r="J494" s="107">
        <v>-146085600</v>
      </c>
      <c r="K494" s="108">
        <v>-47.2053326200529</v>
      </c>
      <c r="L494" s="108">
        <v>9.164707477125253</v>
      </c>
      <c r="M494" s="108">
        <v>30.59</v>
      </c>
      <c r="N494" s="109">
        <v>99.461073524745089</v>
      </c>
      <c r="O494" s="110">
        <v>1432.8545136355506</v>
      </c>
      <c r="P494" s="109">
        <v>47.761817121185018</v>
      </c>
    </row>
    <row r="495" spans="1:16">
      <c r="A495" s="106" t="s">
        <v>706</v>
      </c>
      <c r="B495" s="106" t="s">
        <v>693</v>
      </c>
      <c r="C495" s="107">
        <v>8960111644</v>
      </c>
      <c r="D495" s="107">
        <v>6250000000</v>
      </c>
      <c r="E495" s="108">
        <v>5.5055752551920163</v>
      </c>
      <c r="F495" s="108">
        <v>0.28976711869431665</v>
      </c>
      <c r="G495" s="107">
        <v>2351.6406480000001</v>
      </c>
      <c r="H495" s="108">
        <v>3.09</v>
      </c>
      <c r="I495" s="108">
        <v>-4.4664788444670478E-5</v>
      </c>
      <c r="J495" s="107">
        <v>-1191006000</v>
      </c>
      <c r="K495" s="108">
        <v>-15.952900321241035</v>
      </c>
      <c r="L495" s="108">
        <v>6.4</v>
      </c>
      <c r="M495" s="108">
        <v>37.619999999999997</v>
      </c>
      <c r="N495" s="109">
        <v>22.517969335342844</v>
      </c>
      <c r="O495" s="110">
        <v>508.17188935302374</v>
      </c>
      <c r="P495" s="109">
        <v>16.939062978434126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1111.1949767616534</v>
      </c>
      <c r="P496" s="109">
        <v>37.039832558721777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66.832160658330281</v>
      </c>
      <c r="F498" s="47">
        <v>79.505506274041792</v>
      </c>
      <c r="G498" s="46">
        <v>12.279838</v>
      </c>
      <c r="H498" s="47">
        <v>48.74</v>
      </c>
      <c r="I498" s="47">
        <v>-2.0691624662848014</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23.114660783338287</v>
      </c>
      <c r="F499" s="47">
        <v>4.5862422189163272</v>
      </c>
      <c r="G499" s="46">
        <v>42.238092000000002</v>
      </c>
      <c r="H499" s="47">
        <v>40.98</v>
      </c>
      <c r="I499" s="47">
        <v>1.72459272876759</v>
      </c>
      <c r="J499" s="46">
        <v>33866409</v>
      </c>
      <c r="K499" s="47">
        <v>148.82002990042434</v>
      </c>
      <c r="L499" s="47">
        <v>333.33333333333331</v>
      </c>
      <c r="M499" s="47">
        <v>35.19</v>
      </c>
      <c r="N499" s="48">
        <v>66.675866194064966</v>
      </c>
      <c r="O499" s="49">
        <v>2175.5975754083729</v>
      </c>
      <c r="P499" s="48">
        <v>72.519919180279103</v>
      </c>
    </row>
    <row r="500" spans="1:16">
      <c r="A500" s="45" t="s">
        <v>130</v>
      </c>
      <c r="B500" s="45" t="s">
        <v>426</v>
      </c>
      <c r="C500" s="46">
        <v>753453064</v>
      </c>
      <c r="D500" s="46">
        <v>298200000</v>
      </c>
      <c r="E500" s="47">
        <v>45.21521249727855</v>
      </c>
      <c r="F500" s="47">
        <v>15.162713781783552</v>
      </c>
      <c r="G500" s="46">
        <v>83.863085999999996</v>
      </c>
      <c r="H500" s="47">
        <v>10.55</v>
      </c>
      <c r="I500" s="47">
        <v>-0.15613503665795392</v>
      </c>
      <c r="J500" s="46">
        <v>-7762713</v>
      </c>
      <c r="K500" s="47">
        <v>-384.14404860774835</v>
      </c>
      <c r="L500" s="47">
        <v>134.1381623071764</v>
      </c>
      <c r="M500" s="47">
        <v>28.12</v>
      </c>
      <c r="N500" s="48">
        <v>24.993520669107358</v>
      </c>
      <c r="O500" s="49">
        <v>156.19213418115339</v>
      </c>
      <c r="P500" s="48">
        <v>5.2064044727051133</v>
      </c>
    </row>
    <row r="501" spans="1:16">
      <c r="A501" s="45" t="s">
        <v>516</v>
      </c>
      <c r="B501" s="45" t="s">
        <v>426</v>
      </c>
      <c r="C501" s="46">
        <v>7942743158</v>
      </c>
      <c r="D501" s="46">
        <v>2400000000</v>
      </c>
      <c r="E501" s="47">
        <v>21.509928122424189</v>
      </c>
      <c r="F501" s="47">
        <v>8.9624700510100794</v>
      </c>
      <c r="G501" s="46">
        <v>958.66017199999999</v>
      </c>
      <c r="H501" s="47">
        <v>1.94</v>
      </c>
      <c r="I501" s="47">
        <v>-0.12981700520652906</v>
      </c>
      <c r="J501" s="46">
        <v>-166416272</v>
      </c>
      <c r="K501" s="47">
        <v>-14.421666650482353</v>
      </c>
      <c r="L501" s="47">
        <v>16.666666666666668</v>
      </c>
      <c r="M501" s="47">
        <v>39.94</v>
      </c>
      <c r="N501" s="48">
        <v>23.96871921754645</v>
      </c>
      <c r="O501" s="49">
        <v>12.522226766524298</v>
      </c>
      <c r="P501" s="48">
        <v>0.41740755888414327</v>
      </c>
    </row>
    <row r="502" spans="1:16">
      <c r="A502" s="25" t="s">
        <v>16</v>
      </c>
      <c r="B502" s="25" t="s">
        <v>353</v>
      </c>
      <c r="C502" s="26">
        <v>238701401</v>
      </c>
      <c r="D502" s="26">
        <v>1770000</v>
      </c>
      <c r="E502" s="27">
        <v>29.898024192808474</v>
      </c>
      <c r="F502" s="27">
        <v>11.231076523924328</v>
      </c>
      <c r="G502" s="26">
        <v>8.7624699999999992E-4</v>
      </c>
      <c r="H502" s="27">
        <v>1527</v>
      </c>
      <c r="I502" s="27">
        <v>-15.997194960434401</v>
      </c>
      <c r="J502" s="26">
        <v>-188709133</v>
      </c>
      <c r="K502" s="27">
        <v>-14.106789415433328</v>
      </c>
      <c r="L502" s="27">
        <v>22598.870056497177</v>
      </c>
      <c r="M502" s="27">
        <v>49.5</v>
      </c>
      <c r="N502" s="28">
        <v>91.202804858681304</v>
      </c>
      <c r="O502" s="29">
        <v>340.95328014315811</v>
      </c>
      <c r="P502" s="28">
        <v>11.36510933810527</v>
      </c>
    </row>
    <row r="503" spans="1:16">
      <c r="A503" s="25" t="s">
        <v>11</v>
      </c>
      <c r="B503" s="25" t="s">
        <v>353</v>
      </c>
      <c r="C503" s="26">
        <v>4795702538</v>
      </c>
      <c r="D503" s="26">
        <v>4873440</v>
      </c>
      <c r="E503" s="27">
        <v>13.392134556187381</v>
      </c>
      <c r="F503" s="27">
        <v>0.7269798622189072</v>
      </c>
      <c r="G503" s="26">
        <v>7.7739300000000003E-4</v>
      </c>
      <c r="H503" s="27">
        <v>3842.5</v>
      </c>
      <c r="I503" s="27">
        <v>19.576290729056382</v>
      </c>
      <c r="J503" s="26">
        <v>-148778729</v>
      </c>
      <c r="K503" s="27">
        <v>-123.81879670446708</v>
      </c>
      <c r="L503" s="27">
        <v>8207.7546866279263</v>
      </c>
      <c r="M503" s="27">
        <v>15.95</v>
      </c>
      <c r="N503" s="28">
        <v>27.742498663634347</v>
      </c>
      <c r="O503" s="29">
        <v>1461.0032524209994</v>
      </c>
      <c r="P503" s="28">
        <v>48.700108414033316</v>
      </c>
    </row>
    <row r="504" spans="1:16">
      <c r="A504" s="25" t="s">
        <v>113</v>
      </c>
      <c r="B504" s="25" t="s">
        <v>353</v>
      </c>
      <c r="C504" s="26">
        <v>10527575581</v>
      </c>
      <c r="D504" s="26">
        <v>18000000</v>
      </c>
      <c r="E504" s="27">
        <v>11.163344399556637</v>
      </c>
      <c r="F504" s="27">
        <v>2.1239239725183858</v>
      </c>
      <c r="G504" s="26">
        <v>12.229931000000001</v>
      </c>
      <c r="H504" s="27">
        <v>293</v>
      </c>
      <c r="I504" s="27">
        <v>-1.6786417720755367</v>
      </c>
      <c r="J504" s="26">
        <v>62342924</v>
      </c>
      <c r="K504" s="27">
        <v>84.307883922800926</v>
      </c>
      <c r="L504" s="27">
        <v>2222.2222222222222</v>
      </c>
      <c r="M504" s="27">
        <v>67.94</v>
      </c>
      <c r="N504" s="28">
        <v>26.71039890836218</v>
      </c>
      <c r="O504" s="29">
        <v>462.81593193085996</v>
      </c>
      <c r="P504" s="28">
        <v>15.427197731028665</v>
      </c>
    </row>
    <row r="505" spans="1:16">
      <c r="A505" s="25" t="s">
        <v>171</v>
      </c>
      <c r="B505" s="25" t="s">
        <v>353</v>
      </c>
      <c r="C505" s="26">
        <v>58292296</v>
      </c>
      <c r="D505" s="26">
        <v>39000000</v>
      </c>
      <c r="E505" s="27">
        <v>35.984247895483747</v>
      </c>
      <c r="F505" s="27">
        <v>14.645603539065425</v>
      </c>
      <c r="G505" s="26">
        <v>17.102171999999999</v>
      </c>
      <c r="H505" s="27">
        <v>65</v>
      </c>
      <c r="I505" s="27">
        <v>-4.7212392660138818</v>
      </c>
      <c r="J505" s="26">
        <v>-7099673</v>
      </c>
      <c r="K505" s="27">
        <v>-346.07227684993381</v>
      </c>
      <c r="L505" s="27">
        <v>1025.6410256410256</v>
      </c>
      <c r="M505" s="27">
        <v>43.85</v>
      </c>
      <c r="N505" s="28">
        <v>69.007396190071745</v>
      </c>
      <c r="O505" s="29">
        <v>300</v>
      </c>
      <c r="P505" s="28">
        <v>10</v>
      </c>
    </row>
    <row r="506" spans="1:16">
      <c r="A506" s="25" t="s">
        <v>150</v>
      </c>
      <c r="B506" s="25" t="s">
        <v>353</v>
      </c>
      <c r="C506" s="26">
        <v>4808797069</v>
      </c>
      <c r="D506" s="26">
        <v>39916800</v>
      </c>
      <c r="E506" s="27">
        <v>50.337581800108737</v>
      </c>
      <c r="F506" s="27">
        <v>16.377435780744968</v>
      </c>
      <c r="G506" s="26">
        <v>10.270289999999999</v>
      </c>
      <c r="H506" s="27">
        <v>77.400000000000006</v>
      </c>
      <c r="I506" s="27">
        <v>-1.1762119522375087</v>
      </c>
      <c r="J506" s="26">
        <v>25018829</v>
      </c>
      <c r="K506" s="27">
        <v>122.85121737712025</v>
      </c>
      <c r="L506" s="27">
        <v>1002.0843354176687</v>
      </c>
      <c r="M506" s="27">
        <v>25.72</v>
      </c>
      <c r="N506" s="28">
        <v>22.005448192975141</v>
      </c>
      <c r="O506" s="29">
        <v>453.58723741123686</v>
      </c>
      <c r="P506" s="28">
        <v>15.119574580374563</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364.5089239648338</v>
      </c>
      <c r="P507" s="28">
        <v>12.150297465494459</v>
      </c>
    </row>
    <row r="508" spans="1:16">
      <c r="A508" s="25" t="s">
        <v>151</v>
      </c>
      <c r="B508" s="25" t="s">
        <v>353</v>
      </c>
      <c r="C508" s="26">
        <v>22759617000</v>
      </c>
      <c r="D508" s="26">
        <v>150214000</v>
      </c>
      <c r="E508" s="27">
        <v>7.3881345105841634</v>
      </c>
      <c r="F508" s="27">
        <v>0.23646183081957445</v>
      </c>
      <c r="G508" s="26">
        <v>25.942046000000001</v>
      </c>
      <c r="H508" s="27">
        <v>208.7</v>
      </c>
      <c r="I508" s="27">
        <v>-1.9980300746826458</v>
      </c>
      <c r="J508" s="26">
        <v>-859532000</v>
      </c>
      <c r="K508" s="27">
        <v>-36.350609401395175</v>
      </c>
      <c r="L508" s="27">
        <v>266.2867642163846</v>
      </c>
      <c r="M508" s="27">
        <v>17.27</v>
      </c>
      <c r="N508" s="28">
        <v>19.083491350124977</v>
      </c>
      <c r="O508" s="29">
        <v>278.57095643029015</v>
      </c>
      <c r="P508" s="28">
        <v>9.2856985476763381</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463.57317669023223</v>
      </c>
      <c r="P509" s="28">
        <v>15.45243922300774</v>
      </c>
    </row>
    <row r="510" spans="1:16">
      <c r="A510" s="25" t="s">
        <v>275</v>
      </c>
      <c r="B510" s="25" t="s">
        <v>353</v>
      </c>
      <c r="C510" s="26">
        <v>27204728000</v>
      </c>
      <c r="D510" s="26">
        <v>191447000</v>
      </c>
      <c r="E510" s="27">
        <v>4.2490010725088139</v>
      </c>
      <c r="F510" s="27">
        <v>9.1711312642788992E-2</v>
      </c>
      <c r="G510" s="26">
        <v>39.326844000000001</v>
      </c>
      <c r="H510" s="27">
        <v>239.4</v>
      </c>
      <c r="I510" s="27">
        <v>1.4478998642503029</v>
      </c>
      <c r="J510" s="26">
        <v>-324227000</v>
      </c>
      <c r="K510" s="27">
        <v>-142.89425001619236</v>
      </c>
      <c r="L510" s="27">
        <v>208.93510997821852</v>
      </c>
      <c r="M510" s="27">
        <v>20.54</v>
      </c>
      <c r="N510" s="28">
        <v>28.748870296216207</v>
      </c>
      <c r="O510" s="29">
        <v>1729.2443866252386</v>
      </c>
      <c r="P510" s="28">
        <v>57.641479554174616</v>
      </c>
    </row>
    <row r="511" spans="1:16">
      <c r="A511" s="25" t="s">
        <v>513</v>
      </c>
      <c r="B511" s="25" t="s">
        <v>353</v>
      </c>
      <c r="C511" s="26">
        <v>2452293810</v>
      </c>
      <c r="D511" s="26">
        <v>228600000</v>
      </c>
      <c r="E511" s="27">
        <v>53.978605676801493</v>
      </c>
      <c r="F511" s="27">
        <v>19.677240331292467</v>
      </c>
      <c r="G511" s="26">
        <v>61.006332999999998</v>
      </c>
      <c r="H511" s="27">
        <v>12.15</v>
      </c>
      <c r="I511" s="27">
        <v>-1.825906622471507E-2</v>
      </c>
      <c r="J511" s="26">
        <v>-12902172</v>
      </c>
      <c r="K511" s="27">
        <v>-212.61536429680211</v>
      </c>
      <c r="L511" s="27">
        <v>174.97812773403325</v>
      </c>
      <c r="M511" s="27">
        <v>26.68</v>
      </c>
      <c r="N511" s="28">
        <v>45.152623224898072</v>
      </c>
      <c r="O511" s="29">
        <v>367.16766998387652</v>
      </c>
      <c r="P511" s="28">
        <v>12.238922332795884</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33.904247292534798</v>
      </c>
      <c r="F513" s="27">
        <v>26.160684639301543</v>
      </c>
      <c r="G513" s="26">
        <v>267.548676</v>
      </c>
      <c r="H513" s="27">
        <v>4.41</v>
      </c>
      <c r="I513" s="27">
        <v>0.13682703746396996</v>
      </c>
      <c r="J513" s="26">
        <v>-12403957</v>
      </c>
      <c r="K513" s="27">
        <v>-104.48278722668903</v>
      </c>
      <c r="L513" s="27">
        <v>123.45679012345678</v>
      </c>
      <c r="M513" s="27">
        <v>82.57</v>
      </c>
      <c r="N513" s="28">
        <v>35.789087952675509</v>
      </c>
      <c r="O513" s="29">
        <v>1801.9864381481098</v>
      </c>
      <c r="P513" s="28">
        <v>60.066214604936995</v>
      </c>
    </row>
    <row r="514" spans="1:16">
      <c r="A514" s="25" t="s">
        <v>462</v>
      </c>
      <c r="B514" s="25" t="s">
        <v>353</v>
      </c>
      <c r="C514" s="26">
        <v>13842631067</v>
      </c>
      <c r="D514" s="26">
        <v>361000000</v>
      </c>
      <c r="E514" s="27">
        <v>22.638796195595575</v>
      </c>
      <c r="F514" s="27">
        <v>2.9862546096287526</v>
      </c>
      <c r="G514" s="26">
        <v>83.034749000000005</v>
      </c>
      <c r="H514" s="27">
        <v>21.28</v>
      </c>
      <c r="I514" s="27">
        <v>0.17710244950443155</v>
      </c>
      <c r="J514" s="26">
        <v>-428282693</v>
      </c>
      <c r="K514" s="27">
        <v>-17.70092540255882</v>
      </c>
      <c r="L514" s="27">
        <v>110.80332409972299</v>
      </c>
      <c r="M514" s="27">
        <v>23</v>
      </c>
      <c r="N514" s="28">
        <v>49.621464949248171</v>
      </c>
      <c r="O514" s="29">
        <v>833.84978072984495</v>
      </c>
      <c r="P514" s="28">
        <v>27.794992690994832</v>
      </c>
    </row>
    <row r="515" spans="1:16">
      <c r="A515" s="25" t="s">
        <v>170</v>
      </c>
      <c r="B515" s="25" t="s">
        <v>353</v>
      </c>
      <c r="C515" s="26">
        <v>6815590152</v>
      </c>
      <c r="D515" s="26">
        <v>380000000</v>
      </c>
      <c r="E515" s="27">
        <v>15.354076598693709</v>
      </c>
      <c r="F515" s="27">
        <v>1.8366120333365681</v>
      </c>
      <c r="G515" s="26">
        <v>113.969858</v>
      </c>
      <c r="H515" s="27">
        <v>22.86</v>
      </c>
      <c r="I515" s="27">
        <v>0.6919917579986965</v>
      </c>
      <c r="J515" s="26">
        <v>-422832425</v>
      </c>
      <c r="K515" s="27">
        <v>-19.771425996953759</v>
      </c>
      <c r="L515" s="27">
        <v>105.26315789473684</v>
      </c>
      <c r="M515" s="27">
        <v>29.99</v>
      </c>
      <c r="N515" s="28">
        <v>56.972341440900088</v>
      </c>
      <c r="O515" s="29">
        <v>2243.7355284681416</v>
      </c>
      <c r="P515" s="28">
        <v>74.791184282271388</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408.35134590969994</v>
      </c>
      <c r="P516" s="28">
        <v>13.611711530323332</v>
      </c>
    </row>
    <row r="517" spans="1:16">
      <c r="A517" s="25" t="s">
        <v>638</v>
      </c>
      <c r="B517" s="25" t="s">
        <v>353</v>
      </c>
      <c r="C517" s="26">
        <v>4561332204</v>
      </c>
      <c r="D517" s="26">
        <v>413000000</v>
      </c>
      <c r="E517" s="27">
        <v>43.191049404807465</v>
      </c>
      <c r="F517" s="27">
        <v>13.072351514772235</v>
      </c>
      <c r="G517" s="26">
        <v>112.701047</v>
      </c>
      <c r="H517" s="27">
        <v>8.2200000000000006</v>
      </c>
      <c r="I517" s="27">
        <v>-0.11712119066515216</v>
      </c>
      <c r="J517" s="26">
        <v>-320710072</v>
      </c>
      <c r="K517" s="27">
        <v>-10.302139809316621</v>
      </c>
      <c r="L517" s="27">
        <v>96.852300242130752</v>
      </c>
      <c r="M517" s="27">
        <v>27.28</v>
      </c>
      <c r="N517" s="28">
        <v>66.311507968125198</v>
      </c>
      <c r="O517" s="29">
        <v>697.65442972684184</v>
      </c>
      <c r="P517" s="28">
        <v>23.255147657561395</v>
      </c>
    </row>
    <row r="518" spans="1:16">
      <c r="A518" s="25" t="s">
        <v>273</v>
      </c>
      <c r="B518" s="25" t="s">
        <v>353</v>
      </c>
      <c r="C518" s="26">
        <v>7127430217</v>
      </c>
      <c r="D518" s="26">
        <v>460000000</v>
      </c>
      <c r="E518" s="27">
        <v>12.878250309399965</v>
      </c>
      <c r="F518" s="27">
        <v>1.1198478529913012</v>
      </c>
      <c r="G518" s="26">
        <v>119.470669</v>
      </c>
      <c r="H518" s="27">
        <v>26</v>
      </c>
      <c r="I518" s="27">
        <v>-9.7495352809751523E-2</v>
      </c>
      <c r="J518" s="26">
        <v>6350791</v>
      </c>
      <c r="K518" s="27">
        <v>1810.7980564940651</v>
      </c>
      <c r="L518" s="27">
        <v>86.956521739130437</v>
      </c>
      <c r="M518" s="27">
        <v>25.97</v>
      </c>
      <c r="N518" s="28">
        <v>26.686013538602005</v>
      </c>
      <c r="O518" s="29">
        <v>259.15133215677281</v>
      </c>
      <c r="P518" s="28">
        <v>8.6383777385590932</v>
      </c>
    </row>
    <row r="519" spans="1:16">
      <c r="A519" s="25" t="s">
        <v>472</v>
      </c>
      <c r="B519" s="25" t="s">
        <v>353</v>
      </c>
      <c r="C519" s="26">
        <v>6438662624</v>
      </c>
      <c r="D519" s="26">
        <v>514778661</v>
      </c>
      <c r="E519" s="27">
        <v>16.059470548410932</v>
      </c>
      <c r="F519" s="27">
        <v>1.418038448992117</v>
      </c>
      <c r="G519" s="26">
        <v>109.374763</v>
      </c>
      <c r="H519" s="27">
        <v>22.78</v>
      </c>
      <c r="I519" s="27">
        <v>-0.45402219551413481</v>
      </c>
      <c r="J519" s="26">
        <v>-133038799</v>
      </c>
      <c r="K519" s="27">
        <v>-85.126524195396556</v>
      </c>
      <c r="L519" s="27">
        <v>77.703298583310939</v>
      </c>
      <c r="M519" s="27">
        <v>21.24</v>
      </c>
      <c r="N519" s="28">
        <v>68.970846194431985</v>
      </c>
      <c r="O519" s="29">
        <v>86.698591883547024</v>
      </c>
      <c r="P519" s="28">
        <v>2.8899530627849006</v>
      </c>
    </row>
    <row r="520" spans="1:16">
      <c r="A520" s="25" t="s">
        <v>526</v>
      </c>
      <c r="B520" s="25" t="s">
        <v>353</v>
      </c>
      <c r="C520" s="26">
        <v>8353028000</v>
      </c>
      <c r="D520" s="26">
        <v>516180000</v>
      </c>
      <c r="E520" s="27">
        <v>13.359487350276469</v>
      </c>
      <c r="F520" s="27">
        <v>1.2324500451371216</v>
      </c>
      <c r="G520" s="26">
        <v>138.27239</v>
      </c>
      <c r="H520" s="27">
        <v>21.66</v>
      </c>
      <c r="I520" s="27">
        <v>-0.54129323718386502</v>
      </c>
      <c r="J520" s="26">
        <v>9266000</v>
      </c>
      <c r="K520" s="27">
        <v>1169.8445931361969</v>
      </c>
      <c r="L520" s="27">
        <v>77.492347630671475</v>
      </c>
      <c r="M520" s="27">
        <v>26.78</v>
      </c>
      <c r="N520" s="28">
        <v>19.880042034781134</v>
      </c>
      <c r="O520" s="29">
        <v>67.31948027015693</v>
      </c>
      <c r="P520" s="28">
        <v>2.2439826756718975</v>
      </c>
    </row>
    <row r="521" spans="1:16">
      <c r="A521" s="25" t="s">
        <v>381</v>
      </c>
      <c r="B521" s="25" t="s">
        <v>353</v>
      </c>
      <c r="C521" s="26">
        <v>7835710127</v>
      </c>
      <c r="D521" s="26">
        <v>660000000</v>
      </c>
      <c r="E521" s="27">
        <v>60.800012646402628</v>
      </c>
      <c r="F521" s="27">
        <v>6.4510666164165427</v>
      </c>
      <c r="G521" s="26">
        <v>49.182918000000001</v>
      </c>
      <c r="H521" s="27">
        <v>13.38</v>
      </c>
      <c r="I521" s="27">
        <v>6.57844190794723E-2</v>
      </c>
      <c r="J521" s="26">
        <v>392044758</v>
      </c>
      <c r="K521" s="27">
        <v>24.040112277180352</v>
      </c>
      <c r="L521" s="27">
        <v>60.606060606060609</v>
      </c>
      <c r="M521" s="27">
        <v>7.45</v>
      </c>
      <c r="N521" s="28">
        <v>67.709360458601765</v>
      </c>
      <c r="O521" s="29">
        <v>495.5518502586483</v>
      </c>
      <c r="P521" s="28">
        <v>16.51839500862161</v>
      </c>
    </row>
    <row r="522" spans="1:16">
      <c r="A522" s="25" t="s">
        <v>157</v>
      </c>
      <c r="B522" s="25" t="s">
        <v>353</v>
      </c>
      <c r="C522" s="26">
        <v>2077382264</v>
      </c>
      <c r="D522" s="26">
        <v>720000000</v>
      </c>
      <c r="E522" s="27">
        <v>56.206653428875654</v>
      </c>
      <c r="F522" s="27">
        <v>39.032398214496979</v>
      </c>
      <c r="G522" s="26">
        <v>247.17509200000001</v>
      </c>
      <c r="H522" s="27">
        <v>2.88</v>
      </c>
      <c r="I522" s="27">
        <v>-1.7155972882712867E-2</v>
      </c>
      <c r="J522" s="26">
        <v>-115858447</v>
      </c>
      <c r="K522" s="27">
        <v>-12.428959970437027</v>
      </c>
      <c r="L522" s="27">
        <v>55.555555555555557</v>
      </c>
      <c r="M522" s="27">
        <v>34.32</v>
      </c>
      <c r="N522" s="28">
        <v>72.640640206856915</v>
      </c>
      <c r="O522" s="29">
        <v>360.56989021079585</v>
      </c>
      <c r="P522" s="28">
        <v>12.018996340359861</v>
      </c>
    </row>
    <row r="523" spans="1:16">
      <c r="A523" s="25" t="s">
        <v>274</v>
      </c>
      <c r="B523" s="25" t="s">
        <v>353</v>
      </c>
      <c r="C523" s="26">
        <v>34760766000</v>
      </c>
      <c r="D523" s="26">
        <v>945591000</v>
      </c>
      <c r="E523" s="27">
        <v>2.1576442800237761</v>
      </c>
      <c r="F523" s="27">
        <v>5.3064986822041776E-2</v>
      </c>
      <c r="G523" s="26">
        <v>426.23041999999998</v>
      </c>
      <c r="H523" s="27">
        <v>43.5</v>
      </c>
      <c r="I523" s="27">
        <v>-0.67152923004265119</v>
      </c>
      <c r="J523" s="26">
        <v>704762000</v>
      </c>
      <c r="K523" s="27">
        <v>57.693821460294394</v>
      </c>
      <c r="L523" s="27">
        <v>42.30158704979214</v>
      </c>
      <c r="M523" s="27">
        <v>45.07</v>
      </c>
      <c r="N523" s="28">
        <v>51.396510871973511</v>
      </c>
      <c r="O523" s="29">
        <v>196.31372708969963</v>
      </c>
      <c r="P523" s="28">
        <v>6.5437909029899872</v>
      </c>
    </row>
    <row r="524" spans="1:16">
      <c r="A524" s="25" t="s">
        <v>276</v>
      </c>
      <c r="B524" s="25" t="s">
        <v>353</v>
      </c>
      <c r="C524" s="26">
        <v>17087095351</v>
      </c>
      <c r="D524" s="26">
        <v>1500000000</v>
      </c>
      <c r="E524" s="27">
        <v>12.773606662968708</v>
      </c>
      <c r="F524" s="27">
        <v>1.7031475550624944</v>
      </c>
      <c r="G524" s="26">
        <v>545.59110899999996</v>
      </c>
      <c r="H524" s="27">
        <v>5.74</v>
      </c>
      <c r="I524" s="27">
        <v>0.15381884283188629</v>
      </c>
      <c r="J524" s="26">
        <v>-292614183</v>
      </c>
      <c r="K524" s="27">
        <v>-25.631020079433402</v>
      </c>
      <c r="L524" s="27">
        <v>26.666666666666668</v>
      </c>
      <c r="M524" s="27">
        <v>36.369999999999997</v>
      </c>
      <c r="N524" s="28">
        <v>34.090190118006674</v>
      </c>
      <c r="O524" s="29">
        <v>1736.02779639249</v>
      </c>
      <c r="P524" s="28">
        <v>57.867593213082998</v>
      </c>
    </row>
    <row r="525" spans="1:16">
      <c r="A525" s="25" t="s">
        <v>149</v>
      </c>
      <c r="B525" s="25" t="s">
        <v>353</v>
      </c>
      <c r="C525" s="26">
        <v>13453377967</v>
      </c>
      <c r="D525" s="26">
        <v>1600000000</v>
      </c>
      <c r="E525" s="27">
        <v>4.7930182978266531</v>
      </c>
      <c r="F525" s="27">
        <v>0.14264935410198373</v>
      </c>
      <c r="G525" s="26">
        <v>405.15482900000001</v>
      </c>
      <c r="H525" s="27">
        <v>20.6</v>
      </c>
      <c r="I525" s="27">
        <v>-2.8509777635420406</v>
      </c>
      <c r="J525" s="26">
        <v>-433674414</v>
      </c>
      <c r="K525" s="27">
        <v>-77.477478300114797</v>
      </c>
      <c r="L525" s="27">
        <v>25</v>
      </c>
      <c r="M525" s="27">
        <v>25.32</v>
      </c>
      <c r="N525" s="28">
        <v>29.110551719318927</v>
      </c>
      <c r="O525" s="29">
        <v>528.13136420533419</v>
      </c>
      <c r="P525" s="28">
        <v>17.604378806844473</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1.9630584694794619</v>
      </c>
      <c r="F527" s="27">
        <v>1.9227805245191604E-2</v>
      </c>
      <c r="G527" s="26">
        <v>961.42923199999996</v>
      </c>
      <c r="H527" s="27">
        <v>21.2</v>
      </c>
      <c r="I527" s="27">
        <v>0.28174924095673504</v>
      </c>
      <c r="J527" s="26">
        <v>102523000</v>
      </c>
      <c r="K527" s="27">
        <v>995.82314212420624</v>
      </c>
      <c r="L527" s="27">
        <v>8.2276491796210998</v>
      </c>
      <c r="M527" s="27">
        <v>19.77</v>
      </c>
      <c r="N527" s="28">
        <v>18.70120916399916</v>
      </c>
      <c r="O527" s="29">
        <v>816.66638070269801</v>
      </c>
      <c r="P527" s="28">
        <v>27.222212690089933</v>
      </c>
    </row>
    <row r="528" spans="1:16">
      <c r="A528" s="25" t="s">
        <v>93</v>
      </c>
      <c r="B528" s="25" t="s">
        <v>353</v>
      </c>
      <c r="C528" s="26">
        <v>23667886165</v>
      </c>
      <c r="D528" s="26">
        <v>5580000000</v>
      </c>
      <c r="E528" s="27">
        <v>3.0811221914119247</v>
      </c>
      <c r="F528" s="27">
        <v>0.18405747857896801</v>
      </c>
      <c r="G528" s="26">
        <v>3586.7231099999999</v>
      </c>
      <c r="H528" s="27">
        <v>3.62</v>
      </c>
      <c r="I528" s="27">
        <v>-0.32659195310629219</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42.780791443893051</v>
      </c>
      <c r="F529" s="52">
        <v>15.288409342944002</v>
      </c>
      <c r="G529" s="51">
        <v>7.6577849999999996</v>
      </c>
      <c r="H529" s="52">
        <v>122.1</v>
      </c>
      <c r="I529" s="52">
        <v>-0.1941190460816955</v>
      </c>
      <c r="J529" s="51">
        <v>17853471</v>
      </c>
      <c r="K529" s="52">
        <v>156.73422831896386</v>
      </c>
      <c r="L529" s="52">
        <v>1758.2417582417581</v>
      </c>
      <c r="M529" s="52">
        <v>33.659999999999997</v>
      </c>
      <c r="N529" s="53">
        <v>36.10957121615575</v>
      </c>
      <c r="O529" s="54">
        <v>1130.1430937094469</v>
      </c>
      <c r="P529" s="53">
        <v>37.671436456981567</v>
      </c>
    </row>
    <row r="530" spans="1:16">
      <c r="A530" s="50" t="s">
        <v>95</v>
      </c>
      <c r="B530" s="50" t="s">
        <v>355</v>
      </c>
      <c r="C530" s="51">
        <v>418442261</v>
      </c>
      <c r="D530" s="51">
        <v>23000000</v>
      </c>
      <c r="E530" s="52">
        <v>88.604115262435414</v>
      </c>
      <c r="F530" s="52">
        <v>101.37770624992611</v>
      </c>
      <c r="G530" s="51">
        <v>11.696857</v>
      </c>
      <c r="H530" s="52">
        <v>38.6</v>
      </c>
      <c r="I530" s="52">
        <v>-0.60260845542410379</v>
      </c>
      <c r="J530" s="51">
        <v>-26354647</v>
      </c>
      <c r="K530" s="52">
        <v>-33.16303193133264</v>
      </c>
      <c r="L530" s="52">
        <v>1739.1304347826087</v>
      </c>
      <c r="M530" s="52">
        <v>50.85</v>
      </c>
      <c r="N530" s="53">
        <v>77.610472899512956</v>
      </c>
      <c r="O530" s="54">
        <v>448.14199832625832</v>
      </c>
      <c r="P530" s="53">
        <v>14.938066610875277</v>
      </c>
    </row>
    <row r="531" spans="1:16">
      <c r="A531" s="50" t="s">
        <v>464</v>
      </c>
      <c r="B531" s="50" t="s">
        <v>355</v>
      </c>
      <c r="C531" s="51">
        <v>2001882616</v>
      </c>
      <c r="D531" s="51">
        <v>24000000</v>
      </c>
      <c r="E531" s="52">
        <v>53.770378973631004</v>
      </c>
      <c r="F531" s="52">
        <v>6.0716326754325882</v>
      </c>
      <c r="G531" s="51">
        <v>2.016016</v>
      </c>
      <c r="H531" s="52">
        <v>369</v>
      </c>
      <c r="I531" s="52">
        <v>-5.1300098489877541</v>
      </c>
      <c r="J531" s="51">
        <v>3056816</v>
      </c>
      <c r="K531" s="52">
        <v>2897.1321793657189</v>
      </c>
      <c r="L531" s="52">
        <v>1666.6666666666667</v>
      </c>
      <c r="M531" s="52">
        <v>8.4</v>
      </c>
      <c r="N531" s="53">
        <v>86.727216051470165</v>
      </c>
      <c r="O531" s="54">
        <v>255.97064421954389</v>
      </c>
      <c r="P531" s="53">
        <v>8.5323548073181303</v>
      </c>
    </row>
    <row r="532" spans="1:16">
      <c r="A532" s="50" t="s">
        <v>60</v>
      </c>
      <c r="B532" s="50" t="s">
        <v>355</v>
      </c>
      <c r="C532" s="51">
        <v>385874216</v>
      </c>
      <c r="D532" s="51">
        <v>30000000</v>
      </c>
      <c r="E532" s="52">
        <v>39.124767219861525</v>
      </c>
      <c r="F532" s="52">
        <v>15.525701277722828</v>
      </c>
      <c r="G532" s="51">
        <v>12.224814</v>
      </c>
      <c r="H532" s="52">
        <v>83.65</v>
      </c>
      <c r="I532" s="52">
        <v>-4.3765321889101045</v>
      </c>
      <c r="J532" s="51">
        <v>11913466</v>
      </c>
      <c r="K532" s="52">
        <v>211.52534451351102</v>
      </c>
      <c r="L532" s="52">
        <v>1333.3333333333333</v>
      </c>
      <c r="M532" s="52">
        <v>40.74</v>
      </c>
      <c r="N532" s="53">
        <v>89.311552722303588</v>
      </c>
      <c r="O532" s="54">
        <v>737.43668952954658</v>
      </c>
      <c r="P532" s="53">
        <v>24.58122298431822</v>
      </c>
    </row>
    <row r="533" spans="1:16">
      <c r="A533" s="50" t="s">
        <v>335</v>
      </c>
      <c r="B533" s="50" t="s">
        <v>355</v>
      </c>
      <c r="C533" s="51">
        <v>447890029</v>
      </c>
      <c r="D533" s="51">
        <v>31862500</v>
      </c>
      <c r="E533" s="52">
        <v>59.915895542150778</v>
      </c>
      <c r="F533" s="52">
        <v>85.475081910411603</v>
      </c>
      <c r="G533" s="51">
        <v>29.645479000000002</v>
      </c>
      <c r="H533" s="52">
        <v>22.52</v>
      </c>
      <c r="I533" s="52">
        <v>-0.65399169837617421</v>
      </c>
      <c r="J533" s="51">
        <v>-12400268</v>
      </c>
      <c r="K533" s="52">
        <v>-56.529020179241286</v>
      </c>
      <c r="L533" s="52">
        <v>1255.3942722636327</v>
      </c>
      <c r="M533" s="52">
        <v>93.04</v>
      </c>
      <c r="N533" s="53">
        <v>40.883360709649878</v>
      </c>
      <c r="O533" s="54">
        <v>37.056114157930892</v>
      </c>
      <c r="P533" s="53">
        <v>1.235203805264363</v>
      </c>
    </row>
    <row r="534" spans="1:16">
      <c r="A534" s="50" t="s">
        <v>278</v>
      </c>
      <c r="B534" s="50" t="s">
        <v>355</v>
      </c>
      <c r="C534" s="51">
        <v>3337733172</v>
      </c>
      <c r="D534" s="51">
        <v>38700772</v>
      </c>
      <c r="E534" s="52">
        <v>26.675033299775581</v>
      </c>
      <c r="F534" s="52">
        <v>6.2660326963305168</v>
      </c>
      <c r="G534" s="51">
        <v>13.534167</v>
      </c>
      <c r="H534" s="52">
        <v>110.8</v>
      </c>
      <c r="I534" s="52">
        <v>-11.324466572576142</v>
      </c>
      <c r="J534" s="51">
        <v>-6595639</v>
      </c>
      <c r="K534" s="52">
        <v>-645.43934560396644</v>
      </c>
      <c r="L534" s="52">
        <v>1033.5711132584124</v>
      </c>
      <c r="M534" s="52">
        <v>34.97</v>
      </c>
      <c r="N534" s="53">
        <v>45.16276237742197</v>
      </c>
      <c r="O534" s="54">
        <v>600</v>
      </c>
      <c r="P534" s="53">
        <v>20</v>
      </c>
    </row>
    <row r="535" spans="1:16">
      <c r="A535" s="50" t="s">
        <v>347</v>
      </c>
      <c r="B535" s="50" t="s">
        <v>355</v>
      </c>
      <c r="C535" s="51">
        <v>765978559</v>
      </c>
      <c r="D535" s="51">
        <v>45500000</v>
      </c>
      <c r="E535" s="52">
        <v>73.796450460839452</v>
      </c>
      <c r="F535" s="52">
        <v>47.70294147436293</v>
      </c>
      <c r="G535" s="51">
        <v>15.667655999999999</v>
      </c>
      <c r="H535" s="52">
        <v>34.6</v>
      </c>
      <c r="I535" s="52">
        <v>-1.3652448729027284</v>
      </c>
      <c r="J535" s="51">
        <v>-12773903</v>
      </c>
      <c r="K535" s="52">
        <v>-121.10628990998288</v>
      </c>
      <c r="L535" s="52">
        <v>879.12087912087907</v>
      </c>
      <c r="M535" s="52">
        <v>34.43</v>
      </c>
      <c r="N535" s="53">
        <v>45.463593429918454</v>
      </c>
      <c r="O535" s="54">
        <v>366.91207811575725</v>
      </c>
      <c r="P535" s="53">
        <v>12.230402603858575</v>
      </c>
    </row>
    <row r="536" spans="1:16">
      <c r="A536" s="50" t="s">
        <v>280</v>
      </c>
      <c r="B536" s="50" t="s">
        <v>355</v>
      </c>
      <c r="C536" s="51">
        <v>-355894230</v>
      </c>
      <c r="D536" s="51">
        <v>64864800</v>
      </c>
      <c r="E536" s="52">
        <v>16.595680731732884</v>
      </c>
      <c r="F536" s="52">
        <v>2.5843468060392163</v>
      </c>
      <c r="G536" s="51">
        <v>23.936191999999998</v>
      </c>
      <c r="H536" s="52">
        <v>100.7</v>
      </c>
      <c r="I536" s="52">
        <v>8.3928453163716625</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15.648973861182508</v>
      </c>
      <c r="F537" s="52">
        <v>2.1626553152546308</v>
      </c>
      <c r="G537" s="51">
        <v>23.711504000000001</v>
      </c>
      <c r="H537" s="52">
        <v>107.8</v>
      </c>
      <c r="I537" s="52">
        <v>-0.15380184940768515</v>
      </c>
      <c r="J537" s="51">
        <v>9762773</v>
      </c>
      <c r="K537" s="52">
        <v>741.1828585997032</v>
      </c>
      <c r="L537" s="52">
        <v>597.01492537313436</v>
      </c>
      <c r="M537" s="52">
        <v>35.39</v>
      </c>
      <c r="N537" s="53">
        <v>59.562529766186529</v>
      </c>
      <c r="O537" s="54">
        <v>1201.7599162142415</v>
      </c>
      <c r="P537" s="53">
        <v>40.058663873808051</v>
      </c>
    </row>
    <row r="538" spans="1:16">
      <c r="A538" s="50" t="s">
        <v>773</v>
      </c>
      <c r="B538" s="50" t="s">
        <v>355</v>
      </c>
      <c r="C538" s="51">
        <v>2885058804</v>
      </c>
      <c r="D538" s="51">
        <v>92600000</v>
      </c>
      <c r="E538" s="52">
        <v>13.495714854115237</v>
      </c>
      <c r="F538" s="52">
        <v>0.91661673622364648</v>
      </c>
      <c r="G538" s="51">
        <v>18.897796</v>
      </c>
      <c r="H538" s="52">
        <v>156.9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7.6588015860301066</v>
      </c>
      <c r="F539" s="52">
        <v>0.28267779786962333</v>
      </c>
      <c r="G539" s="51">
        <v>18.316268000000001</v>
      </c>
      <c r="H539" s="52">
        <v>285.25</v>
      </c>
      <c r="I539" s="52">
        <v>13.550884100200676</v>
      </c>
      <c r="J539" s="51">
        <v>771275247</v>
      </c>
      <c r="K539" s="52">
        <v>35.128509705692657</v>
      </c>
      <c r="L539" s="52">
        <v>426.66666666666669</v>
      </c>
      <c r="M539" s="52">
        <v>19.53</v>
      </c>
      <c r="N539" s="53">
        <v>8.3273159889042656</v>
      </c>
      <c r="O539" s="54">
        <v>1998.858976585941</v>
      </c>
      <c r="P539" s="53">
        <v>66.628632552864701</v>
      </c>
    </row>
    <row r="540" spans="1:16">
      <c r="A540" s="50" t="s">
        <v>281</v>
      </c>
      <c r="B540" s="50" t="s">
        <v>355</v>
      </c>
      <c r="C540" s="51">
        <v>4102311000</v>
      </c>
      <c r="D540" s="51">
        <v>95000000</v>
      </c>
      <c r="E540" s="52">
        <v>4.8877040225413086</v>
      </c>
      <c r="F540" s="52">
        <v>0.38683846636654601</v>
      </c>
      <c r="G540" s="51">
        <v>61.261921000000001</v>
      </c>
      <c r="H540" s="52">
        <v>133.6</v>
      </c>
      <c r="I540" s="52">
        <v>-0.54715845282350983</v>
      </c>
      <c r="J540" s="51">
        <v>130778000</v>
      </c>
      <c r="K540" s="52">
        <v>96.614109406780955</v>
      </c>
      <c r="L540" s="52">
        <v>421.05263157894734</v>
      </c>
      <c r="M540" s="52">
        <v>64.48</v>
      </c>
      <c r="N540" s="53">
        <v>49.065910816726173</v>
      </c>
      <c r="O540" s="54">
        <v>357.25934407495754</v>
      </c>
      <c r="P540" s="53">
        <v>11.908644802498584</v>
      </c>
    </row>
    <row r="541" spans="1:16">
      <c r="A541" s="50" t="s">
        <v>282</v>
      </c>
      <c r="B541" s="50" t="s">
        <v>355</v>
      </c>
      <c r="C541" s="51">
        <v>1869476072</v>
      </c>
      <c r="D541" s="51">
        <v>100000000</v>
      </c>
      <c r="E541" s="52">
        <v>41.28825550411154</v>
      </c>
      <c r="F541" s="52">
        <v>21.730660791637654</v>
      </c>
      <c r="G541" s="51">
        <v>50.595194999999997</v>
      </c>
      <c r="H541" s="52">
        <v>19.149999999999999</v>
      </c>
      <c r="I541" s="52">
        <v>-0.76900778221990862</v>
      </c>
      <c r="J541" s="51">
        <v>-304722758</v>
      </c>
      <c r="K541" s="52">
        <v>-6.2351759102941697</v>
      </c>
      <c r="L541" s="52">
        <v>400</v>
      </c>
      <c r="M541" s="52">
        <v>50.59</v>
      </c>
      <c r="N541" s="53">
        <v>84.422832912542091</v>
      </c>
      <c r="O541" s="54">
        <v>78.955806759274424</v>
      </c>
      <c r="P541" s="53">
        <v>2.6318602253091474</v>
      </c>
    </row>
    <row r="542" spans="1:16">
      <c r="A542" s="50" t="s">
        <v>154</v>
      </c>
      <c r="B542" s="50" t="s">
        <v>355</v>
      </c>
      <c r="C542" s="51">
        <v>1139133952</v>
      </c>
      <c r="D542" s="51">
        <v>100500000</v>
      </c>
      <c r="E542" s="52">
        <v>31.968300948869047</v>
      </c>
      <c r="F542" s="52">
        <v>10.261049895319868</v>
      </c>
      <c r="G542" s="51">
        <v>40.319831000000001</v>
      </c>
      <c r="H542" s="52">
        <v>31.04</v>
      </c>
      <c r="I542" s="52">
        <v>0.78366135070857368</v>
      </c>
      <c r="J542" s="51">
        <v>60728696</v>
      </c>
      <c r="K542" s="52">
        <v>51.301941342524465</v>
      </c>
      <c r="L542" s="52">
        <v>398.00995024875624</v>
      </c>
      <c r="M542" s="52">
        <v>40.11</v>
      </c>
      <c r="N542" s="53">
        <v>17.080824958736908</v>
      </c>
      <c r="O542" s="54">
        <v>1425.0198205852637</v>
      </c>
      <c r="P542" s="53">
        <v>47.500660686175458</v>
      </c>
    </row>
    <row r="543" spans="1:16">
      <c r="A543" s="50" t="s">
        <v>733</v>
      </c>
      <c r="B543" s="50" t="s">
        <v>355</v>
      </c>
      <c r="C543" s="51">
        <v>2222618346</v>
      </c>
      <c r="D543" s="51">
        <v>110500000</v>
      </c>
      <c r="E543" s="52">
        <v>0.63384418639379925</v>
      </c>
      <c r="F543" s="52">
        <v>3.9074567324262968E-3</v>
      </c>
      <c r="G543" s="51">
        <v>47.739924000000002</v>
      </c>
      <c r="H543" s="52">
        <v>1322</v>
      </c>
      <c r="I543" s="52">
        <v>-232.13866627314243</v>
      </c>
      <c r="J543" s="51">
        <v>27078608</v>
      </c>
      <c r="K543" s="52">
        <v>5990.4851829902036</v>
      </c>
      <c r="L543" s="52">
        <v>361.99095022624437</v>
      </c>
      <c r="M543" s="52">
        <v>43.2</v>
      </c>
      <c r="N543" s="53">
        <v>29.211658890183301</v>
      </c>
      <c r="O543" s="54">
        <v>1195.2915990626741</v>
      </c>
      <c r="P543" s="53">
        <v>39.843053302089139</v>
      </c>
    </row>
    <row r="544" spans="1:16">
      <c r="A544" s="50" t="s">
        <v>555</v>
      </c>
      <c r="B544" s="50" t="s">
        <v>355</v>
      </c>
      <c r="C544" s="51">
        <v>1784851552</v>
      </c>
      <c r="D544" s="51">
        <v>112000000</v>
      </c>
      <c r="E544" s="52">
        <v>13.748870392808527</v>
      </c>
      <c r="F544" s="52">
        <v>0.71788170388515704</v>
      </c>
      <c r="G544" s="51">
        <v>16.937535</v>
      </c>
      <c r="H544" s="52">
        <v>171.8</v>
      </c>
      <c r="I544" s="52">
        <v>-0.42241674160817411</v>
      </c>
      <c r="J544" s="51">
        <v>-293057834</v>
      </c>
      <c r="K544" s="52">
        <v>-65.352288108428453</v>
      </c>
      <c r="L544" s="52">
        <v>357.14285714285717</v>
      </c>
      <c r="M544" s="52">
        <v>15.12</v>
      </c>
      <c r="N544" s="53">
        <v>15.607867892503615</v>
      </c>
      <c r="O544" s="54">
        <v>1110.5574213327516</v>
      </c>
      <c r="P544" s="53">
        <v>37.018580711091722</v>
      </c>
    </row>
    <row r="545" spans="1:16">
      <c r="A545" s="50" t="s">
        <v>89</v>
      </c>
      <c r="B545" s="50" t="s">
        <v>355</v>
      </c>
      <c r="C545" s="51">
        <v>1056734129</v>
      </c>
      <c r="D545" s="51">
        <v>117000000</v>
      </c>
      <c r="E545" s="52">
        <v>20.388369902933007</v>
      </c>
      <c r="F545" s="52">
        <v>4.7097181572956819</v>
      </c>
      <c r="G545" s="51">
        <v>53.028322000000003</v>
      </c>
      <c r="H545" s="52">
        <v>37</v>
      </c>
      <c r="I545" s="52">
        <v>1.8790483798043878</v>
      </c>
      <c r="J545" s="51">
        <v>51520744</v>
      </c>
      <c r="K545" s="52">
        <v>84.024407722062392</v>
      </c>
      <c r="L545" s="52">
        <v>341.88034188034186</v>
      </c>
      <c r="M545" s="52">
        <v>45.32</v>
      </c>
      <c r="N545" s="53">
        <v>56.930557551510638</v>
      </c>
      <c r="O545" s="54">
        <v>2517.9394238879186</v>
      </c>
      <c r="P545" s="53">
        <v>83.931314129597283</v>
      </c>
    </row>
    <row r="546" spans="1:16">
      <c r="A546" s="50" t="s">
        <v>769</v>
      </c>
      <c r="B546" s="50" t="s">
        <v>355</v>
      </c>
      <c r="C546" s="51">
        <v>3756403776</v>
      </c>
      <c r="D546" s="51">
        <v>137000000</v>
      </c>
      <c r="E546" s="52">
        <v>8.5156199355346285</v>
      </c>
      <c r="F546" s="52">
        <v>0.5267610995629487</v>
      </c>
      <c r="G546" s="51">
        <v>39.979588999999997</v>
      </c>
      <c r="H546" s="52">
        <v>117.5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454.6987350037179</v>
      </c>
      <c r="P547" s="53">
        <v>15.156624500123931</v>
      </c>
    </row>
    <row r="548" spans="1:16">
      <c r="A548" s="50" t="s">
        <v>770</v>
      </c>
      <c r="B548" s="50" t="s">
        <v>355</v>
      </c>
      <c r="C548" s="51">
        <v>1774061912</v>
      </c>
      <c r="D548" s="51">
        <v>170000000</v>
      </c>
      <c r="E548" s="52">
        <v>14.886803537178954</v>
      </c>
      <c r="F548" s="52">
        <v>1.19958126810467</v>
      </c>
      <c r="G548" s="51">
        <v>37.993921</v>
      </c>
      <c r="H548" s="52">
        <v>70.75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15.360950960130685</v>
      </c>
      <c r="F549" s="52">
        <v>3.9005900208916899</v>
      </c>
      <c r="G549" s="51">
        <v>111.579138</v>
      </c>
      <c r="H549" s="52">
        <v>23.34</v>
      </c>
      <c r="I549" s="52">
        <v>-0.18001302371943595</v>
      </c>
      <c r="J549" s="51">
        <v>3224393</v>
      </c>
      <c r="K549" s="52">
        <v>1221.3491308286552</v>
      </c>
      <c r="L549" s="52">
        <v>233.61462636879773</v>
      </c>
      <c r="M549" s="52">
        <v>65.16</v>
      </c>
      <c r="N549" s="53">
        <v>37.268274537600654</v>
      </c>
      <c r="O549" s="54">
        <v>1067.1344567658134</v>
      </c>
      <c r="P549" s="53">
        <v>35.57114855886045</v>
      </c>
    </row>
    <row r="550" spans="1:16">
      <c r="A550" s="50" t="s">
        <v>97</v>
      </c>
      <c r="B550" s="50" t="s">
        <v>355</v>
      </c>
      <c r="C550" s="51">
        <v>1396248544</v>
      </c>
      <c r="D550" s="51">
        <v>197500000</v>
      </c>
      <c r="E550" s="52">
        <v>34.44143958191399</v>
      </c>
      <c r="F550" s="52">
        <v>24.912433693970335</v>
      </c>
      <c r="G550" s="51">
        <v>147.57517300000001</v>
      </c>
      <c r="H550" s="52">
        <v>7.87</v>
      </c>
      <c r="I550" s="52">
        <v>-0.18907421265028646</v>
      </c>
      <c r="J550" s="51">
        <v>-32811409</v>
      </c>
      <c r="K550" s="52">
        <v>-42.134734293184422</v>
      </c>
      <c r="L550" s="52">
        <v>202.53164556962025</v>
      </c>
      <c r="M550" s="52">
        <v>74.72</v>
      </c>
      <c r="N550" s="53">
        <v>27.207108145118372</v>
      </c>
      <c r="O550" s="54">
        <v>70.94973283311046</v>
      </c>
      <c r="P550" s="53">
        <v>2.3649910944370154</v>
      </c>
    </row>
    <row r="551" spans="1:16">
      <c r="A551" s="50" t="s">
        <v>155</v>
      </c>
      <c r="B551" s="50" t="s">
        <v>355</v>
      </c>
      <c r="C551" s="51">
        <v>427961966</v>
      </c>
      <c r="D551" s="51">
        <v>206250000</v>
      </c>
      <c r="E551" s="52">
        <v>15.398287138808756</v>
      </c>
      <c r="F551" s="52">
        <v>6.2215301570944472</v>
      </c>
      <c r="G551" s="51">
        <v>206.00537199999999</v>
      </c>
      <c r="H551" s="52">
        <v>12.61</v>
      </c>
      <c r="I551" s="52">
        <v>5.5576225501718923E-2</v>
      </c>
      <c r="J551" s="51">
        <v>-116573372</v>
      </c>
      <c r="K551" s="52">
        <v>-21.231263688589191</v>
      </c>
      <c r="L551" s="52">
        <v>193.93939393939394</v>
      </c>
      <c r="M551" s="52">
        <v>99.88</v>
      </c>
      <c r="N551" s="53">
        <v>42.107297905538751</v>
      </c>
      <c r="O551" s="54">
        <v>753.976819939905</v>
      </c>
      <c r="P551" s="53">
        <v>25.132560664663501</v>
      </c>
    </row>
    <row r="552" spans="1:16">
      <c r="A552" s="50" t="s">
        <v>401</v>
      </c>
      <c r="B552" s="50" t="s">
        <v>355</v>
      </c>
      <c r="C552" s="51">
        <v>3159865956</v>
      </c>
      <c r="D552" s="51">
        <v>300000000</v>
      </c>
      <c r="E552" s="52">
        <v>13.852209392767625</v>
      </c>
      <c r="F552" s="52">
        <v>1.3580597443889828</v>
      </c>
      <c r="G552" s="51">
        <v>82.764232000000007</v>
      </c>
      <c r="H552" s="52">
        <v>34.9</v>
      </c>
      <c r="I552" s="52">
        <v>-0.66096195393584622</v>
      </c>
      <c r="J552" s="51">
        <v>82928795</v>
      </c>
      <c r="K552" s="52">
        <v>122.99708442646489</v>
      </c>
      <c r="L552" s="52">
        <v>133.33333333333334</v>
      </c>
      <c r="M552" s="52">
        <v>27.58</v>
      </c>
      <c r="N552" s="53">
        <v>15.003075765692493</v>
      </c>
      <c r="O552" s="54">
        <v>171.74629832708555</v>
      </c>
      <c r="P552" s="53">
        <v>5.7248766109028519</v>
      </c>
    </row>
    <row r="553" spans="1:16">
      <c r="A553" s="50" t="s">
        <v>283</v>
      </c>
      <c r="B553" s="50" t="s">
        <v>355</v>
      </c>
      <c r="C553" s="51">
        <v>5879015160</v>
      </c>
      <c r="D553" s="51">
        <v>322274086</v>
      </c>
      <c r="E553" s="52">
        <v>3.7877331037429518</v>
      </c>
      <c r="F553" s="52">
        <v>0.14333100030517654</v>
      </c>
      <c r="G553" s="51">
        <v>127.238255</v>
      </c>
      <c r="H553" s="52">
        <v>83</v>
      </c>
      <c r="I553" s="52">
        <v>3.1213933075472795</v>
      </c>
      <c r="J553" s="51">
        <v>307486341</v>
      </c>
      <c r="K553" s="52">
        <v>85.943573838292863</v>
      </c>
      <c r="L553" s="52">
        <v>124.11795343669053</v>
      </c>
      <c r="M553" s="52">
        <v>39.479999999999997</v>
      </c>
      <c r="N553" s="53">
        <v>31.807439687424072</v>
      </c>
      <c r="O553" s="54">
        <v>2040.3064656526469</v>
      </c>
      <c r="P553" s="53">
        <v>68.010215521754901</v>
      </c>
    </row>
    <row r="554" spans="1:16">
      <c r="A554" s="50" t="s">
        <v>279</v>
      </c>
      <c r="B554" s="50" t="s">
        <v>355</v>
      </c>
      <c r="C554" s="51">
        <v>4414419520</v>
      </c>
      <c r="D554" s="51">
        <v>393516000</v>
      </c>
      <c r="E554" s="52">
        <v>19.263379323696949</v>
      </c>
      <c r="F554" s="52">
        <v>4.0793299644946561</v>
      </c>
      <c r="G554" s="51">
        <v>160.62860900000001</v>
      </c>
      <c r="H554" s="52">
        <v>12.93</v>
      </c>
      <c r="I554" s="52">
        <v>-7.4260911845763999E-2</v>
      </c>
      <c r="J554" s="51">
        <v>14989579</v>
      </c>
      <c r="K554" s="52">
        <v>315.03166299733971</v>
      </c>
      <c r="L554" s="52">
        <v>101.64770936886937</v>
      </c>
      <c r="M554" s="52">
        <v>40.81</v>
      </c>
      <c r="N554" s="53">
        <v>70.900911805112401</v>
      </c>
      <c r="O554" s="54">
        <v>384.35173743515406</v>
      </c>
      <c r="P554" s="53">
        <v>12.811724581171802</v>
      </c>
    </row>
    <row r="555" spans="1:16">
      <c r="A555" s="50" t="s">
        <v>88</v>
      </c>
      <c r="B555" s="50" t="s">
        <v>355</v>
      </c>
      <c r="C555" s="51">
        <v>919494030</v>
      </c>
      <c r="D555" s="51">
        <v>402170000</v>
      </c>
      <c r="E555" s="52">
        <v>15.565918263556931</v>
      </c>
      <c r="F555" s="52">
        <v>2.1502678888636</v>
      </c>
      <c r="G555" s="51">
        <v>145.268338</v>
      </c>
      <c r="H555" s="52">
        <v>17.690000000000001</v>
      </c>
      <c r="I555" s="52">
        <v>-0.14124064716777696</v>
      </c>
      <c r="J555" s="51">
        <v>-57888264</v>
      </c>
      <c r="K555" s="52">
        <v>-125.05229039171049</v>
      </c>
      <c r="L555" s="52">
        <v>99.460427182534744</v>
      </c>
      <c r="M555" s="52">
        <v>36.119999999999997</v>
      </c>
      <c r="N555" s="53">
        <v>28.948460304915347</v>
      </c>
      <c r="O555" s="54">
        <v>804.17359204753586</v>
      </c>
      <c r="P555" s="53">
        <v>26.80578640158453</v>
      </c>
    </row>
    <row r="556" spans="1:16">
      <c r="A556" s="50" t="s">
        <v>184</v>
      </c>
      <c r="B556" s="50" t="s">
        <v>355</v>
      </c>
      <c r="C556" s="51">
        <v>5647873743</v>
      </c>
      <c r="D556" s="51">
        <v>494000000</v>
      </c>
      <c r="E556" s="52">
        <v>4.9988591153829551</v>
      </c>
      <c r="F556" s="52">
        <v>0.3747832595128921</v>
      </c>
      <c r="G556" s="51">
        <v>292.914446</v>
      </c>
      <c r="H556" s="52">
        <v>27.32</v>
      </c>
      <c r="I556" s="52">
        <v>-1.3882768204080946</v>
      </c>
      <c r="J556" s="51">
        <v>-217874647</v>
      </c>
      <c r="K556" s="52">
        <v>-61.218687826491347</v>
      </c>
      <c r="L556" s="52">
        <v>80.97165991902834</v>
      </c>
      <c r="M556" s="52">
        <v>59.29</v>
      </c>
      <c r="N556" s="53">
        <v>27.205207999841747</v>
      </c>
      <c r="O556" s="54">
        <v>4.0422595987750043</v>
      </c>
      <c r="P556" s="53">
        <v>0.13474198662583348</v>
      </c>
    </row>
    <row r="557" spans="1:16">
      <c r="A557" s="50" t="s">
        <v>525</v>
      </c>
      <c r="B557" s="50" t="s">
        <v>355</v>
      </c>
      <c r="C557" s="51">
        <v>3963724062</v>
      </c>
      <c r="D557" s="51">
        <v>674934433</v>
      </c>
      <c r="E557" s="52">
        <v>7.3046484425095617</v>
      </c>
      <c r="F557" s="52">
        <v>0.56961856202217764</v>
      </c>
      <c r="G557" s="51">
        <v>292.99600400000003</v>
      </c>
      <c r="H557" s="52">
        <v>18.690000000000001</v>
      </c>
      <c r="I557" s="52">
        <v>-0.13303423552549987</v>
      </c>
      <c r="J557" s="51">
        <v>-901082449</v>
      </c>
      <c r="K557" s="52">
        <v>-14.231499283147174</v>
      </c>
      <c r="L557" s="52">
        <v>59.26501604341766</v>
      </c>
      <c r="M557" s="52">
        <v>43.41</v>
      </c>
      <c r="N557" s="53">
        <v>40.540103556028505</v>
      </c>
      <c r="O557" s="54">
        <v>258.86684240341941</v>
      </c>
      <c r="P557" s="53">
        <v>8.6288947467806469</v>
      </c>
    </row>
    <row r="558" spans="1:16">
      <c r="A558" s="50" t="s">
        <v>61</v>
      </c>
      <c r="B558" s="50" t="s">
        <v>355</v>
      </c>
      <c r="C558" s="51">
        <v>3787777042</v>
      </c>
      <c r="D558" s="51">
        <v>704842185</v>
      </c>
      <c r="E558" s="52">
        <v>16.783830191035563</v>
      </c>
      <c r="F558" s="52">
        <v>4.7624363434023351</v>
      </c>
      <c r="G558" s="51">
        <v>465.53517099999999</v>
      </c>
      <c r="H558" s="52">
        <v>5.12</v>
      </c>
      <c r="I558" s="52">
        <v>-9.9955019999437233E-2</v>
      </c>
      <c r="J558" s="51">
        <v>132778559</v>
      </c>
      <c r="K558" s="52">
        <v>26.542018165749184</v>
      </c>
      <c r="L558" s="52">
        <v>56.750292265778619</v>
      </c>
      <c r="M558" s="52">
        <v>66.040000000000006</v>
      </c>
      <c r="N558" s="53">
        <v>2.0924501977181258</v>
      </c>
      <c r="O558" s="54">
        <v>731.34441459691379</v>
      </c>
      <c r="P558" s="53">
        <v>24.378147153230461</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2013.4863642279058</v>
      </c>
      <c r="P559" s="53">
        <v>67.116212140930188</v>
      </c>
    </row>
    <row r="560" spans="1:16">
      <c r="A560" s="50" t="s">
        <v>284</v>
      </c>
      <c r="B560" s="50" t="s">
        <v>355</v>
      </c>
      <c r="C560" s="51">
        <v>1104228363</v>
      </c>
      <c r="D560" s="51">
        <v>805885530</v>
      </c>
      <c r="E560" s="52">
        <v>16.104489161156422</v>
      </c>
      <c r="F560" s="52">
        <v>2.4979492374612469</v>
      </c>
      <c r="G560" s="51">
        <v>306.64052400000003</v>
      </c>
      <c r="H560" s="52">
        <v>8.1</v>
      </c>
      <c r="I560" s="52">
        <v>-0.38701928783871509</v>
      </c>
      <c r="J560" s="51">
        <v>-213403973</v>
      </c>
      <c r="K560" s="52">
        <v>-30.210703902874386</v>
      </c>
      <c r="L560" s="52">
        <v>49.634840819142141</v>
      </c>
      <c r="M560" s="52">
        <v>38.049999999999997</v>
      </c>
      <c r="N560" s="53">
        <v>88.964100026904944</v>
      </c>
      <c r="O560" s="54">
        <v>114.62695696867527</v>
      </c>
      <c r="P560" s="53">
        <v>3.820898565622509</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238.36290947601748</v>
      </c>
      <c r="P561" s="53">
        <v>7.9454303158672497</v>
      </c>
    </row>
    <row r="562" spans="1:16">
      <c r="A562" s="50" t="s">
        <v>152</v>
      </c>
      <c r="B562" s="50" t="s">
        <v>355</v>
      </c>
      <c r="C562" s="51">
        <v>1876232593</v>
      </c>
      <c r="D562" s="51">
        <v>936000000</v>
      </c>
      <c r="E562" s="52">
        <v>15.211361626417283</v>
      </c>
      <c r="F562" s="52">
        <v>4.0628636822695734</v>
      </c>
      <c r="G562" s="51">
        <v>576.74861299999998</v>
      </c>
      <c r="H562" s="52">
        <v>4.5599999999999996</v>
      </c>
      <c r="I562" s="52">
        <v>-8.9545567653637193E-2</v>
      </c>
      <c r="J562" s="51">
        <v>22610716</v>
      </c>
      <c r="K562" s="52">
        <v>165.58520305150884</v>
      </c>
      <c r="L562" s="52">
        <v>42.735042735042732</v>
      </c>
      <c r="M562" s="52">
        <v>61.61</v>
      </c>
      <c r="N562" s="53">
        <v>9.119840841952179</v>
      </c>
      <c r="O562" s="54">
        <v>697.23251507680459</v>
      </c>
      <c r="P562" s="53">
        <v>23.241083835893487</v>
      </c>
    </row>
    <row r="563" spans="1:16">
      <c r="A563" s="50" t="s">
        <v>480</v>
      </c>
      <c r="B563" s="50" t="s">
        <v>355</v>
      </c>
      <c r="C563" s="51">
        <v>8578258629</v>
      </c>
      <c r="D563" s="51">
        <v>950000000</v>
      </c>
      <c r="E563" s="52">
        <v>12.207746733935625</v>
      </c>
      <c r="F563" s="52">
        <v>2.5700519439864475</v>
      </c>
      <c r="G563" s="51">
        <v>592.57757400000003</v>
      </c>
      <c r="H563" s="52">
        <v>5.53</v>
      </c>
      <c r="I563" s="52">
        <v>-0.22551711495377891</v>
      </c>
      <c r="J563" s="51">
        <v>-348120495</v>
      </c>
      <c r="K563" s="52">
        <v>-13.644700809700963</v>
      </c>
      <c r="L563" s="52">
        <v>42.10526315789474</v>
      </c>
      <c r="M563" s="52">
        <v>62.37</v>
      </c>
      <c r="N563" s="53">
        <v>21.482647373319271</v>
      </c>
      <c r="O563" s="54">
        <v>107.66971090018281</v>
      </c>
      <c r="P563" s="53">
        <v>3.5889903633394269</v>
      </c>
    </row>
    <row r="564" spans="1:16">
      <c r="A564" s="50" t="s">
        <v>379</v>
      </c>
      <c r="B564" s="50" t="s">
        <v>355</v>
      </c>
      <c r="C564" s="51">
        <v>1914868068</v>
      </c>
      <c r="D564" s="51">
        <v>1000000000</v>
      </c>
      <c r="E564" s="52">
        <v>42.708395616410279</v>
      </c>
      <c r="F564" s="52">
        <v>14.23613187213676</v>
      </c>
      <c r="G564" s="51">
        <v>255.25220999999999</v>
      </c>
      <c r="H564" s="52">
        <v>3.67</v>
      </c>
      <c r="I564" s="52">
        <v>-0.21971270099934651</v>
      </c>
      <c r="J564" s="51">
        <v>-154583940</v>
      </c>
      <c r="K564" s="52">
        <v>-19.406931923199785</v>
      </c>
      <c r="L564" s="52">
        <v>40</v>
      </c>
      <c r="M564" s="52">
        <v>25.52</v>
      </c>
      <c r="N564" s="53">
        <v>65.118209216220436</v>
      </c>
      <c r="O564" s="54">
        <v>202.50361073358926</v>
      </c>
      <c r="P564" s="53">
        <v>6.7501203577863089</v>
      </c>
    </row>
    <row r="565" spans="1:16">
      <c r="A565" s="50" t="s">
        <v>286</v>
      </c>
      <c r="B565" s="50" t="s">
        <v>355</v>
      </c>
      <c r="C565" s="51">
        <v>8958460788</v>
      </c>
      <c r="D565" s="51">
        <v>1025000000</v>
      </c>
      <c r="E565" s="52">
        <v>15.678881148769669</v>
      </c>
      <c r="F565" s="52">
        <v>1.2747057844528187</v>
      </c>
      <c r="G565" s="51">
        <v>206.78594200000001</v>
      </c>
      <c r="H565" s="52">
        <v>12.34</v>
      </c>
      <c r="I565" s="52">
        <v>-0.41130924530490809</v>
      </c>
      <c r="J565" s="51">
        <v>65823811</v>
      </c>
      <c r="K565" s="52">
        <v>186.86247139352051</v>
      </c>
      <c r="L565" s="52">
        <v>39.024390243902438</v>
      </c>
      <c r="M565" s="52">
        <v>20.170000000000002</v>
      </c>
      <c r="N565" s="53">
        <v>34.876457019114426</v>
      </c>
      <c r="O565" s="54">
        <v>309.80485808222056</v>
      </c>
      <c r="P565" s="53">
        <v>10.326828602740685</v>
      </c>
    </row>
    <row r="566" spans="1:16">
      <c r="A566" s="55" t="s">
        <v>450</v>
      </c>
      <c r="B566" s="55" t="s">
        <v>354</v>
      </c>
      <c r="C566" s="56">
        <v>2690495427</v>
      </c>
      <c r="D566" s="56">
        <v>58000000</v>
      </c>
      <c r="E566" s="57">
        <v>136.8431315866448</v>
      </c>
      <c r="F566" s="57">
        <v>117.96821688503863</v>
      </c>
      <c r="G566" s="56">
        <v>13.776082000000001</v>
      </c>
      <c r="H566" s="57">
        <v>21.22</v>
      </c>
      <c r="I566" s="57">
        <v>-0.12355672873021463</v>
      </c>
      <c r="J566" s="56">
        <v>15575892</v>
      </c>
      <c r="K566" s="57">
        <v>74.474065433941121</v>
      </c>
      <c r="L566" s="57">
        <v>689.65517241379314</v>
      </c>
      <c r="M566" s="57">
        <v>23.75</v>
      </c>
      <c r="N566" s="58">
        <v>40.460380955581336</v>
      </c>
      <c r="O566" s="59">
        <v>963.44964738002602</v>
      </c>
      <c r="P566" s="58">
        <v>32.11498824600087</v>
      </c>
    </row>
    <row r="567" spans="1:16">
      <c r="A567" s="55" t="s">
        <v>541</v>
      </c>
      <c r="B567" s="55" t="s">
        <v>354</v>
      </c>
      <c r="C567" s="56">
        <v>2818472369</v>
      </c>
      <c r="D567" s="56">
        <v>62830000</v>
      </c>
      <c r="E567" s="57">
        <v>30.124187248110111</v>
      </c>
      <c r="F567" s="57">
        <v>8.5617048407579723</v>
      </c>
      <c r="G567" s="56">
        <v>22.243836999999999</v>
      </c>
      <c r="H567" s="57">
        <v>59.7</v>
      </c>
      <c r="I567" s="57">
        <v>-0.56879760311192484</v>
      </c>
      <c r="J567" s="56">
        <v>-43176773</v>
      </c>
      <c r="K567" s="57">
        <v>-81.490110435071188</v>
      </c>
      <c r="L567" s="57">
        <v>636.63854846410948</v>
      </c>
      <c r="M567" s="57">
        <v>35.4</v>
      </c>
      <c r="N567" s="58">
        <v>26.085638104932311</v>
      </c>
      <c r="O567" s="59">
        <v>690.71145216812431</v>
      </c>
      <c r="P567" s="58">
        <v>23.023715072270811</v>
      </c>
    </row>
    <row r="568" spans="1:16">
      <c r="A568" s="55" t="s">
        <v>536</v>
      </c>
      <c r="B568" s="55" t="s">
        <v>354</v>
      </c>
      <c r="C568" s="56">
        <v>5034163461</v>
      </c>
      <c r="D568" s="56">
        <v>1000000000</v>
      </c>
      <c r="E568" s="57">
        <v>6.7163091463369584</v>
      </c>
      <c r="F568" s="57">
        <v>0.4197693216460599</v>
      </c>
      <c r="G568" s="56">
        <v>371.30834199999998</v>
      </c>
      <c r="H568" s="57">
        <v>16.04</v>
      </c>
      <c r="I568" s="57">
        <v>0.29220965103478491</v>
      </c>
      <c r="J568" s="56">
        <v>-78845344</v>
      </c>
      <c r="K568" s="57">
        <v>-202.92891359570959</v>
      </c>
      <c r="L568" s="57">
        <v>40</v>
      </c>
      <c r="M568" s="57">
        <v>37.130000000000003</v>
      </c>
      <c r="N568" s="58">
        <v>49.203279038029883</v>
      </c>
      <c r="O568" s="59">
        <v>1226.704486423909</v>
      </c>
      <c r="P568" s="58">
        <v>40.890149547463629</v>
      </c>
    </row>
    <row r="569" spans="1:16">
      <c r="A569" s="55" t="s">
        <v>277</v>
      </c>
      <c r="B569" s="55" t="s">
        <v>354</v>
      </c>
      <c r="C569" s="56">
        <v>281073867000</v>
      </c>
      <c r="D569" s="56">
        <v>4560000000</v>
      </c>
      <c r="E569" s="57">
        <v>8.7302385702690832E-2</v>
      </c>
      <c r="F569" s="57">
        <v>5.0382263217157685E-5</v>
      </c>
      <c r="G569" s="56">
        <v>1175.783874</v>
      </c>
      <c r="H569" s="57">
        <v>389.75</v>
      </c>
      <c r="I569" s="57">
        <v>5.8814071970562054</v>
      </c>
      <c r="J569" s="56">
        <v>5549453000</v>
      </c>
      <c r="K569" s="57">
        <v>312.24699082954663</v>
      </c>
      <c r="L569" s="57">
        <v>8.7719298245614041</v>
      </c>
      <c r="M569" s="57">
        <v>25.78</v>
      </c>
      <c r="N569" s="58">
        <v>41.705800860307441</v>
      </c>
      <c r="O569" s="59">
        <v>1765.3330402412109</v>
      </c>
      <c r="P569" s="58">
        <v>58.844434674707031</v>
      </c>
    </row>
    <row r="570" spans="1:16">
      <c r="A570" s="60" t="s">
        <v>391</v>
      </c>
      <c r="B570" s="60" t="s">
        <v>287</v>
      </c>
      <c r="C570" s="61">
        <v>16511882</v>
      </c>
      <c r="D570" s="61">
        <v>10650000</v>
      </c>
      <c r="E570" s="62">
        <v>143.90163100357043</v>
      </c>
      <c r="F570" s="62">
        <v>500.44037907692723</v>
      </c>
      <c r="G570" s="61">
        <v>10.108192000000001</v>
      </c>
      <c r="H570" s="62">
        <v>27.5</v>
      </c>
      <c r="I570" s="62">
        <v>0.83860937658248602</v>
      </c>
      <c r="J570" s="61">
        <v>-2418566</v>
      </c>
      <c r="K570" s="62">
        <v>-118.89276538246217</v>
      </c>
      <c r="L570" s="62">
        <v>3755.868544600939</v>
      </c>
      <c r="M570" s="62">
        <v>94.91</v>
      </c>
      <c r="N570" s="63">
        <v>49.366315461455031</v>
      </c>
      <c r="O570" s="64">
        <v>1715.6892982960155</v>
      </c>
      <c r="P570" s="63">
        <v>57.18964327653385</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433.52164217583959</v>
      </c>
      <c r="P571" s="63">
        <v>14.450721405861319</v>
      </c>
    </row>
    <row r="572" spans="1:16">
      <c r="A572" s="60" t="s">
        <v>115</v>
      </c>
      <c r="B572" s="60" t="s">
        <v>287</v>
      </c>
      <c r="C572" s="61">
        <v>1639886673</v>
      </c>
      <c r="D572" s="61">
        <v>28000000</v>
      </c>
      <c r="E572" s="62">
        <v>103.73375114522061</v>
      </c>
      <c r="F572" s="62">
        <v>45.7379855137657</v>
      </c>
      <c r="G572" s="61">
        <v>4.7491070000000004</v>
      </c>
      <c r="H572" s="62">
        <v>81.2</v>
      </c>
      <c r="I572" s="62">
        <v>-2.7958277144044388</v>
      </c>
      <c r="J572" s="61">
        <v>3154808</v>
      </c>
      <c r="K572" s="62">
        <v>718.90270342917859</v>
      </c>
      <c r="L572" s="62">
        <v>1428.5714285714287</v>
      </c>
      <c r="M572" s="62">
        <v>16.96</v>
      </c>
      <c r="N572" s="63">
        <v>25.72990536366402</v>
      </c>
      <c r="O572" s="64">
        <v>132.73644941183505</v>
      </c>
      <c r="P572" s="63">
        <v>4.4245483137278354</v>
      </c>
    </row>
    <row r="573" spans="1:16">
      <c r="A573" s="60" t="s">
        <v>313</v>
      </c>
      <c r="B573" s="60" t="s">
        <v>287</v>
      </c>
      <c r="C573" s="61">
        <v>76967995</v>
      </c>
      <c r="D573" s="61">
        <v>28340000</v>
      </c>
      <c r="E573" s="62">
        <v>90.826024374914951</v>
      </c>
      <c r="F573" s="62">
        <v>118.69890009529124</v>
      </c>
      <c r="G573" s="61">
        <v>16.64443</v>
      </c>
      <c r="H573" s="62">
        <v>26.46</v>
      </c>
      <c r="I573" s="62">
        <v>0.27200784080790541</v>
      </c>
      <c r="J573" s="61">
        <v>-51595</v>
      </c>
      <c r="K573" s="62">
        <v>-14830.50683205737</v>
      </c>
      <c r="L573" s="62">
        <v>1411.4326040931546</v>
      </c>
      <c r="M573" s="62">
        <v>58.73</v>
      </c>
      <c r="N573" s="63">
        <v>55.438618331220148</v>
      </c>
      <c r="O573" s="64">
        <v>1904.4627930840825</v>
      </c>
      <c r="P573" s="63">
        <v>63.48209310280275</v>
      </c>
    </row>
    <row r="574" spans="1:16">
      <c r="A574" s="60" t="s">
        <v>17</v>
      </c>
      <c r="B574" s="60" t="s">
        <v>287</v>
      </c>
      <c r="C574" s="61">
        <v>1829648308</v>
      </c>
      <c r="D574" s="61">
        <v>35100498</v>
      </c>
      <c r="E574" s="62">
        <v>452.22523110800182</v>
      </c>
      <c r="F574" s="62">
        <v>2576.7453846837261</v>
      </c>
      <c r="G574" s="61">
        <v>17.518242999999998</v>
      </c>
      <c r="H574" s="62">
        <v>5.05</v>
      </c>
      <c r="I574" s="62">
        <v>-1.9197929295321525</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79.320829673668555</v>
      </c>
      <c r="F575" s="62">
        <v>43.203066271061303</v>
      </c>
      <c r="G575" s="61">
        <v>14.576017</v>
      </c>
      <c r="H575" s="62">
        <v>34.6</v>
      </c>
      <c r="I575" s="62">
        <v>-2.3016331524821965E-2</v>
      </c>
      <c r="J575" s="61">
        <v>31231591</v>
      </c>
      <c r="K575" s="62">
        <v>58.786630498587151</v>
      </c>
      <c r="L575" s="62">
        <v>740.74074074074076</v>
      </c>
      <c r="M575" s="62">
        <v>26.99</v>
      </c>
      <c r="N575" s="63">
        <v>60.410642505321476</v>
      </c>
      <c r="O575" s="64">
        <v>512.84544275528174</v>
      </c>
      <c r="P575" s="63">
        <v>17.094848091842724</v>
      </c>
    </row>
    <row r="576" spans="1:16">
      <c r="A576" s="60" t="s">
        <v>716</v>
      </c>
      <c r="B576" s="60" t="s">
        <v>287</v>
      </c>
      <c r="C576" s="61">
        <v>1697139850</v>
      </c>
      <c r="D576" s="61">
        <v>63000000</v>
      </c>
      <c r="E576" s="62">
        <v>68.667439110122586</v>
      </c>
      <c r="F576" s="62">
        <v>90.829945912860566</v>
      </c>
      <c r="G576" s="61">
        <v>44.915382999999999</v>
      </c>
      <c r="H576" s="62">
        <v>12.97</v>
      </c>
      <c r="I576" s="62">
        <v>-0.17005634364334377</v>
      </c>
      <c r="J576" s="61">
        <v>-9013360</v>
      </c>
      <c r="K576" s="62">
        <v>-83.875491492628726</v>
      </c>
      <c r="L576" s="62">
        <v>634.92063492063494</v>
      </c>
      <c r="M576" s="62">
        <v>71.290000000000006</v>
      </c>
      <c r="N576" s="63">
        <v>54.420812035785445</v>
      </c>
      <c r="O576" s="64">
        <v>497.20840547080843</v>
      </c>
      <c r="P576" s="63">
        <v>16.573613515693616</v>
      </c>
    </row>
    <row r="577" spans="1:16">
      <c r="A577" s="60" t="s">
        <v>528</v>
      </c>
      <c r="B577" s="60" t="s">
        <v>287</v>
      </c>
      <c r="C577" s="61">
        <v>2429481251</v>
      </c>
      <c r="D577" s="61">
        <v>70000000</v>
      </c>
      <c r="E577" s="62">
        <v>47.30403428672092</v>
      </c>
      <c r="F577" s="62">
        <v>16.482241911749451</v>
      </c>
      <c r="G577" s="61">
        <v>19.831706000000001</v>
      </c>
      <c r="H577" s="62">
        <v>42.64</v>
      </c>
      <c r="I577" s="62">
        <v>0.38755830398184088</v>
      </c>
      <c r="J577" s="61">
        <v>13856774</v>
      </c>
      <c r="K577" s="62">
        <v>207.11891526844559</v>
      </c>
      <c r="L577" s="62">
        <v>571.42857142857144</v>
      </c>
      <c r="M577" s="62">
        <v>28.33</v>
      </c>
      <c r="N577" s="63">
        <v>27.509129606328752</v>
      </c>
      <c r="O577" s="64">
        <v>1671.1762201430022</v>
      </c>
      <c r="P577" s="63">
        <v>55.705874004766741</v>
      </c>
    </row>
    <row r="578" spans="1:16">
      <c r="A578" s="60" t="s">
        <v>343</v>
      </c>
      <c r="B578" s="60" t="s">
        <v>287</v>
      </c>
      <c r="C578" s="61">
        <v>4894491923</v>
      </c>
      <c r="D578" s="61">
        <v>81950000</v>
      </c>
      <c r="E578" s="62">
        <v>27.145398793691598</v>
      </c>
      <c r="F578" s="62">
        <v>11.041447546752735</v>
      </c>
      <c r="G578" s="61">
        <v>48.191560000000003</v>
      </c>
      <c r="H578" s="62">
        <v>30.58</v>
      </c>
      <c r="I578" s="62">
        <v>1.3995168360634125</v>
      </c>
      <c r="J578" s="61">
        <v>52632181</v>
      </c>
      <c r="K578" s="62">
        <v>46.710965673263665</v>
      </c>
      <c r="L578" s="62">
        <v>488.10250152532029</v>
      </c>
      <c r="M578" s="62">
        <v>58.8</v>
      </c>
      <c r="N578" s="63">
        <v>20.919036814252596</v>
      </c>
      <c r="O578" s="64">
        <v>1779.3361833883496</v>
      </c>
      <c r="P578" s="63">
        <v>59.311206112944987</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972.46385661833756</v>
      </c>
      <c r="P579" s="63">
        <v>32.415461887277921</v>
      </c>
    </row>
    <row r="580" spans="1:16">
      <c r="A580" s="60" t="s">
        <v>289</v>
      </c>
      <c r="B580" s="60" t="s">
        <v>287</v>
      </c>
      <c r="C580" s="61">
        <v>4489506254</v>
      </c>
      <c r="D580" s="61">
        <v>100000000</v>
      </c>
      <c r="E580" s="62">
        <v>470.26015967683719</v>
      </c>
      <c r="F580" s="62">
        <v>2351.3007983841858</v>
      </c>
      <c r="G580" s="61">
        <v>35.895862999999999</v>
      </c>
      <c r="H580" s="62">
        <v>2.37</v>
      </c>
      <c r="I580" s="62">
        <v>2.7186882583915661E-2</v>
      </c>
      <c r="J580" s="61">
        <v>-156863405</v>
      </c>
      <c r="K580" s="62">
        <v>-1.2749946362569395</v>
      </c>
      <c r="L580" s="62">
        <v>400</v>
      </c>
      <c r="M580" s="62">
        <v>35.89</v>
      </c>
      <c r="N580" s="63">
        <v>14.665780125180868</v>
      </c>
      <c r="O580" s="64">
        <v>2095.8993753647501</v>
      </c>
      <c r="P580" s="63">
        <v>69.86331251215833</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572.9572992679864</v>
      </c>
      <c r="P581" s="63">
        <v>19.098576642266213</v>
      </c>
    </row>
    <row r="582" spans="1:16">
      <c r="A582" s="60" t="s">
        <v>0</v>
      </c>
      <c r="B582" s="60" t="s">
        <v>287</v>
      </c>
      <c r="C582" s="61">
        <v>11903282434</v>
      </c>
      <c r="D582" s="61">
        <v>149798932</v>
      </c>
      <c r="E582" s="62">
        <v>14.983687840692275</v>
      </c>
      <c r="F582" s="62">
        <v>3.3341777186796575</v>
      </c>
      <c r="G582" s="61">
        <v>88.406610999999998</v>
      </c>
      <c r="H582" s="62">
        <v>30.2</v>
      </c>
      <c r="I582" s="62">
        <v>-1.1804519733765169</v>
      </c>
      <c r="J582" s="61">
        <v>21625828</v>
      </c>
      <c r="K582" s="62">
        <v>207.8055906113745</v>
      </c>
      <c r="L582" s="62">
        <v>267.02460068273382</v>
      </c>
      <c r="M582" s="62">
        <v>59.01</v>
      </c>
      <c r="N582" s="63">
        <v>53.947790459449898</v>
      </c>
      <c r="O582" s="64">
        <v>252.16652851972498</v>
      </c>
      <c r="P582" s="63">
        <v>8.4055509506574992</v>
      </c>
    </row>
    <row r="583" spans="1:16">
      <c r="A583" s="60" t="s">
        <v>291</v>
      </c>
      <c r="B583" s="60" t="s">
        <v>287</v>
      </c>
      <c r="C583" s="61">
        <v>16001001473</v>
      </c>
      <c r="D583" s="61">
        <v>194529076</v>
      </c>
      <c r="E583" s="62">
        <v>9.5828865402113905</v>
      </c>
      <c r="F583" s="62">
        <v>0.65682633755044351</v>
      </c>
      <c r="G583" s="61">
        <v>55.665987999999999</v>
      </c>
      <c r="H583" s="62">
        <v>75</v>
      </c>
      <c r="I583" s="62">
        <v>1.7654039839801214</v>
      </c>
      <c r="J583" s="61">
        <v>133437319</v>
      </c>
      <c r="K583" s="62">
        <v>109.3373338833344</v>
      </c>
      <c r="L583" s="62">
        <v>205.6247879365859</v>
      </c>
      <c r="M583" s="62">
        <v>28.61</v>
      </c>
      <c r="N583" s="63">
        <v>61.030998319960659</v>
      </c>
      <c r="O583" s="64">
        <v>1294.7070131827049</v>
      </c>
      <c r="P583" s="63">
        <v>43.156900439423495</v>
      </c>
    </row>
    <row r="584" spans="1:16">
      <c r="A584" s="60" t="s">
        <v>136</v>
      </c>
      <c r="B584" s="60" t="s">
        <v>287</v>
      </c>
      <c r="C584" s="61">
        <v>16338135196</v>
      </c>
      <c r="D584" s="61">
        <v>277292576</v>
      </c>
      <c r="E584" s="62">
        <v>26.356706657424809</v>
      </c>
      <c r="F584" s="62">
        <v>9.505017060905665</v>
      </c>
      <c r="G584" s="61">
        <v>137.36788300000001</v>
      </c>
      <c r="H584" s="62">
        <v>11.05</v>
      </c>
      <c r="I584" s="62">
        <v>0.16792661655333241</v>
      </c>
      <c r="J584" s="61">
        <v>-114083192</v>
      </c>
      <c r="K584" s="62">
        <v>-24.306172639349011</v>
      </c>
      <c r="L584" s="62">
        <v>144.25196872201872</v>
      </c>
      <c r="M584" s="62">
        <v>49.53</v>
      </c>
      <c r="N584" s="63">
        <v>30.453477499447047</v>
      </c>
      <c r="O584" s="64">
        <v>859.46660222352261</v>
      </c>
      <c r="P584" s="63">
        <v>28.648886740784086</v>
      </c>
    </row>
    <row r="585" spans="1:16">
      <c r="A585" s="60" t="s">
        <v>420</v>
      </c>
      <c r="B585" s="60" t="s">
        <v>287</v>
      </c>
      <c r="C585" s="61">
        <v>7850147630</v>
      </c>
      <c r="D585" s="61">
        <v>390000000</v>
      </c>
      <c r="E585" s="62">
        <v>118.25677685241851</v>
      </c>
      <c r="F585" s="62">
        <v>15.161125237489554</v>
      </c>
      <c r="G585" s="61">
        <v>16.107241999999999</v>
      </c>
      <c r="H585" s="62">
        <v>21</v>
      </c>
      <c r="I585" s="62">
        <v>5.3324103571377179E-2</v>
      </c>
      <c r="J585" s="61">
        <v>-154878371</v>
      </c>
      <c r="K585" s="62">
        <v>-50.362099947448442</v>
      </c>
      <c r="L585" s="62">
        <v>102.56410256410257</v>
      </c>
      <c r="M585" s="62">
        <v>4.13</v>
      </c>
      <c r="N585" s="63">
        <v>14.244928020982345</v>
      </c>
      <c r="O585" s="64">
        <v>1426.0940117429886</v>
      </c>
      <c r="P585" s="63">
        <v>47.536467058099625</v>
      </c>
    </row>
    <row r="586" spans="1:16">
      <c r="A586" s="60" t="s">
        <v>20</v>
      </c>
      <c r="B586" s="60" t="s">
        <v>287</v>
      </c>
      <c r="C586" s="61">
        <v>1735116415</v>
      </c>
      <c r="D586" s="61">
        <v>400000000</v>
      </c>
      <c r="E586" s="62">
        <v>24.543912741481417</v>
      </c>
      <c r="F586" s="62">
        <v>6.8177535393003934</v>
      </c>
      <c r="G586" s="61">
        <v>175.248232</v>
      </c>
      <c r="H586" s="62">
        <v>9.3000000000000007</v>
      </c>
      <c r="I586" s="62">
        <v>0.21309137071572337</v>
      </c>
      <c r="J586" s="61">
        <v>-80036018</v>
      </c>
      <c r="K586" s="62">
        <v>-44.979748992509847</v>
      </c>
      <c r="L586" s="62">
        <v>100</v>
      </c>
      <c r="M586" s="62">
        <v>43.81</v>
      </c>
      <c r="N586" s="63">
        <v>62.669573509340381</v>
      </c>
      <c r="O586" s="64">
        <v>1567.903530533149</v>
      </c>
      <c r="P586" s="63">
        <v>52.263451017771636</v>
      </c>
    </row>
    <row r="587" spans="1:16">
      <c r="A587" s="60" t="s">
        <v>290</v>
      </c>
      <c r="B587" s="60" t="s">
        <v>287</v>
      </c>
      <c r="C587" s="61">
        <v>6286808537</v>
      </c>
      <c r="D587" s="61">
        <v>424397982</v>
      </c>
      <c r="E587" s="62">
        <v>70.235941462810814</v>
      </c>
      <c r="F587" s="62">
        <v>27.5825775340322</v>
      </c>
      <c r="G587" s="61">
        <v>82.424139999999994</v>
      </c>
      <c r="H587" s="62">
        <v>6.91</v>
      </c>
      <c r="I587" s="62">
        <v>-3.3158797634167847E-2</v>
      </c>
      <c r="J587" s="61">
        <v>-167012251</v>
      </c>
      <c r="K587" s="62">
        <v>-15.246713200698073</v>
      </c>
      <c r="L587" s="62">
        <v>94.25115503965803</v>
      </c>
      <c r="M587" s="62">
        <v>19.420000000000002</v>
      </c>
      <c r="N587" s="63">
        <v>44.429348955154651</v>
      </c>
      <c r="O587" s="64">
        <v>471.47574715690996</v>
      </c>
      <c r="P587" s="63">
        <v>15.715858238563666</v>
      </c>
    </row>
    <row r="588" spans="1:16">
      <c r="A588" s="60" t="s">
        <v>360</v>
      </c>
      <c r="B588" s="60" t="s">
        <v>287</v>
      </c>
      <c r="C588" s="61">
        <v>7693162624</v>
      </c>
      <c r="D588" s="61">
        <v>474600000</v>
      </c>
      <c r="E588" s="62">
        <v>10.795643214531763</v>
      </c>
      <c r="F588" s="62">
        <v>0.71083828582831354</v>
      </c>
      <c r="G588" s="61">
        <v>113.270408</v>
      </c>
      <c r="H588" s="62">
        <v>32.72</v>
      </c>
      <c r="I588" s="62">
        <v>-1.7042478053428314</v>
      </c>
      <c r="J588" s="61">
        <v>-76940951</v>
      </c>
      <c r="K588" s="62">
        <v>-197.38773439387305</v>
      </c>
      <c r="L588" s="62">
        <v>84.281500210703754</v>
      </c>
      <c r="M588" s="62">
        <v>23.86</v>
      </c>
      <c r="N588" s="63">
        <v>41.768005346141983</v>
      </c>
      <c r="O588" s="64">
        <v>538.58804902147062</v>
      </c>
      <c r="P588" s="63">
        <v>17.952934967382355</v>
      </c>
    </row>
    <row r="589" spans="1:16">
      <c r="A589" s="60" t="s">
        <v>19</v>
      </c>
      <c r="B589" s="60" t="s">
        <v>287</v>
      </c>
      <c r="C589" s="61">
        <v>4880226905</v>
      </c>
      <c r="D589" s="61">
        <v>480000000</v>
      </c>
      <c r="E589" s="62">
        <v>27.059141108225525</v>
      </c>
      <c r="F589" s="62">
        <v>8.0533158060195014</v>
      </c>
      <c r="G589" s="61">
        <v>200.330117</v>
      </c>
      <c r="H589" s="62">
        <v>7.38</v>
      </c>
      <c r="I589" s="62">
        <v>-0.36950479141989589</v>
      </c>
      <c r="J589" s="61">
        <v>35267669</v>
      </c>
      <c r="K589" s="62">
        <v>95.271394318688877</v>
      </c>
      <c r="L589" s="62">
        <v>83.333333333333329</v>
      </c>
      <c r="M589" s="62">
        <v>41.73</v>
      </c>
      <c r="N589" s="63">
        <v>25.272516359951695</v>
      </c>
      <c r="O589" s="64">
        <v>417.90610728178081</v>
      </c>
      <c r="P589" s="63">
        <v>13.930203576059361</v>
      </c>
    </row>
    <row r="590" spans="1:16">
      <c r="A590" s="60" t="s">
        <v>73</v>
      </c>
      <c r="B590" s="60" t="s">
        <v>287</v>
      </c>
      <c r="C590" s="61">
        <v>4342116936</v>
      </c>
      <c r="D590" s="61">
        <v>490000000</v>
      </c>
      <c r="E590" s="62">
        <v>47.003598172443695</v>
      </c>
      <c r="F590" s="62">
        <v>10.658412284000837</v>
      </c>
      <c r="G590" s="61">
        <v>88.016211999999996</v>
      </c>
      <c r="H590" s="62">
        <v>9.67</v>
      </c>
      <c r="I590" s="62">
        <v>-9.2317945880582286E-2</v>
      </c>
      <c r="J590" s="61">
        <v>111486274</v>
      </c>
      <c r="K590" s="62">
        <v>39.556439028539067</v>
      </c>
      <c r="L590" s="62">
        <v>81.632653061224488</v>
      </c>
      <c r="M590" s="62">
        <v>17.96</v>
      </c>
      <c r="N590" s="63">
        <v>24.591625636326011</v>
      </c>
      <c r="O590" s="64">
        <v>117.77097515889221</v>
      </c>
      <c r="P590" s="63">
        <v>3.9256991719630738</v>
      </c>
    </row>
    <row r="591" spans="1:16">
      <c r="A591" s="60" t="s">
        <v>96</v>
      </c>
      <c r="B591" s="60" t="s">
        <v>287</v>
      </c>
      <c r="C591" s="61">
        <v>2553702389</v>
      </c>
      <c r="D591" s="61">
        <v>500000000</v>
      </c>
      <c r="E591" s="62">
        <v>42.271590743367057</v>
      </c>
      <c r="F591" s="62">
        <v>28.181060495578038</v>
      </c>
      <c r="G591" s="61">
        <v>299.480053</v>
      </c>
      <c r="H591" s="62">
        <v>3.16</v>
      </c>
      <c r="I591" s="62">
        <v>-2.8761947479510219E-2</v>
      </c>
      <c r="J591" s="61">
        <v>75735008</v>
      </c>
      <c r="K591" s="62">
        <v>19.805900066716834</v>
      </c>
      <c r="L591" s="62">
        <v>80</v>
      </c>
      <c r="M591" s="62">
        <v>59.89</v>
      </c>
      <c r="N591" s="63">
        <v>46.058177788483142</v>
      </c>
      <c r="O591" s="64">
        <v>619.22116888140965</v>
      </c>
      <c r="P591" s="63">
        <v>20.640705629380321</v>
      </c>
    </row>
    <row r="592" spans="1:16">
      <c r="A592" s="60" t="s">
        <v>199</v>
      </c>
      <c r="B592" s="60" t="s">
        <v>287</v>
      </c>
      <c r="C592" s="61">
        <v>1509446134</v>
      </c>
      <c r="D592" s="61">
        <v>546000000</v>
      </c>
      <c r="E592" s="62">
        <v>41.655289045155101</v>
      </c>
      <c r="F592" s="62">
        <v>19.072934544484937</v>
      </c>
      <c r="G592" s="61">
        <v>205.642202</v>
      </c>
      <c r="H592" s="62">
        <v>4.67</v>
      </c>
      <c r="I592" s="62">
        <v>-0.22552674385127511</v>
      </c>
      <c r="J592" s="61">
        <v>-45102815</v>
      </c>
      <c r="K592" s="62">
        <v>-48.422698228480861</v>
      </c>
      <c r="L592" s="62">
        <v>73.260073260073256</v>
      </c>
      <c r="M592" s="62">
        <v>37.659999999999997</v>
      </c>
      <c r="N592" s="63">
        <v>38.363616764463949</v>
      </c>
      <c r="O592" s="64">
        <v>96.844405325935497</v>
      </c>
      <c r="P592" s="63">
        <v>3.22814684419785</v>
      </c>
    </row>
    <row r="593" spans="1:16">
      <c r="A593" s="60" t="s">
        <v>75</v>
      </c>
      <c r="B593" s="60" t="s">
        <v>287</v>
      </c>
      <c r="C593" s="61">
        <v>11763538202</v>
      </c>
      <c r="D593" s="61">
        <v>1300000000</v>
      </c>
      <c r="E593" s="62">
        <v>40.452563049111944</v>
      </c>
      <c r="F593" s="62">
        <v>5.1862260319374291</v>
      </c>
      <c r="G593" s="61">
        <v>158.22672900000001</v>
      </c>
      <c r="H593" s="62">
        <v>6.25</v>
      </c>
      <c r="I593" s="62">
        <v>-3.3497516688506757E-2</v>
      </c>
      <c r="J593" s="61">
        <v>13336188</v>
      </c>
      <c r="K593" s="62">
        <v>584.87477830996386</v>
      </c>
      <c r="L593" s="62">
        <v>30.76923076923077</v>
      </c>
      <c r="M593" s="62">
        <v>12.17</v>
      </c>
      <c r="N593" s="63">
        <v>26.240053915917031</v>
      </c>
      <c r="O593" s="64">
        <v>143.0019326278809</v>
      </c>
      <c r="P593" s="63">
        <v>4.76673108759603</v>
      </c>
    </row>
    <row r="594" spans="1:16">
      <c r="A594" s="60" t="s">
        <v>135</v>
      </c>
      <c r="B594" s="60" t="s">
        <v>287</v>
      </c>
      <c r="C594" s="61">
        <v>12175279869</v>
      </c>
      <c r="D594" s="61">
        <v>1762000000</v>
      </c>
      <c r="E594" s="62">
        <v>16.936495698196147</v>
      </c>
      <c r="F594" s="62">
        <v>3.2040286981074813</v>
      </c>
      <c r="G594" s="61">
        <v>624.90556200000003</v>
      </c>
      <c r="H594" s="62">
        <v>3.78</v>
      </c>
      <c r="I594" s="62">
        <v>0.17439035126186164</v>
      </c>
      <c r="J594" s="61">
        <v>527350742</v>
      </c>
      <c r="K594" s="62">
        <v>10.023689319090785</v>
      </c>
      <c r="L594" s="62">
        <v>22.701475595913735</v>
      </c>
      <c r="M594" s="62">
        <v>35.46</v>
      </c>
      <c r="N594" s="63">
        <v>17.813850952116347</v>
      </c>
      <c r="O594" s="64">
        <v>1971.5487146118114</v>
      </c>
      <c r="P594" s="63">
        <v>65.718290487060386</v>
      </c>
    </row>
    <row r="595" spans="1:16">
      <c r="A595" s="35" t="s">
        <v>5</v>
      </c>
      <c r="B595" s="35" t="s">
        <v>745</v>
      </c>
      <c r="C595" s="36">
        <v>290909226000</v>
      </c>
      <c r="D595" s="36">
        <v>2200000000</v>
      </c>
      <c r="E595" s="37">
        <v>0.44271608086474851</v>
      </c>
      <c r="F595" s="37">
        <v>2.0961935647005139E-3</v>
      </c>
      <c r="G595" s="36">
        <v>941.18174399999998</v>
      </c>
      <c r="H595" s="37">
        <v>96</v>
      </c>
      <c r="I595" s="37">
        <v>-2.1684255200076024</v>
      </c>
      <c r="J595" s="36">
        <v>4634415000</v>
      </c>
      <c r="K595" s="37">
        <v>45.572094859869047</v>
      </c>
      <c r="L595" s="37">
        <v>18.181818181818183</v>
      </c>
      <c r="M595" s="37">
        <v>42.78</v>
      </c>
      <c r="N595" s="38">
        <v>52.938839616880983</v>
      </c>
      <c r="O595" s="39">
        <v>321.01471476396398</v>
      </c>
      <c r="P595" s="38">
        <v>10.700490492132133</v>
      </c>
    </row>
    <row r="596" spans="1:16">
      <c r="A596" s="35" t="s">
        <v>239</v>
      </c>
      <c r="B596" s="35" t="s">
        <v>745</v>
      </c>
      <c r="C596" s="36">
        <v>243598033000</v>
      </c>
      <c r="D596" s="36">
        <v>3500000000</v>
      </c>
      <c r="E596" s="37">
        <v>1.6941808699025802</v>
      </c>
      <c r="F596" s="37">
        <v>9.6810335423004584E-3</v>
      </c>
      <c r="G596" s="36">
        <v>463.44384700000001</v>
      </c>
      <c r="H596" s="37">
        <v>50.95</v>
      </c>
      <c r="I596" s="37">
        <v>-1.1496580426169274</v>
      </c>
      <c r="J596" s="36">
        <v>10457008000</v>
      </c>
      <c r="K596" s="37">
        <v>16.735188497512866</v>
      </c>
      <c r="L596" s="37">
        <v>11.428571428571429</v>
      </c>
      <c r="M596" s="37">
        <v>13.24</v>
      </c>
      <c r="N596" s="38">
        <v>59.499713511362124</v>
      </c>
      <c r="O596" s="39">
        <v>133.68755086942156</v>
      </c>
      <c r="P596" s="38">
        <v>4.456251695647385</v>
      </c>
    </row>
    <row r="597" spans="1:16">
      <c r="A597" s="30" t="s">
        <v>64</v>
      </c>
      <c r="B597" s="30" t="s">
        <v>357</v>
      </c>
      <c r="C597" s="31">
        <v>240921520</v>
      </c>
      <c r="D597" s="31">
        <v>7425000</v>
      </c>
      <c r="E597" s="32">
        <v>46.326408461796468</v>
      </c>
      <c r="F597" s="32">
        <v>38.753086527215402</v>
      </c>
      <c r="G597" s="31">
        <v>5.4653780000000003</v>
      </c>
      <c r="H597" s="32">
        <v>158</v>
      </c>
      <c r="I597" s="32">
        <v>6.4128708880816987</v>
      </c>
      <c r="J597" s="31">
        <v>-3585419</v>
      </c>
      <c r="K597" s="32">
        <v>-333.4129149201251</v>
      </c>
      <c r="L597" s="32">
        <v>5387.2053872053875</v>
      </c>
      <c r="M597" s="32">
        <v>73.599999999999994</v>
      </c>
      <c r="N597" s="33">
        <v>95.206491953348859</v>
      </c>
      <c r="O597" s="34">
        <v>2193.8732788029474</v>
      </c>
      <c r="P597" s="33">
        <v>73.129109293431583</v>
      </c>
    </row>
    <row r="598" spans="1:16">
      <c r="A598" s="30" t="s">
        <v>546</v>
      </c>
      <c r="B598" s="30" t="s">
        <v>357</v>
      </c>
      <c r="C598" s="31">
        <v>155992742</v>
      </c>
      <c r="D598" s="31">
        <v>8000000</v>
      </c>
      <c r="E598" s="32">
        <v>87.227259984163027</v>
      </c>
      <c r="F598" s="32">
        <v>47.406119556610342</v>
      </c>
      <c r="G598" s="31">
        <v>2.010942</v>
      </c>
      <c r="H598" s="32">
        <v>228.1</v>
      </c>
      <c r="I598" s="32">
        <v>-15.175069411454473</v>
      </c>
      <c r="J598" s="31">
        <v>-115395100</v>
      </c>
      <c r="K598" s="32">
        <v>-15.945217777877916</v>
      </c>
      <c r="L598" s="32">
        <v>5000</v>
      </c>
      <c r="M598" s="32">
        <v>25.13</v>
      </c>
      <c r="N598" s="33">
        <v>86.727216051470165</v>
      </c>
      <c r="O598" s="34">
        <v>181.81233271948673</v>
      </c>
      <c r="P598" s="33">
        <v>6.0604110906495574</v>
      </c>
    </row>
    <row r="599" spans="1:16">
      <c r="A599" s="30" t="s">
        <v>104</v>
      </c>
      <c r="B599" s="30" t="s">
        <v>357</v>
      </c>
      <c r="C599" s="31">
        <v>360638941</v>
      </c>
      <c r="D599" s="31">
        <v>15000000</v>
      </c>
      <c r="E599" s="32">
        <v>15.971944959240192</v>
      </c>
      <c r="F599" s="32">
        <v>5.0226242010189281</v>
      </c>
      <c r="G599" s="31">
        <v>12.081939999999999</v>
      </c>
      <c r="H599" s="32">
        <v>207.3</v>
      </c>
      <c r="I599" s="32">
        <v>12.009693705957602</v>
      </c>
      <c r="J599" s="31">
        <v>3667696</v>
      </c>
      <c r="K599" s="32">
        <v>867.02932849396461</v>
      </c>
      <c r="L599" s="32">
        <v>2666.6666666666665</v>
      </c>
      <c r="M599" s="32">
        <v>80.540000000000006</v>
      </c>
      <c r="N599" s="33">
        <v>98.067344001997398</v>
      </c>
      <c r="O599" s="34">
        <v>1861.6216783356879</v>
      </c>
      <c r="P599" s="33">
        <v>62.054055944522929</v>
      </c>
    </row>
    <row r="600" spans="1:16">
      <c r="A600" s="30" t="s">
        <v>336</v>
      </c>
      <c r="B600" s="30" t="s">
        <v>357</v>
      </c>
      <c r="C600" s="31">
        <v>919757915</v>
      </c>
      <c r="D600" s="31">
        <v>19440000</v>
      </c>
      <c r="E600" s="32">
        <v>68.429603486783918</v>
      </c>
      <c r="F600" s="32">
        <v>14.852495070146359</v>
      </c>
      <c r="G600" s="31">
        <v>2.4591859999999999</v>
      </c>
      <c r="H600" s="32">
        <v>237.7</v>
      </c>
      <c r="I600" s="32">
        <v>-2.7810384943971656</v>
      </c>
      <c r="J600" s="31">
        <v>-13239520</v>
      </c>
      <c r="K600" s="32">
        <v>-347.99448922619553</v>
      </c>
      <c r="L600" s="32">
        <v>2057.6131687242801</v>
      </c>
      <c r="M600" s="32">
        <v>12.65</v>
      </c>
      <c r="N600" s="33">
        <v>78.501147953787751</v>
      </c>
      <c r="O600" s="34">
        <v>275.73794951497717</v>
      </c>
      <c r="P600" s="33">
        <v>9.1912649838325731</v>
      </c>
    </row>
    <row r="601" spans="1:16">
      <c r="A601" s="30" t="s">
        <v>727</v>
      </c>
      <c r="B601" s="30" t="s">
        <v>357</v>
      </c>
      <c r="C601" s="31">
        <v>455277050</v>
      </c>
      <c r="D601" s="31">
        <v>31042007</v>
      </c>
      <c r="E601" s="32">
        <v>9.5633555773778536</v>
      </c>
      <c r="F601" s="32">
        <v>1.7115437544890297</v>
      </c>
      <c r="G601" s="31">
        <v>24.164194999999999</v>
      </c>
      <c r="H601" s="32">
        <v>173.1</v>
      </c>
      <c r="I601" s="32">
        <v>8.0128342614852386</v>
      </c>
      <c r="J601" s="31">
        <v>8883359</v>
      </c>
      <c r="K601" s="32">
        <v>628.99194550169591</v>
      </c>
      <c r="L601" s="32">
        <v>1288.5764763856926</v>
      </c>
      <c r="M601" s="32">
        <v>77.84</v>
      </c>
      <c r="N601" s="33">
        <v>83.014332507635672</v>
      </c>
      <c r="O601" s="34">
        <v>2187.8578721530089</v>
      </c>
      <c r="P601" s="33">
        <v>72.928595738433629</v>
      </c>
    </row>
    <row r="602" spans="1:16">
      <c r="A602" s="30" t="s">
        <v>553</v>
      </c>
      <c r="B602" s="30" t="s">
        <v>357</v>
      </c>
      <c r="C602" s="31">
        <v>9944531679</v>
      </c>
      <c r="D602" s="31">
        <v>125000000</v>
      </c>
      <c r="E602" s="32">
        <v>8.2843842722000147</v>
      </c>
      <c r="F602" s="32">
        <v>0.35252699030638363</v>
      </c>
      <c r="G602" s="31">
        <v>25.599695000000001</v>
      </c>
      <c r="H602" s="32">
        <v>188.7</v>
      </c>
      <c r="I602" s="32">
        <v>-8.632667409943366</v>
      </c>
      <c r="J602" s="31">
        <v>199317137</v>
      </c>
      <c r="K602" s="32">
        <v>117.90255646708391</v>
      </c>
      <c r="L602" s="32">
        <v>320</v>
      </c>
      <c r="M602" s="32">
        <v>20.47</v>
      </c>
      <c r="N602" s="33">
        <v>14.881840592712162</v>
      </c>
      <c r="O602" s="34">
        <v>169.92403624923634</v>
      </c>
      <c r="P602" s="33">
        <v>5.6641345416412117</v>
      </c>
    </row>
    <row r="603" spans="1:16">
      <c r="A603" s="30" t="s">
        <v>65</v>
      </c>
      <c r="B603" s="30" t="s">
        <v>357</v>
      </c>
      <c r="C603" s="31">
        <v>2454857833</v>
      </c>
      <c r="D603" s="31">
        <v>150000000</v>
      </c>
      <c r="E603" s="32">
        <v>100.9821014274325</v>
      </c>
      <c r="F603" s="32">
        <v>35.432316290327194</v>
      </c>
      <c r="G603" s="31">
        <v>20.225930999999999</v>
      </c>
      <c r="H603" s="32">
        <v>19.59</v>
      </c>
      <c r="I603" s="32">
        <v>-8.4287130218314132E-2</v>
      </c>
      <c r="J603" s="31">
        <v>-74622811</v>
      </c>
      <c r="K603" s="32">
        <v>-38.192075074738206</v>
      </c>
      <c r="L603" s="32">
        <v>266.66666666666669</v>
      </c>
      <c r="M603" s="32">
        <v>13.48</v>
      </c>
      <c r="N603" s="33">
        <v>32.415891618364775</v>
      </c>
      <c r="O603" s="34">
        <v>1535.0635783963635</v>
      </c>
      <c r="P603" s="33">
        <v>51.168785946545448</v>
      </c>
    </row>
    <row r="604" spans="1:16">
      <c r="A604" s="30" t="s">
        <v>295</v>
      </c>
      <c r="B604" s="30" t="s">
        <v>357</v>
      </c>
      <c r="C604" s="31">
        <v>67808233000</v>
      </c>
      <c r="D604" s="31">
        <v>220000000</v>
      </c>
      <c r="E604" s="32">
        <v>2.8833904427255717</v>
      </c>
      <c r="F604" s="32">
        <v>8.2429686756019777E-2</v>
      </c>
      <c r="G604" s="31">
        <v>86.823064000000002</v>
      </c>
      <c r="H604" s="32">
        <v>159.80000000000001</v>
      </c>
      <c r="I604" s="32">
        <v>-6.1267659906477263</v>
      </c>
      <c r="J604" s="31">
        <v>564104000</v>
      </c>
      <c r="K604" s="32">
        <v>62.009842156765416</v>
      </c>
      <c r="L604" s="32">
        <v>181.81818181818181</v>
      </c>
      <c r="M604" s="32">
        <v>39.46</v>
      </c>
      <c r="N604" s="33">
        <v>52.323195234686352</v>
      </c>
      <c r="O604" s="34">
        <v>232.25021396882119</v>
      </c>
      <c r="P604" s="33">
        <v>7.7416737989607061</v>
      </c>
    </row>
    <row r="605" spans="1:16">
      <c r="A605" s="30" t="s">
        <v>545</v>
      </c>
      <c r="B605" s="30" t="s">
        <v>357</v>
      </c>
      <c r="C605" s="31">
        <v>1049965568</v>
      </c>
      <c r="D605" s="31">
        <v>390000000</v>
      </c>
      <c r="E605" s="32">
        <v>43.853864451871097</v>
      </c>
      <c r="F605" s="32">
        <v>18.740967714474827</v>
      </c>
      <c r="G605" s="31">
        <v>151.529539</v>
      </c>
      <c r="H605" s="32">
        <v>6.02</v>
      </c>
      <c r="I605" s="32">
        <v>-1.0654071442800772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241.47367458411446</v>
      </c>
      <c r="P606" s="33">
        <v>8.0491224861371489</v>
      </c>
    </row>
    <row r="607" spans="1:16">
      <c r="A607" s="30" t="s">
        <v>296</v>
      </c>
      <c r="B607" s="30" t="s">
        <v>357</v>
      </c>
      <c r="C607" s="31">
        <v>34465646741</v>
      </c>
      <c r="D607" s="31">
        <v>621000000</v>
      </c>
      <c r="E607" s="32">
        <v>1.2289890590247574</v>
      </c>
      <c r="F607" s="32">
        <v>5.6544240120761785E-3</v>
      </c>
      <c r="G607" s="31">
        <v>92.579552000000007</v>
      </c>
      <c r="H607" s="32">
        <v>351.75</v>
      </c>
      <c r="I607" s="32">
        <v>32.302346068930831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3.1594378728136689</v>
      </c>
      <c r="F608" s="32">
        <v>7.0209730506970422E-2</v>
      </c>
      <c r="G608" s="31">
        <v>1152.410032</v>
      </c>
      <c r="H608" s="32">
        <v>10.99</v>
      </c>
      <c r="I608" s="32">
        <v>0.43987708451753527</v>
      </c>
      <c r="J608" s="31">
        <v>374434153</v>
      </c>
      <c r="K608" s="32">
        <v>120.18134467557503</v>
      </c>
      <c r="L608" s="32">
        <v>8.8888888888888893</v>
      </c>
      <c r="M608" s="32">
        <v>25.6</v>
      </c>
      <c r="N608" s="33">
        <v>47.373497903469016</v>
      </c>
      <c r="O608" s="34">
        <v>2068.3662392868082</v>
      </c>
      <c r="P608" s="33">
        <v>68.945541309560269</v>
      </c>
    </row>
    <row r="609" spans="1:16">
      <c r="A609" s="55" t="s">
        <v>68</v>
      </c>
      <c r="B609" s="55" t="s">
        <v>356</v>
      </c>
      <c r="C609" s="56">
        <v>1840705156</v>
      </c>
      <c r="D609" s="56">
        <v>21000000</v>
      </c>
      <c r="E609" s="57">
        <v>62.653838669122194</v>
      </c>
      <c r="F609" s="57">
        <v>38.746962689624112</v>
      </c>
      <c r="G609" s="56">
        <v>8.2712769999999995</v>
      </c>
      <c r="H609" s="57">
        <v>77.2</v>
      </c>
      <c r="I609" s="57">
        <v>-1.2718036981642058</v>
      </c>
      <c r="J609" s="56">
        <v>-125144677</v>
      </c>
      <c r="K609" s="57">
        <v>-12.921044975808281</v>
      </c>
      <c r="L609" s="57">
        <v>1904.7619047619048</v>
      </c>
      <c r="M609" s="57">
        <v>39.380000000000003</v>
      </c>
      <c r="N609" s="58">
        <v>21.154940274216422</v>
      </c>
      <c r="O609" s="59">
        <v>431.73500198840452</v>
      </c>
      <c r="P609" s="58">
        <v>14.391166732946818</v>
      </c>
    </row>
    <row r="610" spans="1:16">
      <c r="A610" s="55" t="s">
        <v>292</v>
      </c>
      <c r="B610" s="55" t="s">
        <v>356</v>
      </c>
      <c r="C610" s="56">
        <v>8163584863</v>
      </c>
      <c r="D610" s="56">
        <v>24300000</v>
      </c>
      <c r="E610" s="57">
        <v>11.334955223738909</v>
      </c>
      <c r="F610" s="57">
        <v>0.32642341686865284</v>
      </c>
      <c r="G610" s="56">
        <v>2.442218</v>
      </c>
      <c r="H610" s="57">
        <v>1445</v>
      </c>
      <c r="I610" s="57">
        <v>-16.206357184287299</v>
      </c>
      <c r="J610" s="56">
        <v>-70950936</v>
      </c>
      <c r="K610" s="57">
        <v>-489.41849054676317</v>
      </c>
      <c r="L610" s="57">
        <v>1646.0905349794239</v>
      </c>
      <c r="M610" s="57">
        <v>10.050000000000001</v>
      </c>
      <c r="N610" s="58">
        <v>63.288409796063938</v>
      </c>
      <c r="O610" s="59">
        <v>205.65910444528663</v>
      </c>
      <c r="P610" s="58">
        <v>6.8553034815095542</v>
      </c>
    </row>
    <row r="611" spans="1:16">
      <c r="A611" s="55" t="s">
        <v>543</v>
      </c>
      <c r="B611" s="55" t="s">
        <v>356</v>
      </c>
      <c r="C611" s="56">
        <v>4125761531</v>
      </c>
      <c r="D611" s="56">
        <v>90488084</v>
      </c>
      <c r="E611" s="57">
        <v>32.416823707634251</v>
      </c>
      <c r="F611" s="57">
        <v>6.3972163663233292</v>
      </c>
      <c r="G611" s="56">
        <v>21.769193000000001</v>
      </c>
      <c r="H611" s="57">
        <v>56.7</v>
      </c>
      <c r="I611" s="57">
        <v>-0.78021013004102002</v>
      </c>
      <c r="J611" s="56">
        <v>-25344686</v>
      </c>
      <c r="K611" s="57">
        <v>-199.93669300144416</v>
      </c>
      <c r="L611" s="57">
        <v>442.0471539655984</v>
      </c>
      <c r="M611" s="57">
        <v>24.05</v>
      </c>
      <c r="N611" s="58">
        <v>59.170664817978519</v>
      </c>
      <c r="O611" s="59">
        <v>40.984109084925464</v>
      </c>
      <c r="P611" s="58">
        <v>1.3661369694975154</v>
      </c>
    </row>
    <row r="612" spans="1:16">
      <c r="A612" s="55" t="s">
        <v>66</v>
      </c>
      <c r="B612" s="55" t="s">
        <v>356</v>
      </c>
      <c r="C612" s="56">
        <v>1306156803</v>
      </c>
      <c r="D612" s="56">
        <v>99687500</v>
      </c>
      <c r="E612" s="57">
        <v>75.839589163294377</v>
      </c>
      <c r="F612" s="57">
        <v>36.227300391482608</v>
      </c>
      <c r="G612" s="56">
        <v>24.468298000000001</v>
      </c>
      <c r="H612" s="57">
        <v>21.56</v>
      </c>
      <c r="I612" s="57">
        <v>-0.61060889228036075</v>
      </c>
      <c r="J612" s="56">
        <v>-162987339</v>
      </c>
      <c r="K612" s="57">
        <v>-12.844172515755963</v>
      </c>
      <c r="L612" s="57">
        <v>401.2539184952978</v>
      </c>
      <c r="M612" s="57">
        <v>24.54</v>
      </c>
      <c r="N612" s="58">
        <v>75.860049402761945</v>
      </c>
      <c r="O612" s="59">
        <v>96.558139534883693</v>
      </c>
      <c r="P612" s="58">
        <v>3.2186046511627899</v>
      </c>
    </row>
    <row r="613" spans="1:16">
      <c r="A613" s="55" t="s">
        <v>337</v>
      </c>
      <c r="B613" s="55" t="s">
        <v>356</v>
      </c>
      <c r="C613" s="56">
        <v>12392289821</v>
      </c>
      <c r="D613" s="56">
        <v>102000000</v>
      </c>
      <c r="E613" s="57">
        <v>5.8850159108761426</v>
      </c>
      <c r="F613" s="57">
        <v>0.1910471338422329</v>
      </c>
      <c r="G613" s="56">
        <v>22.563583000000001</v>
      </c>
      <c r="H613" s="57">
        <v>301.25</v>
      </c>
      <c r="I613" s="57">
        <v>-8.3539546291548277</v>
      </c>
      <c r="J613" s="56">
        <v>887823164</v>
      </c>
      <c r="K613" s="57">
        <v>34.696098557752883</v>
      </c>
      <c r="L613" s="57">
        <v>392.15686274509807</v>
      </c>
      <c r="M613" s="57">
        <v>22.12</v>
      </c>
      <c r="N613" s="58">
        <v>23.739501236649485</v>
      </c>
      <c r="O613" s="59">
        <v>579.01545585341194</v>
      </c>
      <c r="P613" s="58">
        <v>19.300515195113732</v>
      </c>
    </row>
    <row r="614" spans="1:16">
      <c r="A614" s="55" t="s">
        <v>537</v>
      </c>
      <c r="B614" s="55" t="s">
        <v>356</v>
      </c>
      <c r="C614" s="56">
        <v>7584806686</v>
      </c>
      <c r="D614" s="56">
        <v>115200000</v>
      </c>
      <c r="E614" s="57">
        <v>13.208930149782505</v>
      </c>
      <c r="F614" s="57">
        <v>1.2600093625784594</v>
      </c>
      <c r="G614" s="56">
        <v>32.517617000000001</v>
      </c>
      <c r="H614" s="57">
        <v>93.15</v>
      </c>
      <c r="I614" s="57">
        <v>-1.1884059475629556</v>
      </c>
      <c r="J614" s="56">
        <v>266471917</v>
      </c>
      <c r="K614" s="57">
        <v>39.340730978416758</v>
      </c>
      <c r="L614" s="57">
        <v>347.22222222222223</v>
      </c>
      <c r="M614" s="57">
        <v>28.22</v>
      </c>
      <c r="N614" s="58">
        <v>59.497423677855373</v>
      </c>
      <c r="O614" s="59">
        <v>742.77810471330099</v>
      </c>
      <c r="P614" s="58">
        <v>24.759270157110034</v>
      </c>
    </row>
    <row r="615" spans="1:16">
      <c r="A615" s="55" t="s">
        <v>122</v>
      </c>
      <c r="B615" s="55" t="s">
        <v>356</v>
      </c>
      <c r="C615" s="56">
        <v>2913670000</v>
      </c>
      <c r="D615" s="56">
        <v>150000000</v>
      </c>
      <c r="E615" s="57">
        <v>68.808183770144879</v>
      </c>
      <c r="F615" s="57">
        <v>38.2267687611916</v>
      </c>
      <c r="G615" s="56">
        <v>45.644831000000003</v>
      </c>
      <c r="H615" s="57">
        <v>12.74</v>
      </c>
      <c r="I615" s="57">
        <v>2.6374218294229479E-3</v>
      </c>
      <c r="J615" s="56">
        <v>-64393000</v>
      </c>
      <c r="K615" s="57">
        <v>-27.953348966502571</v>
      </c>
      <c r="L615" s="57">
        <v>266.66666666666669</v>
      </c>
      <c r="M615" s="57">
        <v>30.42</v>
      </c>
      <c r="N615" s="58">
        <v>32.591821078338377</v>
      </c>
      <c r="O615" s="59">
        <v>1299.1222459116857</v>
      </c>
      <c r="P615" s="58">
        <v>43.304074863722853</v>
      </c>
    </row>
    <row r="616" spans="1:16">
      <c r="A616" s="55" t="s">
        <v>293</v>
      </c>
      <c r="B616" s="55" t="s">
        <v>356</v>
      </c>
      <c r="C616" s="56">
        <v>115747897000</v>
      </c>
      <c r="D616" s="56">
        <v>500000000</v>
      </c>
      <c r="E616" s="57">
        <v>1.1666858683715837</v>
      </c>
      <c r="F616" s="57">
        <v>1.5766025248264644E-2</v>
      </c>
      <c r="G616" s="56">
        <v>231.500754</v>
      </c>
      <c r="H616" s="57">
        <v>148.1</v>
      </c>
      <c r="I616" s="57">
        <v>-2.6735121842970102</v>
      </c>
      <c r="J616" s="56">
        <v>-7758354000</v>
      </c>
      <c r="K616" s="57">
        <v>-9.5381056342621129</v>
      </c>
      <c r="L616" s="57">
        <v>80</v>
      </c>
      <c r="M616" s="57">
        <v>46.3</v>
      </c>
      <c r="N616" s="58">
        <v>72.514038386411244</v>
      </c>
      <c r="O616" s="59">
        <v>307.62367983564053</v>
      </c>
      <c r="P616" s="58">
        <v>10.254122661188017</v>
      </c>
    </row>
    <row r="617" spans="1:16">
      <c r="A617" s="55" t="s">
        <v>468</v>
      </c>
      <c r="B617" s="55" t="s">
        <v>356</v>
      </c>
      <c r="C617" s="56">
        <v>3885250224</v>
      </c>
      <c r="D617" s="56">
        <v>672000000</v>
      </c>
      <c r="E617" s="57">
        <v>1.158746918845593</v>
      </c>
      <c r="F617" s="57">
        <v>9.8532901262380363E-3</v>
      </c>
      <c r="G617" s="56">
        <v>217.993559</v>
      </c>
      <c r="H617" s="57">
        <v>158.4</v>
      </c>
      <c r="I617" s="57">
        <v>17.620142111571823</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-0.17538208639324715</v>
      </c>
      <c r="J618" s="56">
        <v>64035000</v>
      </c>
      <c r="K618" s="57">
        <v>84.32888264230499</v>
      </c>
      <c r="L618" s="57">
        <v>37.037037037037038</v>
      </c>
      <c r="M618" s="57">
        <v>39.950000000000003</v>
      </c>
      <c r="N618" s="58">
        <v>34.440837745389111</v>
      </c>
      <c r="O618" s="59">
        <v>95.812036467061645</v>
      </c>
      <c r="P618" s="58">
        <v>3.193734548902055</v>
      </c>
    </row>
    <row r="619" spans="1:16">
      <c r="A619" s="55" t="s">
        <v>294</v>
      </c>
      <c r="B619" s="55" t="s">
        <v>356</v>
      </c>
      <c r="C619" s="56">
        <v>966388000000</v>
      </c>
      <c r="D619" s="56">
        <v>1380000000</v>
      </c>
      <c r="E619" s="57">
        <v>0.19664022961679614</v>
      </c>
      <c r="F619" s="57">
        <v>4.8966639179440251E-4</v>
      </c>
      <c r="G619" s="56">
        <v>692.54227100000003</v>
      </c>
      <c r="H619" s="57">
        <v>293.75</v>
      </c>
      <c r="I619" s="57">
        <v>-4.4951079833172116</v>
      </c>
      <c r="J619" s="56">
        <v>9856000000</v>
      </c>
      <c r="K619" s="57">
        <v>40.744724025974023</v>
      </c>
      <c r="L619" s="57">
        <v>28.985507246376812</v>
      </c>
      <c r="M619" s="57">
        <v>50.18</v>
      </c>
      <c r="N619" s="58">
        <v>55.220193574426339</v>
      </c>
      <c r="O619" s="59">
        <v>518.11723800727975</v>
      </c>
      <c r="P619" s="58">
        <v>17.270574600242657</v>
      </c>
    </row>
    <row r="620" spans="1:16">
      <c r="A620" s="55" t="s">
        <v>739</v>
      </c>
      <c r="B620" s="55" t="s">
        <v>356</v>
      </c>
      <c r="C620" s="56">
        <v>27061282133</v>
      </c>
      <c r="D620" s="56">
        <v>2000000000</v>
      </c>
      <c r="E620" s="57">
        <v>2.2041482069254337</v>
      </c>
      <c r="F620" s="57">
        <v>3.9359789409382742E-2</v>
      </c>
      <c r="G620" s="56">
        <v>639.07318699999996</v>
      </c>
      <c r="H620" s="57">
        <v>28.4</v>
      </c>
      <c r="I620" s="57">
        <v>1.6069574673115632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31.95598255139441</v>
      </c>
      <c r="F621" s="47">
        <v>6.2060091958740013</v>
      </c>
      <c r="G621" s="46">
        <v>13.570377000000001</v>
      </c>
      <c r="H621" s="47">
        <v>92.25</v>
      </c>
      <c r="I621" s="47">
        <v>2.7469062919362557</v>
      </c>
      <c r="J621" s="46">
        <v>137762000</v>
      </c>
      <c r="K621" s="47">
        <v>37.377506133766929</v>
      </c>
      <c r="L621" s="47">
        <v>714.28571428571433</v>
      </c>
      <c r="M621" s="47">
        <v>24.23</v>
      </c>
      <c r="N621" s="48">
        <v>0</v>
      </c>
      <c r="O621" s="49">
        <v>2115.8148631860158</v>
      </c>
      <c r="P621" s="48">
        <v>70.527162106200521</v>
      </c>
    </row>
    <row r="622" spans="1:16">
      <c r="A622" s="45" t="s">
        <v>711</v>
      </c>
      <c r="B622" s="45" t="s">
        <v>695</v>
      </c>
      <c r="C622" s="46">
        <v>4247524000</v>
      </c>
      <c r="D622" s="46">
        <v>139700000</v>
      </c>
      <c r="E622" s="47">
        <v>29.768141453326216</v>
      </c>
      <c r="F622" s="47">
        <v>3.5396377921038931</v>
      </c>
      <c r="G622" s="46">
        <v>26.359023000000001</v>
      </c>
      <c r="H622" s="47">
        <v>51</v>
      </c>
      <c r="I622" s="47">
        <v>-0.34067646837873156</v>
      </c>
      <c r="J622" s="46">
        <v>402500000</v>
      </c>
      <c r="K622" s="47">
        <v>20.894260869565219</v>
      </c>
      <c r="L622" s="47">
        <v>286.32784538296352</v>
      </c>
      <c r="M622" s="47">
        <v>18.86</v>
      </c>
      <c r="N622" s="48">
        <v>0</v>
      </c>
      <c r="O622" s="49">
        <v>300.72877367322485</v>
      </c>
      <c r="P622" s="48">
        <v>10.024292455774162</v>
      </c>
    </row>
    <row r="623" spans="1:16">
      <c r="A623" s="45" t="s">
        <v>742</v>
      </c>
      <c r="B623" s="45" t="s">
        <v>695</v>
      </c>
      <c r="C623" s="46">
        <v>2485538000</v>
      </c>
      <c r="D623" s="46">
        <v>600000000</v>
      </c>
      <c r="E623" s="47">
        <v>24.103779303868389</v>
      </c>
      <c r="F623" s="47">
        <v>2.6018760043035827</v>
      </c>
      <c r="G623" s="46">
        <v>159.75809699999999</v>
      </c>
      <c r="H623" s="47">
        <v>10.39</v>
      </c>
      <c r="I623" s="47">
        <v>-0.39219901967498316</v>
      </c>
      <c r="J623" s="46">
        <v>131816000</v>
      </c>
      <c r="K623" s="47">
        <v>70.279783941251438</v>
      </c>
      <c r="L623" s="47">
        <v>66.666666666666671</v>
      </c>
      <c r="M623" s="47">
        <v>26.62</v>
      </c>
      <c r="N623" s="48">
        <v>0</v>
      </c>
      <c r="O623" s="49">
        <v>26.33230338189442</v>
      </c>
      <c r="P623" s="48">
        <v>0.87774344606314736</v>
      </c>
    </row>
    <row r="624" spans="1:16">
      <c r="A624" s="25" t="s">
        <v>675</v>
      </c>
      <c r="B624" s="25" t="s">
        <v>691</v>
      </c>
      <c r="C624" s="26">
        <v>1459734156</v>
      </c>
      <c r="D624" s="26">
        <v>33811732</v>
      </c>
      <c r="E624" s="27">
        <v>17.336948067188054</v>
      </c>
      <c r="F624" s="27">
        <v>1.7091649398684114</v>
      </c>
      <c r="G624" s="26">
        <v>7.956887</v>
      </c>
      <c r="H624" s="27">
        <v>290</v>
      </c>
      <c r="I624" s="27">
        <v>1.9581683112426731</v>
      </c>
      <c r="J624" s="26">
        <v>174328179</v>
      </c>
      <c r="K624" s="27">
        <v>58.186345192075919</v>
      </c>
      <c r="L624" s="27">
        <v>1183.0213252607114</v>
      </c>
      <c r="M624" s="27">
        <v>23.53</v>
      </c>
      <c r="N624" s="28">
        <v>26.786695117843799</v>
      </c>
      <c r="O624" s="29">
        <v>1410.8823683229944</v>
      </c>
      <c r="P624" s="28">
        <v>47.029412277433146</v>
      </c>
    </row>
    <row r="625" spans="1:16">
      <c r="A625" s="25" t="s">
        <v>116</v>
      </c>
      <c r="B625" s="25" t="s">
        <v>691</v>
      </c>
      <c r="C625" s="26">
        <v>2293640501</v>
      </c>
      <c r="D625" s="26">
        <v>592000000</v>
      </c>
      <c r="E625" s="27">
        <v>49.837778032504197</v>
      </c>
      <c r="F625" s="27">
        <v>12.026490837959507</v>
      </c>
      <c r="G625" s="26">
        <v>110.71429000000001</v>
      </c>
      <c r="H625" s="27">
        <v>7.25</v>
      </c>
      <c r="I625" s="27">
        <v>4.0762479684603115E-2</v>
      </c>
      <c r="J625" s="26">
        <v>-484144539</v>
      </c>
      <c r="K625" s="27">
        <v>-8.5594273325057575</v>
      </c>
      <c r="L625" s="27">
        <v>67.567567567567565</v>
      </c>
      <c r="M625" s="27">
        <v>18.7</v>
      </c>
      <c r="N625" s="28">
        <v>58.330816287923518</v>
      </c>
      <c r="O625" s="29">
        <v>1392.4894947695395</v>
      </c>
      <c r="P625" s="28">
        <v>46.416316492317982</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516.96585233413248</v>
      </c>
      <c r="P626" s="28">
        <v>17.232195077804416</v>
      </c>
    </row>
    <row r="627" spans="1:16">
      <c r="A627" s="65" t="s">
        <v>67</v>
      </c>
      <c r="B627" s="65" t="s">
        <v>608</v>
      </c>
      <c r="C627" s="66">
        <v>24553432694</v>
      </c>
      <c r="D627" s="66">
        <v>10983458</v>
      </c>
      <c r="E627" s="67">
        <v>0.37421608037296245</v>
      </c>
      <c r="F627" s="67">
        <v>2.9352470453760902E-3</v>
      </c>
      <c r="G627" s="66">
        <v>3.4871699999999996E-4</v>
      </c>
      <c r="H627" s="67">
        <v>11317.5</v>
      </c>
      <c r="I627" s="67">
        <v>39.682321312560816</v>
      </c>
      <c r="J627" s="66">
        <v>5402190789</v>
      </c>
      <c r="K627" s="67">
        <v>23.599775297569558</v>
      </c>
      <c r="L627" s="67">
        <v>3641.8403020250998</v>
      </c>
      <c r="M627" s="67">
        <v>85.99</v>
      </c>
      <c r="N627" s="68">
        <v>0</v>
      </c>
      <c r="O627" s="69">
        <v>1258.5591708127783</v>
      </c>
      <c r="P627" s="68">
        <v>41.951972360425948</v>
      </c>
    </row>
    <row r="628" spans="1:16">
      <c r="A628" s="65" t="s">
        <v>488</v>
      </c>
      <c r="B628" s="65" t="s">
        <v>608</v>
      </c>
      <c r="C628" s="66">
        <v>1606779225</v>
      </c>
      <c r="D628" s="66">
        <v>84000000</v>
      </c>
      <c r="E628" s="67">
        <v>65.201275816836372</v>
      </c>
      <c r="F628" s="67">
        <v>21.561268457948536</v>
      </c>
      <c r="G628" s="66">
        <v>17.924288000000001</v>
      </c>
      <c r="H628" s="67">
        <v>34.24</v>
      </c>
      <c r="I628" s="67">
        <v>-0.34564189474316009</v>
      </c>
      <c r="J628" s="66">
        <v>-6732835</v>
      </c>
      <c r="K628" s="67">
        <v>-449.14215185727852</v>
      </c>
      <c r="L628" s="67">
        <v>476.1904761904762</v>
      </c>
      <c r="M628" s="67">
        <v>21.33</v>
      </c>
      <c r="N628" s="68">
        <v>53.350129079536238</v>
      </c>
      <c r="O628" s="69">
        <v>1017.5755322121699</v>
      </c>
      <c r="P628" s="68">
        <v>33.919184407072329</v>
      </c>
    </row>
    <row r="629" spans="1:16">
      <c r="A629" s="65" t="s">
        <v>311</v>
      </c>
      <c r="B629" s="65" t="s">
        <v>608</v>
      </c>
      <c r="C629" s="66">
        <v>530578724</v>
      </c>
      <c r="D629" s="66">
        <v>240000000</v>
      </c>
      <c r="E629" s="67">
        <v>50.115651889866243</v>
      </c>
      <c r="F629" s="67">
        <v>41.763043241555202</v>
      </c>
      <c r="G629" s="66">
        <v>148.650609</v>
      </c>
      <c r="H629" s="67">
        <v>5.37</v>
      </c>
      <c r="I629" s="67">
        <v>-9.1639444608182963E-2</v>
      </c>
      <c r="J629" s="66">
        <v>-38865072</v>
      </c>
      <c r="K629" s="67">
        <v>-30.876052410246402</v>
      </c>
      <c r="L629" s="67">
        <v>166.66666666666666</v>
      </c>
      <c r="M629" s="67">
        <v>61.93</v>
      </c>
      <c r="N629" s="68">
        <v>64.55549327548492</v>
      </c>
      <c r="O629" s="69">
        <v>778.41271689453208</v>
      </c>
      <c r="P629" s="68">
        <v>25.947090563151068</v>
      </c>
    </row>
    <row r="630" spans="1:16">
      <c r="A630" s="65" t="s">
        <v>512</v>
      </c>
      <c r="B630" s="65" t="s">
        <v>608</v>
      </c>
      <c r="C630" s="66">
        <v>24772686000</v>
      </c>
      <c r="D630" s="66">
        <v>261292000</v>
      </c>
      <c r="E630" s="67">
        <v>2.6880664305715762</v>
      </c>
      <c r="F630" s="67">
        <v>4.4343084500184891E-2</v>
      </c>
      <c r="G630" s="66">
        <v>62.8855</v>
      </c>
      <c r="H630" s="67">
        <v>236.7</v>
      </c>
      <c r="I630" s="67">
        <v>-2.6227427282163376</v>
      </c>
      <c r="J630" s="66">
        <v>224412000</v>
      </c>
      <c r="K630" s="67">
        <v>270.1270163805857</v>
      </c>
      <c r="L630" s="67">
        <v>153.08543698237986</v>
      </c>
      <c r="M630" s="67">
        <v>24.06</v>
      </c>
      <c r="N630" s="68">
        <v>38.835752569274149</v>
      </c>
      <c r="O630" s="69">
        <v>538.63926020823351</v>
      </c>
      <c r="P630" s="68">
        <v>17.954642006941118</v>
      </c>
    </row>
    <row r="631" spans="1:16">
      <c r="A631" s="65" t="s">
        <v>461</v>
      </c>
      <c r="B631" s="65" t="s">
        <v>608</v>
      </c>
      <c r="C631" s="66">
        <v>1357332842</v>
      </c>
      <c r="D631" s="66">
        <v>535000000</v>
      </c>
      <c r="E631" s="67">
        <v>26.432189358089989</v>
      </c>
      <c r="F631" s="67">
        <v>9.8811922833981267</v>
      </c>
      <c r="G631" s="66">
        <v>285.553631</v>
      </c>
      <c r="H631" s="67">
        <v>5.3</v>
      </c>
      <c r="I631" s="67">
        <v>-0.26532718109925302</v>
      </c>
      <c r="J631" s="66">
        <v>-32229759</v>
      </c>
      <c r="K631" s="67">
        <v>-82.99782818729733</v>
      </c>
      <c r="L631" s="67">
        <v>74.766355140186917</v>
      </c>
      <c r="M631" s="67">
        <v>53.37</v>
      </c>
      <c r="N631" s="68">
        <v>60.289058478218877</v>
      </c>
      <c r="O631" s="69">
        <v>62.734310155751416</v>
      </c>
      <c r="P631" s="68">
        <v>2.0911436718583807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0.23341938922665648</v>
      </c>
      <c r="F3" s="128">
        <f>VLOOKUP(A3,'Tüm - Sektör'!$A:$H,6,0)</f>
        <v>9.4425319266446797E-4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1.9267807912415444</v>
      </c>
      <c r="R3" s="166" t="str">
        <f>IF(OR(H3="", H4="", Q3=0), "", IF(H3&lt;H4, (H4-H3)/H3, ""))</f>
        <v/>
      </c>
      <c r="S3" s="191">
        <v>1.97310905934168</v>
      </c>
      <c r="T3" s="208">
        <f t="shared" si="1"/>
        <v>4.6328268100135572E-2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19.375819597168963</v>
      </c>
      <c r="F5" s="128">
        <f>VLOOKUP(A5,'Tüm - Sektör'!$A:$H,6,0)</f>
        <v>1.5377634600927748</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10.07366337846091</v>
      </c>
      <c r="R5" s="166" t="str">
        <f>IF(OR(H5="", H9="", Q5=0), "", IF(H5&lt;H9, (H9-H5)/H5, ""))</f>
        <v/>
      </c>
      <c r="S5" s="191">
        <v>9.5280066121276121</v>
      </c>
      <c r="T5" s="208">
        <f t="shared" si="1"/>
        <v>-0.54565676633329829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22.713006537805629</v>
      </c>
      <c r="F6" s="128">
        <f>VLOOKUP(A6,'Tüm - Sektör'!$A:$H,6,0)</f>
        <v>3.4682551653220437</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39.951489387381741</v>
      </c>
      <c r="R6" s="166">
        <f>IF(OR(H6="", H3="", Q6=0), "", IF(H6&lt;H3, (H3-H6)/H6, ""))</f>
        <v>31.379032258064516</v>
      </c>
      <c r="S6" s="191">
        <v>37.682244790178459</v>
      </c>
      <c r="T6" s="208">
        <f t="shared" si="1"/>
        <v>-2.2692445972032829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143.91689547654087</v>
      </c>
      <c r="F7" s="128">
        <f>VLOOKUP(A7,'Tüm - Sektör'!$A:$H,6,0)</f>
        <v>449.74029836419021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75.053770590280195</v>
      </c>
      <c r="R7" s="166" t="str">
        <f>IF(OR(H7="", H9="", Q7=0), "", IF(H7&lt;H9, (H9-H7)/H7, ""))</f>
        <v/>
      </c>
      <c r="S7" s="191">
        <v>76.537614269042109</v>
      </c>
      <c r="T7" s="208">
        <f t="shared" si="1"/>
        <v>1.4838436787619145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150.44617445843701</v>
      </c>
      <c r="F8" s="128">
        <f>VLOOKUP(A8,'Tüm - Sektör'!$A:$H,6,0)</f>
        <v>578.63913253245005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89.762149863797319</v>
      </c>
      <c r="R8" s="166">
        <f>IF(OR(H8="", H10="", Q8=0), "", IF(H8&lt;H10, (H10-H8)/H8, ""))</f>
        <v>0.14307458143074572</v>
      </c>
      <c r="S8" s="191">
        <v>92.316918744536167</v>
      </c>
      <c r="T8" s="208">
        <f t="shared" si="1"/>
        <v>2.5547688807388482</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127.51584230046412</v>
      </c>
      <c r="F9" s="128">
        <f>VLOOKUP(A9,'Tüm - Sektör'!$A:$H,6,0)</f>
        <v>112.32896608568016</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144.1580419924052</v>
      </c>
      <c r="R9" s="166">
        <f>IF(OR(H9="", H6="", Q9=0), "", IF(H9&lt;H6, (H6-H9)/H9, ""))</f>
        <v>9.5406360424028266E-2</v>
      </c>
      <c r="S9" s="191">
        <v>144.41184136211018</v>
      </c>
      <c r="T9" s="208">
        <f t="shared" si="1"/>
        <v>0.25379936970497852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39.451298713082863</v>
      </c>
      <c r="F10" s="128">
        <f>VLOOKUP(A10,'Tüm - Sektör'!$A:$H,6,0)</f>
        <v>7.0098256419834515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164.13997036734054</v>
      </c>
      <c r="R10" s="166" t="str">
        <f>IF(OR(H10="", BTA!H604="", Q10=0), "", IF(H10&lt;BTA!H604, (BTA!H604-H10)/H10, ""))</f>
        <v/>
      </c>
      <c r="S10" s="191">
        <v>148.10818800934027</v>
      </c>
      <c r="T10" s="208">
        <f t="shared" si="1"/>
        <v>-16.031782358000271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67.875022514806574</v>
      </c>
      <c r="F13" s="128">
        <f>VLOOKUP(A13,'Tüm - Sektör'!$A:$H,6,0)</f>
        <v>115.35329795573897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498.16849222109471</v>
      </c>
      <c r="R13" s="166">
        <f>IF(OR(H13="", H12="", Q13=0), "", IF(H13&lt;H12, (H12-H13)/H13, ""))</f>
        <v>0.81226053639846774</v>
      </c>
      <c r="S13" s="191">
        <v>434.49282028306004</v>
      </c>
      <c r="T13" s="208">
        <f t="shared" si="1"/>
        <v>-63.675671938034668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590</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212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173.1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54.35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40.5</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32.94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30.18</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26.06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22.14</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26.46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21.02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9.81</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9.98</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8.5500000000000007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7.71</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5.96</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5.27</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4.4000000000000004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1.96</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2.16</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11412.5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1527</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1292</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434.5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373.25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679.5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447.75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284.25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169.5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237.7</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207.3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131.1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109.9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199.1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83.65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77.2</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77.400000000000006</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76.599999999999994</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70.75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59.7</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100.7</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44.52</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48.74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68.849999999999994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42.66</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28.56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42.64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44.44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31.28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31.86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33.32</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37.619999999999997</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31.56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39.44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31.58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27.34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31.04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24.24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40.98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20.079999999999998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19.149999999999999</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23.54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16.670000000000002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22.52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19.420000000000002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23.88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24.1</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30.58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21.86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4.4000000000000004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13.05</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19.170000000000002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17.190000000000001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17.920000000000002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15.39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14.67</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18.899999999999999</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17.690000000000001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10.35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15.82</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15.16</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16.190000000000001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14.72</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9.0399999999999991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9.9600000000000009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11.28</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12.74</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11.38</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10.06</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9.74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8.69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9.3000000000000007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8.2200000000000006</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7.87</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8.1300000000000008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7.38</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10.51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5.35</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5.62</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7.25</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5.37</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4.67</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4.41</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4.29</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2.88</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2.2000000000000002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2.3199999999999998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2.63</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2.3199999999999998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1.48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11.38</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9.9600000000000009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24.1</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9.74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42.66</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27.34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31.86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23.88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15.16</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5.35</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19.170000000000002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28.56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16.190000000000001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24.24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9.0399999999999991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2.63</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14.72</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1.48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10.35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68.849999999999994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447.75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21.86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17.190000000000001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8.69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37.619999999999997</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10.06</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8.1300000000000008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4.29</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2.3199999999999998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5.62</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11.28</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11412.5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1292</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31.28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39.44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2.3199999999999998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44.44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131.1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109.9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679.5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33.32</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199.1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15.39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20.079999999999998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373.25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76.599999999999994</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31.56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16.670000000000002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4.4000000000000004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10.51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44.52</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169.5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17.920000000000002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31.58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14.67</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13.05</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19.420000000000002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18.899999999999999</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2.2000000000000002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284.25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15.82</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434.5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303.5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23.54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40.98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48.74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8.2200000000000006</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4.41</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2.88</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1527</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77.400000000000006</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100.7</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19.149999999999999</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31.04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70.75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7.87</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17.690000000000001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4.5599999999999996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22.52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83.65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59.7</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7.38</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9.3000000000000007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4.67</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30.58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42.64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237.7</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207.3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12.74</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77.2</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10.39</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7.25</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11317.5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5.37</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34.24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255.75</v>
      </c>
      <c r="I2" s="87">
        <v>5.403509664041394</v>
      </c>
      <c r="J2" s="86">
        <v>2089864424</v>
      </c>
      <c r="K2" s="87">
        <v>21.532497267870617</v>
      </c>
      <c r="L2" s="87">
        <v>0</v>
      </c>
      <c r="M2" s="87">
        <v>19.89</v>
      </c>
      <c r="N2" s="88">
        <v>42.089484594348342</v>
      </c>
      <c r="O2" s="89">
        <v>2265.8777854820523</v>
      </c>
      <c r="P2" s="88">
        <v>75.529259516068407</v>
      </c>
    </row>
    <row r="3" spans="1:16">
      <c r="A3" s="85" t="s">
        <v>685</v>
      </c>
      <c r="B3" s="85" t="s">
        <v>683</v>
      </c>
      <c r="C3" s="86">
        <v>7810665698</v>
      </c>
      <c r="D3" s="86">
        <v>0</v>
      </c>
      <c r="E3" s="87">
        <v>0</v>
      </c>
      <c r="F3" s="87">
        <v>0</v>
      </c>
      <c r="G3" s="86">
        <v>451.23490800000002</v>
      </c>
      <c r="H3" s="87">
        <v>6.1</v>
      </c>
      <c r="I3" s="87">
        <v>-0.1559854004852852</v>
      </c>
      <c r="J3" s="86">
        <v>3157815002</v>
      </c>
      <c r="K3" s="87">
        <v>3.6346144383793133</v>
      </c>
      <c r="L3" s="87">
        <v>0</v>
      </c>
      <c r="M3" s="87">
        <v>27.99</v>
      </c>
      <c r="N3" s="88">
        <v>63.426380347460125</v>
      </c>
      <c r="O3" s="89">
        <v>622.5611566344312</v>
      </c>
      <c r="P3" s="88">
        <v>20.75203855448104</v>
      </c>
    </row>
    <row r="4" spans="1:16">
      <c r="A4" s="60" t="s">
        <v>434</v>
      </c>
      <c r="B4" s="60" t="s">
        <v>374</v>
      </c>
      <c r="C4" s="61">
        <v>29439691000</v>
      </c>
      <c r="D4" s="61">
        <v>0</v>
      </c>
      <c r="E4" s="62">
        <v>0</v>
      </c>
      <c r="F4" s="62">
        <v>0</v>
      </c>
      <c r="G4" s="61">
        <v>1007.169114</v>
      </c>
      <c r="H4" s="62">
        <v>8.75</v>
      </c>
      <c r="I4" s="62">
        <v>0.1634695220072917</v>
      </c>
      <c r="J4" s="61">
        <v>0</v>
      </c>
      <c r="K4" s="62">
        <v>0</v>
      </c>
      <c r="L4" s="62">
        <v>0</v>
      </c>
      <c r="M4" s="62">
        <v>40.28</v>
      </c>
      <c r="N4" s="63">
        <v>347.93630595625137</v>
      </c>
      <c r="O4" s="64">
        <v>2200.4578951574831</v>
      </c>
      <c r="P4" s="63">
        <v>73.348596505249432</v>
      </c>
    </row>
    <row r="5" spans="1:16">
      <c r="A5" s="85" t="s">
        <v>435</v>
      </c>
      <c r="B5" s="85" t="s">
        <v>683</v>
      </c>
      <c r="C5" s="86">
        <v>11342832137</v>
      </c>
      <c r="D5" s="86">
        <v>0</v>
      </c>
      <c r="E5" s="87">
        <v>0</v>
      </c>
      <c r="F5" s="87">
        <v>0</v>
      </c>
      <c r="G5" s="86">
        <v>64.744270999999998</v>
      </c>
      <c r="H5" s="87">
        <v>104.1</v>
      </c>
      <c r="I5" s="87">
        <v>-0.97776873305031131</v>
      </c>
      <c r="J5" s="86">
        <v>1459724461</v>
      </c>
      <c r="K5" s="87">
        <v>30.135139319282807</v>
      </c>
      <c r="L5" s="87">
        <v>0</v>
      </c>
      <c r="M5" s="87">
        <v>15.05</v>
      </c>
      <c r="N5" s="88">
        <v>86.723233805975028</v>
      </c>
      <c r="O5" s="89">
        <v>549.39698068976782</v>
      </c>
      <c r="P5" s="88">
        <v>18.313232689658928</v>
      </c>
    </row>
    <row r="6" spans="1:16">
      <c r="A6" s="85" t="s">
        <v>686</v>
      </c>
      <c r="B6" s="85" t="s">
        <v>683</v>
      </c>
      <c r="C6" s="86">
        <v>35288102843</v>
      </c>
      <c r="D6" s="86">
        <v>0</v>
      </c>
      <c r="E6" s="87">
        <v>0</v>
      </c>
      <c r="F6" s="87">
        <v>0</v>
      </c>
      <c r="G6" s="86">
        <v>694.73875399999997</v>
      </c>
      <c r="H6" s="87">
        <v>26.26</v>
      </c>
      <c r="I6" s="87">
        <v>-0.33351058505492404</v>
      </c>
      <c r="J6" s="86">
        <v>9395308662</v>
      </c>
      <c r="K6" s="87">
        <v>6.0455704057634287</v>
      </c>
      <c r="L6" s="87">
        <v>0</v>
      </c>
      <c r="M6" s="87">
        <v>34.729999999999997</v>
      </c>
      <c r="N6" s="88">
        <v>37.409960967555847</v>
      </c>
      <c r="O6" s="89">
        <v>907.23302478074447</v>
      </c>
      <c r="P6" s="88">
        <v>30.241100826024816</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151.9</v>
      </c>
      <c r="I9" s="87">
        <v>-3.6544784626147759</v>
      </c>
      <c r="J9" s="86">
        <v>2238951517</v>
      </c>
      <c r="K9" s="87">
        <v>13.765462337164132</v>
      </c>
      <c r="L9" s="87">
        <v>0</v>
      </c>
      <c r="M9" s="87">
        <v>5.5</v>
      </c>
      <c r="N9" s="88">
        <v>23.516401948437789</v>
      </c>
      <c r="O9" s="89">
        <v>87.497430710276888</v>
      </c>
      <c r="P9" s="88">
        <v>2.9165810236758962</v>
      </c>
    </row>
    <row r="10" spans="1:16">
      <c r="A10" s="85" t="s">
        <v>750</v>
      </c>
      <c r="B10" s="85" t="s">
        <v>683</v>
      </c>
      <c r="C10" s="86">
        <v>54752015449</v>
      </c>
      <c r="D10" s="86">
        <v>0</v>
      </c>
      <c r="E10" s="87">
        <v>0</v>
      </c>
      <c r="F10" s="87">
        <v>0</v>
      </c>
      <c r="G10" s="86">
        <v>4648.4724200000001</v>
      </c>
      <c r="H10" s="87">
        <v>5.99</v>
      </c>
      <c r="I10" s="87">
        <v>-7.4003934664979454E-2</v>
      </c>
      <c r="J10" s="86">
        <v>8018316367</v>
      </c>
      <c r="K10" s="87">
        <v>15.863679378317052</v>
      </c>
      <c r="L10" s="87">
        <v>0</v>
      </c>
      <c r="M10" s="87">
        <v>23.24</v>
      </c>
      <c r="N10" s="88">
        <v>304.66968663870136</v>
      </c>
      <c r="O10" s="89">
        <v>553.5691007065152</v>
      </c>
      <c r="P10" s="88">
        <v>18.452303356883839</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4412.6238446263014</v>
      </c>
      <c r="J14" s="61">
        <v>0</v>
      </c>
      <c r="K14" s="62">
        <v>0</v>
      </c>
      <c r="L14" s="62">
        <v>1379310.3448275863</v>
      </c>
      <c r="M14" s="62">
        <v>25.63</v>
      </c>
      <c r="N14" s="63">
        <v>368.7554026000949</v>
      </c>
      <c r="O14" s="64">
        <v>1115.3658598876777</v>
      </c>
      <c r="P14" s="63">
        <v>37.178861996255925</v>
      </c>
    </row>
    <row r="15" spans="1:16">
      <c r="A15" s="25" t="s">
        <v>16</v>
      </c>
      <c r="B15" s="25" t="s">
        <v>353</v>
      </c>
      <c r="C15" s="26">
        <v>238701401</v>
      </c>
      <c r="D15" s="26">
        <v>1770000</v>
      </c>
      <c r="E15" s="27">
        <v>29.898024192808474</v>
      </c>
      <c r="F15" s="27">
        <v>11.231076523924328</v>
      </c>
      <c r="G15" s="26">
        <v>8.7624699999999992E-4</v>
      </c>
      <c r="H15" s="27">
        <v>1527</v>
      </c>
      <c r="I15" s="27">
        <v>-15.997194960434401</v>
      </c>
      <c r="J15" s="26">
        <v>-188709133</v>
      </c>
      <c r="K15" s="27">
        <v>-14.106789415433328</v>
      </c>
      <c r="L15" s="27">
        <v>22598.870056497177</v>
      </c>
      <c r="M15" s="27">
        <v>49.5</v>
      </c>
      <c r="N15" s="28">
        <v>91.202804858681304</v>
      </c>
      <c r="O15" s="29">
        <v>340.95328014315811</v>
      </c>
      <c r="P15" s="28">
        <v>11.36510933810527</v>
      </c>
    </row>
    <row r="16" spans="1:16">
      <c r="A16" s="55" t="s">
        <v>554</v>
      </c>
      <c r="B16" s="55" t="s">
        <v>233</v>
      </c>
      <c r="C16" s="56">
        <v>3279541734</v>
      </c>
      <c r="D16" s="56">
        <v>1891070</v>
      </c>
      <c r="E16" s="57">
        <v>5.7684730797752124</v>
      </c>
      <c r="F16" s="57">
        <v>0.257372192592358</v>
      </c>
      <c r="G16" s="56">
        <v>6.0773900000000004E-4</v>
      </c>
      <c r="H16" s="57">
        <v>11412.5</v>
      </c>
      <c r="I16" s="57">
        <v>-416.90100588904534</v>
      </c>
      <c r="J16" s="56">
        <v>-614132063</v>
      </c>
      <c r="K16" s="57">
        <v>-36.495345203951679</v>
      </c>
      <c r="L16" s="57">
        <v>21152.046196068892</v>
      </c>
      <c r="M16" s="57">
        <v>32.130000000000003</v>
      </c>
      <c r="N16" s="58">
        <v>23.985322030848558</v>
      </c>
      <c r="O16" s="59">
        <v>98.187131950531779</v>
      </c>
      <c r="P16" s="58">
        <v>3.2729043983510593</v>
      </c>
    </row>
    <row r="17" spans="1:16" ht="15.75" customHeight="1">
      <c r="A17" s="45" t="s">
        <v>190</v>
      </c>
      <c r="B17" s="45" t="s">
        <v>375</v>
      </c>
      <c r="C17" s="46">
        <v>8450730000</v>
      </c>
      <c r="D17" s="46">
        <v>3150000</v>
      </c>
      <c r="E17" s="47">
        <v>6.9703853051469675</v>
      </c>
      <c r="F17" s="47">
        <v>0.46004589018559006</v>
      </c>
      <c r="G17" s="46">
        <v>1.1325970000000001</v>
      </c>
      <c r="H17" s="47">
        <v>5067.5</v>
      </c>
      <c r="I17" s="47">
        <v>-97.519423674249083</v>
      </c>
      <c r="J17" s="46">
        <v>-123597000</v>
      </c>
      <c r="K17" s="47">
        <v>-122.5879268914294</v>
      </c>
      <c r="L17" s="47">
        <v>12698.412698412698</v>
      </c>
      <c r="M17" s="47">
        <v>35.950000000000003</v>
      </c>
      <c r="N17" s="48">
        <v>21.29059238382284</v>
      </c>
      <c r="O17" s="49">
        <v>363.40350029744559</v>
      </c>
      <c r="P17" s="48">
        <v>12.113450009914853</v>
      </c>
    </row>
    <row r="18" spans="1:16">
      <c r="A18" s="40" t="s">
        <v>71</v>
      </c>
      <c r="B18" s="40" t="s">
        <v>255</v>
      </c>
      <c r="C18" s="41">
        <v>336306420</v>
      </c>
      <c r="D18" s="41">
        <v>3750000</v>
      </c>
      <c r="E18" s="42">
        <v>13.463746548337165</v>
      </c>
      <c r="F18" s="42">
        <v>0.89758310322247759</v>
      </c>
      <c r="G18" s="41">
        <v>7.3957799999999996E-4</v>
      </c>
      <c r="H18" s="42">
        <v>4017.5</v>
      </c>
      <c r="I18" s="42">
        <v>-162.90018931349277</v>
      </c>
      <c r="J18" s="41">
        <v>-10342879</v>
      </c>
      <c r="K18" s="42">
        <v>-1450.2731782901067</v>
      </c>
      <c r="L18" s="42">
        <v>10666.666666666666</v>
      </c>
      <c r="M18" s="42">
        <v>19.72</v>
      </c>
      <c r="N18" s="43">
        <v>43.578571089344692</v>
      </c>
      <c r="O18" s="44">
        <v>1.1593902317152072</v>
      </c>
      <c r="P18" s="43">
        <v>3.8646341057173572E-2</v>
      </c>
    </row>
    <row r="19" spans="1:16">
      <c r="A19" s="90" t="s">
        <v>410</v>
      </c>
      <c r="B19" s="90" t="s">
        <v>609</v>
      </c>
      <c r="C19" s="91">
        <v>849237071</v>
      </c>
      <c r="D19" s="91">
        <v>4244586</v>
      </c>
      <c r="E19" s="92">
        <v>35.29065501088067</v>
      </c>
      <c r="F19" s="92">
        <v>2.9431057368406424</v>
      </c>
      <c r="G19" s="91">
        <v>5.2214700000000004E-4</v>
      </c>
      <c r="H19" s="92">
        <v>2171</v>
      </c>
      <c r="I19" s="92">
        <v>-81.561992703126634</v>
      </c>
      <c r="J19" s="91">
        <v>84300833</v>
      </c>
      <c r="K19" s="92">
        <v>142.2400799882962</v>
      </c>
      <c r="L19" s="92">
        <v>9423.7694795204989</v>
      </c>
      <c r="M19" s="92">
        <v>12.3</v>
      </c>
      <c r="N19" s="93">
        <v>53.472121406965769</v>
      </c>
      <c r="O19" s="94">
        <v>333.2067650225913</v>
      </c>
      <c r="P19" s="93">
        <v>11.10689216741971</v>
      </c>
    </row>
    <row r="20" spans="1:16">
      <c r="A20" s="25" t="s">
        <v>11</v>
      </c>
      <c r="B20" s="25" t="s">
        <v>353</v>
      </c>
      <c r="C20" s="26">
        <v>4795702538</v>
      </c>
      <c r="D20" s="26">
        <v>4873440</v>
      </c>
      <c r="E20" s="27">
        <v>13.392134556187381</v>
      </c>
      <c r="F20" s="27">
        <v>0.7269798622189072</v>
      </c>
      <c r="G20" s="26">
        <v>7.7739300000000003E-4</v>
      </c>
      <c r="H20" s="27">
        <v>3842.5</v>
      </c>
      <c r="I20" s="27">
        <v>19.576290729056382</v>
      </c>
      <c r="J20" s="26">
        <v>-148778729</v>
      </c>
      <c r="K20" s="27">
        <v>-123.81879670446708</v>
      </c>
      <c r="L20" s="27">
        <v>8207.7546866279263</v>
      </c>
      <c r="M20" s="27">
        <v>15.95</v>
      </c>
      <c r="N20" s="28">
        <v>27.742498663634347</v>
      </c>
      <c r="O20" s="29">
        <v>1461.0032524209994</v>
      </c>
      <c r="P20" s="28">
        <v>48.700108414033316</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345.04798614863216</v>
      </c>
      <c r="P21" s="83">
        <v>11.501599538287739</v>
      </c>
    </row>
    <row r="22" spans="1:16">
      <c r="A22" s="45" t="s">
        <v>394</v>
      </c>
      <c r="B22" s="45" t="s">
        <v>375</v>
      </c>
      <c r="C22" s="46">
        <v>227558534</v>
      </c>
      <c r="D22" s="46">
        <v>6200000</v>
      </c>
      <c r="E22" s="47">
        <v>125.59057397529708</v>
      </c>
      <c r="F22" s="47">
        <v>135.04362793042696</v>
      </c>
      <c r="G22" s="46">
        <v>2.1097030000000001</v>
      </c>
      <c r="H22" s="47">
        <v>151</v>
      </c>
      <c r="I22" s="47">
        <v>-2.222561853306388</v>
      </c>
      <c r="J22" s="46">
        <v>1749577</v>
      </c>
      <c r="K22" s="47">
        <v>531.5570563627665</v>
      </c>
      <c r="L22" s="47">
        <v>6451.6129032258068</v>
      </c>
      <c r="M22" s="47">
        <v>34.020000000000003</v>
      </c>
      <c r="N22" s="48">
        <v>47.885560001479988</v>
      </c>
      <c r="O22" s="49">
        <v>228.31270857118506</v>
      </c>
      <c r="P22" s="48">
        <v>7.6104236190395023</v>
      </c>
    </row>
    <row r="23" spans="1:16">
      <c r="A23" s="90" t="s">
        <v>423</v>
      </c>
      <c r="B23" s="90" t="s">
        <v>390</v>
      </c>
      <c r="C23" s="91">
        <v>471013063</v>
      </c>
      <c r="D23" s="91">
        <v>6224400</v>
      </c>
      <c r="E23" s="92">
        <v>99.304044525353248</v>
      </c>
      <c r="F23" s="92">
        <v>44.56423096729489</v>
      </c>
      <c r="G23" s="91">
        <v>1.5986990000000001</v>
      </c>
      <c r="H23" s="92">
        <v>252</v>
      </c>
      <c r="I23" s="92">
        <v>-12.747471494607282</v>
      </c>
      <c r="J23" s="91">
        <v>15019123</v>
      </c>
      <c r="K23" s="92">
        <v>148.36653245332633</v>
      </c>
      <c r="L23" s="92">
        <v>6426.3222157958999</v>
      </c>
      <c r="M23" s="92">
        <v>25.68</v>
      </c>
      <c r="N23" s="93">
        <v>24.534759882572583</v>
      </c>
      <c r="O23" s="94">
        <v>274.79283238761911</v>
      </c>
      <c r="P23" s="93">
        <v>9.1597610795873035</v>
      </c>
    </row>
    <row r="24" spans="1:16">
      <c r="A24" s="30" t="s">
        <v>388</v>
      </c>
      <c r="B24" s="30" t="s">
        <v>349</v>
      </c>
      <c r="C24" s="31">
        <v>162494773</v>
      </c>
      <c r="D24" s="31">
        <v>6917538</v>
      </c>
      <c r="E24" s="32">
        <v>76.023045738702734</v>
      </c>
      <c r="F24" s="32">
        <v>94.740510851452342</v>
      </c>
      <c r="G24" s="31">
        <v>4.5362669999999996</v>
      </c>
      <c r="H24" s="32">
        <v>116</v>
      </c>
      <c r="I24" s="32">
        <v>-0.65366477217952479</v>
      </c>
      <c r="J24" s="31">
        <v>-22534642</v>
      </c>
      <c r="K24" s="32">
        <v>-35.608926380991541</v>
      </c>
      <c r="L24" s="32">
        <v>5782.4040865406159</v>
      </c>
      <c r="M24" s="32">
        <v>65.569999999999993</v>
      </c>
      <c r="N24" s="33">
        <v>55.537223898139715</v>
      </c>
      <c r="O24" s="34">
        <v>245.36611150633428</v>
      </c>
      <c r="P24" s="33">
        <v>8.178870383544476</v>
      </c>
    </row>
    <row r="25" spans="1:16">
      <c r="A25" s="35" t="s">
        <v>50</v>
      </c>
      <c r="B25" s="35" t="s">
        <v>200</v>
      </c>
      <c r="C25" s="36">
        <v>91186532</v>
      </c>
      <c r="D25" s="36">
        <v>7347672</v>
      </c>
      <c r="E25" s="37">
        <v>21.114304553815931</v>
      </c>
      <c r="F25" s="37">
        <v>4.5831015429226021</v>
      </c>
      <c r="G25" s="36">
        <v>3.211576</v>
      </c>
      <c r="H25" s="37">
        <v>590</v>
      </c>
      <c r="I25" s="37">
        <v>-43.908606387073405</v>
      </c>
      <c r="J25" s="36">
        <v>-1925420</v>
      </c>
      <c r="K25" s="37">
        <v>-2392.7196892106658</v>
      </c>
      <c r="L25" s="37">
        <v>5443.9011431103618</v>
      </c>
      <c r="M25" s="37">
        <v>43.7</v>
      </c>
      <c r="N25" s="38">
        <v>57.965254331545879</v>
      </c>
      <c r="O25" s="39">
        <v>300</v>
      </c>
      <c r="P25" s="38">
        <v>10</v>
      </c>
    </row>
    <row r="26" spans="1:16">
      <c r="A26" s="30" t="s">
        <v>64</v>
      </c>
      <c r="B26" s="30" t="s">
        <v>357</v>
      </c>
      <c r="C26" s="31">
        <v>240921520</v>
      </c>
      <c r="D26" s="31">
        <v>7425000</v>
      </c>
      <c r="E26" s="32">
        <v>46.326408461796468</v>
      </c>
      <c r="F26" s="32">
        <v>38.753086527215402</v>
      </c>
      <c r="G26" s="31">
        <v>5.4653780000000003</v>
      </c>
      <c r="H26" s="32">
        <v>158</v>
      </c>
      <c r="I26" s="32">
        <v>6.4128708880816987</v>
      </c>
      <c r="J26" s="31">
        <v>-3585419</v>
      </c>
      <c r="K26" s="32">
        <v>-333.4129149201251</v>
      </c>
      <c r="L26" s="32">
        <v>5387.2053872053875</v>
      </c>
      <c r="M26" s="32">
        <v>73.599999999999994</v>
      </c>
      <c r="N26" s="33">
        <v>95.206491953348859</v>
      </c>
      <c r="O26" s="34">
        <v>2193.8732788029474</v>
      </c>
      <c r="P26" s="33">
        <v>73.129109293431583</v>
      </c>
    </row>
    <row r="27" spans="1:16">
      <c r="A27" s="30" t="s">
        <v>417</v>
      </c>
      <c r="B27" s="30" t="s">
        <v>349</v>
      </c>
      <c r="C27" s="31">
        <v>651050782</v>
      </c>
      <c r="D27" s="31">
        <v>7635461</v>
      </c>
      <c r="E27" s="32">
        <v>54.352126214801707</v>
      </c>
      <c r="F27" s="32">
        <v>53.927134449421715</v>
      </c>
      <c r="G27" s="31">
        <v>5.6142630000000002</v>
      </c>
      <c r="H27" s="32">
        <v>131.1</v>
      </c>
      <c r="I27" s="32">
        <v>-10.57528598849899</v>
      </c>
      <c r="J27" s="31">
        <v>5770573</v>
      </c>
      <c r="K27" s="32">
        <v>174.65871274828339</v>
      </c>
      <c r="L27" s="32">
        <v>5238.7144666183221</v>
      </c>
      <c r="M27" s="32">
        <v>73.52</v>
      </c>
      <c r="N27" s="33">
        <v>30.090616389035471</v>
      </c>
      <c r="O27" s="34">
        <v>88.834340805173966</v>
      </c>
      <c r="P27" s="33">
        <v>2.961144693505799</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1940.0968515671966</v>
      </c>
      <c r="P28" s="33">
        <v>64.66989505223988</v>
      </c>
    </row>
    <row r="29" spans="1:16">
      <c r="A29" s="30" t="s">
        <v>546</v>
      </c>
      <c r="B29" s="30" t="s">
        <v>357</v>
      </c>
      <c r="C29" s="31">
        <v>155992742</v>
      </c>
      <c r="D29" s="31">
        <v>8000000</v>
      </c>
      <c r="E29" s="32">
        <v>87.227259984163027</v>
      </c>
      <c r="F29" s="32">
        <v>47.406119556610342</v>
      </c>
      <c r="G29" s="31">
        <v>2.010942</v>
      </c>
      <c r="H29" s="32">
        <v>228.1</v>
      </c>
      <c r="I29" s="32">
        <v>-15.175069411454473</v>
      </c>
      <c r="J29" s="31">
        <v>-115395100</v>
      </c>
      <c r="K29" s="32">
        <v>-15.945217777877916</v>
      </c>
      <c r="L29" s="32">
        <v>5000</v>
      </c>
      <c r="M29" s="32">
        <v>25.13</v>
      </c>
      <c r="N29" s="33">
        <v>86.727216051470165</v>
      </c>
      <c r="O29" s="34">
        <v>181.81233271948673</v>
      </c>
      <c r="P29" s="33">
        <v>6.0604110906495574</v>
      </c>
    </row>
    <row r="30" spans="1:16">
      <c r="A30" s="90" t="s">
        <v>46</v>
      </c>
      <c r="B30" s="90" t="s">
        <v>609</v>
      </c>
      <c r="C30" s="91">
        <v>5369083553</v>
      </c>
      <c r="D30" s="91">
        <v>8640048</v>
      </c>
      <c r="E30" s="92">
        <v>24.333294314078302</v>
      </c>
      <c r="F30" s="92">
        <v>2.7884533289627926</v>
      </c>
      <c r="G30" s="91">
        <v>1.6379030000000001</v>
      </c>
      <c r="H30" s="92">
        <v>1004</v>
      </c>
      <c r="I30" s="92">
        <v>-8.204218020290682</v>
      </c>
      <c r="J30" s="91">
        <v>-26123952</v>
      </c>
      <c r="K30" s="92">
        <v>-334.04013604067256</v>
      </c>
      <c r="L30" s="92">
        <v>4629.6039096079094</v>
      </c>
      <c r="M30" s="92">
        <v>18.95</v>
      </c>
      <c r="N30" s="93">
        <v>12.391752669405619</v>
      </c>
      <c r="O30" s="94">
        <v>472.54402117125051</v>
      </c>
      <c r="P30" s="93">
        <v>15.751467372375016</v>
      </c>
    </row>
    <row r="31" spans="1:16">
      <c r="A31" s="55" t="s">
        <v>436</v>
      </c>
      <c r="B31" s="55" t="s">
        <v>233</v>
      </c>
      <c r="C31" s="56">
        <v>358892796</v>
      </c>
      <c r="D31" s="56">
        <v>9284470</v>
      </c>
      <c r="E31" s="57">
        <v>122.21391389311425</v>
      </c>
      <c r="F31" s="57">
        <v>235.05825529296743</v>
      </c>
      <c r="G31" s="56">
        <v>5.8189539999999997</v>
      </c>
      <c r="H31" s="57">
        <v>56.25</v>
      </c>
      <c r="I31" s="57">
        <v>-2.8953608314774115</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35.529469029850084</v>
      </c>
      <c r="F32" s="97">
        <v>16.999745947296692</v>
      </c>
      <c r="G32" s="96">
        <v>5.3107189999999997</v>
      </c>
      <c r="H32" s="97">
        <v>212</v>
      </c>
      <c r="I32" s="97">
        <v>-9.8091310774065619</v>
      </c>
      <c r="J32" s="96">
        <v>-5361958</v>
      </c>
      <c r="K32" s="97">
        <v>-389.78298599131136</v>
      </c>
      <c r="L32" s="97">
        <v>4210.5263157894733</v>
      </c>
      <c r="M32" s="97">
        <v>55.9</v>
      </c>
      <c r="N32" s="98">
        <v>24.761515628831699</v>
      </c>
      <c r="O32" s="99">
        <v>339.40530524790199</v>
      </c>
      <c r="P32" s="98">
        <v>11.313510174930066</v>
      </c>
    </row>
    <row r="33" spans="1:16">
      <c r="A33" s="60" t="s">
        <v>391</v>
      </c>
      <c r="B33" s="60" t="s">
        <v>287</v>
      </c>
      <c r="C33" s="61">
        <v>16511882</v>
      </c>
      <c r="D33" s="61">
        <v>10650000</v>
      </c>
      <c r="E33" s="62">
        <v>143.90163100357043</v>
      </c>
      <c r="F33" s="62">
        <v>500.44037907692723</v>
      </c>
      <c r="G33" s="61">
        <v>10.108192000000001</v>
      </c>
      <c r="H33" s="62">
        <v>27.5</v>
      </c>
      <c r="I33" s="62">
        <v>0.83860937658248602</v>
      </c>
      <c r="J33" s="61">
        <v>-2418566</v>
      </c>
      <c r="K33" s="62">
        <v>-118.89276538246217</v>
      </c>
      <c r="L33" s="62">
        <v>3755.868544600939</v>
      </c>
      <c r="M33" s="62">
        <v>94.91</v>
      </c>
      <c r="N33" s="63">
        <v>49.366315461455031</v>
      </c>
      <c r="O33" s="64">
        <v>1715.6892982960155</v>
      </c>
      <c r="P33" s="63">
        <v>57.18964327653385</v>
      </c>
    </row>
    <row r="34" spans="1:16">
      <c r="A34" s="40" t="s">
        <v>39</v>
      </c>
      <c r="B34" s="40" t="s">
        <v>255</v>
      </c>
      <c r="C34" s="41">
        <v>638570889</v>
      </c>
      <c r="D34" s="41">
        <v>10721700</v>
      </c>
      <c r="E34" s="42">
        <v>68.312645056192338</v>
      </c>
      <c r="F34" s="42">
        <v>58.45355813695533</v>
      </c>
      <c r="G34" s="41">
        <v>5.1827810000000003</v>
      </c>
      <c r="H34" s="42">
        <v>113</v>
      </c>
      <c r="I34" s="42">
        <v>-3.4298278914638729</v>
      </c>
      <c r="J34" s="41">
        <v>5814918</v>
      </c>
      <c r="K34" s="42">
        <v>200.97709030462681</v>
      </c>
      <c r="L34" s="42">
        <v>3730.7516531893261</v>
      </c>
      <c r="M34" s="42">
        <v>48.33</v>
      </c>
      <c r="N34" s="43">
        <v>36.620577973153658</v>
      </c>
      <c r="O34" s="44">
        <v>431.88958318384095</v>
      </c>
      <c r="P34" s="43">
        <v>14.396319439461365</v>
      </c>
    </row>
    <row r="35" spans="1:16">
      <c r="A35" s="45" t="s">
        <v>51</v>
      </c>
      <c r="B35" s="45" t="s">
        <v>375</v>
      </c>
      <c r="C35" s="46">
        <v>2033187111</v>
      </c>
      <c r="D35" s="46">
        <v>10800000</v>
      </c>
      <c r="E35" s="47">
        <v>33.300548942899049</v>
      </c>
      <c r="F35" s="47">
        <v>4.5477642498223325</v>
      </c>
      <c r="G35" s="46">
        <v>1.717981</v>
      </c>
      <c r="H35" s="47">
        <v>699.5</v>
      </c>
      <c r="I35" s="47">
        <v>-18.678669378776476</v>
      </c>
      <c r="J35" s="46">
        <v>-67675452</v>
      </c>
      <c r="K35" s="47">
        <v>-108.19876016491179</v>
      </c>
      <c r="L35" s="47">
        <v>3703.7037037037039</v>
      </c>
      <c r="M35" s="47">
        <v>15.9</v>
      </c>
      <c r="N35" s="48">
        <v>65.324546238632863</v>
      </c>
      <c r="O35" s="49">
        <v>437.8358422385171</v>
      </c>
      <c r="P35" s="48">
        <v>14.594528074617237</v>
      </c>
    </row>
    <row r="36" spans="1:16">
      <c r="A36" s="65" t="s">
        <v>67</v>
      </c>
      <c r="B36" s="65" t="s">
        <v>608</v>
      </c>
      <c r="C36" s="66">
        <v>24553432694</v>
      </c>
      <c r="D36" s="66">
        <v>10983458</v>
      </c>
      <c r="E36" s="67">
        <v>0.37421608037296245</v>
      </c>
      <c r="F36" s="67">
        <v>2.9352470453760902E-3</v>
      </c>
      <c r="G36" s="66">
        <v>3.4871699999999996E-4</v>
      </c>
      <c r="H36" s="67">
        <v>11317.5</v>
      </c>
      <c r="I36" s="67">
        <v>39.682321312560816</v>
      </c>
      <c r="J36" s="66">
        <v>5402190789</v>
      </c>
      <c r="K36" s="67">
        <v>23.599775297569558</v>
      </c>
      <c r="L36" s="67">
        <v>3641.8403020250998</v>
      </c>
      <c r="M36" s="67">
        <v>85.99</v>
      </c>
      <c r="N36" s="68">
        <v>0</v>
      </c>
      <c r="O36" s="69">
        <v>1258.5591708127783</v>
      </c>
      <c r="P36" s="68">
        <v>41.951972360425948</v>
      </c>
    </row>
    <row r="37" spans="1:16">
      <c r="A37" s="40" t="s">
        <v>320</v>
      </c>
      <c r="B37" s="40" t="s">
        <v>255</v>
      </c>
      <c r="C37" s="41">
        <v>1138168471</v>
      </c>
      <c r="D37" s="41">
        <v>10994134</v>
      </c>
      <c r="E37" s="42">
        <v>36.241262626380411</v>
      </c>
      <c r="F37" s="42">
        <v>2.1130885440048401</v>
      </c>
      <c r="G37" s="41">
        <v>7.01302E-4</v>
      </c>
      <c r="H37" s="42">
        <v>1576</v>
      </c>
      <c r="I37" s="42">
        <v>-38.628318082719261</v>
      </c>
      <c r="J37" s="41">
        <v>164509463</v>
      </c>
      <c r="K37" s="42">
        <v>104.2544831600356</v>
      </c>
      <c r="L37" s="42">
        <v>3638.303844577481</v>
      </c>
      <c r="M37" s="42">
        <v>6.37</v>
      </c>
      <c r="N37" s="43">
        <v>73.797606369392582</v>
      </c>
      <c r="O37" s="44">
        <v>719.8257218766787</v>
      </c>
      <c r="P37" s="43">
        <v>23.994190729222623</v>
      </c>
    </row>
    <row r="38" spans="1:16">
      <c r="A38" s="65" t="s">
        <v>765</v>
      </c>
      <c r="B38" s="65" t="s">
        <v>743</v>
      </c>
      <c r="C38" s="66">
        <v>311457358</v>
      </c>
      <c r="D38" s="66">
        <v>11320341</v>
      </c>
      <c r="E38" s="67">
        <v>17.668398925129246</v>
      </c>
      <c r="F38" s="67">
        <v>5.5941419709640279</v>
      </c>
      <c r="G38" s="66">
        <v>8.0576760000000007</v>
      </c>
      <c r="H38" s="67">
        <v>281</v>
      </c>
      <c r="I38" s="67">
        <v>-1.9076795935635571</v>
      </c>
      <c r="J38" s="66">
        <v>16005244</v>
      </c>
      <c r="K38" s="67">
        <v>197.33377004436795</v>
      </c>
      <c r="L38" s="67">
        <v>3533.46246371907</v>
      </c>
      <c r="M38" s="67">
        <v>71.17</v>
      </c>
      <c r="N38" s="68">
        <v>63.902350149513119</v>
      </c>
      <c r="O38" s="69">
        <v>533.43589217469469</v>
      </c>
      <c r="P38" s="68">
        <v>17.781196405823156</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41.973953988893186</v>
      </c>
      <c r="F40" s="47">
        <v>48.819851023286361</v>
      </c>
      <c r="G40" s="46">
        <v>13.431647</v>
      </c>
      <c r="H40" s="47">
        <v>70.95</v>
      </c>
      <c r="I40" s="47">
        <v>-0.71412432424162375</v>
      </c>
      <c r="J40" s="46">
        <v>-27125850</v>
      </c>
      <c r="K40" s="47">
        <v>-31.695680209099439</v>
      </c>
      <c r="L40" s="47">
        <v>2882.1587599684863</v>
      </c>
      <c r="M40" s="47">
        <v>96.78</v>
      </c>
      <c r="N40" s="48">
        <v>52.822499176123891</v>
      </c>
      <c r="O40" s="49">
        <v>698.5987523600445</v>
      </c>
      <c r="P40" s="48">
        <v>23.286625078668148</v>
      </c>
    </row>
    <row r="41" spans="1:16">
      <c r="A41" s="40" t="s">
        <v>45</v>
      </c>
      <c r="B41" s="40" t="s">
        <v>255</v>
      </c>
      <c r="C41" s="41">
        <v>879240094</v>
      </c>
      <c r="D41" s="41">
        <v>14175000</v>
      </c>
      <c r="E41" s="42">
        <v>19.737435127133146</v>
      </c>
      <c r="F41" s="42">
        <v>3.9557149124445137</v>
      </c>
      <c r="G41" s="41">
        <v>5.5196949999999996</v>
      </c>
      <c r="H41" s="42">
        <v>367.25</v>
      </c>
      <c r="I41" s="42">
        <v>-19.035046979160711</v>
      </c>
      <c r="J41" s="41">
        <v>-27853019</v>
      </c>
      <c r="K41" s="42">
        <v>-179.14036535859901</v>
      </c>
      <c r="L41" s="42">
        <v>2821.8694885361551</v>
      </c>
      <c r="M41" s="42">
        <v>38.93</v>
      </c>
      <c r="N41" s="43">
        <v>61.984161215976336</v>
      </c>
      <c r="O41" s="44">
        <v>920.37155347300109</v>
      </c>
      <c r="P41" s="43">
        <v>30.679051782433369</v>
      </c>
    </row>
    <row r="42" spans="1:16">
      <c r="A42" s="45" t="s">
        <v>54</v>
      </c>
      <c r="B42" s="45" t="s">
        <v>375</v>
      </c>
      <c r="C42" s="46">
        <v>646697458</v>
      </c>
      <c r="D42" s="46">
        <v>14276790</v>
      </c>
      <c r="E42" s="47">
        <v>44.439319985808737</v>
      </c>
      <c r="F42" s="47">
        <v>11.077213169966251</v>
      </c>
      <c r="G42" s="46">
        <v>3.1674739999999999</v>
      </c>
      <c r="H42" s="47">
        <v>284.25</v>
      </c>
      <c r="I42" s="47">
        <v>2.1089103998633618E-2</v>
      </c>
      <c r="J42" s="46">
        <v>43394990</v>
      </c>
      <c r="K42" s="47">
        <v>92.44795286276134</v>
      </c>
      <c r="L42" s="47">
        <v>2801.7502533832885</v>
      </c>
      <c r="M42" s="47">
        <v>22.18</v>
      </c>
      <c r="N42" s="48">
        <v>14.140957331902888</v>
      </c>
      <c r="O42" s="49">
        <v>465.10767264025765</v>
      </c>
      <c r="P42" s="48">
        <v>15.503589088008589</v>
      </c>
    </row>
    <row r="43" spans="1:16">
      <c r="A43" s="30" t="s">
        <v>104</v>
      </c>
      <c r="B43" s="30" t="s">
        <v>357</v>
      </c>
      <c r="C43" s="31">
        <v>360638941</v>
      </c>
      <c r="D43" s="31">
        <v>15000000</v>
      </c>
      <c r="E43" s="32">
        <v>15.971944959240192</v>
      </c>
      <c r="F43" s="32">
        <v>5.0226242010189281</v>
      </c>
      <c r="G43" s="31">
        <v>12.081939999999999</v>
      </c>
      <c r="H43" s="32">
        <v>207.3</v>
      </c>
      <c r="I43" s="32">
        <v>12.009693705957602</v>
      </c>
      <c r="J43" s="31">
        <v>3667696</v>
      </c>
      <c r="K43" s="32">
        <v>867.02932849396461</v>
      </c>
      <c r="L43" s="32">
        <v>2666.6666666666665</v>
      </c>
      <c r="M43" s="32">
        <v>80.540000000000006</v>
      </c>
      <c r="N43" s="33">
        <v>98.067344001997398</v>
      </c>
      <c r="O43" s="34">
        <v>1861.6216783356879</v>
      </c>
      <c r="P43" s="33">
        <v>62.054055944522929</v>
      </c>
    </row>
    <row r="44" spans="1:16">
      <c r="A44" s="90" t="s">
        <v>427</v>
      </c>
      <c r="B44" s="90" t="s">
        <v>390</v>
      </c>
      <c r="C44" s="91">
        <v>604420825</v>
      </c>
      <c r="D44" s="91">
        <v>16800000</v>
      </c>
      <c r="E44" s="92">
        <v>161.1964646391375</v>
      </c>
      <c r="F44" s="92">
        <v>172.88338120885618</v>
      </c>
      <c r="G44" s="91">
        <v>5.7719040000000001</v>
      </c>
      <c r="H44" s="92">
        <v>43</v>
      </c>
      <c r="I44" s="92">
        <v>-1.5855765165164826</v>
      </c>
      <c r="J44" s="91">
        <v>4772795</v>
      </c>
      <c r="K44" s="92">
        <v>195.35722778791043</v>
      </c>
      <c r="L44" s="92">
        <v>2380.9523809523807</v>
      </c>
      <c r="M44" s="92">
        <v>34.35</v>
      </c>
      <c r="N44" s="93">
        <v>52.723015007891988</v>
      </c>
      <c r="O44" s="94">
        <v>172.79980887545358</v>
      </c>
      <c r="P44" s="93">
        <v>5.7599936291817864</v>
      </c>
    </row>
    <row r="45" spans="1:16">
      <c r="A45" s="45" t="s">
        <v>297</v>
      </c>
      <c r="B45" s="45" t="s">
        <v>426</v>
      </c>
      <c r="C45" s="46">
        <v>367547592</v>
      </c>
      <c r="D45" s="46">
        <v>17512456</v>
      </c>
      <c r="E45" s="47">
        <v>66.832160658330281</v>
      </c>
      <c r="F45" s="47">
        <v>79.505506274041792</v>
      </c>
      <c r="G45" s="46">
        <v>12.279838</v>
      </c>
      <c r="H45" s="47">
        <v>48.74</v>
      </c>
      <c r="I45" s="47">
        <v>-2.0691624662848014</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11.163344399556637</v>
      </c>
      <c r="F46" s="27">
        <v>2.1239239725183858</v>
      </c>
      <c r="G46" s="26">
        <v>12.229931000000001</v>
      </c>
      <c r="H46" s="27">
        <v>293</v>
      </c>
      <c r="I46" s="27">
        <v>-1.6786417720755367</v>
      </c>
      <c r="J46" s="26">
        <v>62342924</v>
      </c>
      <c r="K46" s="27">
        <v>84.307883922800926</v>
      </c>
      <c r="L46" s="27">
        <v>2222.2222222222222</v>
      </c>
      <c r="M46" s="27">
        <v>67.94</v>
      </c>
      <c r="N46" s="28">
        <v>26.71039890836218</v>
      </c>
      <c r="O46" s="29">
        <v>462.81593193085996</v>
      </c>
      <c r="P46" s="28">
        <v>15.427197731028665</v>
      </c>
    </row>
    <row r="47" spans="1:16">
      <c r="A47" s="25" t="s">
        <v>314</v>
      </c>
      <c r="B47" s="25" t="s">
        <v>376</v>
      </c>
      <c r="C47" s="26">
        <v>202339880</v>
      </c>
      <c r="D47" s="26">
        <v>18255333</v>
      </c>
      <c r="E47" s="27">
        <v>48.21836276992147</v>
      </c>
      <c r="F47" s="27">
        <v>50.79481196611831</v>
      </c>
      <c r="G47" s="26">
        <v>15.26498</v>
      </c>
      <c r="H47" s="27">
        <v>54.35</v>
      </c>
      <c r="I47" s="27">
        <v>-3.2968051073967071</v>
      </c>
      <c r="J47" s="26">
        <v>81750563</v>
      </c>
      <c r="K47" s="27">
        <v>11.611874966536927</v>
      </c>
      <c r="L47" s="27">
        <v>2191.1405286334684</v>
      </c>
      <c r="M47" s="27">
        <v>83.61</v>
      </c>
      <c r="N47" s="28">
        <v>44.748796694607449</v>
      </c>
      <c r="O47" s="29">
        <v>849.75635102546642</v>
      </c>
      <c r="P47" s="28">
        <v>28.325211700848879</v>
      </c>
    </row>
    <row r="48" spans="1:16">
      <c r="A48" s="30" t="s">
        <v>336</v>
      </c>
      <c r="B48" s="30" t="s">
        <v>357</v>
      </c>
      <c r="C48" s="31">
        <v>919757915</v>
      </c>
      <c r="D48" s="31">
        <v>19440000</v>
      </c>
      <c r="E48" s="32">
        <v>68.429603486783918</v>
      </c>
      <c r="F48" s="32">
        <v>14.852495070146359</v>
      </c>
      <c r="G48" s="31">
        <v>2.4591859999999999</v>
      </c>
      <c r="H48" s="32">
        <v>237.7</v>
      </c>
      <c r="I48" s="32">
        <v>-2.7810384943971656</v>
      </c>
      <c r="J48" s="31">
        <v>-13239520</v>
      </c>
      <c r="K48" s="32">
        <v>-347.99448922619553</v>
      </c>
      <c r="L48" s="32">
        <v>2057.6131687242801</v>
      </c>
      <c r="M48" s="32">
        <v>12.65</v>
      </c>
      <c r="N48" s="33">
        <v>78.501147953787751</v>
      </c>
      <c r="O48" s="34">
        <v>275.73794951497717</v>
      </c>
      <c r="P48" s="33">
        <v>9.1912649838325731</v>
      </c>
    </row>
    <row r="49" spans="1:16">
      <c r="A49" s="35" t="s">
        <v>201</v>
      </c>
      <c r="B49" s="35" t="s">
        <v>200</v>
      </c>
      <c r="C49" s="36">
        <v>3755081013</v>
      </c>
      <c r="D49" s="36">
        <v>20000000</v>
      </c>
      <c r="E49" s="37">
        <v>23.909411066973007</v>
      </c>
      <c r="F49" s="37">
        <v>8.359933939501051</v>
      </c>
      <c r="G49" s="36">
        <v>11.626663000000001</v>
      </c>
      <c r="H49" s="37">
        <v>143.9</v>
      </c>
      <c r="I49" s="37">
        <v>-3.8228925045582969</v>
      </c>
      <c r="J49" s="36">
        <v>-127375317</v>
      </c>
      <c r="K49" s="37">
        <v>-22.453329792301911</v>
      </c>
      <c r="L49" s="37">
        <v>2000</v>
      </c>
      <c r="M49" s="37">
        <v>58.13</v>
      </c>
      <c r="N49" s="38">
        <v>26.672591286716067</v>
      </c>
      <c r="O49" s="39">
        <v>140.40915769465067</v>
      </c>
      <c r="P49" s="38">
        <v>4.6803052564883556</v>
      </c>
    </row>
    <row r="50" spans="1:16">
      <c r="A50" s="25" t="s">
        <v>703</v>
      </c>
      <c r="B50" s="25" t="s">
        <v>689</v>
      </c>
      <c r="C50" s="26">
        <v>69325879</v>
      </c>
      <c r="D50" s="26">
        <v>20000000</v>
      </c>
      <c r="E50" s="27">
        <v>143.91689547654087</v>
      </c>
      <c r="F50" s="27">
        <v>449.74029836419021</v>
      </c>
      <c r="G50" s="26">
        <v>52.150770999999999</v>
      </c>
      <c r="H50" s="27">
        <v>15.99</v>
      </c>
      <c r="I50" s="27">
        <v>0.5049420341643529</v>
      </c>
      <c r="J50" s="26">
        <v>-5598285</v>
      </c>
      <c r="K50" s="27">
        <v>-57.160362503873955</v>
      </c>
      <c r="L50" s="27">
        <v>2000</v>
      </c>
      <c r="M50" s="27">
        <v>86.91</v>
      </c>
      <c r="N50" s="28">
        <v>12.430338475408345</v>
      </c>
      <c r="O50" s="29">
        <v>2466.5626788987638</v>
      </c>
      <c r="P50" s="28">
        <v>82.218755963292125</v>
      </c>
    </row>
    <row r="51" spans="1:16">
      <c r="A51" s="25" t="s">
        <v>704</v>
      </c>
      <c r="B51" s="25" t="s">
        <v>689</v>
      </c>
      <c r="C51" s="26">
        <v>82997498</v>
      </c>
      <c r="D51" s="26">
        <v>20000000</v>
      </c>
      <c r="E51" s="27">
        <v>150.44617445843701</v>
      </c>
      <c r="F51" s="27">
        <v>578.63913253245005</v>
      </c>
      <c r="G51" s="26">
        <v>59.663963000000003</v>
      </c>
      <c r="H51" s="27">
        <v>13.37</v>
      </c>
      <c r="I51" s="27">
        <v>0.18315750619595939</v>
      </c>
      <c r="J51" s="26">
        <v>-6495135</v>
      </c>
      <c r="K51" s="27">
        <v>-40.029960886109372</v>
      </c>
      <c r="L51" s="27">
        <v>2000</v>
      </c>
      <c r="M51" s="27">
        <v>99.43</v>
      </c>
      <c r="N51" s="28">
        <v>7.7081568777782419</v>
      </c>
      <c r="O51" s="29">
        <v>2353.5671503512153</v>
      </c>
      <c r="P51" s="28">
        <v>78.452238345040513</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27.021376273002371</v>
      </c>
      <c r="F53" s="32">
        <v>3.5932681214098898</v>
      </c>
      <c r="G53" s="31">
        <v>3.9666589999999999</v>
      </c>
      <c r="H53" s="32">
        <v>373.25</v>
      </c>
      <c r="I53" s="32">
        <v>-16.181618283123271</v>
      </c>
      <c r="J53" s="31">
        <v>-83036840</v>
      </c>
      <c r="K53" s="32">
        <v>-90.562213109265713</v>
      </c>
      <c r="L53" s="32">
        <v>2000</v>
      </c>
      <c r="M53" s="32">
        <v>19.829999999999998</v>
      </c>
      <c r="N53" s="33">
        <v>32.715736228460969</v>
      </c>
      <c r="O53" s="34">
        <v>510.89462335874509</v>
      </c>
      <c r="P53" s="33">
        <v>17.029820778624835</v>
      </c>
    </row>
    <row r="54" spans="1:16">
      <c r="A54" s="25" t="s">
        <v>734</v>
      </c>
      <c r="B54" s="25" t="s">
        <v>689</v>
      </c>
      <c r="C54" s="26">
        <v>162912546</v>
      </c>
      <c r="D54" s="26">
        <v>20000000</v>
      </c>
      <c r="E54" s="27">
        <v>93.740918848486558</v>
      </c>
      <c r="F54" s="27">
        <v>114.31819371766653</v>
      </c>
      <c r="G54" s="26">
        <v>10.537267999999999</v>
      </c>
      <c r="H54" s="27">
        <v>40.5</v>
      </c>
      <c r="I54" s="27">
        <v>-1.2748109241906107</v>
      </c>
      <c r="J54" s="26">
        <v>-6812646</v>
      </c>
      <c r="K54" s="27">
        <v>-120.36439292456998</v>
      </c>
      <c r="L54" s="27">
        <v>2000</v>
      </c>
      <c r="M54" s="27">
        <v>52.68</v>
      </c>
      <c r="N54" s="28">
        <v>1.7431313922170328</v>
      </c>
      <c r="O54" s="29">
        <v>102.81485550491895</v>
      </c>
      <c r="P54" s="28">
        <v>3.4271618501639649</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15.51659958064838</v>
      </c>
      <c r="F56" s="42">
        <v>1.4487954790521365</v>
      </c>
      <c r="G56" s="41">
        <v>4.9969520000000003</v>
      </c>
      <c r="H56" s="42">
        <v>516</v>
      </c>
      <c r="I56" s="42">
        <v>17.795812511301051</v>
      </c>
      <c r="J56" s="41">
        <v>40710262</v>
      </c>
      <c r="K56" s="42">
        <v>263.07863113236658</v>
      </c>
      <c r="L56" s="42">
        <v>1904.7619047619048</v>
      </c>
      <c r="M56" s="42">
        <v>23.79</v>
      </c>
      <c r="N56" s="43">
        <v>39.157529117534942</v>
      </c>
      <c r="O56" s="44">
        <v>2114.255747475851</v>
      </c>
      <c r="P56" s="43">
        <v>70.475191582528367</v>
      </c>
    </row>
    <row r="57" spans="1:16">
      <c r="A57" s="55" t="s">
        <v>68</v>
      </c>
      <c r="B57" s="55" t="s">
        <v>356</v>
      </c>
      <c r="C57" s="56">
        <v>1840705156</v>
      </c>
      <c r="D57" s="56">
        <v>21000000</v>
      </c>
      <c r="E57" s="57">
        <v>62.653838669122194</v>
      </c>
      <c r="F57" s="57">
        <v>38.746962689624112</v>
      </c>
      <c r="G57" s="56">
        <v>8.2712769999999995</v>
      </c>
      <c r="H57" s="57">
        <v>77.2</v>
      </c>
      <c r="I57" s="57">
        <v>-1.2718036981642058</v>
      </c>
      <c r="J57" s="56">
        <v>-125144677</v>
      </c>
      <c r="K57" s="57">
        <v>-12.921044975808281</v>
      </c>
      <c r="L57" s="57">
        <v>1904.7619047619048</v>
      </c>
      <c r="M57" s="57">
        <v>39.380000000000003</v>
      </c>
      <c r="N57" s="58">
        <v>21.154940274216422</v>
      </c>
      <c r="O57" s="59">
        <v>431.73500198840452</v>
      </c>
      <c r="P57" s="58">
        <v>14.391166732946818</v>
      </c>
    </row>
    <row r="58" spans="1:16">
      <c r="A58" s="50" t="s">
        <v>63</v>
      </c>
      <c r="B58" s="50" t="s">
        <v>355</v>
      </c>
      <c r="C58" s="51">
        <v>549820175</v>
      </c>
      <c r="D58" s="51">
        <v>22750000</v>
      </c>
      <c r="E58" s="52">
        <v>42.780791443893051</v>
      </c>
      <c r="F58" s="52">
        <v>15.288409342944002</v>
      </c>
      <c r="G58" s="51">
        <v>7.6577849999999996</v>
      </c>
      <c r="H58" s="52">
        <v>122.1</v>
      </c>
      <c r="I58" s="52">
        <v>-0.1941190460816955</v>
      </c>
      <c r="J58" s="51">
        <v>17853471</v>
      </c>
      <c r="K58" s="52">
        <v>156.73422831896386</v>
      </c>
      <c r="L58" s="52">
        <v>1758.2417582417581</v>
      </c>
      <c r="M58" s="52">
        <v>33.659999999999997</v>
      </c>
      <c r="N58" s="53">
        <v>36.10957121615575</v>
      </c>
      <c r="O58" s="54">
        <v>1130.1430937094469</v>
      </c>
      <c r="P58" s="53">
        <v>37.671436456981567</v>
      </c>
    </row>
    <row r="59" spans="1:16">
      <c r="A59" s="50" t="s">
        <v>95</v>
      </c>
      <c r="B59" s="50" t="s">
        <v>355</v>
      </c>
      <c r="C59" s="51">
        <v>418442261</v>
      </c>
      <c r="D59" s="51">
        <v>23000000</v>
      </c>
      <c r="E59" s="52">
        <v>88.604115262435414</v>
      </c>
      <c r="F59" s="52">
        <v>101.37770624992611</v>
      </c>
      <c r="G59" s="51">
        <v>11.696857</v>
      </c>
      <c r="H59" s="52">
        <v>38.6</v>
      </c>
      <c r="I59" s="52">
        <v>-0.60260845542410379</v>
      </c>
      <c r="J59" s="51">
        <v>-26354647</v>
      </c>
      <c r="K59" s="52">
        <v>-33.16303193133264</v>
      </c>
      <c r="L59" s="52">
        <v>1739.1304347826087</v>
      </c>
      <c r="M59" s="52">
        <v>50.85</v>
      </c>
      <c r="N59" s="53">
        <v>77.610472899512956</v>
      </c>
      <c r="O59" s="54">
        <v>448.14199832625832</v>
      </c>
      <c r="P59" s="53">
        <v>14.938066610875277</v>
      </c>
    </row>
    <row r="60" spans="1:16">
      <c r="A60" s="40" t="s">
        <v>448</v>
      </c>
      <c r="B60" s="40" t="s">
        <v>255</v>
      </c>
      <c r="C60" s="41">
        <v>447250420</v>
      </c>
      <c r="D60" s="41">
        <v>23850000</v>
      </c>
      <c r="E60" s="42">
        <v>23.408288296408433</v>
      </c>
      <c r="F60" s="42">
        <v>5.5139302985439036</v>
      </c>
      <c r="G60" s="41">
        <v>10.082440999999999</v>
      </c>
      <c r="H60" s="42">
        <v>169.5</v>
      </c>
      <c r="I60" s="42">
        <v>-12.468939901065681</v>
      </c>
      <c r="J60" s="41">
        <v>5945065</v>
      </c>
      <c r="K60" s="42">
        <v>714.08807136675546</v>
      </c>
      <c r="L60" s="42">
        <v>1677.1488469601677</v>
      </c>
      <c r="M60" s="42">
        <v>42.27</v>
      </c>
      <c r="N60" s="43">
        <v>43.569757440233438</v>
      </c>
      <c r="O60" s="44">
        <v>481.31519054606747</v>
      </c>
      <c r="P60" s="43">
        <v>16.043839684868917</v>
      </c>
    </row>
    <row r="61" spans="1:16">
      <c r="A61" s="50" t="s">
        <v>464</v>
      </c>
      <c r="B61" s="50" t="s">
        <v>355</v>
      </c>
      <c r="C61" s="51">
        <v>2001882616</v>
      </c>
      <c r="D61" s="51">
        <v>24000000</v>
      </c>
      <c r="E61" s="52">
        <v>53.770378973631004</v>
      </c>
      <c r="F61" s="52">
        <v>6.0716326754325882</v>
      </c>
      <c r="G61" s="51">
        <v>2.016016</v>
      </c>
      <c r="H61" s="52">
        <v>369</v>
      </c>
      <c r="I61" s="52">
        <v>-5.1300098489877541</v>
      </c>
      <c r="J61" s="51">
        <v>3056816</v>
      </c>
      <c r="K61" s="52">
        <v>2897.1321793657189</v>
      </c>
      <c r="L61" s="52">
        <v>1666.6666666666667</v>
      </c>
      <c r="M61" s="52">
        <v>8.4</v>
      </c>
      <c r="N61" s="53">
        <v>86.727216051470165</v>
      </c>
      <c r="O61" s="54">
        <v>255.97064421954389</v>
      </c>
      <c r="P61" s="53">
        <v>8.5323548073181303</v>
      </c>
    </row>
    <row r="62" spans="1:16">
      <c r="A62" s="55" t="s">
        <v>292</v>
      </c>
      <c r="B62" s="55" t="s">
        <v>356</v>
      </c>
      <c r="C62" s="56">
        <v>8163584863</v>
      </c>
      <c r="D62" s="56">
        <v>24300000</v>
      </c>
      <c r="E62" s="57">
        <v>11.334955223738909</v>
      </c>
      <c r="F62" s="57">
        <v>0.32642341686865284</v>
      </c>
      <c r="G62" s="56">
        <v>2.442218</v>
      </c>
      <c r="H62" s="57">
        <v>1445</v>
      </c>
      <c r="I62" s="57">
        <v>-16.206357184287299</v>
      </c>
      <c r="J62" s="56">
        <v>-70950936</v>
      </c>
      <c r="K62" s="57">
        <v>-489.41849054676317</v>
      </c>
      <c r="L62" s="57">
        <v>1646.0905349794239</v>
      </c>
      <c r="M62" s="57">
        <v>10.050000000000001</v>
      </c>
      <c r="N62" s="58">
        <v>63.288409796063938</v>
      </c>
      <c r="O62" s="59">
        <v>205.65910444528663</v>
      </c>
      <c r="P62" s="58">
        <v>6.8553034815095542</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427.02193575115211</v>
      </c>
      <c r="P63" s="93">
        <v>14.234064525038404</v>
      </c>
    </row>
    <row r="64" spans="1:16">
      <c r="A64" s="90" t="s">
        <v>309</v>
      </c>
      <c r="B64" s="90" t="s">
        <v>609</v>
      </c>
      <c r="C64" s="91">
        <v>5221598542</v>
      </c>
      <c r="D64" s="91">
        <v>25000000</v>
      </c>
      <c r="E64" s="92">
        <v>49.29576379934776</v>
      </c>
      <c r="F64" s="92">
        <v>4.5329437976411731</v>
      </c>
      <c r="G64" s="91">
        <v>1.8682810000000001</v>
      </c>
      <c r="H64" s="92">
        <v>434.5</v>
      </c>
      <c r="I64" s="92">
        <v>-13.751956416869346</v>
      </c>
      <c r="J64" s="91">
        <v>-47172595</v>
      </c>
      <c r="K64" s="92">
        <v>-230.53639512517807</v>
      </c>
      <c r="L64" s="92">
        <v>1600</v>
      </c>
      <c r="M64" s="92">
        <v>7.47</v>
      </c>
      <c r="N64" s="93">
        <v>22.602353734050737</v>
      </c>
      <c r="O64" s="94">
        <v>106.84439600689328</v>
      </c>
      <c r="P64" s="93">
        <v>3.5614798668964425</v>
      </c>
    </row>
    <row r="65" spans="1:16">
      <c r="A65" s="55" t="s">
        <v>33</v>
      </c>
      <c r="B65" s="55" t="s">
        <v>233</v>
      </c>
      <c r="C65" s="56">
        <v>519583617</v>
      </c>
      <c r="D65" s="56">
        <v>25000000</v>
      </c>
      <c r="E65" s="57">
        <v>19.35312190047657</v>
      </c>
      <c r="F65" s="57">
        <v>8.6980323148209298</v>
      </c>
      <c r="G65" s="56">
        <v>22.966707</v>
      </c>
      <c r="H65" s="57">
        <v>90</v>
      </c>
      <c r="I65" s="57">
        <v>3.748869068843419E-3</v>
      </c>
      <c r="J65" s="56">
        <v>1543645</v>
      </c>
      <c r="K65" s="57">
        <v>1441.3935846648678</v>
      </c>
      <c r="L65" s="57">
        <v>1600</v>
      </c>
      <c r="M65" s="57">
        <v>91.86</v>
      </c>
      <c r="N65" s="58">
        <v>19.349633158093827</v>
      </c>
      <c r="O65" s="59">
        <v>1322.4471239960862</v>
      </c>
      <c r="P65" s="58">
        <v>44.081570799869539</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433.52164217583959</v>
      </c>
      <c r="P66" s="63">
        <v>14.450721405861319</v>
      </c>
    </row>
    <row r="67" spans="1:16">
      <c r="A67" s="90" t="s">
        <v>312</v>
      </c>
      <c r="B67" s="90" t="s">
        <v>609</v>
      </c>
      <c r="C67" s="91">
        <v>470862105</v>
      </c>
      <c r="D67" s="91">
        <v>25382175</v>
      </c>
      <c r="E67" s="92">
        <v>86.333357470400031</v>
      </c>
      <c r="F67" s="92">
        <v>161.96847829215739</v>
      </c>
      <c r="G67" s="91">
        <v>22.044357999999999</v>
      </c>
      <c r="H67" s="92">
        <v>21.02</v>
      </c>
      <c r="I67" s="92">
        <v>-0.34005423993192707</v>
      </c>
      <c r="J67" s="91">
        <v>-15730860</v>
      </c>
      <c r="K67" s="92">
        <v>-33.88407722146151</v>
      </c>
      <c r="L67" s="92">
        <v>1575.909077925749</v>
      </c>
      <c r="M67" s="92">
        <v>86.84</v>
      </c>
      <c r="N67" s="93">
        <v>31.79525572521305</v>
      </c>
      <c r="O67" s="94">
        <v>284.31943776585939</v>
      </c>
      <c r="P67" s="93">
        <v>9.477314592195313</v>
      </c>
    </row>
    <row r="68" spans="1:16">
      <c r="A68" s="90" t="s">
        <v>416</v>
      </c>
      <c r="B68" s="90" t="s">
        <v>390</v>
      </c>
      <c r="C68" s="91">
        <v>6909611026</v>
      </c>
      <c r="D68" s="91">
        <v>27200000</v>
      </c>
      <c r="E68" s="92">
        <v>75.61953573234797</v>
      </c>
      <c r="F68" s="92">
        <v>14.337957659411304</v>
      </c>
      <c r="G68" s="91">
        <v>3.6238980000000001</v>
      </c>
      <c r="H68" s="92">
        <v>146</v>
      </c>
      <c r="I68" s="92">
        <v>-4.9274055994855246</v>
      </c>
      <c r="J68" s="91">
        <v>-21429790</v>
      </c>
      <c r="K68" s="92">
        <v>-246.10973789290514</v>
      </c>
      <c r="L68" s="92">
        <v>1470.5882352941176</v>
      </c>
      <c r="M68" s="92">
        <v>13.32</v>
      </c>
      <c r="N68" s="93">
        <v>36.326065491562922</v>
      </c>
      <c r="O68" s="94">
        <v>13.346105976439384</v>
      </c>
      <c r="P68" s="93">
        <v>0.44487019921464616</v>
      </c>
    </row>
    <row r="69" spans="1:16">
      <c r="A69" s="60" t="s">
        <v>115</v>
      </c>
      <c r="B69" s="60" t="s">
        <v>287</v>
      </c>
      <c r="C69" s="61">
        <v>1639886673</v>
      </c>
      <c r="D69" s="61">
        <v>28000000</v>
      </c>
      <c r="E69" s="62">
        <v>103.73375114522061</v>
      </c>
      <c r="F69" s="62">
        <v>45.7379855137657</v>
      </c>
      <c r="G69" s="61">
        <v>4.7491070000000004</v>
      </c>
      <c r="H69" s="62">
        <v>81.2</v>
      </c>
      <c r="I69" s="62">
        <v>-2.7958277144044388</v>
      </c>
      <c r="J69" s="61">
        <v>3154808</v>
      </c>
      <c r="K69" s="62">
        <v>718.90270342917859</v>
      </c>
      <c r="L69" s="62">
        <v>1428.5714285714287</v>
      </c>
      <c r="M69" s="62">
        <v>16.96</v>
      </c>
      <c r="N69" s="63">
        <v>25.72990536366402</v>
      </c>
      <c r="O69" s="64">
        <v>132.73644941183505</v>
      </c>
      <c r="P69" s="63">
        <v>4.4245483137278354</v>
      </c>
    </row>
    <row r="70" spans="1:16">
      <c r="A70" s="30" t="s">
        <v>140</v>
      </c>
      <c r="B70" s="30" t="s">
        <v>349</v>
      </c>
      <c r="C70" s="31">
        <v>35696366730</v>
      </c>
      <c r="D70" s="31">
        <v>28125000</v>
      </c>
      <c r="E70" s="32">
        <v>5.6491056274183578</v>
      </c>
      <c r="F70" s="32">
        <v>0.1233008526549263</v>
      </c>
      <c r="G70" s="31">
        <v>4.3228220000000004</v>
      </c>
      <c r="H70" s="32">
        <v>1638</v>
      </c>
      <c r="I70" s="32">
        <v>-34.096297859116021</v>
      </c>
      <c r="J70" s="31">
        <v>162266865</v>
      </c>
      <c r="K70" s="32">
        <v>282.34738496981498</v>
      </c>
      <c r="L70" s="32">
        <v>1422.2222222222222</v>
      </c>
      <c r="M70" s="32">
        <v>15.37</v>
      </c>
      <c r="N70" s="33">
        <v>5.1148354266213447</v>
      </c>
      <c r="O70" s="34">
        <v>204.67278331231262</v>
      </c>
      <c r="P70" s="33">
        <v>6.8224261104104205</v>
      </c>
    </row>
    <row r="71" spans="1:16">
      <c r="A71" s="60" t="s">
        <v>313</v>
      </c>
      <c r="B71" s="60" t="s">
        <v>287</v>
      </c>
      <c r="C71" s="61">
        <v>76967995</v>
      </c>
      <c r="D71" s="61">
        <v>28340000</v>
      </c>
      <c r="E71" s="62">
        <v>90.826024374914951</v>
      </c>
      <c r="F71" s="62">
        <v>118.69890009529124</v>
      </c>
      <c r="G71" s="61">
        <v>16.64443</v>
      </c>
      <c r="H71" s="62">
        <v>26.46</v>
      </c>
      <c r="I71" s="62">
        <v>0.27200784080790541</v>
      </c>
      <c r="J71" s="61">
        <v>-51595</v>
      </c>
      <c r="K71" s="62">
        <v>-14830.50683205737</v>
      </c>
      <c r="L71" s="62">
        <v>1411.4326040931546</v>
      </c>
      <c r="M71" s="62">
        <v>58.73</v>
      </c>
      <c r="N71" s="63">
        <v>55.438618331220148</v>
      </c>
      <c r="O71" s="64">
        <v>1904.4627930840825</v>
      </c>
      <c r="P71" s="63">
        <v>63.48209310280275</v>
      </c>
    </row>
    <row r="72" spans="1:16">
      <c r="A72" s="50" t="s">
        <v>60</v>
      </c>
      <c r="B72" s="50" t="s">
        <v>355</v>
      </c>
      <c r="C72" s="51">
        <v>385874216</v>
      </c>
      <c r="D72" s="51">
        <v>30000000</v>
      </c>
      <c r="E72" s="52">
        <v>39.124767219861525</v>
      </c>
      <c r="F72" s="52">
        <v>15.525701277722828</v>
      </c>
      <c r="G72" s="51">
        <v>12.224814</v>
      </c>
      <c r="H72" s="52">
        <v>83.65</v>
      </c>
      <c r="I72" s="52">
        <v>-4.3765321889101045</v>
      </c>
      <c r="J72" s="51">
        <v>11913466</v>
      </c>
      <c r="K72" s="52">
        <v>211.52534451351102</v>
      </c>
      <c r="L72" s="52">
        <v>1333.3333333333333</v>
      </c>
      <c r="M72" s="52">
        <v>40.74</v>
      </c>
      <c r="N72" s="53">
        <v>89.311552722303588</v>
      </c>
      <c r="O72" s="54">
        <v>737.43668952954658</v>
      </c>
      <c r="P72" s="53">
        <v>24.58122298431822</v>
      </c>
    </row>
    <row r="73" spans="1:16">
      <c r="A73" s="30" t="s">
        <v>669</v>
      </c>
      <c r="B73" s="30" t="s">
        <v>349</v>
      </c>
      <c r="C73" s="31">
        <v>204500139</v>
      </c>
      <c r="D73" s="31">
        <v>30000000</v>
      </c>
      <c r="E73" s="32">
        <v>1.1971228946910444</v>
      </c>
      <c r="F73" s="32">
        <v>1.124059056047929E-2</v>
      </c>
      <c r="G73" s="31">
        <v>9.3998380000000008</v>
      </c>
      <c r="H73" s="32">
        <v>3555</v>
      </c>
      <c r="I73" s="32">
        <v>400.14892457876022</v>
      </c>
      <c r="J73" s="31">
        <v>30988843</v>
      </c>
      <c r="K73" s="32">
        <v>3436.72075785469</v>
      </c>
      <c r="L73" s="32">
        <v>1333.3333333333333</v>
      </c>
      <c r="M73" s="32">
        <v>31.33</v>
      </c>
      <c r="N73" s="33">
        <v>66.191165879989086</v>
      </c>
      <c r="O73" s="34">
        <v>2652.7429963190198</v>
      </c>
      <c r="P73" s="33">
        <v>88.424766543967323</v>
      </c>
    </row>
    <row r="74" spans="1:16">
      <c r="A74" s="25" t="s">
        <v>756</v>
      </c>
      <c r="B74" s="25" t="s">
        <v>689</v>
      </c>
      <c r="C74" s="26">
        <v>55337978</v>
      </c>
      <c r="D74" s="26">
        <v>30000000</v>
      </c>
      <c r="E74" s="27">
        <v>125.98850581663731</v>
      </c>
      <c r="F74" s="27">
        <v>190.8916754797535</v>
      </c>
      <c r="G74" s="26">
        <v>14.484933</v>
      </c>
      <c r="H74" s="27">
        <v>21.92</v>
      </c>
      <c r="I74" s="27">
        <v>-0.64796529157789706</v>
      </c>
      <c r="J74" s="26">
        <v>-5688287</v>
      </c>
      <c r="K74" s="27">
        <v>-116.02790084255594</v>
      </c>
      <c r="L74" s="27">
        <v>1333.3333333333333</v>
      </c>
      <c r="M74" s="27">
        <v>48.28</v>
      </c>
      <c r="N74" s="28">
        <v>3.2371993996780168</v>
      </c>
      <c r="O74" s="29">
        <v>148.76927183499151</v>
      </c>
      <c r="P74" s="28">
        <v>4.9589757278330504</v>
      </c>
    </row>
    <row r="75" spans="1:16">
      <c r="A75" s="30" t="s">
        <v>727</v>
      </c>
      <c r="B75" s="30" t="s">
        <v>357</v>
      </c>
      <c r="C75" s="31">
        <v>455277050</v>
      </c>
      <c r="D75" s="31">
        <v>31042007</v>
      </c>
      <c r="E75" s="32">
        <v>9.5633555773778536</v>
      </c>
      <c r="F75" s="32">
        <v>1.7115437544890297</v>
      </c>
      <c r="G75" s="31">
        <v>24.164194999999999</v>
      </c>
      <c r="H75" s="32">
        <v>173.1</v>
      </c>
      <c r="I75" s="32">
        <v>8.0128342614852386</v>
      </c>
      <c r="J75" s="31">
        <v>8883359</v>
      </c>
      <c r="K75" s="32">
        <v>628.99194550169591</v>
      </c>
      <c r="L75" s="32">
        <v>1288.5764763856926</v>
      </c>
      <c r="M75" s="32">
        <v>77.84</v>
      </c>
      <c r="N75" s="33">
        <v>83.014332507635672</v>
      </c>
      <c r="O75" s="34">
        <v>2187.8578721530089</v>
      </c>
      <c r="P75" s="33">
        <v>72.928595738433629</v>
      </c>
    </row>
    <row r="76" spans="1:16">
      <c r="A76" s="35" t="s">
        <v>127</v>
      </c>
      <c r="B76" s="35" t="s">
        <v>208</v>
      </c>
      <c r="C76" s="36">
        <v>666088085</v>
      </c>
      <c r="D76" s="36">
        <v>31095331</v>
      </c>
      <c r="E76" s="37">
        <v>74.056466861563109</v>
      </c>
      <c r="F76" s="37">
        <v>32.624581124045143</v>
      </c>
      <c r="G76" s="36">
        <v>7.4210630000000002</v>
      </c>
      <c r="H76" s="37">
        <v>72.8</v>
      </c>
      <c r="I76" s="37">
        <v>-1.9605284267939853</v>
      </c>
      <c r="J76" s="36">
        <v>-76866655</v>
      </c>
      <c r="K76" s="37">
        <v>-29.531129759711803</v>
      </c>
      <c r="L76" s="37">
        <v>1286.3667539027001</v>
      </c>
      <c r="M76" s="37">
        <v>23.86</v>
      </c>
      <c r="N76" s="38">
        <v>44.240831009941445</v>
      </c>
      <c r="O76" s="39">
        <v>463.78059060805572</v>
      </c>
      <c r="P76" s="38">
        <v>15.459353020268525</v>
      </c>
    </row>
    <row r="77" spans="1:16">
      <c r="A77" s="50" t="s">
        <v>335</v>
      </c>
      <c r="B77" s="50" t="s">
        <v>355</v>
      </c>
      <c r="C77" s="51">
        <v>447890029</v>
      </c>
      <c r="D77" s="51">
        <v>31862500</v>
      </c>
      <c r="E77" s="52">
        <v>59.915895542150778</v>
      </c>
      <c r="F77" s="52">
        <v>85.475081910411603</v>
      </c>
      <c r="G77" s="51">
        <v>29.645479000000002</v>
      </c>
      <c r="H77" s="52">
        <v>22.52</v>
      </c>
      <c r="I77" s="52">
        <v>-0.65399169837617421</v>
      </c>
      <c r="J77" s="51">
        <v>-12400268</v>
      </c>
      <c r="K77" s="52">
        <v>-56.529020179241286</v>
      </c>
      <c r="L77" s="52">
        <v>1255.3942722636327</v>
      </c>
      <c r="M77" s="52">
        <v>93.04</v>
      </c>
      <c r="N77" s="53">
        <v>40.883360709649878</v>
      </c>
      <c r="O77" s="54">
        <v>37.056114157930892</v>
      </c>
      <c r="P77" s="53">
        <v>1.235203805264363</v>
      </c>
    </row>
    <row r="78" spans="1:16">
      <c r="A78" s="30" t="s">
        <v>405</v>
      </c>
      <c r="B78" s="30" t="s">
        <v>349</v>
      </c>
      <c r="C78" s="31">
        <v>7204572126</v>
      </c>
      <c r="D78" s="31">
        <v>32387040</v>
      </c>
      <c r="E78" s="32">
        <v>38.846011312428303</v>
      </c>
      <c r="F78" s="32">
        <v>16.775255087111379</v>
      </c>
      <c r="G78" s="31">
        <v>14.567467000000001</v>
      </c>
      <c r="H78" s="32">
        <v>70.7</v>
      </c>
      <c r="I78" s="32">
        <v>0.44488360162445417</v>
      </c>
      <c r="J78" s="31">
        <v>-327345700</v>
      </c>
      <c r="K78" s="32">
        <v>-7.0740912741484001</v>
      </c>
      <c r="L78" s="32">
        <v>1235.0619260049698</v>
      </c>
      <c r="M78" s="32">
        <v>44.97</v>
      </c>
      <c r="N78" s="33">
        <v>368.74689757873256</v>
      </c>
      <c r="O78" s="34">
        <v>651.74769869681643</v>
      </c>
      <c r="P78" s="33">
        <v>21.72492328989388</v>
      </c>
    </row>
    <row r="79" spans="1:16">
      <c r="A79" s="25" t="s">
        <v>675</v>
      </c>
      <c r="B79" s="25" t="s">
        <v>691</v>
      </c>
      <c r="C79" s="26">
        <v>1459734156</v>
      </c>
      <c r="D79" s="26">
        <v>33811732</v>
      </c>
      <c r="E79" s="27">
        <v>17.336948067188054</v>
      </c>
      <c r="F79" s="27">
        <v>1.7091649398684114</v>
      </c>
      <c r="G79" s="26">
        <v>7.956887</v>
      </c>
      <c r="H79" s="27">
        <v>290</v>
      </c>
      <c r="I79" s="27">
        <v>1.9581683112426731</v>
      </c>
      <c r="J79" s="26">
        <v>174328179</v>
      </c>
      <c r="K79" s="27">
        <v>58.186345192075919</v>
      </c>
      <c r="L79" s="27">
        <v>1183.0213252607114</v>
      </c>
      <c r="M79" s="27">
        <v>23.53</v>
      </c>
      <c r="N79" s="28">
        <v>26.786695117843799</v>
      </c>
      <c r="O79" s="29">
        <v>1410.8823683229944</v>
      </c>
      <c r="P79" s="28">
        <v>47.029412277433146</v>
      </c>
    </row>
    <row r="80" spans="1:16">
      <c r="A80" s="60" t="s">
        <v>17</v>
      </c>
      <c r="B80" s="60" t="s">
        <v>287</v>
      </c>
      <c r="C80" s="61">
        <v>1829648308</v>
      </c>
      <c r="D80" s="61">
        <v>35100498</v>
      </c>
      <c r="E80" s="62">
        <v>452.22523110800182</v>
      </c>
      <c r="F80" s="62">
        <v>2576.7453846837261</v>
      </c>
      <c r="G80" s="61">
        <v>17.518242999999998</v>
      </c>
      <c r="H80" s="62">
        <v>5.05</v>
      </c>
      <c r="I80" s="62">
        <v>-1.9197929295321525</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76.66618857631471</v>
      </c>
      <c r="F81" s="57">
        <v>96.800743151912513</v>
      </c>
      <c r="G81" s="56">
        <v>23.567941000000001</v>
      </c>
      <c r="H81" s="57">
        <v>22.14</v>
      </c>
      <c r="I81" s="57">
        <v>-8.9234003453828592E-2</v>
      </c>
      <c r="J81" s="56">
        <v>-15955475</v>
      </c>
      <c r="K81" s="57">
        <v>-49.638133618710818</v>
      </c>
      <c r="L81" s="57">
        <v>1111.1111111111111</v>
      </c>
      <c r="M81" s="57">
        <v>65.459999999999994</v>
      </c>
      <c r="N81" s="58">
        <v>39.925299861183376</v>
      </c>
      <c r="O81" s="59">
        <v>739.8769135933062</v>
      </c>
      <c r="P81" s="58">
        <v>24.662563786443538</v>
      </c>
    </row>
    <row r="82" spans="1:16">
      <c r="A82" s="30" t="s">
        <v>673</v>
      </c>
      <c r="B82" s="30" t="s">
        <v>349</v>
      </c>
      <c r="C82" s="31">
        <v>1474864054</v>
      </c>
      <c r="D82" s="31">
        <v>36732300</v>
      </c>
      <c r="E82" s="32">
        <v>16.768730550637162</v>
      </c>
      <c r="F82" s="32">
        <v>3.7419004818864163</v>
      </c>
      <c r="G82" s="31">
        <v>21.706330999999999</v>
      </c>
      <c r="H82" s="32">
        <v>109.9</v>
      </c>
      <c r="I82" s="32">
        <v>6.3818235130355561E-2</v>
      </c>
      <c r="J82" s="31">
        <v>-253569202</v>
      </c>
      <c r="K82" s="32">
        <v>-17.673047691335952</v>
      </c>
      <c r="L82" s="32">
        <v>1088.959852772628</v>
      </c>
      <c r="M82" s="32">
        <v>59.09</v>
      </c>
      <c r="N82" s="33">
        <v>15.272355791452421</v>
      </c>
      <c r="O82" s="34">
        <v>2687.7025720037032</v>
      </c>
      <c r="P82" s="33">
        <v>89.590085733456775</v>
      </c>
    </row>
    <row r="83" spans="1:16">
      <c r="A83" s="30" t="s">
        <v>81</v>
      </c>
      <c r="B83" s="30" t="s">
        <v>349</v>
      </c>
      <c r="C83" s="31">
        <v>886453369</v>
      </c>
      <c r="D83" s="31">
        <v>37250000</v>
      </c>
      <c r="E83" s="32">
        <v>45.155746340390074</v>
      </c>
      <c r="F83" s="32">
        <v>36.734387911645371</v>
      </c>
      <c r="G83" s="31">
        <v>26.585895000000001</v>
      </c>
      <c r="H83" s="32">
        <v>33.32</v>
      </c>
      <c r="I83" s="32">
        <v>-1.2472819966395008</v>
      </c>
      <c r="J83" s="31">
        <v>-336099310</v>
      </c>
      <c r="K83" s="32">
        <v>-3.6574011413471812</v>
      </c>
      <c r="L83" s="32">
        <v>1073.8255033557048</v>
      </c>
      <c r="M83" s="32">
        <v>71.37</v>
      </c>
      <c r="N83" s="33">
        <v>38.787078004221968</v>
      </c>
      <c r="O83" s="34">
        <v>77.76877820707503</v>
      </c>
      <c r="P83" s="33">
        <v>2.5922926069025012</v>
      </c>
    </row>
    <row r="84" spans="1:16">
      <c r="A84" s="70" t="s">
        <v>165</v>
      </c>
      <c r="B84" s="70" t="s">
        <v>221</v>
      </c>
      <c r="C84" s="71">
        <v>10580143341</v>
      </c>
      <c r="D84" s="71">
        <v>37264000</v>
      </c>
      <c r="E84" s="72">
        <v>48.618763157471015</v>
      </c>
      <c r="F84" s="72">
        <v>5.3037046105518932</v>
      </c>
      <c r="G84" s="71">
        <v>3.3655849999999998</v>
      </c>
      <c r="H84" s="72">
        <v>244.5</v>
      </c>
      <c r="I84" s="72">
        <v>1.4142403607451683</v>
      </c>
      <c r="J84" s="71">
        <v>25223013</v>
      </c>
      <c r="K84" s="72">
        <v>363.4357243522017</v>
      </c>
      <c r="L84" s="72">
        <v>1073.4220695577501</v>
      </c>
      <c r="M84" s="72">
        <v>9.0299999999999994</v>
      </c>
      <c r="N84" s="73">
        <v>19.320531940060764</v>
      </c>
      <c r="O84" s="74">
        <v>1047.7968053651048</v>
      </c>
      <c r="P84" s="73">
        <v>34.926560178836823</v>
      </c>
    </row>
    <row r="85" spans="1:16">
      <c r="A85" s="25" t="s">
        <v>713</v>
      </c>
      <c r="B85" s="25" t="s">
        <v>689</v>
      </c>
      <c r="C85" s="26">
        <v>91442529</v>
      </c>
      <c r="D85" s="26">
        <v>37500000</v>
      </c>
      <c r="E85" s="27">
        <v>97.263255157992006</v>
      </c>
      <c r="F85" s="27">
        <v>235.78970947392003</v>
      </c>
      <c r="G85" s="26">
        <v>36.075847000000003</v>
      </c>
      <c r="H85" s="27">
        <v>11.4</v>
      </c>
      <c r="I85" s="27">
        <v>-0.78247291293710752</v>
      </c>
      <c r="J85" s="26">
        <v>-6134544</v>
      </c>
      <c r="K85" s="27">
        <v>-67.242161764590819</v>
      </c>
      <c r="L85" s="27">
        <v>1066.6666666666667</v>
      </c>
      <c r="M85" s="27">
        <v>96.2</v>
      </c>
      <c r="N85" s="28">
        <v>4.7752863045947738</v>
      </c>
      <c r="O85" s="29">
        <v>278.57697559517334</v>
      </c>
      <c r="P85" s="28">
        <v>9.2858991865057785</v>
      </c>
    </row>
    <row r="86" spans="1:16">
      <c r="A86" s="45" t="s">
        <v>453</v>
      </c>
      <c r="B86" s="45" t="s">
        <v>375</v>
      </c>
      <c r="C86" s="46">
        <v>2638457366</v>
      </c>
      <c r="D86" s="46">
        <v>37600000</v>
      </c>
      <c r="E86" s="47">
        <v>29.014003875899533</v>
      </c>
      <c r="F86" s="47">
        <v>7.7164903925264712</v>
      </c>
      <c r="G86" s="46">
        <v>13.732926000000001</v>
      </c>
      <c r="H86" s="47">
        <v>100.4</v>
      </c>
      <c r="I86" s="47">
        <v>-2.6808077201450971</v>
      </c>
      <c r="J86" s="46">
        <v>-115451486</v>
      </c>
      <c r="K86" s="47">
        <v>-32.567792154706439</v>
      </c>
      <c r="L86" s="47">
        <v>1063.8297872340424</v>
      </c>
      <c r="M86" s="47">
        <v>36.520000000000003</v>
      </c>
      <c r="N86" s="48">
        <v>45.616553430156905</v>
      </c>
      <c r="O86" s="49">
        <v>87.18363888686855</v>
      </c>
      <c r="P86" s="48">
        <v>2.9061212962289518</v>
      </c>
    </row>
    <row r="87" spans="1:16">
      <c r="A87" s="50" t="s">
        <v>278</v>
      </c>
      <c r="B87" s="50" t="s">
        <v>355</v>
      </c>
      <c r="C87" s="51">
        <v>3337733172</v>
      </c>
      <c r="D87" s="51">
        <v>38700772</v>
      </c>
      <c r="E87" s="52">
        <v>26.675033299775581</v>
      </c>
      <c r="F87" s="52">
        <v>6.2660326963305168</v>
      </c>
      <c r="G87" s="51">
        <v>13.534167</v>
      </c>
      <c r="H87" s="52">
        <v>110.8</v>
      </c>
      <c r="I87" s="52">
        <v>-11.324466572576142</v>
      </c>
      <c r="J87" s="51">
        <v>-6595639</v>
      </c>
      <c r="K87" s="52">
        <v>-645.43934560396644</v>
      </c>
      <c r="L87" s="52">
        <v>1033.5711132584124</v>
      </c>
      <c r="M87" s="52">
        <v>34.97</v>
      </c>
      <c r="N87" s="53">
        <v>45.16276237742197</v>
      </c>
      <c r="O87" s="54">
        <v>600</v>
      </c>
      <c r="P87" s="53">
        <v>20</v>
      </c>
    </row>
    <row r="88" spans="1:16">
      <c r="A88" s="25" t="s">
        <v>171</v>
      </c>
      <c r="B88" s="25" t="s">
        <v>353</v>
      </c>
      <c r="C88" s="26">
        <v>58292296</v>
      </c>
      <c r="D88" s="26">
        <v>39000000</v>
      </c>
      <c r="E88" s="27">
        <v>35.984247895483747</v>
      </c>
      <c r="F88" s="27">
        <v>14.645603539065425</v>
      </c>
      <c r="G88" s="26">
        <v>17.102171999999999</v>
      </c>
      <c r="H88" s="27">
        <v>65</v>
      </c>
      <c r="I88" s="27">
        <v>-4.7212392660138818</v>
      </c>
      <c r="J88" s="26">
        <v>-7099673</v>
      </c>
      <c r="K88" s="27">
        <v>-346.07227684993381</v>
      </c>
      <c r="L88" s="27">
        <v>1025.6410256410256</v>
      </c>
      <c r="M88" s="27">
        <v>43.85</v>
      </c>
      <c r="N88" s="28">
        <v>69.007396190071745</v>
      </c>
      <c r="O88" s="29">
        <v>300</v>
      </c>
      <c r="P88" s="28">
        <v>10</v>
      </c>
    </row>
    <row r="89" spans="1:16">
      <c r="A89" s="55" t="s">
        <v>550</v>
      </c>
      <c r="B89" s="55" t="s">
        <v>233</v>
      </c>
      <c r="C89" s="56">
        <v>832617284</v>
      </c>
      <c r="D89" s="56">
        <v>39000000</v>
      </c>
      <c r="E89" s="57">
        <v>3.0322375978904845</v>
      </c>
      <c r="F89" s="57">
        <v>5.5734539066087392E-2</v>
      </c>
      <c r="G89" s="56">
        <v>10.211128</v>
      </c>
      <c r="H89" s="57">
        <v>1292</v>
      </c>
      <c r="I89" s="57">
        <v>-99.247181207541416</v>
      </c>
      <c r="J89" s="56">
        <v>-34585163</v>
      </c>
      <c r="K89" s="57">
        <v>-1573.0734014467419</v>
      </c>
      <c r="L89" s="57">
        <v>1025.6410256410256</v>
      </c>
      <c r="M89" s="57">
        <v>26.18</v>
      </c>
      <c r="N89" s="58">
        <v>15.489860437091497</v>
      </c>
      <c r="O89" s="59">
        <v>1258.8029962499397</v>
      </c>
      <c r="P89" s="58">
        <v>41.960099874997994</v>
      </c>
    </row>
    <row r="90" spans="1:16">
      <c r="A90" s="25" t="s">
        <v>150</v>
      </c>
      <c r="B90" s="25" t="s">
        <v>353</v>
      </c>
      <c r="C90" s="26">
        <v>4808797069</v>
      </c>
      <c r="D90" s="26">
        <v>39916800</v>
      </c>
      <c r="E90" s="27">
        <v>50.337581800108737</v>
      </c>
      <c r="F90" s="27">
        <v>16.377435780744968</v>
      </c>
      <c r="G90" s="26">
        <v>10.270289999999999</v>
      </c>
      <c r="H90" s="27">
        <v>77.400000000000006</v>
      </c>
      <c r="I90" s="27">
        <v>-1.1762119522375087</v>
      </c>
      <c r="J90" s="26">
        <v>25018829</v>
      </c>
      <c r="K90" s="27">
        <v>122.85121737712025</v>
      </c>
      <c r="L90" s="27">
        <v>1002.0843354176687</v>
      </c>
      <c r="M90" s="27">
        <v>25.72</v>
      </c>
      <c r="N90" s="28">
        <v>22.005448192975141</v>
      </c>
      <c r="O90" s="29">
        <v>453.58723741123686</v>
      </c>
      <c r="P90" s="28">
        <v>15.119574580374563</v>
      </c>
    </row>
    <row r="91" spans="1:16">
      <c r="A91" s="25" t="s">
        <v>732</v>
      </c>
      <c r="B91" s="25" t="s">
        <v>689</v>
      </c>
      <c r="C91" s="26">
        <v>583507211</v>
      </c>
      <c r="D91" s="26">
        <v>42000000</v>
      </c>
      <c r="E91" s="27">
        <v>117.3015849555556</v>
      </c>
      <c r="F91" s="27">
        <v>349.11185998677263</v>
      </c>
      <c r="G91" s="26">
        <v>39.884191999999999</v>
      </c>
      <c r="H91" s="27">
        <v>8.5500000000000007</v>
      </c>
      <c r="I91" s="27">
        <v>-0.17449566446534703</v>
      </c>
      <c r="J91" s="26">
        <v>83842992</v>
      </c>
      <c r="K91" s="27">
        <v>4.0074905723784289</v>
      </c>
      <c r="L91" s="27">
        <v>952.38095238095241</v>
      </c>
      <c r="M91" s="27">
        <v>94.96</v>
      </c>
      <c r="N91" s="28">
        <v>0.34872596430086666</v>
      </c>
      <c r="O91" s="29">
        <v>145.10883830271104</v>
      </c>
      <c r="P91" s="28">
        <v>4.8369612767570347</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115.39983040840924</v>
      </c>
      <c r="F93" s="32">
        <v>144.61131630126471</v>
      </c>
      <c r="G93" s="31">
        <v>17.263808999999998</v>
      </c>
      <c r="H93" s="32">
        <v>20.079999999999998</v>
      </c>
      <c r="I93" s="32">
        <v>-0.64515913727633389</v>
      </c>
      <c r="J93" s="31">
        <v>-153589240</v>
      </c>
      <c r="K93" s="32">
        <v>-5.1956764679609062</v>
      </c>
      <c r="L93" s="32">
        <v>952.38095238095241</v>
      </c>
      <c r="M93" s="32">
        <v>41.1</v>
      </c>
      <c r="N93" s="33">
        <v>102.06882631398656</v>
      </c>
      <c r="O93" s="34">
        <v>402.91401760322697</v>
      </c>
      <c r="P93" s="33">
        <v>13.430467253440899</v>
      </c>
    </row>
    <row r="94" spans="1:16">
      <c r="A94" s="111" t="s">
        <v>134</v>
      </c>
      <c r="B94" s="111" t="s">
        <v>697</v>
      </c>
      <c r="C94" s="112">
        <v>443664778</v>
      </c>
      <c r="D94" s="112">
        <v>44000000</v>
      </c>
      <c r="E94" s="113">
        <v>77.072888832916846</v>
      </c>
      <c r="F94" s="113">
        <v>76.158981060194506</v>
      </c>
      <c r="G94" s="112">
        <v>22.200189999999999</v>
      </c>
      <c r="H94" s="113">
        <v>23.38</v>
      </c>
      <c r="I94" s="113">
        <v>-3.3293293183980666E-2</v>
      </c>
      <c r="J94" s="112">
        <v>-36555569</v>
      </c>
      <c r="K94" s="113">
        <v>-27.683880395898093</v>
      </c>
      <c r="L94" s="113">
        <v>909.09090909090912</v>
      </c>
      <c r="M94" s="113">
        <v>50.45</v>
      </c>
      <c r="N94" s="114">
        <v>10.941316003748438</v>
      </c>
      <c r="O94" s="115">
        <v>150.23552410505721</v>
      </c>
      <c r="P94" s="114">
        <v>5.0078508035019071</v>
      </c>
    </row>
    <row r="95" spans="1:16">
      <c r="A95" s="90" t="s">
        <v>310</v>
      </c>
      <c r="B95" s="90" t="s">
        <v>609</v>
      </c>
      <c r="C95" s="91">
        <v>1308185749</v>
      </c>
      <c r="D95" s="91">
        <v>45000000</v>
      </c>
      <c r="E95" s="92">
        <v>106.92648948198874</v>
      </c>
      <c r="F95" s="92">
        <v>216.0131100646237</v>
      </c>
      <c r="G95" s="91">
        <v>30.943805000000001</v>
      </c>
      <c r="H95" s="92">
        <v>12.09</v>
      </c>
      <c r="I95" s="92">
        <v>-0.63047583930310758</v>
      </c>
      <c r="J95" s="91">
        <v>4012898</v>
      </c>
      <c r="K95" s="92">
        <v>123.35225066772193</v>
      </c>
      <c r="L95" s="92">
        <v>888.88888888888891</v>
      </c>
      <c r="M95" s="92">
        <v>68.760000000000005</v>
      </c>
      <c r="N95" s="93">
        <v>1.7170568074462831</v>
      </c>
      <c r="O95" s="94">
        <v>464.60535551174553</v>
      </c>
      <c r="P95" s="93">
        <v>15.486845183724851</v>
      </c>
    </row>
    <row r="96" spans="1:16">
      <c r="A96" s="50" t="s">
        <v>347</v>
      </c>
      <c r="B96" s="50" t="s">
        <v>355</v>
      </c>
      <c r="C96" s="51">
        <v>765978559</v>
      </c>
      <c r="D96" s="51">
        <v>45500000</v>
      </c>
      <c r="E96" s="52">
        <v>73.796450460839452</v>
      </c>
      <c r="F96" s="52">
        <v>47.70294147436293</v>
      </c>
      <c r="G96" s="51">
        <v>15.667655999999999</v>
      </c>
      <c r="H96" s="52">
        <v>34.6</v>
      </c>
      <c r="I96" s="52">
        <v>-1.3652448729027284</v>
      </c>
      <c r="J96" s="51">
        <v>-12773903</v>
      </c>
      <c r="K96" s="52">
        <v>-121.10628990998288</v>
      </c>
      <c r="L96" s="52">
        <v>879.12087912087907</v>
      </c>
      <c r="M96" s="52">
        <v>34.43</v>
      </c>
      <c r="N96" s="53">
        <v>45.463593429918454</v>
      </c>
      <c r="O96" s="54">
        <v>366.91207811575725</v>
      </c>
      <c r="P96" s="53">
        <v>12.230402603858575</v>
      </c>
    </row>
    <row r="97" spans="1:16">
      <c r="A97" s="55" t="s">
        <v>79</v>
      </c>
      <c r="B97" s="55" t="s">
        <v>233</v>
      </c>
      <c r="C97" s="56">
        <v>6239033292</v>
      </c>
      <c r="D97" s="56">
        <v>46000000</v>
      </c>
      <c r="E97" s="57">
        <v>35.968712974706087</v>
      </c>
      <c r="F97" s="57">
        <v>10.425713905711909</v>
      </c>
      <c r="G97" s="56">
        <v>14.636780999999999</v>
      </c>
      <c r="H97" s="57">
        <v>76</v>
      </c>
      <c r="I97" s="57">
        <v>-3.7391464268489618</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58.751647431914989</v>
      </c>
      <c r="F98" s="42">
        <v>46.638951944503972</v>
      </c>
      <c r="G98" s="41">
        <v>24.81212</v>
      </c>
      <c r="H98" s="42">
        <v>27.44</v>
      </c>
      <c r="I98" s="42">
        <v>-5.4628374318070883E-2</v>
      </c>
      <c r="J98" s="41">
        <v>-1305327</v>
      </c>
      <c r="K98" s="42">
        <v>-965.05473341162792</v>
      </c>
      <c r="L98" s="42">
        <v>857.33882030178324</v>
      </c>
      <c r="M98" s="42">
        <v>53.18</v>
      </c>
      <c r="N98" s="43">
        <v>25.26565196327811</v>
      </c>
      <c r="O98" s="44">
        <v>738.41109543298887</v>
      </c>
      <c r="P98" s="43">
        <v>24.613703181099631</v>
      </c>
    </row>
    <row r="99" spans="1:16">
      <c r="A99" s="30" t="s">
        <v>303</v>
      </c>
      <c r="B99" s="30" t="s">
        <v>349</v>
      </c>
      <c r="C99" s="31">
        <v>2686991410</v>
      </c>
      <c r="D99" s="31">
        <v>46846881</v>
      </c>
      <c r="E99" s="32">
        <v>1.6177751214686169</v>
      </c>
      <c r="F99" s="32">
        <v>2.3022167636853871E-2</v>
      </c>
      <c r="G99" s="31">
        <v>16.937048000000001</v>
      </c>
      <c r="H99" s="32">
        <v>1460</v>
      </c>
      <c r="I99" s="32">
        <v>-44.515928852497154</v>
      </c>
      <c r="J99" s="31">
        <v>-10386136</v>
      </c>
      <c r="K99" s="32">
        <v>-6765.7809891955967</v>
      </c>
      <c r="L99" s="32">
        <v>853.84553135992132</v>
      </c>
      <c r="M99" s="32">
        <v>36.15</v>
      </c>
      <c r="N99" s="33">
        <v>12.119447882095669</v>
      </c>
      <c r="O99" s="34">
        <v>815.88838903857686</v>
      </c>
      <c r="P99" s="33">
        <v>27.196279634619227</v>
      </c>
    </row>
    <row r="100" spans="1:16">
      <c r="A100" s="70" t="s">
        <v>302</v>
      </c>
      <c r="B100" s="70" t="s">
        <v>221</v>
      </c>
      <c r="C100" s="71">
        <v>791053925</v>
      </c>
      <c r="D100" s="71">
        <v>47500000</v>
      </c>
      <c r="E100" s="72">
        <v>167.00683872128707</v>
      </c>
      <c r="F100" s="72">
        <v>390.65927186265981</v>
      </c>
      <c r="G100" s="71">
        <v>24.419506999999999</v>
      </c>
      <c r="H100" s="72">
        <v>9.81</v>
      </c>
      <c r="I100" s="72">
        <v>-0.28717857645115608</v>
      </c>
      <c r="J100" s="71">
        <v>-11680733</v>
      </c>
      <c r="K100" s="72">
        <v>-36.598730576240378</v>
      </c>
      <c r="L100" s="72">
        <v>842.10526315789468</v>
      </c>
      <c r="M100" s="72">
        <v>51.4</v>
      </c>
      <c r="N100" s="73">
        <v>18.32080735445652</v>
      </c>
      <c r="O100" s="74">
        <v>467.53810761304766</v>
      </c>
      <c r="P100" s="73">
        <v>15.584603587101588</v>
      </c>
    </row>
    <row r="101" spans="1:16">
      <c r="A101" s="25" t="s">
        <v>757</v>
      </c>
      <c r="B101" s="25" t="s">
        <v>376</v>
      </c>
      <c r="C101" s="26">
        <v>903452863</v>
      </c>
      <c r="D101" s="26">
        <v>49875000</v>
      </c>
      <c r="E101" s="27">
        <v>52.507774803242967</v>
      </c>
      <c r="F101" s="27">
        <v>52.639373236333803</v>
      </c>
      <c r="G101" s="26">
        <v>37.056989999999999</v>
      </c>
      <c r="H101" s="27">
        <v>20.56</v>
      </c>
      <c r="I101" s="27">
        <v>-0.51107483565215617</v>
      </c>
      <c r="J101" s="26">
        <v>-3766086</v>
      </c>
      <c r="K101" s="27">
        <v>-264.86384007162872</v>
      </c>
      <c r="L101" s="27">
        <v>802.00501253132836</v>
      </c>
      <c r="M101" s="27">
        <v>74.290000000000006</v>
      </c>
      <c r="N101" s="28">
        <v>9.0611392962528559</v>
      </c>
      <c r="O101" s="29">
        <v>588.9139547687812</v>
      </c>
      <c r="P101" s="28">
        <v>19.630465158959375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196.10119222147591</v>
      </c>
      <c r="P102" s="104">
        <v>6.5367064073825301</v>
      </c>
    </row>
    <row r="103" spans="1:16">
      <c r="A103" s="60" t="s">
        <v>18</v>
      </c>
      <c r="B103" s="60" t="s">
        <v>287</v>
      </c>
      <c r="C103" s="61">
        <v>723569532</v>
      </c>
      <c r="D103" s="61">
        <v>54000000</v>
      </c>
      <c r="E103" s="62">
        <v>79.320829673668555</v>
      </c>
      <c r="F103" s="62">
        <v>43.203066271061303</v>
      </c>
      <c r="G103" s="61">
        <v>14.576017</v>
      </c>
      <c r="H103" s="62">
        <v>34.6</v>
      </c>
      <c r="I103" s="62">
        <v>-2.3016331524821965E-2</v>
      </c>
      <c r="J103" s="61">
        <v>31231591</v>
      </c>
      <c r="K103" s="62">
        <v>58.786630498587151</v>
      </c>
      <c r="L103" s="62">
        <v>740.74074074074076</v>
      </c>
      <c r="M103" s="62">
        <v>26.99</v>
      </c>
      <c r="N103" s="63">
        <v>60.410642505321476</v>
      </c>
      <c r="O103" s="64">
        <v>512.84544275528174</v>
      </c>
      <c r="P103" s="63">
        <v>17.094848091842724</v>
      </c>
    </row>
    <row r="104" spans="1:16">
      <c r="A104" s="35" t="s">
        <v>666</v>
      </c>
      <c r="B104" s="35" t="s">
        <v>208</v>
      </c>
      <c r="C104" s="36">
        <v>3375599291</v>
      </c>
      <c r="D104" s="36">
        <v>55000000</v>
      </c>
      <c r="E104" s="37">
        <v>381.44308022916152</v>
      </c>
      <c r="F104" s="37">
        <v>3467.66436571965</v>
      </c>
      <c r="G104" s="36">
        <v>448.67192799999998</v>
      </c>
      <c r="H104" s="37">
        <v>2.5499999999999998</v>
      </c>
      <c r="I104" s="37">
        <v>-4.3604981802056297E-2</v>
      </c>
      <c r="J104" s="36">
        <v>3618440</v>
      </c>
      <c r="K104" s="37">
        <v>30.399840815379005</v>
      </c>
      <c r="L104" s="37">
        <v>727.27272727272725</v>
      </c>
      <c r="M104" s="37">
        <v>74.77</v>
      </c>
      <c r="N104" s="38">
        <v>22.700966757361265</v>
      </c>
      <c r="O104" s="39">
        <v>238.80409259441248</v>
      </c>
      <c r="P104" s="38">
        <v>7.9601364198137494</v>
      </c>
    </row>
    <row r="105" spans="1:16">
      <c r="A105" s="40" t="s">
        <v>548</v>
      </c>
      <c r="B105" s="40" t="s">
        <v>255</v>
      </c>
      <c r="C105" s="41">
        <v>1321868358</v>
      </c>
      <c r="D105" s="41">
        <v>55000000</v>
      </c>
      <c r="E105" s="42">
        <v>13.357198194106806</v>
      </c>
      <c r="F105" s="42">
        <v>1.5668267676371619</v>
      </c>
      <c r="G105" s="41">
        <v>18.044423999999999</v>
      </c>
      <c r="H105" s="42">
        <v>166</v>
      </c>
      <c r="I105" s="42">
        <v>11.426406114185255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77.596656038841132</v>
      </c>
      <c r="F106" s="37">
        <v>51.550676657592511</v>
      </c>
      <c r="G106" s="36">
        <v>18.855746</v>
      </c>
      <c r="H106" s="37">
        <v>27.34</v>
      </c>
      <c r="I106" s="37">
        <v>-0.54942425784042825</v>
      </c>
      <c r="J106" s="36">
        <v>-90367678</v>
      </c>
      <c r="K106" s="37">
        <v>-16.656951172298573</v>
      </c>
      <c r="L106" s="37">
        <v>717.48878923766813</v>
      </c>
      <c r="M106" s="37">
        <v>33.82</v>
      </c>
      <c r="N106" s="38">
        <v>51.23630334503607</v>
      </c>
      <c r="O106" s="39">
        <v>172.54260768634418</v>
      </c>
      <c r="P106" s="38">
        <v>5.7514202562114729</v>
      </c>
    </row>
    <row r="107" spans="1:16">
      <c r="A107" s="45" t="s">
        <v>694</v>
      </c>
      <c r="B107" s="45" t="s">
        <v>695</v>
      </c>
      <c r="C107" s="46">
        <v>1441301000</v>
      </c>
      <c r="D107" s="46">
        <v>56000000</v>
      </c>
      <c r="E107" s="47">
        <v>31.95598255139441</v>
      </c>
      <c r="F107" s="47">
        <v>6.2060091958740013</v>
      </c>
      <c r="G107" s="46">
        <v>13.570377000000001</v>
      </c>
      <c r="H107" s="47">
        <v>92.25</v>
      </c>
      <c r="I107" s="47">
        <v>2.7469062919362557</v>
      </c>
      <c r="J107" s="46">
        <v>137762000</v>
      </c>
      <c r="K107" s="47">
        <v>37.377506133766929</v>
      </c>
      <c r="L107" s="47">
        <v>714.28571428571433</v>
      </c>
      <c r="M107" s="47">
        <v>24.23</v>
      </c>
      <c r="N107" s="48">
        <v>0</v>
      </c>
      <c r="O107" s="49">
        <v>2115.8148631860158</v>
      </c>
      <c r="P107" s="48">
        <v>70.527162106200521</v>
      </c>
    </row>
    <row r="108" spans="1:16">
      <c r="A108" s="55" t="s">
        <v>450</v>
      </c>
      <c r="B108" s="55" t="s">
        <v>354</v>
      </c>
      <c r="C108" s="56">
        <v>2690495427</v>
      </c>
      <c r="D108" s="56">
        <v>58000000</v>
      </c>
      <c r="E108" s="57">
        <v>136.8431315866448</v>
      </c>
      <c r="F108" s="57">
        <v>117.96821688503863</v>
      </c>
      <c r="G108" s="56">
        <v>13.776082000000001</v>
      </c>
      <c r="H108" s="57">
        <v>21.22</v>
      </c>
      <c r="I108" s="57">
        <v>-0.12355672873021463</v>
      </c>
      <c r="J108" s="56">
        <v>15575892</v>
      </c>
      <c r="K108" s="57">
        <v>74.474065433941121</v>
      </c>
      <c r="L108" s="57">
        <v>689.65517241379314</v>
      </c>
      <c r="M108" s="57">
        <v>23.75</v>
      </c>
      <c r="N108" s="58">
        <v>40.460380955581336</v>
      </c>
      <c r="O108" s="59">
        <v>963.44964738002602</v>
      </c>
      <c r="P108" s="58">
        <v>32.11498824600087</v>
      </c>
    </row>
    <row r="109" spans="1:16">
      <c r="A109" s="25" t="s">
        <v>688</v>
      </c>
      <c r="B109" s="25" t="s">
        <v>689</v>
      </c>
      <c r="C109" s="26">
        <v>575417363</v>
      </c>
      <c r="D109" s="26">
        <v>60000000</v>
      </c>
      <c r="E109" s="27">
        <v>112.79300520945773</v>
      </c>
      <c r="F109" s="27">
        <v>375.97668403152579</v>
      </c>
      <c r="G109" s="26">
        <v>59.507702999999999</v>
      </c>
      <c r="H109" s="27">
        <v>5.96</v>
      </c>
      <c r="I109" s="27">
        <v>-0.33060483542809838</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30.124187248110111</v>
      </c>
      <c r="F110" s="57">
        <v>8.5617048407579723</v>
      </c>
      <c r="G110" s="56">
        <v>22.243836999999999</v>
      </c>
      <c r="H110" s="57">
        <v>59.7</v>
      </c>
      <c r="I110" s="57">
        <v>-0.56879760311192484</v>
      </c>
      <c r="J110" s="56">
        <v>-43176773</v>
      </c>
      <c r="K110" s="57">
        <v>-81.490110435071188</v>
      </c>
      <c r="L110" s="57">
        <v>636.63854846410948</v>
      </c>
      <c r="M110" s="57">
        <v>35.4</v>
      </c>
      <c r="N110" s="58">
        <v>26.085638104932311</v>
      </c>
      <c r="O110" s="59">
        <v>690.71145216812431</v>
      </c>
      <c r="P110" s="58">
        <v>23.023715072270811</v>
      </c>
    </row>
    <row r="111" spans="1:16">
      <c r="A111" s="60" t="s">
        <v>716</v>
      </c>
      <c r="B111" s="60" t="s">
        <v>287</v>
      </c>
      <c r="C111" s="61">
        <v>1697139850</v>
      </c>
      <c r="D111" s="61">
        <v>63000000</v>
      </c>
      <c r="E111" s="62">
        <v>68.667439110122586</v>
      </c>
      <c r="F111" s="62">
        <v>90.829945912860566</v>
      </c>
      <c r="G111" s="61">
        <v>44.915382999999999</v>
      </c>
      <c r="H111" s="62">
        <v>12.97</v>
      </c>
      <c r="I111" s="62">
        <v>-0.17005634364334377</v>
      </c>
      <c r="J111" s="61">
        <v>-9013360</v>
      </c>
      <c r="K111" s="62">
        <v>-83.875491492628726</v>
      </c>
      <c r="L111" s="62">
        <v>634.92063492063494</v>
      </c>
      <c r="M111" s="62">
        <v>71.290000000000006</v>
      </c>
      <c r="N111" s="63">
        <v>54.420812035785445</v>
      </c>
      <c r="O111" s="64">
        <v>497.20840547080843</v>
      </c>
      <c r="P111" s="63">
        <v>16.573613515693616</v>
      </c>
    </row>
    <row r="112" spans="1:16">
      <c r="A112" s="50" t="s">
        <v>280</v>
      </c>
      <c r="B112" s="50" t="s">
        <v>355</v>
      </c>
      <c r="C112" s="51">
        <v>-355894230</v>
      </c>
      <c r="D112" s="51">
        <v>64864800</v>
      </c>
      <c r="E112" s="52">
        <v>16.595680731732884</v>
      </c>
      <c r="F112" s="52">
        <v>2.5843468060392163</v>
      </c>
      <c r="G112" s="51">
        <v>23.936191999999998</v>
      </c>
      <c r="H112" s="52">
        <v>100.7</v>
      </c>
      <c r="I112" s="52">
        <v>8.3928453163716625</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36.440200537711597</v>
      </c>
      <c r="F113" s="27">
        <v>16.017670566027075</v>
      </c>
      <c r="G113" s="26">
        <v>31.101011</v>
      </c>
      <c r="H113" s="27">
        <v>35.299999999999997</v>
      </c>
      <c r="I113" s="27">
        <v>-4.3782006130051343E-2</v>
      </c>
      <c r="J113" s="26">
        <v>100241054</v>
      </c>
      <c r="K113" s="27">
        <v>22.695292090603914</v>
      </c>
      <c r="L113" s="27">
        <v>615.38461538461536</v>
      </c>
      <c r="M113" s="27">
        <v>47.84</v>
      </c>
      <c r="N113" s="28">
        <v>15.291719785102396</v>
      </c>
      <c r="O113" s="29">
        <v>1175.137326528391</v>
      </c>
      <c r="P113" s="28">
        <v>39.17124421761303</v>
      </c>
    </row>
    <row r="114" spans="1:16">
      <c r="A114" s="90" t="s">
        <v>346</v>
      </c>
      <c r="B114" s="90" t="s">
        <v>715</v>
      </c>
      <c r="C114" s="91">
        <v>1352370851</v>
      </c>
      <c r="D114" s="91">
        <v>65000000</v>
      </c>
      <c r="E114" s="92">
        <v>26.241160992934041</v>
      </c>
      <c r="F114" s="92">
        <v>7.9158856690600423</v>
      </c>
      <c r="G114" s="91">
        <v>29.489985999999998</v>
      </c>
      <c r="H114" s="92">
        <v>51.7</v>
      </c>
      <c r="I114" s="92">
        <v>-1.744042387381846</v>
      </c>
      <c r="J114" s="91">
        <v>-149675006</v>
      </c>
      <c r="K114" s="92">
        <v>-22.147986417986179</v>
      </c>
      <c r="L114" s="92">
        <v>615.38461538461536</v>
      </c>
      <c r="M114" s="92">
        <v>45.36</v>
      </c>
      <c r="N114" s="93">
        <v>69.050759590759228</v>
      </c>
      <c r="O114" s="94">
        <v>8.5903634788251644</v>
      </c>
      <c r="P114" s="93">
        <v>0.28634544929417216</v>
      </c>
    </row>
    <row r="115" spans="1:16">
      <c r="A115" s="35" t="s">
        <v>35</v>
      </c>
      <c r="B115" s="35" t="s">
        <v>208</v>
      </c>
      <c r="C115" s="36">
        <v>989726098</v>
      </c>
      <c r="D115" s="36">
        <v>66000000</v>
      </c>
      <c r="E115" s="37">
        <v>26.390510453803724</v>
      </c>
      <c r="F115" s="37">
        <v>14.28057924989379</v>
      </c>
      <c r="G115" s="36">
        <v>53.070768999999999</v>
      </c>
      <c r="H115" s="37">
        <v>28.56</v>
      </c>
      <c r="I115" s="37">
        <v>-3.552615362912142</v>
      </c>
      <c r="J115" s="36">
        <v>-21593090</v>
      </c>
      <c r="K115" s="37">
        <v>-85.582934170144242</v>
      </c>
      <c r="L115" s="37">
        <v>606.06060606060601</v>
      </c>
      <c r="M115" s="37">
        <v>80.41</v>
      </c>
      <c r="N115" s="38">
        <v>12.387574177549329</v>
      </c>
      <c r="O115" s="39">
        <v>1033.8308565694397</v>
      </c>
      <c r="P115" s="38">
        <v>34.461028552314659</v>
      </c>
    </row>
    <row r="116" spans="1:16">
      <c r="A116" s="50" t="s">
        <v>467</v>
      </c>
      <c r="B116" s="50" t="s">
        <v>355</v>
      </c>
      <c r="C116" s="51">
        <v>2725996326</v>
      </c>
      <c r="D116" s="51">
        <v>67000000</v>
      </c>
      <c r="E116" s="52">
        <v>15.648973861182508</v>
      </c>
      <c r="F116" s="52">
        <v>2.1626553152546308</v>
      </c>
      <c r="G116" s="51">
        <v>23.711504000000001</v>
      </c>
      <c r="H116" s="52">
        <v>107.8</v>
      </c>
      <c r="I116" s="52">
        <v>-0.15380184940768515</v>
      </c>
      <c r="J116" s="51">
        <v>9762773</v>
      </c>
      <c r="K116" s="52">
        <v>741.1828585997032</v>
      </c>
      <c r="L116" s="52">
        <v>597.01492537313436</v>
      </c>
      <c r="M116" s="52">
        <v>35.39</v>
      </c>
      <c r="N116" s="53">
        <v>59.562529766186529</v>
      </c>
      <c r="O116" s="54">
        <v>1201.7599162142415</v>
      </c>
      <c r="P116" s="53">
        <v>40.058663873808051</v>
      </c>
    </row>
    <row r="117" spans="1:16">
      <c r="A117" s="70" t="s">
        <v>27</v>
      </c>
      <c r="B117" s="70" t="s">
        <v>221</v>
      </c>
      <c r="C117" s="71">
        <v>567993172</v>
      </c>
      <c r="D117" s="71">
        <v>69000000</v>
      </c>
      <c r="E117" s="72">
        <v>39.282605579559494</v>
      </c>
      <c r="F117" s="72">
        <v>35.582070271340122</v>
      </c>
      <c r="G117" s="71">
        <v>61.979830999999997</v>
      </c>
      <c r="H117" s="72">
        <v>16.43</v>
      </c>
      <c r="I117" s="72">
        <v>-1.7106110919900885E-2</v>
      </c>
      <c r="J117" s="71">
        <v>136985810</v>
      </c>
      <c r="K117" s="72">
        <v>8.0592289084540951</v>
      </c>
      <c r="L117" s="72">
        <v>579.71014492753625</v>
      </c>
      <c r="M117" s="72">
        <v>89.82</v>
      </c>
      <c r="N117" s="73">
        <v>13.03940445679757</v>
      </c>
      <c r="O117" s="74">
        <v>538.05638403212788</v>
      </c>
      <c r="P117" s="73">
        <v>17.935212801070929</v>
      </c>
    </row>
    <row r="118" spans="1:16">
      <c r="A118" s="60" t="s">
        <v>528</v>
      </c>
      <c r="B118" s="60" t="s">
        <v>287</v>
      </c>
      <c r="C118" s="61">
        <v>2429481251</v>
      </c>
      <c r="D118" s="61">
        <v>70000000</v>
      </c>
      <c r="E118" s="62">
        <v>47.30403428672092</v>
      </c>
      <c r="F118" s="62">
        <v>16.482241911749451</v>
      </c>
      <c r="G118" s="61">
        <v>19.831706000000001</v>
      </c>
      <c r="H118" s="62">
        <v>42.64</v>
      </c>
      <c r="I118" s="62">
        <v>0.38755830398184088</v>
      </c>
      <c r="J118" s="61">
        <v>13856774</v>
      </c>
      <c r="K118" s="62">
        <v>207.11891526844559</v>
      </c>
      <c r="L118" s="62">
        <v>571.42857142857144</v>
      </c>
      <c r="M118" s="62">
        <v>28.33</v>
      </c>
      <c r="N118" s="63">
        <v>27.509129606328752</v>
      </c>
      <c r="O118" s="64">
        <v>1671.1762201430022</v>
      </c>
      <c r="P118" s="63">
        <v>55.705874004766741</v>
      </c>
    </row>
    <row r="119" spans="1:16">
      <c r="A119" s="30" t="s">
        <v>240</v>
      </c>
      <c r="B119" s="30" t="s">
        <v>349</v>
      </c>
      <c r="C119" s="31">
        <v>4697773484</v>
      </c>
      <c r="D119" s="31">
        <v>70000000</v>
      </c>
      <c r="E119" s="32">
        <v>4.0083626469904159</v>
      </c>
      <c r="F119" s="32">
        <v>8.3230121407608298E-2</v>
      </c>
      <c r="G119" s="31">
        <v>14.69279</v>
      </c>
      <c r="H119" s="32">
        <v>679.5</v>
      </c>
      <c r="I119" s="32">
        <v>37.47889302268004</v>
      </c>
      <c r="J119" s="31">
        <v>-580466284</v>
      </c>
      <c r="K119" s="32">
        <v>-82.967781811768418</v>
      </c>
      <c r="L119" s="32">
        <v>571.42857142857144</v>
      </c>
      <c r="M119" s="32">
        <v>20.98</v>
      </c>
      <c r="N119" s="33">
        <v>17.415546928552576</v>
      </c>
      <c r="O119" s="34">
        <v>2409.9768037451554</v>
      </c>
      <c r="P119" s="33">
        <v>80.332560124838508</v>
      </c>
    </row>
    <row r="120" spans="1:16">
      <c r="A120" s="35" t="s">
        <v>103</v>
      </c>
      <c r="B120" s="35" t="s">
        <v>200</v>
      </c>
      <c r="C120" s="36">
        <v>739485696</v>
      </c>
      <c r="D120" s="36">
        <v>71250000</v>
      </c>
      <c r="E120" s="37">
        <v>91.298484131324898</v>
      </c>
      <c r="F120" s="37">
        <v>55.71227101835234</v>
      </c>
      <c r="G120" s="36">
        <v>18.348433</v>
      </c>
      <c r="H120" s="37">
        <v>23.88</v>
      </c>
      <c r="I120" s="37">
        <v>-0.29658033337356571</v>
      </c>
      <c r="J120" s="36">
        <v>-87222048</v>
      </c>
      <c r="K120" s="37">
        <v>-18.788254089149568</v>
      </c>
      <c r="L120" s="37">
        <v>561.40350877192986</v>
      </c>
      <c r="M120" s="37">
        <v>25.75</v>
      </c>
      <c r="N120" s="38">
        <v>89.410013938106616</v>
      </c>
      <c r="O120" s="39">
        <v>292.79973352589553</v>
      </c>
      <c r="P120" s="38">
        <v>9.7599911175298519</v>
      </c>
    </row>
    <row r="121" spans="1:16">
      <c r="A121" s="45" t="s">
        <v>735</v>
      </c>
      <c r="B121" s="45" t="s">
        <v>375</v>
      </c>
      <c r="C121" s="46">
        <v>4491655994</v>
      </c>
      <c r="D121" s="46">
        <v>71350000</v>
      </c>
      <c r="E121" s="47">
        <v>0.77469141894646043</v>
      </c>
      <c r="F121" s="47">
        <v>2.285815421226601E-3</v>
      </c>
      <c r="G121" s="46">
        <v>10.951673</v>
      </c>
      <c r="H121" s="47">
        <v>4717.5</v>
      </c>
      <c r="I121" s="47">
        <v>347.71232719423188</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84.430935494765279</v>
      </c>
      <c r="F122" s="32">
        <v>31.69329410464162</v>
      </c>
      <c r="G122" s="31">
        <v>12.606714999999999</v>
      </c>
      <c r="H122" s="32">
        <v>37.6</v>
      </c>
      <c r="I122" s="32">
        <v>-2.4095195704552381</v>
      </c>
      <c r="J122" s="31">
        <v>46315316</v>
      </c>
      <c r="K122" s="32">
        <v>57.518769816878716</v>
      </c>
      <c r="L122" s="32">
        <v>555.55555555555554</v>
      </c>
      <c r="M122" s="32">
        <v>17.5</v>
      </c>
      <c r="N122" s="33">
        <v>52.822499176123891</v>
      </c>
      <c r="O122" s="34">
        <v>336.67118283941522</v>
      </c>
      <c r="P122" s="33">
        <v>11.22237276131384</v>
      </c>
    </row>
    <row r="123" spans="1:16">
      <c r="A123" s="40" t="s">
        <v>179</v>
      </c>
      <c r="B123" s="40" t="s">
        <v>255</v>
      </c>
      <c r="C123" s="41">
        <v>353515478</v>
      </c>
      <c r="D123" s="41">
        <v>73500000</v>
      </c>
      <c r="E123" s="42">
        <v>33.436668269929832</v>
      </c>
      <c r="F123" s="42">
        <v>15.164021891124641</v>
      </c>
      <c r="G123" s="41">
        <v>39.640771000000001</v>
      </c>
      <c r="H123" s="42">
        <v>30.18</v>
      </c>
      <c r="I123" s="42">
        <v>0.12477073167718444</v>
      </c>
      <c r="J123" s="41">
        <v>-4041987</v>
      </c>
      <c r="K123" s="42">
        <v>-545.52377333227446</v>
      </c>
      <c r="L123" s="42">
        <v>544.21768707482988</v>
      </c>
      <c r="M123" s="42">
        <v>53.93</v>
      </c>
      <c r="N123" s="43">
        <v>24.022392231959646</v>
      </c>
      <c r="O123" s="44">
        <v>1537.1103222131533</v>
      </c>
      <c r="P123" s="43">
        <v>51.237010740438443</v>
      </c>
    </row>
    <row r="124" spans="1:16">
      <c r="A124" s="90" t="s">
        <v>422</v>
      </c>
      <c r="B124" s="90" t="s">
        <v>404</v>
      </c>
      <c r="C124" s="91">
        <v>4679410564</v>
      </c>
      <c r="D124" s="91">
        <v>74000000</v>
      </c>
      <c r="E124" s="92">
        <v>74.507267606523698</v>
      </c>
      <c r="F124" s="92">
        <v>7.4581849455979681</v>
      </c>
      <c r="G124" s="91">
        <v>3.9758849999999999</v>
      </c>
      <c r="H124" s="92">
        <v>135.1</v>
      </c>
      <c r="I124" s="92">
        <v>2.3908493569964264</v>
      </c>
      <c r="J124" s="91">
        <v>-113857279</v>
      </c>
      <c r="K124" s="92">
        <v>-87.741425824869751</v>
      </c>
      <c r="L124" s="92">
        <v>540.54054054054052</v>
      </c>
      <c r="M124" s="92">
        <v>5.37</v>
      </c>
      <c r="N124" s="93">
        <v>14.442523569404742</v>
      </c>
      <c r="O124" s="94">
        <v>1098.8214080465905</v>
      </c>
      <c r="P124" s="93">
        <v>36.627380268219682</v>
      </c>
    </row>
    <row r="125" spans="1:16">
      <c r="A125" s="30" t="s">
        <v>440</v>
      </c>
      <c r="B125" s="30" t="s">
        <v>605</v>
      </c>
      <c r="C125" s="31">
        <v>2531212102</v>
      </c>
      <c r="D125" s="31">
        <v>75000000</v>
      </c>
      <c r="E125" s="32">
        <v>14.669731173508813</v>
      </c>
      <c r="F125" s="32">
        <v>1.1999780101029704</v>
      </c>
      <c r="G125" s="31">
        <v>17.011634999999998</v>
      </c>
      <c r="H125" s="32">
        <v>160.30000000000001</v>
      </c>
      <c r="I125" s="32">
        <v>-7.8915222162955558</v>
      </c>
      <c r="J125" s="31">
        <v>-204398626</v>
      </c>
      <c r="K125" s="32">
        <v>-59.809599698581145</v>
      </c>
      <c r="L125" s="32">
        <v>533.33333333333337</v>
      </c>
      <c r="M125" s="32">
        <v>22.68</v>
      </c>
      <c r="N125" s="33">
        <v>42.61632195758196</v>
      </c>
      <c r="O125" s="34">
        <v>1168.6005340687543</v>
      </c>
      <c r="P125" s="33">
        <v>38.953351135625141</v>
      </c>
    </row>
    <row r="126" spans="1:16">
      <c r="A126" s="35" t="s">
        <v>325</v>
      </c>
      <c r="B126" s="35" t="s">
        <v>200</v>
      </c>
      <c r="C126" s="36">
        <v>3231285211</v>
      </c>
      <c r="D126" s="36">
        <v>75000000</v>
      </c>
      <c r="E126" s="37">
        <v>47.595606782707144</v>
      </c>
      <c r="F126" s="37">
        <v>16.272002318874236</v>
      </c>
      <c r="G126" s="36">
        <v>20.950914999999998</v>
      </c>
      <c r="H126" s="37">
        <v>40.119999999999997</v>
      </c>
      <c r="I126" s="37">
        <v>-1.1747654318295488</v>
      </c>
      <c r="J126" s="36">
        <v>-43919717</v>
      </c>
      <c r="K126" s="37">
        <v>-66.59878978728392</v>
      </c>
      <c r="L126" s="37">
        <v>533.33333333333337</v>
      </c>
      <c r="M126" s="37">
        <v>27.93</v>
      </c>
      <c r="N126" s="38">
        <v>42.642969707434972</v>
      </c>
      <c r="O126" s="39">
        <v>534.0483650809291</v>
      </c>
      <c r="P126" s="38">
        <v>17.801612169364304</v>
      </c>
    </row>
    <row r="127" spans="1:16">
      <c r="A127" s="80" t="s">
        <v>59</v>
      </c>
      <c r="B127" s="80" t="s">
        <v>352</v>
      </c>
      <c r="C127" s="81">
        <v>3075358782</v>
      </c>
      <c r="D127" s="81">
        <v>75350000</v>
      </c>
      <c r="E127" s="82">
        <v>55.279085707548674</v>
      </c>
      <c r="F127" s="82">
        <v>38.612150810287901</v>
      </c>
      <c r="G127" s="81">
        <v>38.051651</v>
      </c>
      <c r="H127" s="82">
        <v>19.02</v>
      </c>
      <c r="I127" s="82">
        <v>-0.13126392751546234</v>
      </c>
      <c r="J127" s="81">
        <v>26168114</v>
      </c>
      <c r="K127" s="82">
        <v>54.709712744296361</v>
      </c>
      <c r="L127" s="82">
        <v>530.85600530856004</v>
      </c>
      <c r="M127" s="82">
        <v>50.49</v>
      </c>
      <c r="N127" s="83">
        <v>12.347946587833629</v>
      </c>
      <c r="O127" s="84">
        <v>355.2219306288539</v>
      </c>
      <c r="P127" s="83">
        <v>11.840731020961796</v>
      </c>
    </row>
    <row r="128" spans="1:16">
      <c r="A128" s="45" t="s">
        <v>315</v>
      </c>
      <c r="B128" s="45" t="s">
        <v>375</v>
      </c>
      <c r="C128" s="46">
        <v>1374469210</v>
      </c>
      <c r="D128" s="46">
        <v>77250000</v>
      </c>
      <c r="E128" s="47">
        <v>17.647229223098641</v>
      </c>
      <c r="F128" s="47">
        <v>4.3102471082856786</v>
      </c>
      <c r="G128" s="46">
        <v>42.211663999999999</v>
      </c>
      <c r="H128" s="47">
        <v>53.7</v>
      </c>
      <c r="I128" s="47">
        <v>1.3528620512357534</v>
      </c>
      <c r="J128" s="46">
        <v>16233628</v>
      </c>
      <c r="K128" s="47">
        <v>252.20794760111542</v>
      </c>
      <c r="L128" s="47">
        <v>517.79935275080902</v>
      </c>
      <c r="M128" s="47">
        <v>54.64</v>
      </c>
      <c r="N128" s="48">
        <v>39.879323151743748</v>
      </c>
      <c r="O128" s="49">
        <v>1415.4574958958935</v>
      </c>
      <c r="P128" s="48">
        <v>47.181916529863116</v>
      </c>
    </row>
    <row r="129" spans="1:16">
      <c r="A129" s="30" t="s">
        <v>306</v>
      </c>
      <c r="B129" s="30" t="s">
        <v>605</v>
      </c>
      <c r="C129" s="31">
        <v>576980288</v>
      </c>
      <c r="D129" s="31">
        <v>77449591</v>
      </c>
      <c r="E129" s="32">
        <v>9.6319463084843466</v>
      </c>
      <c r="F129" s="32">
        <v>1.6581875917174473</v>
      </c>
      <c r="G129" s="31">
        <v>54.217528999999999</v>
      </c>
      <c r="H129" s="32">
        <v>76.599999999999994</v>
      </c>
      <c r="I129" s="32">
        <v>3.8782878984381166</v>
      </c>
      <c r="J129" s="31">
        <v>-12886865</v>
      </c>
      <c r="K129" s="32">
        <v>-450.74727833340381</v>
      </c>
      <c r="L129" s="32">
        <v>516.46496106093059</v>
      </c>
      <c r="M129" s="32">
        <v>70</v>
      </c>
      <c r="N129" s="33">
        <v>22.057903006089337</v>
      </c>
      <c r="O129" s="34">
        <v>1956.4258856755741</v>
      </c>
      <c r="P129" s="33">
        <v>65.214196189185799</v>
      </c>
    </row>
    <row r="130" spans="1:16">
      <c r="A130" s="35" t="s">
        <v>202</v>
      </c>
      <c r="B130" s="35" t="s">
        <v>200</v>
      </c>
      <c r="C130" s="36">
        <v>5927165415</v>
      </c>
      <c r="D130" s="36">
        <v>77770481</v>
      </c>
      <c r="E130" s="37">
        <v>29.44221291984152</v>
      </c>
      <c r="F130" s="37">
        <v>9.0137679554796151</v>
      </c>
      <c r="G130" s="36">
        <v>31.848393999999999</v>
      </c>
      <c r="H130" s="37">
        <v>42.66</v>
      </c>
      <c r="I130" s="37">
        <v>-1.5808178911715345</v>
      </c>
      <c r="J130" s="36">
        <v>117049208</v>
      </c>
      <c r="K130" s="37">
        <v>27.905871879116003</v>
      </c>
      <c r="L130" s="37">
        <v>514.33396689419988</v>
      </c>
      <c r="M130" s="37">
        <v>40.950000000000003</v>
      </c>
      <c r="N130" s="38">
        <v>67.682098111339656</v>
      </c>
      <c r="O130" s="39">
        <v>67.770681607741167</v>
      </c>
      <c r="P130" s="38">
        <v>2.2590227202580389</v>
      </c>
    </row>
    <row r="131" spans="1:16">
      <c r="A131" s="45" t="s">
        <v>58</v>
      </c>
      <c r="B131" s="45" t="s">
        <v>375</v>
      </c>
      <c r="C131" s="46">
        <v>3984705965</v>
      </c>
      <c r="D131" s="46">
        <v>79200000</v>
      </c>
      <c r="E131" s="47">
        <v>58.46375679593524</v>
      </c>
      <c r="F131" s="47">
        <v>27.339953608274989</v>
      </c>
      <c r="G131" s="46">
        <v>25.101271000000001</v>
      </c>
      <c r="H131" s="47">
        <v>27.26</v>
      </c>
      <c r="I131" s="47">
        <v>-0.38243803968910584</v>
      </c>
      <c r="J131" s="46">
        <v>-24337127</v>
      </c>
      <c r="K131" s="47">
        <v>-87.865753422743779</v>
      </c>
      <c r="L131" s="47">
        <v>505.05050505050502</v>
      </c>
      <c r="M131" s="47">
        <v>31.69</v>
      </c>
      <c r="N131" s="48">
        <v>63.582778466647532</v>
      </c>
      <c r="O131" s="49">
        <v>262.58475363597279</v>
      </c>
      <c r="P131" s="48">
        <v>8.7528251211990931</v>
      </c>
    </row>
    <row r="132" spans="1:16">
      <c r="A132" s="25" t="s">
        <v>92</v>
      </c>
      <c r="B132" s="25" t="s">
        <v>376</v>
      </c>
      <c r="C132" s="26">
        <v>4540468594</v>
      </c>
      <c r="D132" s="26">
        <v>80000000</v>
      </c>
      <c r="E132" s="27">
        <v>44.171499912187059</v>
      </c>
      <c r="F132" s="27">
        <v>26.292559471539917</v>
      </c>
      <c r="G132" s="26">
        <v>41.814453999999998</v>
      </c>
      <c r="H132" s="27">
        <v>21.66</v>
      </c>
      <c r="I132" s="27">
        <v>0.52922840133149052</v>
      </c>
      <c r="J132" s="26">
        <v>269179938</v>
      </c>
      <c r="K132" s="27">
        <v>6.2411783451707308</v>
      </c>
      <c r="L132" s="27">
        <v>500</v>
      </c>
      <c r="M132" s="27">
        <v>52.26</v>
      </c>
      <c r="N132" s="28">
        <v>36.326065491562922</v>
      </c>
      <c r="O132" s="29">
        <v>1490.5099077252873</v>
      </c>
      <c r="P132" s="28">
        <v>49.683663590842912</v>
      </c>
    </row>
    <row r="133" spans="1:16">
      <c r="A133" s="45" t="s">
        <v>424</v>
      </c>
      <c r="B133" s="45" t="s">
        <v>375</v>
      </c>
      <c r="C133" s="46">
        <v>979739005</v>
      </c>
      <c r="D133" s="46">
        <v>80000000</v>
      </c>
      <c r="E133" s="47">
        <v>35.226400073270909</v>
      </c>
      <c r="F133" s="47">
        <v>1.9483628359110017</v>
      </c>
      <c r="G133" s="46">
        <v>5.0446229999999996</v>
      </c>
      <c r="H133" s="47">
        <v>225.3</v>
      </c>
      <c r="I133" s="47">
        <v>-14.911536671452239</v>
      </c>
      <c r="J133" s="46">
        <v>801615688</v>
      </c>
      <c r="K133" s="47">
        <v>22.554448809639563</v>
      </c>
      <c r="L133" s="47">
        <v>500</v>
      </c>
      <c r="M133" s="47">
        <v>6.3</v>
      </c>
      <c r="N133" s="48">
        <v>87.96793912373316</v>
      </c>
      <c r="O133" s="49">
        <v>416.69099343899296</v>
      </c>
      <c r="P133" s="48">
        <v>13.889699781299765</v>
      </c>
    </row>
    <row r="134" spans="1:16">
      <c r="A134" s="80" t="s">
        <v>183</v>
      </c>
      <c r="B134" s="80" t="s">
        <v>352</v>
      </c>
      <c r="C134" s="81">
        <v>130759168</v>
      </c>
      <c r="D134" s="81">
        <v>80476074</v>
      </c>
      <c r="E134" s="82">
        <v>64.472639004061364</v>
      </c>
      <c r="F134" s="82">
        <v>34.832193945841411</v>
      </c>
      <c r="G134" s="81">
        <v>26.361856</v>
      </c>
      <c r="H134" s="82">
        <v>23.54</v>
      </c>
      <c r="I134" s="82">
        <v>-0.14211872951765869</v>
      </c>
      <c r="J134" s="81">
        <v>-200662823</v>
      </c>
      <c r="K134" s="82">
        <v>-9.2241785215988905</v>
      </c>
      <c r="L134" s="82">
        <v>497.04213950596051</v>
      </c>
      <c r="M134" s="82">
        <v>32.75</v>
      </c>
      <c r="N134" s="83">
        <v>99.461073524745089</v>
      </c>
      <c r="O134" s="84">
        <v>486.78543092262169</v>
      </c>
      <c r="P134" s="83">
        <v>16.226181030754056</v>
      </c>
    </row>
    <row r="135" spans="1:16">
      <c r="A135" s="60" t="s">
        <v>343</v>
      </c>
      <c r="B135" s="60" t="s">
        <v>287</v>
      </c>
      <c r="C135" s="61">
        <v>4894491923</v>
      </c>
      <c r="D135" s="61">
        <v>81950000</v>
      </c>
      <c r="E135" s="62">
        <v>27.145398793691598</v>
      </c>
      <c r="F135" s="62">
        <v>11.041447546752735</v>
      </c>
      <c r="G135" s="61">
        <v>48.191560000000003</v>
      </c>
      <c r="H135" s="62">
        <v>30.58</v>
      </c>
      <c r="I135" s="62">
        <v>1.3995168360634125</v>
      </c>
      <c r="J135" s="61">
        <v>52632181</v>
      </c>
      <c r="K135" s="62">
        <v>46.710965673263665</v>
      </c>
      <c r="L135" s="62">
        <v>488.10250152532029</v>
      </c>
      <c r="M135" s="62">
        <v>58.8</v>
      </c>
      <c r="N135" s="63">
        <v>20.919036814252596</v>
      </c>
      <c r="O135" s="64">
        <v>1779.3361833883496</v>
      </c>
      <c r="P135" s="63">
        <v>59.311206112944987</v>
      </c>
    </row>
    <row r="136" spans="1:16">
      <c r="A136" s="55" t="s">
        <v>30</v>
      </c>
      <c r="B136" s="55" t="s">
        <v>233</v>
      </c>
      <c r="C136" s="56">
        <v>2031267319</v>
      </c>
      <c r="D136" s="56">
        <v>83895000</v>
      </c>
      <c r="E136" s="57">
        <v>62.281552388862785</v>
      </c>
      <c r="F136" s="57">
        <v>49.491668068309821</v>
      </c>
      <c r="G136" s="56">
        <v>41.711512999999997</v>
      </c>
      <c r="H136" s="57">
        <v>15.4</v>
      </c>
      <c r="I136" s="57">
        <v>-9.3915574323808926E-2</v>
      </c>
      <c r="J136" s="56">
        <v>41940809</v>
      </c>
      <c r="K136" s="57">
        <v>30.00478603071295</v>
      </c>
      <c r="L136" s="57">
        <v>476.78645926455687</v>
      </c>
      <c r="M136" s="57">
        <v>49.71</v>
      </c>
      <c r="N136" s="58">
        <v>22.517969335342844</v>
      </c>
      <c r="O136" s="59">
        <v>987.82288842350476</v>
      </c>
      <c r="P136" s="58">
        <v>32.927429614116825</v>
      </c>
    </row>
    <row r="137" spans="1:16">
      <c r="A137" s="65" t="s">
        <v>488</v>
      </c>
      <c r="B137" s="65" t="s">
        <v>608</v>
      </c>
      <c r="C137" s="66">
        <v>1606779225</v>
      </c>
      <c r="D137" s="66">
        <v>84000000</v>
      </c>
      <c r="E137" s="67">
        <v>65.201275816836372</v>
      </c>
      <c r="F137" s="67">
        <v>21.561268457948536</v>
      </c>
      <c r="G137" s="66">
        <v>17.924288000000001</v>
      </c>
      <c r="H137" s="67">
        <v>34.24</v>
      </c>
      <c r="I137" s="67">
        <v>-0.34564189474316009</v>
      </c>
      <c r="J137" s="66">
        <v>-6732835</v>
      </c>
      <c r="K137" s="67">
        <v>-449.14215185727852</v>
      </c>
      <c r="L137" s="67">
        <v>476.1904761904762</v>
      </c>
      <c r="M137" s="67">
        <v>21.33</v>
      </c>
      <c r="N137" s="68">
        <v>53.350129079536238</v>
      </c>
      <c r="O137" s="69">
        <v>1017.5755322121699</v>
      </c>
      <c r="P137" s="68">
        <v>33.919184407072329</v>
      </c>
    </row>
    <row r="138" spans="1:16">
      <c r="A138" s="35" t="s">
        <v>120</v>
      </c>
      <c r="B138" s="35" t="s">
        <v>200</v>
      </c>
      <c r="C138" s="36">
        <v>1191941245</v>
      </c>
      <c r="D138" s="36">
        <v>84240000</v>
      </c>
      <c r="E138" s="37">
        <v>28.301861863318507</v>
      </c>
      <c r="F138" s="37">
        <v>10.837645844177354</v>
      </c>
      <c r="G138" s="36">
        <v>44.361629999999998</v>
      </c>
      <c r="H138" s="37">
        <v>31.86</v>
      </c>
      <c r="I138" s="37">
        <v>-1.2282355248898185</v>
      </c>
      <c r="J138" s="36">
        <v>-28264473</v>
      </c>
      <c r="K138" s="37">
        <v>-92.393019321464081</v>
      </c>
      <c r="L138" s="37">
        <v>474.83380816714151</v>
      </c>
      <c r="M138" s="37">
        <v>52.66</v>
      </c>
      <c r="N138" s="38">
        <v>41.741516858980198</v>
      </c>
      <c r="O138" s="39">
        <v>190.16513710520201</v>
      </c>
      <c r="P138" s="38">
        <v>6.3388379035067333</v>
      </c>
    </row>
    <row r="139" spans="1:16">
      <c r="A139" s="55" t="s">
        <v>301</v>
      </c>
      <c r="B139" s="55" t="s">
        <v>233</v>
      </c>
      <c r="C139" s="56">
        <v>1140720033</v>
      </c>
      <c r="D139" s="56">
        <v>85000000</v>
      </c>
      <c r="E139" s="57">
        <v>85.930686804236672</v>
      </c>
      <c r="F139" s="57">
        <v>144.42132236006162</v>
      </c>
      <c r="G139" s="56">
        <v>66.222807000000003</v>
      </c>
      <c r="H139" s="57">
        <v>7.03</v>
      </c>
      <c r="I139" s="57">
        <v>-0.1857854420466678</v>
      </c>
      <c r="J139" s="56">
        <v>-28264429</v>
      </c>
      <c r="K139" s="57">
        <v>-21.051194772057841</v>
      </c>
      <c r="L139" s="57">
        <v>470.58823529411762</v>
      </c>
      <c r="M139" s="57">
        <v>77.900000000000006</v>
      </c>
      <c r="N139" s="58">
        <v>29.477841937279432</v>
      </c>
      <c r="O139" s="59">
        <v>263.72274581274849</v>
      </c>
      <c r="P139" s="58">
        <v>8.7907581937582826</v>
      </c>
    </row>
    <row r="140" spans="1:16">
      <c r="A140" s="101" t="s">
        <v>338</v>
      </c>
      <c r="B140" s="101" t="s">
        <v>696</v>
      </c>
      <c r="C140" s="102">
        <v>11840467894</v>
      </c>
      <c r="D140" s="102">
        <v>85048841</v>
      </c>
      <c r="E140" s="103">
        <v>82.720558126378435</v>
      </c>
      <c r="F140" s="103">
        <v>64.841611128973483</v>
      </c>
      <c r="G140" s="102">
        <v>31.079121000000001</v>
      </c>
      <c r="H140" s="103">
        <v>15.56</v>
      </c>
      <c r="I140" s="103">
        <v>-0.67070061703840977</v>
      </c>
      <c r="J140" s="102">
        <v>31544883</v>
      </c>
      <c r="K140" s="103">
        <v>40.441824273052461</v>
      </c>
      <c r="L140" s="103">
        <v>470.31799057673226</v>
      </c>
      <c r="M140" s="103">
        <v>36.54</v>
      </c>
      <c r="N140" s="104">
        <v>23.687258279991955</v>
      </c>
      <c r="O140" s="105">
        <v>396.19488268424266</v>
      </c>
      <c r="P140" s="104">
        <v>13.206496089474756</v>
      </c>
    </row>
    <row r="141" spans="1:16">
      <c r="A141" s="45" t="s">
        <v>194</v>
      </c>
      <c r="B141" s="45" t="s">
        <v>375</v>
      </c>
      <c r="C141" s="46">
        <v>15094360742</v>
      </c>
      <c r="D141" s="46">
        <v>86788722</v>
      </c>
      <c r="E141" s="47">
        <v>23.515196036653485</v>
      </c>
      <c r="F141" s="47">
        <v>3.9845235469808484</v>
      </c>
      <c r="G141" s="46">
        <v>24.411895999999999</v>
      </c>
      <c r="H141" s="47">
        <v>69.7</v>
      </c>
      <c r="I141" s="47">
        <v>-1.7684540622557423</v>
      </c>
      <c r="J141" s="46">
        <v>-360792995</v>
      </c>
      <c r="K141" s="47">
        <v>-16.35739379030904</v>
      </c>
      <c r="L141" s="47">
        <v>460.88937684783514</v>
      </c>
      <c r="M141" s="47">
        <v>28.12</v>
      </c>
      <c r="N141" s="48">
        <v>40.890997367862973</v>
      </c>
      <c r="O141" s="49">
        <v>401.62800277547484</v>
      </c>
      <c r="P141" s="48">
        <v>13.387600092515829</v>
      </c>
    </row>
    <row r="142" spans="1:16">
      <c r="A142" s="70" t="s">
        <v>25</v>
      </c>
      <c r="B142" s="70" t="s">
        <v>221</v>
      </c>
      <c r="C142" s="71">
        <v>16873295401</v>
      </c>
      <c r="D142" s="71">
        <v>87000000</v>
      </c>
      <c r="E142" s="72">
        <v>8.4615116971260775</v>
      </c>
      <c r="F142" s="72">
        <v>0.67540802180125137</v>
      </c>
      <c r="G142" s="71">
        <v>32.857968999999997</v>
      </c>
      <c r="H142" s="72">
        <v>143.9</v>
      </c>
      <c r="I142" s="72">
        <v>-2.491378467635144</v>
      </c>
      <c r="J142" s="71">
        <v>175549475</v>
      </c>
      <c r="K142" s="72">
        <v>71.364497102597426</v>
      </c>
      <c r="L142" s="72">
        <v>459.77011494252872</v>
      </c>
      <c r="M142" s="72">
        <v>37.76</v>
      </c>
      <c r="N142" s="73">
        <v>9.1480119449217447</v>
      </c>
      <c r="O142" s="74">
        <v>976.67728589104593</v>
      </c>
      <c r="P142" s="73">
        <v>32.55590952970153</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364.5089239648338</v>
      </c>
      <c r="P143" s="28">
        <v>12.150297465494459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972.46385661833756</v>
      </c>
      <c r="P144" s="63">
        <v>32.415461887277921</v>
      </c>
    </row>
    <row r="145" spans="1:16">
      <c r="A145" s="55" t="s">
        <v>543</v>
      </c>
      <c r="B145" s="55" t="s">
        <v>356</v>
      </c>
      <c r="C145" s="56">
        <v>4125761531</v>
      </c>
      <c r="D145" s="56">
        <v>90488084</v>
      </c>
      <c r="E145" s="57">
        <v>32.416823707634251</v>
      </c>
      <c r="F145" s="57">
        <v>6.3972163663233292</v>
      </c>
      <c r="G145" s="56">
        <v>21.769193000000001</v>
      </c>
      <c r="H145" s="57">
        <v>56.7</v>
      </c>
      <c r="I145" s="57">
        <v>-0.78021013004102002</v>
      </c>
      <c r="J145" s="56">
        <v>-25344686</v>
      </c>
      <c r="K145" s="57">
        <v>-199.93669300144416</v>
      </c>
      <c r="L145" s="57">
        <v>442.0471539655984</v>
      </c>
      <c r="M145" s="57">
        <v>24.05</v>
      </c>
      <c r="N145" s="58">
        <v>59.170664817978519</v>
      </c>
      <c r="O145" s="59">
        <v>40.984109084925464</v>
      </c>
      <c r="P145" s="58">
        <v>1.3661369694975154</v>
      </c>
    </row>
    <row r="146" spans="1:16">
      <c r="A146" s="50" t="s">
        <v>773</v>
      </c>
      <c r="B146" s="50" t="s">
        <v>355</v>
      </c>
      <c r="C146" s="51">
        <v>2885058804</v>
      </c>
      <c r="D146" s="51">
        <v>92600000</v>
      </c>
      <c r="E146" s="52">
        <v>13.495714854115237</v>
      </c>
      <c r="F146" s="52">
        <v>0.91661673622364648</v>
      </c>
      <c r="G146" s="51">
        <v>18.897796</v>
      </c>
      <c r="H146" s="52">
        <v>156.9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83.287860243836718</v>
      </c>
      <c r="F147" s="42">
        <v>127.11822381537961</v>
      </c>
      <c r="G147" s="41">
        <v>62.294471000000001</v>
      </c>
      <c r="H147" s="42">
        <v>7.71</v>
      </c>
      <c r="I147" s="42">
        <v>-5.4639256880166798E-3</v>
      </c>
      <c r="J147" s="41">
        <v>-2782893</v>
      </c>
      <c r="K147" s="42">
        <v>-235.4384448126464</v>
      </c>
      <c r="L147" s="42">
        <v>427.35042735042737</v>
      </c>
      <c r="M147" s="42">
        <v>66.55</v>
      </c>
      <c r="N147" s="43">
        <v>23.058113989368483</v>
      </c>
      <c r="O147" s="44">
        <v>309.14656125657774</v>
      </c>
      <c r="P147" s="43">
        <v>10.304885375219259</v>
      </c>
    </row>
    <row r="148" spans="1:16">
      <c r="A148" s="50" t="s">
        <v>119</v>
      </c>
      <c r="B148" s="50" t="s">
        <v>355</v>
      </c>
      <c r="C148" s="51">
        <v>5256723777</v>
      </c>
      <c r="D148" s="51">
        <v>93750000</v>
      </c>
      <c r="E148" s="52">
        <v>7.6588015860301066</v>
      </c>
      <c r="F148" s="52">
        <v>0.28267779786962333</v>
      </c>
      <c r="G148" s="51">
        <v>18.316268000000001</v>
      </c>
      <c r="H148" s="52">
        <v>285.25</v>
      </c>
      <c r="I148" s="52">
        <v>13.550884100200676</v>
      </c>
      <c r="J148" s="51">
        <v>771275247</v>
      </c>
      <c r="K148" s="52">
        <v>35.128509705692657</v>
      </c>
      <c r="L148" s="52">
        <v>426.66666666666669</v>
      </c>
      <c r="M148" s="52">
        <v>19.53</v>
      </c>
      <c r="N148" s="53">
        <v>8.3273159889042656</v>
      </c>
      <c r="O148" s="54">
        <v>1998.858976585941</v>
      </c>
      <c r="P148" s="53">
        <v>66.628632552864701</v>
      </c>
    </row>
    <row r="149" spans="1:16">
      <c r="A149" s="111" t="s">
        <v>707</v>
      </c>
      <c r="B149" s="111" t="s">
        <v>697</v>
      </c>
      <c r="C149" s="112">
        <v>1069503962</v>
      </c>
      <c r="D149" s="112">
        <v>93750000</v>
      </c>
      <c r="E149" s="113">
        <v>52.867334215887396</v>
      </c>
      <c r="F149" s="113">
        <v>51.265293785102926</v>
      </c>
      <c r="G149" s="112">
        <v>69.867154999999997</v>
      </c>
      <c r="H149" s="113">
        <v>10.83</v>
      </c>
      <c r="I149" s="113">
        <v>8.1333502866998586E-2</v>
      </c>
      <c r="J149" s="112">
        <v>-42754773</v>
      </c>
      <c r="K149" s="113">
        <v>-24.120114027970633</v>
      </c>
      <c r="L149" s="113">
        <v>426.66666666666669</v>
      </c>
      <c r="M149" s="113">
        <v>74.52</v>
      </c>
      <c r="N149" s="114">
        <v>14.341569462501884</v>
      </c>
      <c r="O149" s="115">
        <v>1369.1973562268133</v>
      </c>
      <c r="P149" s="114">
        <v>45.63991187422711</v>
      </c>
    </row>
    <row r="150" spans="1:16">
      <c r="A150" s="50" t="s">
        <v>281</v>
      </c>
      <c r="B150" s="50" t="s">
        <v>355</v>
      </c>
      <c r="C150" s="51">
        <v>4102311000</v>
      </c>
      <c r="D150" s="51">
        <v>95000000</v>
      </c>
      <c r="E150" s="52">
        <v>4.8877040225413086</v>
      </c>
      <c r="F150" s="52">
        <v>0.38683846636654601</v>
      </c>
      <c r="G150" s="51">
        <v>61.261921000000001</v>
      </c>
      <c r="H150" s="52">
        <v>133.6</v>
      </c>
      <c r="I150" s="52">
        <v>-0.54715845282350983</v>
      </c>
      <c r="J150" s="51">
        <v>130778000</v>
      </c>
      <c r="K150" s="52">
        <v>96.614109406780955</v>
      </c>
      <c r="L150" s="52">
        <v>421.05263157894734</v>
      </c>
      <c r="M150" s="52">
        <v>64.48</v>
      </c>
      <c r="N150" s="53">
        <v>49.065910816726173</v>
      </c>
      <c r="O150" s="54">
        <v>357.25934407495754</v>
      </c>
      <c r="P150" s="53">
        <v>11.908644802498584</v>
      </c>
    </row>
    <row r="151" spans="1:16">
      <c r="A151" s="55" t="s">
        <v>66</v>
      </c>
      <c r="B151" s="55" t="s">
        <v>356</v>
      </c>
      <c r="C151" s="56">
        <v>1306156803</v>
      </c>
      <c r="D151" s="56">
        <v>99687500</v>
      </c>
      <c r="E151" s="57">
        <v>75.839589163294377</v>
      </c>
      <c r="F151" s="57">
        <v>36.227300391482608</v>
      </c>
      <c r="G151" s="56">
        <v>24.468298000000001</v>
      </c>
      <c r="H151" s="57">
        <v>21.56</v>
      </c>
      <c r="I151" s="57">
        <v>-0.61060889228036075</v>
      </c>
      <c r="J151" s="56">
        <v>-162987339</v>
      </c>
      <c r="K151" s="57">
        <v>-12.844172515755963</v>
      </c>
      <c r="L151" s="57">
        <v>401.2539184952978</v>
      </c>
      <c r="M151" s="57">
        <v>24.54</v>
      </c>
      <c r="N151" s="58">
        <v>75.860049402761945</v>
      </c>
      <c r="O151" s="59">
        <v>96.558139534883693</v>
      </c>
      <c r="P151" s="58">
        <v>3.2186046511627899</v>
      </c>
    </row>
    <row r="152" spans="1:16">
      <c r="A152" s="50" t="s">
        <v>282</v>
      </c>
      <c r="B152" s="50" t="s">
        <v>355</v>
      </c>
      <c r="C152" s="51">
        <v>1869476072</v>
      </c>
      <c r="D152" s="51">
        <v>100000000</v>
      </c>
      <c r="E152" s="52">
        <v>41.28825550411154</v>
      </c>
      <c r="F152" s="52">
        <v>21.730660791637654</v>
      </c>
      <c r="G152" s="51">
        <v>50.595194999999997</v>
      </c>
      <c r="H152" s="52">
        <v>19.149999999999999</v>
      </c>
      <c r="I152" s="52">
        <v>-0.76900778221990862</v>
      </c>
      <c r="J152" s="51">
        <v>-304722758</v>
      </c>
      <c r="K152" s="52">
        <v>-6.2351759102941697</v>
      </c>
      <c r="L152" s="52">
        <v>400</v>
      </c>
      <c r="M152" s="52">
        <v>50.59</v>
      </c>
      <c r="N152" s="53">
        <v>84.422832912542091</v>
      </c>
      <c r="O152" s="54">
        <v>78.955806759274424</v>
      </c>
      <c r="P152" s="53">
        <v>2.6318602253091474</v>
      </c>
    </row>
    <row r="153" spans="1:16">
      <c r="A153" s="60" t="s">
        <v>289</v>
      </c>
      <c r="B153" s="60" t="s">
        <v>287</v>
      </c>
      <c r="C153" s="61">
        <v>4489506254</v>
      </c>
      <c r="D153" s="61">
        <v>100000000</v>
      </c>
      <c r="E153" s="62">
        <v>470.26015967683719</v>
      </c>
      <c r="F153" s="62">
        <v>2351.3007983841858</v>
      </c>
      <c r="G153" s="61">
        <v>35.895862999999999</v>
      </c>
      <c r="H153" s="62">
        <v>2.37</v>
      </c>
      <c r="I153" s="62">
        <v>2.7186882583915661E-2</v>
      </c>
      <c r="J153" s="61">
        <v>-156863405</v>
      </c>
      <c r="K153" s="62">
        <v>-1.2749946362569395</v>
      </c>
      <c r="L153" s="62">
        <v>400</v>
      </c>
      <c r="M153" s="62">
        <v>35.89</v>
      </c>
      <c r="N153" s="63">
        <v>14.665780125180868</v>
      </c>
      <c r="O153" s="64">
        <v>2095.8993753647501</v>
      </c>
      <c r="P153" s="63">
        <v>69.86331251215833</v>
      </c>
    </row>
    <row r="154" spans="1:16">
      <c r="A154" s="35" t="s">
        <v>85</v>
      </c>
      <c r="B154" s="35" t="s">
        <v>200</v>
      </c>
      <c r="C154" s="36">
        <v>1271636030</v>
      </c>
      <c r="D154" s="36">
        <v>100000000</v>
      </c>
      <c r="E154" s="37">
        <v>63.919532978324241</v>
      </c>
      <c r="F154" s="37">
        <v>71.021703309249162</v>
      </c>
      <c r="G154" s="36">
        <v>62.830463000000002</v>
      </c>
      <c r="H154" s="37">
        <v>9.9600000000000009</v>
      </c>
      <c r="I154" s="37">
        <v>-0.66230093624946917</v>
      </c>
      <c r="J154" s="36">
        <v>15898817</v>
      </c>
      <c r="K154" s="37">
        <v>56.607985361426579</v>
      </c>
      <c r="L154" s="37">
        <v>400</v>
      </c>
      <c r="M154" s="37">
        <v>62.83</v>
      </c>
      <c r="N154" s="38">
        <v>43.630524173015907</v>
      </c>
      <c r="O154" s="39">
        <v>228.66906357831971</v>
      </c>
      <c r="P154" s="38">
        <v>7.6223021192773235</v>
      </c>
    </row>
    <row r="155" spans="1:16">
      <c r="A155" s="40" t="s">
        <v>10</v>
      </c>
      <c r="B155" s="40" t="s">
        <v>255</v>
      </c>
      <c r="C155" s="41">
        <v>9551963345</v>
      </c>
      <c r="D155" s="41">
        <v>100000000</v>
      </c>
      <c r="E155" s="42">
        <v>8.3640153295672963</v>
      </c>
      <c r="F155" s="42">
        <v>0.80423224322762465</v>
      </c>
      <c r="G155" s="41">
        <v>45.468504000000003</v>
      </c>
      <c r="H155" s="42">
        <v>105.2</v>
      </c>
      <c r="I155" s="42">
        <v>2.8001486827685511</v>
      </c>
      <c r="J155" s="41">
        <v>58835982</v>
      </c>
      <c r="K155" s="42">
        <v>176.76258042230009</v>
      </c>
      <c r="L155" s="42">
        <v>400</v>
      </c>
      <c r="M155" s="42">
        <v>45.46</v>
      </c>
      <c r="N155" s="43">
        <v>17.27077558124892</v>
      </c>
      <c r="O155" s="44">
        <v>1091.9062155285205</v>
      </c>
      <c r="P155" s="43">
        <v>36.396873850950684</v>
      </c>
    </row>
    <row r="156" spans="1:16">
      <c r="A156" s="106" t="s">
        <v>730</v>
      </c>
      <c r="B156" s="106" t="s">
        <v>693</v>
      </c>
      <c r="C156" s="107">
        <v>818057024</v>
      </c>
      <c r="D156" s="107">
        <v>100000000</v>
      </c>
      <c r="E156" s="108">
        <v>37.412527173186135</v>
      </c>
      <c r="F156" s="108">
        <v>11.003684462701804</v>
      </c>
      <c r="G156" s="107">
        <v>30.53511</v>
      </c>
      <c r="H156" s="108">
        <v>35.020000000000003</v>
      </c>
      <c r="I156" s="108">
        <v>0.3742495629776883</v>
      </c>
      <c r="J156" s="107">
        <v>56374948</v>
      </c>
      <c r="K156" s="108">
        <v>60.310476916094004</v>
      </c>
      <c r="L156" s="108">
        <v>400</v>
      </c>
      <c r="M156" s="108">
        <v>30.53</v>
      </c>
      <c r="N156" s="109">
        <v>18.965056441490265</v>
      </c>
      <c r="O156" s="110">
        <v>982.74401168218219</v>
      </c>
      <c r="P156" s="109">
        <v>32.758133722739409</v>
      </c>
    </row>
    <row r="157" spans="1:16">
      <c r="A157" s="70" t="s">
        <v>740</v>
      </c>
      <c r="B157" s="70" t="s">
        <v>699</v>
      </c>
      <c r="C157" s="71">
        <v>1018312000</v>
      </c>
      <c r="D157" s="71">
        <v>100000000</v>
      </c>
      <c r="E157" s="72">
        <v>178.11342262752919</v>
      </c>
      <c r="F157" s="72">
        <v>173.09370534560048</v>
      </c>
      <c r="G157" s="71">
        <v>51.044795000000001</v>
      </c>
      <c r="H157" s="72">
        <v>4.4000000000000004</v>
      </c>
      <c r="I157" s="72">
        <v>-0.42216288827252685</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96.05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32.138261362833084</v>
      </c>
      <c r="F160" s="57">
        <v>2.1709922478752439</v>
      </c>
      <c r="G160" s="56">
        <v>8.2922969999999996</v>
      </c>
      <c r="H160" s="57">
        <v>150.1</v>
      </c>
      <c r="I160" s="57">
        <v>-2.186680126575709</v>
      </c>
      <c r="J160" s="56">
        <v>-796663172</v>
      </c>
      <c r="K160" s="57">
        <v>-18.581867735690938</v>
      </c>
      <c r="L160" s="57">
        <v>399.90570623352721</v>
      </c>
      <c r="M160" s="57">
        <v>8.2899999999999991</v>
      </c>
      <c r="N160" s="58">
        <v>54.512083255061555</v>
      </c>
      <c r="O160" s="59">
        <v>214.83660829095297</v>
      </c>
      <c r="P160" s="58">
        <v>7.1612202763650989</v>
      </c>
    </row>
    <row r="161" spans="1:16">
      <c r="A161" s="45" t="s">
        <v>1</v>
      </c>
      <c r="B161" s="45" t="s">
        <v>375</v>
      </c>
      <c r="C161" s="46">
        <v>17091099555</v>
      </c>
      <c r="D161" s="46">
        <v>100066875</v>
      </c>
      <c r="E161" s="47">
        <v>3.7995741514256207</v>
      </c>
      <c r="F161" s="47">
        <v>8.9977129960822605E-2</v>
      </c>
      <c r="G161" s="46">
        <v>24.953838000000001</v>
      </c>
      <c r="H161" s="47">
        <v>422</v>
      </c>
      <c r="I161" s="47">
        <v>2.1062881488471135</v>
      </c>
      <c r="J161" s="46">
        <v>-1275590032</v>
      </c>
      <c r="K161" s="47">
        <v>-33.104853589824856</v>
      </c>
      <c r="L161" s="47">
        <v>399.73267877107185</v>
      </c>
      <c r="M161" s="47">
        <v>24.93</v>
      </c>
      <c r="N161" s="48">
        <v>60.686844187760158</v>
      </c>
      <c r="O161" s="49">
        <v>904.16290682007082</v>
      </c>
      <c r="P161" s="48">
        <v>30.138763560669027</v>
      </c>
    </row>
    <row r="162" spans="1:16">
      <c r="A162" s="50" t="s">
        <v>154</v>
      </c>
      <c r="B162" s="50" t="s">
        <v>355</v>
      </c>
      <c r="C162" s="51">
        <v>1139133952</v>
      </c>
      <c r="D162" s="51">
        <v>100500000</v>
      </c>
      <c r="E162" s="52">
        <v>31.968300948869047</v>
      </c>
      <c r="F162" s="52">
        <v>10.261049895319868</v>
      </c>
      <c r="G162" s="51">
        <v>40.319831000000001</v>
      </c>
      <c r="H162" s="52">
        <v>31.04</v>
      </c>
      <c r="I162" s="52">
        <v>0.78366135070857368</v>
      </c>
      <c r="J162" s="51">
        <v>60728696</v>
      </c>
      <c r="K162" s="52">
        <v>51.301941342524465</v>
      </c>
      <c r="L162" s="52">
        <v>398.00995024875624</v>
      </c>
      <c r="M162" s="52">
        <v>40.11</v>
      </c>
      <c r="N162" s="53">
        <v>17.080824958736908</v>
      </c>
      <c r="O162" s="54">
        <v>1425.0198205852637</v>
      </c>
      <c r="P162" s="53">
        <v>47.500660686175458</v>
      </c>
    </row>
    <row r="163" spans="1:16">
      <c r="A163" s="55" t="s">
        <v>337</v>
      </c>
      <c r="B163" s="55" t="s">
        <v>356</v>
      </c>
      <c r="C163" s="56">
        <v>12392289821</v>
      </c>
      <c r="D163" s="56">
        <v>102000000</v>
      </c>
      <c r="E163" s="57">
        <v>5.8850159108761426</v>
      </c>
      <c r="F163" s="57">
        <v>0.1910471338422329</v>
      </c>
      <c r="G163" s="56">
        <v>22.563583000000001</v>
      </c>
      <c r="H163" s="57">
        <v>301.25</v>
      </c>
      <c r="I163" s="57">
        <v>-8.3539546291548277</v>
      </c>
      <c r="J163" s="56">
        <v>887823164</v>
      </c>
      <c r="K163" s="57">
        <v>34.696098557752883</v>
      </c>
      <c r="L163" s="57">
        <v>392.15686274509807</v>
      </c>
      <c r="M163" s="57">
        <v>22.12</v>
      </c>
      <c r="N163" s="58">
        <v>23.739501236649485</v>
      </c>
      <c r="O163" s="59">
        <v>579.01545585341194</v>
      </c>
      <c r="P163" s="58">
        <v>19.300515195113732</v>
      </c>
    </row>
    <row r="164" spans="1:16">
      <c r="A164" s="35" t="s">
        <v>539</v>
      </c>
      <c r="B164" s="35" t="s">
        <v>200</v>
      </c>
      <c r="C164" s="36">
        <v>3339027503</v>
      </c>
      <c r="D164" s="36">
        <v>103200000</v>
      </c>
      <c r="E164" s="37">
        <v>127.51584230046412</v>
      </c>
      <c r="F164" s="37">
        <v>112.32896608568016</v>
      </c>
      <c r="G164" s="36">
        <v>113.051084</v>
      </c>
      <c r="H164" s="37">
        <v>11.38</v>
      </c>
      <c r="I164" s="37">
        <v>-0.25439086630154506</v>
      </c>
      <c r="J164" s="36">
        <v>31743454</v>
      </c>
      <c r="K164" s="37">
        <v>35.761703814588039</v>
      </c>
      <c r="L164" s="37">
        <v>387.59689922480618</v>
      </c>
      <c r="M164" s="37">
        <v>26.71</v>
      </c>
      <c r="N164" s="38">
        <v>55.935807862681933</v>
      </c>
      <c r="O164" s="39">
        <v>874.2591510386618</v>
      </c>
      <c r="P164" s="38">
        <v>29.141971701288728</v>
      </c>
    </row>
    <row r="165" spans="1:16">
      <c r="A165" s="30" t="s">
        <v>141</v>
      </c>
      <c r="B165" s="30" t="s">
        <v>349</v>
      </c>
      <c r="C165" s="31">
        <v>30199553337</v>
      </c>
      <c r="D165" s="31">
        <v>105000000</v>
      </c>
      <c r="E165" s="32">
        <v>6.9066225920545961</v>
      </c>
      <c r="F165" s="32">
        <v>0.21999116394504209</v>
      </c>
      <c r="G165" s="31">
        <v>19.260493</v>
      </c>
      <c r="H165" s="32">
        <v>300.75</v>
      </c>
      <c r="I165" s="32">
        <v>-3.748827394717694</v>
      </c>
      <c r="J165" s="31">
        <v>-367159109</v>
      </c>
      <c r="K165" s="32">
        <v>-85.507888080205575</v>
      </c>
      <c r="L165" s="32">
        <v>380.95238095238096</v>
      </c>
      <c r="M165" s="32">
        <v>18.34</v>
      </c>
      <c r="N165" s="33">
        <v>2.3430278880361248</v>
      </c>
      <c r="O165" s="34">
        <v>433.46544790738494</v>
      </c>
      <c r="P165" s="33">
        <v>14.448848263579498</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1666.9563283549905</v>
      </c>
      <c r="P166" s="48">
        <v>55.565210945166349</v>
      </c>
    </row>
    <row r="167" spans="1:16">
      <c r="A167" s="30" t="s">
        <v>168</v>
      </c>
      <c r="B167" s="30" t="s">
        <v>349</v>
      </c>
      <c r="C167" s="31">
        <v>44654191</v>
      </c>
      <c r="D167" s="31">
        <v>108559000</v>
      </c>
      <c r="E167" s="32">
        <v>105.26516383157701</v>
      </c>
      <c r="F167" s="32">
        <v>193.93171239892965</v>
      </c>
      <c r="G167" s="31">
        <v>72.105159999999998</v>
      </c>
      <c r="H167" s="32">
        <v>5.27</v>
      </c>
      <c r="I167" s="32">
        <v>-3.2825143019484138E-2</v>
      </c>
      <c r="J167" s="31">
        <v>-63594848</v>
      </c>
      <c r="K167" s="32">
        <v>-8.535203983819569</v>
      </c>
      <c r="L167" s="32">
        <v>368.4632319752393</v>
      </c>
      <c r="M167" s="32">
        <v>66.42</v>
      </c>
      <c r="N167" s="33">
        <v>30.627989662274974</v>
      </c>
      <c r="O167" s="34">
        <v>455.46445384131459</v>
      </c>
      <c r="P167" s="33">
        <v>15.182148461377153</v>
      </c>
    </row>
    <row r="168" spans="1:16">
      <c r="A168" s="50" t="s">
        <v>733</v>
      </c>
      <c r="B168" s="50" t="s">
        <v>355</v>
      </c>
      <c r="C168" s="51">
        <v>2222618346</v>
      </c>
      <c r="D168" s="51">
        <v>110500000</v>
      </c>
      <c r="E168" s="52">
        <v>0.63384418639379925</v>
      </c>
      <c r="F168" s="52">
        <v>3.9074567324262968E-3</v>
      </c>
      <c r="G168" s="51">
        <v>47.739924000000002</v>
      </c>
      <c r="H168" s="52">
        <v>1322</v>
      </c>
      <c r="I168" s="52">
        <v>-232.13866627314243</v>
      </c>
      <c r="J168" s="51">
        <v>27078608</v>
      </c>
      <c r="K168" s="52">
        <v>5990.4851829902036</v>
      </c>
      <c r="L168" s="52">
        <v>361.99095022624437</v>
      </c>
      <c r="M168" s="52">
        <v>43.2</v>
      </c>
      <c r="N168" s="53">
        <v>29.211658890183301</v>
      </c>
      <c r="O168" s="54">
        <v>1195.2915990626741</v>
      </c>
      <c r="P168" s="53">
        <v>39.843053302089139</v>
      </c>
    </row>
    <row r="169" spans="1:16">
      <c r="A169" s="70" t="s">
        <v>72</v>
      </c>
      <c r="B169" s="70" t="s">
        <v>221</v>
      </c>
      <c r="C169" s="71">
        <v>2379193448</v>
      </c>
      <c r="D169" s="71">
        <v>111600000</v>
      </c>
      <c r="E169" s="72">
        <v>42.508714567043754</v>
      </c>
      <c r="F169" s="72">
        <v>23.806403767385614</v>
      </c>
      <c r="G169" s="71">
        <v>58.125256</v>
      </c>
      <c r="H169" s="72">
        <v>16.190000000000001</v>
      </c>
      <c r="I169" s="72">
        <v>0.14046858831933129</v>
      </c>
      <c r="J169" s="71">
        <v>84066155</v>
      </c>
      <c r="K169" s="72">
        <v>21.240414766204069</v>
      </c>
      <c r="L169" s="72">
        <v>358.42293906810033</v>
      </c>
      <c r="M169" s="72">
        <v>52.08</v>
      </c>
      <c r="N169" s="73">
        <v>12.560142828813397</v>
      </c>
      <c r="O169" s="74">
        <v>1752.1578416815892</v>
      </c>
      <c r="P169" s="73">
        <v>58.405261389386304</v>
      </c>
    </row>
    <row r="170" spans="1:16">
      <c r="A170" s="55" t="s">
        <v>540</v>
      </c>
      <c r="B170" s="55" t="s">
        <v>233</v>
      </c>
      <c r="C170" s="56">
        <v>2863294706</v>
      </c>
      <c r="D170" s="56">
        <v>112000000</v>
      </c>
      <c r="E170" s="57">
        <v>2.0106856279147025</v>
      </c>
      <c r="F170" s="57">
        <v>4.0894191911704819E-2</v>
      </c>
      <c r="G170" s="56">
        <v>44.440303</v>
      </c>
      <c r="H170" s="57">
        <v>447.75</v>
      </c>
      <c r="I170" s="57">
        <v>8.9942450452779212</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13.748870392808527</v>
      </c>
      <c r="F171" s="52">
        <v>0.71788170388515704</v>
      </c>
      <c r="G171" s="51">
        <v>16.937535</v>
      </c>
      <c r="H171" s="52">
        <v>171.8</v>
      </c>
      <c r="I171" s="52">
        <v>-0.42241674160817411</v>
      </c>
      <c r="J171" s="51">
        <v>-293057834</v>
      </c>
      <c r="K171" s="52">
        <v>-65.352288108428453</v>
      </c>
      <c r="L171" s="52">
        <v>357.14285714285717</v>
      </c>
      <c r="M171" s="52">
        <v>15.12</v>
      </c>
      <c r="N171" s="53">
        <v>15.607867892503615</v>
      </c>
      <c r="O171" s="54">
        <v>1110.5574213327516</v>
      </c>
      <c r="P171" s="53">
        <v>37.018580711091722</v>
      </c>
    </row>
    <row r="172" spans="1:16">
      <c r="A172" s="45" t="s">
        <v>413</v>
      </c>
      <c r="B172" s="45" t="s">
        <v>375</v>
      </c>
      <c r="C172" s="46">
        <v>1236382849</v>
      </c>
      <c r="D172" s="46">
        <v>112000000</v>
      </c>
      <c r="E172" s="47">
        <v>64.082959646370753</v>
      </c>
      <c r="F172" s="47">
        <v>40.869234468348694</v>
      </c>
      <c r="G172" s="46">
        <v>42.556854000000001</v>
      </c>
      <c r="H172" s="47">
        <v>14.67</v>
      </c>
      <c r="I172" s="47">
        <v>-0.41201577363723629</v>
      </c>
      <c r="J172" s="46">
        <v>-12325753</v>
      </c>
      <c r="K172" s="47">
        <v>-127.21332319412859</v>
      </c>
      <c r="L172" s="47">
        <v>357.14285714285717</v>
      </c>
      <c r="M172" s="47">
        <v>37.99</v>
      </c>
      <c r="N172" s="48">
        <v>39.709719523627733</v>
      </c>
      <c r="O172" s="49">
        <v>255.56383489058709</v>
      </c>
      <c r="P172" s="48">
        <v>8.5187944963529034</v>
      </c>
    </row>
    <row r="173" spans="1:16">
      <c r="A173" s="30" t="s">
        <v>37</v>
      </c>
      <c r="B173" s="30" t="s">
        <v>605</v>
      </c>
      <c r="C173" s="31">
        <v>674554994</v>
      </c>
      <c r="D173" s="31">
        <v>112400000</v>
      </c>
      <c r="E173" s="32">
        <v>76.773681421867806</v>
      </c>
      <c r="F173" s="32">
        <v>136.60797406026299</v>
      </c>
      <c r="G173" s="31">
        <v>100.007176</v>
      </c>
      <c r="H173" s="32">
        <v>5.21</v>
      </c>
      <c r="I173" s="32">
        <v>-0.10779387109968309</v>
      </c>
      <c r="J173" s="31">
        <v>11423592</v>
      </c>
      <c r="K173" s="32">
        <v>49.196434886680123</v>
      </c>
      <c r="L173" s="32">
        <v>355.87188612099646</v>
      </c>
      <c r="M173" s="32">
        <v>88.97</v>
      </c>
      <c r="N173" s="33">
        <v>27.497852149847908</v>
      </c>
      <c r="O173" s="34">
        <v>140.53644921834143</v>
      </c>
      <c r="P173" s="33">
        <v>4.6845483072780478</v>
      </c>
    </row>
    <row r="174" spans="1:16">
      <c r="A174" s="45" t="s">
        <v>195</v>
      </c>
      <c r="B174" s="45" t="s">
        <v>375</v>
      </c>
      <c r="C174" s="46">
        <v>15443065482</v>
      </c>
      <c r="D174" s="46">
        <v>115000000</v>
      </c>
      <c r="E174" s="47">
        <v>17.227027414402347</v>
      </c>
      <c r="F174" s="47">
        <v>2.1400034055158197</v>
      </c>
      <c r="G174" s="46">
        <v>32.987870999999998</v>
      </c>
      <c r="H174" s="47">
        <v>70.400000000000006</v>
      </c>
      <c r="I174" s="47">
        <v>-2.385260227997577</v>
      </c>
      <c r="J174" s="46">
        <v>-862680192</v>
      </c>
      <c r="K174" s="47">
        <v>-9.3313838368506321</v>
      </c>
      <c r="L174" s="47">
        <v>347.82608695652175</v>
      </c>
      <c r="M174" s="47">
        <v>28.68</v>
      </c>
      <c r="N174" s="48">
        <v>45.362761841133633</v>
      </c>
      <c r="O174" s="49">
        <v>203.44241658496611</v>
      </c>
      <c r="P174" s="48">
        <v>6.7814138861655371</v>
      </c>
    </row>
    <row r="175" spans="1:16">
      <c r="A175" s="55" t="s">
        <v>537</v>
      </c>
      <c r="B175" s="55" t="s">
        <v>356</v>
      </c>
      <c r="C175" s="56">
        <v>7584806686</v>
      </c>
      <c r="D175" s="56">
        <v>115200000</v>
      </c>
      <c r="E175" s="57">
        <v>13.208930149782505</v>
      </c>
      <c r="F175" s="57">
        <v>1.2600093625784594</v>
      </c>
      <c r="G175" s="56">
        <v>32.517617000000001</v>
      </c>
      <c r="H175" s="57">
        <v>93.15</v>
      </c>
      <c r="I175" s="57">
        <v>-1.1884059475629556</v>
      </c>
      <c r="J175" s="56">
        <v>266471917</v>
      </c>
      <c r="K175" s="57">
        <v>39.340730978416758</v>
      </c>
      <c r="L175" s="57">
        <v>347.22222222222223</v>
      </c>
      <c r="M175" s="57">
        <v>28.22</v>
      </c>
      <c r="N175" s="58">
        <v>59.497423677855373</v>
      </c>
      <c r="O175" s="59">
        <v>742.77810471330099</v>
      </c>
      <c r="P175" s="58">
        <v>24.759270157110034</v>
      </c>
    </row>
    <row r="176" spans="1:16">
      <c r="A176" s="50" t="s">
        <v>89</v>
      </c>
      <c r="B176" s="50" t="s">
        <v>355</v>
      </c>
      <c r="C176" s="51">
        <v>1056734129</v>
      </c>
      <c r="D176" s="51">
        <v>117000000</v>
      </c>
      <c r="E176" s="52">
        <v>20.388369902933007</v>
      </c>
      <c r="F176" s="52">
        <v>4.7097181572956819</v>
      </c>
      <c r="G176" s="51">
        <v>53.028322000000003</v>
      </c>
      <c r="H176" s="52">
        <v>37</v>
      </c>
      <c r="I176" s="52">
        <v>1.8790483798043878</v>
      </c>
      <c r="J176" s="51">
        <v>51520744</v>
      </c>
      <c r="K176" s="52">
        <v>84.024407722062392</v>
      </c>
      <c r="L176" s="52">
        <v>341.88034188034186</v>
      </c>
      <c r="M176" s="52">
        <v>45.32</v>
      </c>
      <c r="N176" s="53">
        <v>56.930557551510638</v>
      </c>
      <c r="O176" s="54">
        <v>2517.9394238879186</v>
      </c>
      <c r="P176" s="53">
        <v>83.931314129597283</v>
      </c>
    </row>
    <row r="177" spans="1:16">
      <c r="A177" s="75" t="s">
        <v>630</v>
      </c>
      <c r="B177" s="75" t="s">
        <v>350</v>
      </c>
      <c r="C177" s="76">
        <v>3913562968</v>
      </c>
      <c r="D177" s="76">
        <v>117000000</v>
      </c>
      <c r="E177" s="77">
        <v>41.096820719126555</v>
      </c>
      <c r="F177" s="77">
        <v>8.7813719485313158</v>
      </c>
      <c r="G177" s="76">
        <v>23.988026999999999</v>
      </c>
      <c r="H177" s="77">
        <v>40.58</v>
      </c>
      <c r="I177" s="77">
        <v>-2.4385789228703203</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123.22516029067236</v>
      </c>
      <c r="F178" s="77">
        <v>94.934638128407059</v>
      </c>
      <c r="G178" s="76">
        <v>28.655494999999998</v>
      </c>
      <c r="H178" s="77">
        <v>11.33</v>
      </c>
      <c r="I178" s="77">
        <v>-0.30201180045545151</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28.388225946100277</v>
      </c>
      <c r="F179" s="97">
        <v>7.4958349033851599</v>
      </c>
      <c r="G179" s="96">
        <v>44.628962999999999</v>
      </c>
      <c r="H179" s="97">
        <v>31.58</v>
      </c>
      <c r="I179" s="97">
        <v>0.30557231382866945</v>
      </c>
      <c r="J179" s="96">
        <v>144339003</v>
      </c>
      <c r="K179" s="97">
        <v>26.238230286238018</v>
      </c>
      <c r="L179" s="97">
        <v>337.98056611744823</v>
      </c>
      <c r="M179" s="97">
        <v>37.700000000000003</v>
      </c>
      <c r="N179" s="98">
        <v>54.433781331154066</v>
      </c>
      <c r="O179" s="99">
        <v>1277.6622881535752</v>
      </c>
      <c r="P179" s="98">
        <v>42.588742938452505</v>
      </c>
    </row>
    <row r="180" spans="1:16">
      <c r="A180" s="40" t="s">
        <v>87</v>
      </c>
      <c r="B180" s="40" t="s">
        <v>255</v>
      </c>
      <c r="C180" s="41">
        <v>3143931773</v>
      </c>
      <c r="D180" s="41">
        <v>119000000</v>
      </c>
      <c r="E180" s="42">
        <v>66.829230105482864</v>
      </c>
      <c r="F180" s="42">
        <v>23.399590373068229</v>
      </c>
      <c r="G180" s="41">
        <v>24.496238000000002</v>
      </c>
      <c r="H180" s="42">
        <v>24.44</v>
      </c>
      <c r="I180" s="42">
        <v>-0.38040172871669142</v>
      </c>
      <c r="J180" s="41">
        <v>-53375203</v>
      </c>
      <c r="K180" s="42">
        <v>-53.507993215501216</v>
      </c>
      <c r="L180" s="42">
        <v>336.1344537815126</v>
      </c>
      <c r="M180" s="42">
        <v>20.58</v>
      </c>
      <c r="N180" s="43">
        <v>16.978167674945848</v>
      </c>
      <c r="O180" s="44">
        <v>211.49358597236409</v>
      </c>
      <c r="P180" s="43">
        <v>7.0497861990788033</v>
      </c>
    </row>
    <row r="181" spans="1:16">
      <c r="A181" s="35" t="s">
        <v>145</v>
      </c>
      <c r="B181" s="35" t="s">
        <v>200</v>
      </c>
      <c r="C181" s="36">
        <v>9789764290</v>
      </c>
      <c r="D181" s="36">
        <v>119470352</v>
      </c>
      <c r="E181" s="37">
        <v>3.346457852289598</v>
      </c>
      <c r="F181" s="37">
        <v>0.2546434626033714</v>
      </c>
      <c r="G181" s="36">
        <v>116.852366</v>
      </c>
      <c r="H181" s="37">
        <v>102.3</v>
      </c>
      <c r="I181" s="37">
        <v>-2.7451575254866185</v>
      </c>
      <c r="J181" s="36">
        <v>2569715</v>
      </c>
      <c r="K181" s="37">
        <v>5114.0841377351189</v>
      </c>
      <c r="L181" s="37">
        <v>334.81110024686291</v>
      </c>
      <c r="M181" s="37">
        <v>97.8</v>
      </c>
      <c r="N181" s="38">
        <v>33.840898574145413</v>
      </c>
      <c r="O181" s="39">
        <v>976.37968541163616</v>
      </c>
      <c r="P181" s="38">
        <v>32.545989513721203</v>
      </c>
    </row>
    <row r="182" spans="1:16">
      <c r="A182" s="40" t="s">
        <v>40</v>
      </c>
      <c r="B182" s="40" t="s">
        <v>255</v>
      </c>
      <c r="C182" s="41">
        <v>1508599655</v>
      </c>
      <c r="D182" s="41">
        <v>119728125</v>
      </c>
      <c r="E182" s="42">
        <v>171.39865409956735</v>
      </c>
      <c r="F182" s="42">
        <v>357.89137702517132</v>
      </c>
      <c r="G182" s="41">
        <v>53.051453000000002</v>
      </c>
      <c r="H182" s="42">
        <v>4.4000000000000004</v>
      </c>
      <c r="I182" s="42">
        <v>-2.5320287231497929E-2</v>
      </c>
      <c r="J182" s="41">
        <v>-17925929</v>
      </c>
      <c r="K182" s="42">
        <v>-26.716188600323029</v>
      </c>
      <c r="L182" s="42">
        <v>334.0902565708767</v>
      </c>
      <c r="M182" s="42">
        <v>44.3</v>
      </c>
      <c r="N182" s="43">
        <v>16.801412268278604</v>
      </c>
      <c r="O182" s="44">
        <v>175.08138504018046</v>
      </c>
      <c r="P182" s="43">
        <v>5.8360461680060158</v>
      </c>
    </row>
    <row r="183" spans="1:16">
      <c r="A183" s="45" t="s">
        <v>193</v>
      </c>
      <c r="B183" s="45" t="s">
        <v>375</v>
      </c>
      <c r="C183" s="46">
        <v>7824461000</v>
      </c>
      <c r="D183" s="46">
        <v>120000000</v>
      </c>
      <c r="E183" s="47">
        <v>3.9370528246188634</v>
      </c>
      <c r="F183" s="47">
        <v>0.10652199200808612</v>
      </c>
      <c r="G183" s="46">
        <v>32.616509000000001</v>
      </c>
      <c r="H183" s="47">
        <v>311.5</v>
      </c>
      <c r="I183" s="47">
        <v>-1.5715558403428531E-2</v>
      </c>
      <c r="J183" s="46">
        <v>-1601211000</v>
      </c>
      <c r="K183" s="47">
        <v>-23.082529410552389</v>
      </c>
      <c r="L183" s="47">
        <v>333.33333333333331</v>
      </c>
      <c r="M183" s="47">
        <v>27.18</v>
      </c>
      <c r="N183" s="48">
        <v>88.863777408451952</v>
      </c>
      <c r="O183" s="49">
        <v>366.49066686398851</v>
      </c>
      <c r="P183" s="48">
        <v>12.21635556213295</v>
      </c>
    </row>
    <row r="184" spans="1:16">
      <c r="A184" s="45" t="s">
        <v>449</v>
      </c>
      <c r="B184" s="45" t="s">
        <v>426</v>
      </c>
      <c r="C184" s="46">
        <v>1225783772</v>
      </c>
      <c r="D184" s="46">
        <v>120000000</v>
      </c>
      <c r="E184" s="47">
        <v>23.114660783338287</v>
      </c>
      <c r="F184" s="47">
        <v>4.5862422189163272</v>
      </c>
      <c r="G184" s="46">
        <v>42.238092000000002</v>
      </c>
      <c r="H184" s="47">
        <v>40.98</v>
      </c>
      <c r="I184" s="47">
        <v>1.72459272876759</v>
      </c>
      <c r="J184" s="46">
        <v>33866409</v>
      </c>
      <c r="K184" s="47">
        <v>148.82002990042434</v>
      </c>
      <c r="L184" s="47">
        <v>333.33333333333331</v>
      </c>
      <c r="M184" s="47">
        <v>35.19</v>
      </c>
      <c r="N184" s="48">
        <v>66.675866194064966</v>
      </c>
      <c r="O184" s="49">
        <v>2175.5975754083729</v>
      </c>
      <c r="P184" s="48">
        <v>72.519919180279103</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393.15151489549743</v>
      </c>
      <c r="P185" s="43">
        <v>13.105050496516581</v>
      </c>
    </row>
    <row r="186" spans="1:16">
      <c r="A186" s="45" t="s">
        <v>52</v>
      </c>
      <c r="B186" s="45" t="s">
        <v>375</v>
      </c>
      <c r="C186" s="46">
        <v>699845726</v>
      </c>
      <c r="D186" s="46">
        <v>122522806</v>
      </c>
      <c r="E186" s="47">
        <v>16.891073957130654</v>
      </c>
      <c r="F186" s="47">
        <v>1.1117794540549202</v>
      </c>
      <c r="G186" s="46">
        <v>18.936226999999999</v>
      </c>
      <c r="H186" s="47">
        <v>125.1</v>
      </c>
      <c r="I186" s="47">
        <v>-0.70955879097022034</v>
      </c>
      <c r="J186" s="46">
        <v>62971520</v>
      </c>
      <c r="K186" s="47">
        <v>241.26506623946827</v>
      </c>
      <c r="L186" s="47">
        <v>326.46983288972342</v>
      </c>
      <c r="M186" s="47">
        <v>15.45</v>
      </c>
      <c r="N186" s="48">
        <v>46.872969068110457</v>
      </c>
      <c r="O186" s="49">
        <v>371.9082185711693</v>
      </c>
      <c r="P186" s="48">
        <v>12.396940619038977</v>
      </c>
    </row>
    <row r="187" spans="1:16">
      <c r="A187" s="30" t="s">
        <v>553</v>
      </c>
      <c r="B187" s="30" t="s">
        <v>357</v>
      </c>
      <c r="C187" s="31">
        <v>9944531679</v>
      </c>
      <c r="D187" s="31">
        <v>125000000</v>
      </c>
      <c r="E187" s="32">
        <v>8.2843842722000147</v>
      </c>
      <c r="F187" s="32">
        <v>0.35252699030638363</v>
      </c>
      <c r="G187" s="31">
        <v>25.599695000000001</v>
      </c>
      <c r="H187" s="32">
        <v>188.7</v>
      </c>
      <c r="I187" s="32">
        <v>-8.632667409943366</v>
      </c>
      <c r="J187" s="31">
        <v>199317137</v>
      </c>
      <c r="K187" s="32">
        <v>117.90255646708391</v>
      </c>
      <c r="L187" s="32">
        <v>320</v>
      </c>
      <c r="M187" s="32">
        <v>20.47</v>
      </c>
      <c r="N187" s="33">
        <v>14.881840592712162</v>
      </c>
      <c r="O187" s="34">
        <v>169.92403624923634</v>
      </c>
      <c r="P187" s="33">
        <v>5.6641345416412117</v>
      </c>
    </row>
    <row r="188" spans="1:16">
      <c r="A188" s="80" t="s">
        <v>147</v>
      </c>
      <c r="B188" s="80" t="s">
        <v>352</v>
      </c>
      <c r="C188" s="81">
        <v>-2968515000</v>
      </c>
      <c r="D188" s="81">
        <v>127774000</v>
      </c>
      <c r="E188" s="82">
        <v>9.6580078155908069</v>
      </c>
      <c r="F188" s="82">
        <v>0.24782506140043903</v>
      </c>
      <c r="G188" s="81">
        <v>13.658674</v>
      </c>
      <c r="H188" s="82">
        <v>303.5</v>
      </c>
      <c r="I188" s="82">
        <v>26.759660969290284</v>
      </c>
      <c r="J188" s="81">
        <v>-1749407000</v>
      </c>
      <c r="K188" s="82">
        <v>-22.276731486726646</v>
      </c>
      <c r="L188" s="82">
        <v>313.0527337329973</v>
      </c>
      <c r="M188" s="82">
        <v>10.68</v>
      </c>
      <c r="N188" s="83">
        <v>107.83428805511595</v>
      </c>
      <c r="O188" s="84">
        <v>2803.8383441969931</v>
      </c>
      <c r="P188" s="83">
        <v>93.461278139899775</v>
      </c>
    </row>
    <row r="189" spans="1:16">
      <c r="A189" s="25" t="s">
        <v>70</v>
      </c>
      <c r="B189" s="25" t="s">
        <v>376</v>
      </c>
      <c r="C189" s="26">
        <v>2433900313</v>
      </c>
      <c r="D189" s="26">
        <v>128172525</v>
      </c>
      <c r="E189" s="27">
        <v>47.101200072217786</v>
      </c>
      <c r="F189" s="27">
        <v>13.12438618857607</v>
      </c>
      <c r="G189" s="26">
        <v>29.906797999999998</v>
      </c>
      <c r="H189" s="27">
        <v>28.4</v>
      </c>
      <c r="I189" s="27">
        <v>0.33073179455236001</v>
      </c>
      <c r="J189" s="26">
        <v>-9819135</v>
      </c>
      <c r="K189" s="27">
        <v>-365.49356944374426</v>
      </c>
      <c r="L189" s="27">
        <v>312.07936334249479</v>
      </c>
      <c r="M189" s="27">
        <v>23.33</v>
      </c>
      <c r="N189" s="28">
        <v>24.135031883223597</v>
      </c>
      <c r="O189" s="29">
        <v>1889.8946102464758</v>
      </c>
      <c r="P189" s="28">
        <v>62.996487008215858</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227.60962952295387</v>
      </c>
      <c r="P190" s="58">
        <v>7.5869876507651286</v>
      </c>
    </row>
    <row r="191" spans="1:16">
      <c r="A191" s="30" t="s">
        <v>487</v>
      </c>
      <c r="B191" s="30" t="s">
        <v>605</v>
      </c>
      <c r="C191" s="31">
        <v>3548163984</v>
      </c>
      <c r="D191" s="31">
        <v>132000000</v>
      </c>
      <c r="E191" s="32">
        <v>11.462767812525055</v>
      </c>
      <c r="F191" s="32">
        <v>1.2770463249248056</v>
      </c>
      <c r="G191" s="31">
        <v>51.506743</v>
      </c>
      <c r="H191" s="32">
        <v>67.75</v>
      </c>
      <c r="I191" s="32">
        <v>2.7457574050019105</v>
      </c>
      <c r="J191" s="31">
        <v>-103901230</v>
      </c>
      <c r="K191" s="32">
        <v>-86.389737638332093</v>
      </c>
      <c r="L191" s="32">
        <v>303.030303030303</v>
      </c>
      <c r="M191" s="32">
        <v>39.020000000000003</v>
      </c>
      <c r="N191" s="33">
        <v>16.988510926249347</v>
      </c>
      <c r="O191" s="34">
        <v>1203.806570982036</v>
      </c>
      <c r="P191" s="33">
        <v>40.1268856994012</v>
      </c>
    </row>
    <row r="192" spans="1:16">
      <c r="A192" s="55" t="s">
        <v>552</v>
      </c>
      <c r="B192" s="55" t="s">
        <v>233</v>
      </c>
      <c r="C192" s="56">
        <v>2574862803</v>
      </c>
      <c r="D192" s="56">
        <v>132500000</v>
      </c>
      <c r="E192" s="57">
        <v>43.14279538856799</v>
      </c>
      <c r="F192" s="57">
        <v>14.800272860572209</v>
      </c>
      <c r="G192" s="56">
        <v>42.424709</v>
      </c>
      <c r="H192" s="57">
        <v>21.86</v>
      </c>
      <c r="I192" s="57">
        <v>0.60224776191715534</v>
      </c>
      <c r="J192" s="56">
        <v>-36817958</v>
      </c>
      <c r="K192" s="57">
        <v>-79.173320801767446</v>
      </c>
      <c r="L192" s="57">
        <v>301.88679245283021</v>
      </c>
      <c r="M192" s="57">
        <v>32.01</v>
      </c>
      <c r="N192" s="58">
        <v>38.835087006455971</v>
      </c>
      <c r="O192" s="59">
        <v>1829.4673611845292</v>
      </c>
      <c r="P192" s="58">
        <v>60.982245372817637</v>
      </c>
    </row>
    <row r="193" spans="1:16">
      <c r="A193" s="40" t="s">
        <v>166</v>
      </c>
      <c r="B193" s="40" t="s">
        <v>255</v>
      </c>
      <c r="C193" s="41">
        <v>8044975103</v>
      </c>
      <c r="D193" s="41">
        <v>135000000</v>
      </c>
      <c r="E193" s="42">
        <v>18.774485155507417</v>
      </c>
      <c r="F193" s="42">
        <v>5.5628104164466423</v>
      </c>
      <c r="G193" s="41">
        <v>82.584238999999997</v>
      </c>
      <c r="H193" s="42">
        <v>25.8</v>
      </c>
      <c r="I193" s="42">
        <v>0.33176038600957369</v>
      </c>
      <c r="J193" s="41">
        <v>-3113021</v>
      </c>
      <c r="K193" s="42">
        <v>-1084.1558730249492</v>
      </c>
      <c r="L193" s="42">
        <v>296.2962962962963</v>
      </c>
      <c r="M193" s="42">
        <v>61.17</v>
      </c>
      <c r="N193" s="43">
        <v>47.132455057654646</v>
      </c>
      <c r="O193" s="44">
        <v>1315.4493817804653</v>
      </c>
      <c r="P193" s="43">
        <v>43.848312726015507</v>
      </c>
    </row>
    <row r="194" spans="1:16">
      <c r="A194" s="50" t="s">
        <v>769</v>
      </c>
      <c r="B194" s="50" t="s">
        <v>355</v>
      </c>
      <c r="C194" s="51">
        <v>3756403776</v>
      </c>
      <c r="D194" s="51">
        <v>137000000</v>
      </c>
      <c r="E194" s="52">
        <v>8.5156199355346285</v>
      </c>
      <c r="F194" s="52">
        <v>0.5267610995629487</v>
      </c>
      <c r="G194" s="51">
        <v>39.979588999999997</v>
      </c>
      <c r="H194" s="52">
        <v>117.5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34.646905981121627</v>
      </c>
      <c r="F195" s="57">
        <v>6.0896351272946925</v>
      </c>
      <c r="G195" s="56">
        <v>27.728836000000001</v>
      </c>
      <c r="H195" s="57">
        <v>41.64</v>
      </c>
      <c r="I195" s="57">
        <v>-1.9336340700736938</v>
      </c>
      <c r="J195" s="56">
        <v>-104220162</v>
      </c>
      <c r="K195" s="57">
        <v>-54.591049282767379</v>
      </c>
      <c r="L195" s="57">
        <v>288.25089357777011</v>
      </c>
      <c r="M195" s="57">
        <v>19.98</v>
      </c>
      <c r="N195" s="58">
        <v>10.508051024319821</v>
      </c>
      <c r="O195" s="59">
        <v>290.37112610569557</v>
      </c>
      <c r="P195" s="58">
        <v>9.6790375368565194</v>
      </c>
    </row>
    <row r="196" spans="1:16">
      <c r="A196" s="45" t="s">
        <v>711</v>
      </c>
      <c r="B196" s="45" t="s">
        <v>695</v>
      </c>
      <c r="C196" s="46">
        <v>4247524000</v>
      </c>
      <c r="D196" s="46">
        <v>139700000</v>
      </c>
      <c r="E196" s="47">
        <v>29.768141453326216</v>
      </c>
      <c r="F196" s="47">
        <v>3.5396377921038931</v>
      </c>
      <c r="G196" s="46">
        <v>26.359023000000001</v>
      </c>
      <c r="H196" s="47">
        <v>51</v>
      </c>
      <c r="I196" s="47">
        <v>-0.34067646837873156</v>
      </c>
      <c r="J196" s="46">
        <v>402500000</v>
      </c>
      <c r="K196" s="47">
        <v>20.894260869565219</v>
      </c>
      <c r="L196" s="47">
        <v>286.32784538296352</v>
      </c>
      <c r="M196" s="47">
        <v>18.86</v>
      </c>
      <c r="N196" s="48">
        <v>0</v>
      </c>
      <c r="O196" s="49">
        <v>300.72877367322485</v>
      </c>
      <c r="P196" s="48">
        <v>10.024292455774162</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572.9572992679864</v>
      </c>
      <c r="P197" s="63">
        <v>19.098576642266213</v>
      </c>
    </row>
    <row r="198" spans="1:16">
      <c r="A198" s="35" t="s">
        <v>144</v>
      </c>
      <c r="B198" s="35" t="s">
        <v>200</v>
      </c>
      <c r="C198" s="36">
        <v>39381685000</v>
      </c>
      <c r="D198" s="36">
        <v>141772000</v>
      </c>
      <c r="E198" s="37">
        <v>1.8556177909431253</v>
      </c>
      <c r="F198" s="37">
        <v>1.9024341070061613E-2</v>
      </c>
      <c r="G198" s="36">
        <v>31.219389</v>
      </c>
      <c r="H198" s="37">
        <v>690.5</v>
      </c>
      <c r="I198" s="37">
        <v>33.162250708742022</v>
      </c>
      <c r="J198" s="36">
        <v>273620000</v>
      </c>
      <c r="K198" s="37">
        <v>356.47663182515896</v>
      </c>
      <c r="L198" s="37">
        <v>282.14315943909941</v>
      </c>
      <c r="M198" s="37">
        <v>22.02</v>
      </c>
      <c r="N198" s="38">
        <v>54.759415974334225</v>
      </c>
      <c r="O198" s="39">
        <v>2235.0873454166772</v>
      </c>
      <c r="P198" s="38">
        <v>74.502911513889245</v>
      </c>
    </row>
    <row r="199" spans="1:16">
      <c r="A199" s="55" t="s">
        <v>481</v>
      </c>
      <c r="B199" s="55" t="s">
        <v>233</v>
      </c>
      <c r="C199" s="56">
        <v>4515514494</v>
      </c>
      <c r="D199" s="56">
        <v>146250000</v>
      </c>
      <c r="E199" s="57">
        <v>25.562843282523751</v>
      </c>
      <c r="F199" s="57">
        <v>2.5704216473125943</v>
      </c>
      <c r="G199" s="56">
        <v>22.737297000000002</v>
      </c>
      <c r="H199" s="57">
        <v>68.849999999999994</v>
      </c>
      <c r="I199" s="57">
        <v>3.3620478388303354</v>
      </c>
      <c r="J199" s="56">
        <v>12888411</v>
      </c>
      <c r="K199" s="57">
        <v>771.62343752073082</v>
      </c>
      <c r="L199" s="57">
        <v>273.5042735042735</v>
      </c>
      <c r="M199" s="57">
        <v>15.54</v>
      </c>
      <c r="N199" s="58">
        <v>56.264483134210856</v>
      </c>
      <c r="O199" s="59">
        <v>2514.6992478505003</v>
      </c>
      <c r="P199" s="58">
        <v>83.823308261683351</v>
      </c>
    </row>
    <row r="200" spans="1:16">
      <c r="A200" s="75" t="s">
        <v>126</v>
      </c>
      <c r="B200" s="75" t="s">
        <v>350</v>
      </c>
      <c r="C200" s="76">
        <v>5067606276</v>
      </c>
      <c r="D200" s="76">
        <v>148867243</v>
      </c>
      <c r="E200" s="77">
        <v>47.661106679613887</v>
      </c>
      <c r="F200" s="77">
        <v>17.786580893276497</v>
      </c>
      <c r="G200" s="76">
        <v>46.839131000000002</v>
      </c>
      <c r="H200" s="77">
        <v>17.920000000000002</v>
      </c>
      <c r="I200" s="77">
        <v>-4.2067414044506535E-2</v>
      </c>
      <c r="J200" s="76">
        <v>-160673171</v>
      </c>
      <c r="K200" s="77">
        <v>-16.677397709415967</v>
      </c>
      <c r="L200" s="77">
        <v>268.69578017240502</v>
      </c>
      <c r="M200" s="77">
        <v>31.46</v>
      </c>
      <c r="N200" s="78">
        <v>15.462685286591615</v>
      </c>
      <c r="O200" s="79">
        <v>530.01825398223934</v>
      </c>
      <c r="P200" s="78">
        <v>17.667275132741313</v>
      </c>
    </row>
    <row r="201" spans="1:16">
      <c r="A201" s="60" t="s">
        <v>0</v>
      </c>
      <c r="B201" s="60" t="s">
        <v>287</v>
      </c>
      <c r="C201" s="61">
        <v>11903282434</v>
      </c>
      <c r="D201" s="61">
        <v>149798932</v>
      </c>
      <c r="E201" s="62">
        <v>14.983687840692275</v>
      </c>
      <c r="F201" s="62">
        <v>3.3341777186796575</v>
      </c>
      <c r="G201" s="61">
        <v>88.406610999999998</v>
      </c>
      <c r="H201" s="62">
        <v>30.2</v>
      </c>
      <c r="I201" s="62">
        <v>-1.1804519733765169</v>
      </c>
      <c r="J201" s="61">
        <v>21625828</v>
      </c>
      <c r="K201" s="62">
        <v>207.8055906113745</v>
      </c>
      <c r="L201" s="62">
        <v>267.02460068273382</v>
      </c>
      <c r="M201" s="62">
        <v>59.01</v>
      </c>
      <c r="N201" s="63">
        <v>53.947790459449898</v>
      </c>
      <c r="O201" s="64">
        <v>252.16652851972498</v>
      </c>
      <c r="P201" s="63">
        <v>8.4055509506574992</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774.51994174988204</v>
      </c>
      <c r="P202" s="48">
        <v>25.817331391662734</v>
      </c>
    </row>
    <row r="203" spans="1:16">
      <c r="A203" s="35" t="s">
        <v>322</v>
      </c>
      <c r="B203" s="35" t="s">
        <v>200</v>
      </c>
      <c r="C203" s="36">
        <v>1380911336</v>
      </c>
      <c r="D203" s="36">
        <v>150000000</v>
      </c>
      <c r="E203" s="37">
        <v>12.321829426943751</v>
      </c>
      <c r="F203" s="37">
        <v>1.9103611514641474</v>
      </c>
      <c r="G203" s="36">
        <v>74.740385000000003</v>
      </c>
      <c r="H203" s="37">
        <v>43.44</v>
      </c>
      <c r="I203" s="37">
        <v>-0.40614076490432183</v>
      </c>
      <c r="J203" s="36">
        <v>-32821003</v>
      </c>
      <c r="K203" s="37">
        <v>-196.5205024355898</v>
      </c>
      <c r="L203" s="37">
        <v>266.66666666666669</v>
      </c>
      <c r="M203" s="37">
        <v>49.82</v>
      </c>
      <c r="N203" s="38">
        <v>43.313206955788672</v>
      </c>
      <c r="O203" s="39">
        <v>873.84057876412203</v>
      </c>
      <c r="P203" s="38">
        <v>29.128019292137402</v>
      </c>
    </row>
    <row r="204" spans="1:16">
      <c r="A204" s="45" t="s">
        <v>86</v>
      </c>
      <c r="B204" s="45" t="s">
        <v>375</v>
      </c>
      <c r="C204" s="46">
        <v>1050946163</v>
      </c>
      <c r="D204" s="46">
        <v>150000000</v>
      </c>
      <c r="E204" s="47">
        <v>26.238093645068126</v>
      </c>
      <c r="F204" s="47">
        <v>13.455432638496475</v>
      </c>
      <c r="G204" s="46">
        <v>116.820232</v>
      </c>
      <c r="H204" s="47">
        <v>13.05</v>
      </c>
      <c r="I204" s="47">
        <v>-1.3256218724830227</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109.91765820156269</v>
      </c>
      <c r="P205" s="33">
        <v>3.6639219400520897</v>
      </c>
    </row>
    <row r="206" spans="1:16">
      <c r="A206" s="55" t="s">
        <v>122</v>
      </c>
      <c r="B206" s="55" t="s">
        <v>356</v>
      </c>
      <c r="C206" s="56">
        <v>2913670000</v>
      </c>
      <c r="D206" s="56">
        <v>150000000</v>
      </c>
      <c r="E206" s="57">
        <v>68.808183770144879</v>
      </c>
      <c r="F206" s="57">
        <v>38.2267687611916</v>
      </c>
      <c r="G206" s="56">
        <v>45.644831000000003</v>
      </c>
      <c r="H206" s="57">
        <v>12.74</v>
      </c>
      <c r="I206" s="57">
        <v>2.6374218294229479E-3</v>
      </c>
      <c r="J206" s="56">
        <v>-64393000</v>
      </c>
      <c r="K206" s="57">
        <v>-27.953348966502571</v>
      </c>
      <c r="L206" s="57">
        <v>266.66666666666669</v>
      </c>
      <c r="M206" s="57">
        <v>30.42</v>
      </c>
      <c r="N206" s="58">
        <v>32.591821078338377</v>
      </c>
      <c r="O206" s="59">
        <v>1299.1222459116857</v>
      </c>
      <c r="P206" s="58">
        <v>43.304074863722853</v>
      </c>
    </row>
    <row r="207" spans="1:16">
      <c r="A207" s="70" t="s">
        <v>300</v>
      </c>
      <c r="B207" s="70" t="s">
        <v>221</v>
      </c>
      <c r="C207" s="71">
        <v>503612621</v>
      </c>
      <c r="D207" s="71">
        <v>150000000</v>
      </c>
      <c r="E207" s="72">
        <v>122.31013263005008</v>
      </c>
      <c r="F207" s="72">
        <v>407.70044210016692</v>
      </c>
      <c r="G207" s="71">
        <v>114.763935</v>
      </c>
      <c r="H207" s="72">
        <v>2.85</v>
      </c>
      <c r="I207" s="72">
        <v>-0.26708084049296632</v>
      </c>
      <c r="J207" s="71">
        <v>-2270847</v>
      </c>
      <c r="K207" s="72">
        <v>-132.10929666331549</v>
      </c>
      <c r="L207" s="72">
        <v>266.66666666666669</v>
      </c>
      <c r="M207" s="72">
        <v>76.5</v>
      </c>
      <c r="N207" s="73">
        <v>51.27527549155068</v>
      </c>
      <c r="O207" s="74">
        <v>477.73261878861535</v>
      </c>
      <c r="P207" s="73">
        <v>15.924420626287178</v>
      </c>
    </row>
    <row r="208" spans="1:16">
      <c r="A208" s="30" t="s">
        <v>65</v>
      </c>
      <c r="B208" s="30" t="s">
        <v>357</v>
      </c>
      <c r="C208" s="31">
        <v>2454857833</v>
      </c>
      <c r="D208" s="31">
        <v>150000000</v>
      </c>
      <c r="E208" s="32">
        <v>100.9821014274325</v>
      </c>
      <c r="F208" s="32">
        <v>35.432316290327194</v>
      </c>
      <c r="G208" s="31">
        <v>20.225930999999999</v>
      </c>
      <c r="H208" s="32">
        <v>19.59</v>
      </c>
      <c r="I208" s="32">
        <v>-8.4287130218314132E-2</v>
      </c>
      <c r="J208" s="31">
        <v>-74622811</v>
      </c>
      <c r="K208" s="32">
        <v>-38.192075074738206</v>
      </c>
      <c r="L208" s="32">
        <v>266.66666666666669</v>
      </c>
      <c r="M208" s="32">
        <v>13.48</v>
      </c>
      <c r="N208" s="33">
        <v>32.415891618364775</v>
      </c>
      <c r="O208" s="34">
        <v>1535.0635783963635</v>
      </c>
      <c r="P208" s="33">
        <v>51.168785946545448</v>
      </c>
    </row>
    <row r="209" spans="1:16">
      <c r="A209" t="s">
        <v>2190</v>
      </c>
      <c r="C209" s="14">
        <v>5041413750</v>
      </c>
      <c r="D209" s="14">
        <v>150000000</v>
      </c>
      <c r="E209" s="19">
        <v>0</v>
      </c>
      <c r="F209" s="19">
        <v>0</v>
      </c>
      <c r="G209" s="14">
        <v>0</v>
      </c>
      <c r="H209" s="19">
        <v>126.7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7.3881345105841634</v>
      </c>
      <c r="F210" s="27">
        <v>0.23646183081957445</v>
      </c>
      <c r="G210" s="26">
        <v>25.942046000000001</v>
      </c>
      <c r="H210" s="27">
        <v>208.7</v>
      </c>
      <c r="I210" s="27">
        <v>-1.9980300746826458</v>
      </c>
      <c r="J210" s="26">
        <v>-859532000</v>
      </c>
      <c r="K210" s="27">
        <v>-36.350609401395175</v>
      </c>
      <c r="L210" s="27">
        <v>266.2867642163846</v>
      </c>
      <c r="M210" s="27">
        <v>17.27</v>
      </c>
      <c r="N210" s="28">
        <v>19.083491350124977</v>
      </c>
      <c r="O210" s="29">
        <v>278.57095643029015</v>
      </c>
      <c r="P210" s="28">
        <v>9.2856985476763381</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454.6987350037179</v>
      </c>
      <c r="P211" s="53">
        <v>15.156624500123931</v>
      </c>
    </row>
    <row r="212" spans="1:16">
      <c r="A212" s="75" t="s">
        <v>517</v>
      </c>
      <c r="B212" s="75" t="s">
        <v>679</v>
      </c>
      <c r="C212" s="76">
        <v>1187480335</v>
      </c>
      <c r="D212" s="76">
        <v>155000000</v>
      </c>
      <c r="E212" s="77">
        <v>50.303561874487777</v>
      </c>
      <c r="F212" s="77">
        <v>21.635940591177537</v>
      </c>
      <c r="G212" s="76">
        <v>52.462822000000003</v>
      </c>
      <c r="H212" s="77">
        <v>15.16</v>
      </c>
      <c r="I212" s="77">
        <v>0.15001806434815457</v>
      </c>
      <c r="J212" s="76">
        <v>-76765590</v>
      </c>
      <c r="K212" s="77">
        <v>-30.287007499063058</v>
      </c>
      <c r="L212" s="77">
        <v>258.06451612903226</v>
      </c>
      <c r="M212" s="77">
        <v>33.840000000000003</v>
      </c>
      <c r="N212" s="78">
        <v>63.147914193727914</v>
      </c>
      <c r="O212" s="79">
        <v>2163.2862422620274</v>
      </c>
      <c r="P212" s="78">
        <v>72.109541408734245</v>
      </c>
    </row>
    <row r="213" spans="1:16">
      <c r="A213" s="80" t="s">
        <v>479</v>
      </c>
      <c r="B213" s="80" t="s">
        <v>352</v>
      </c>
      <c r="C213" s="81">
        <v>5083033115</v>
      </c>
      <c r="D213" s="81">
        <v>160000000</v>
      </c>
      <c r="E213" s="82">
        <v>12.377843066774009</v>
      </c>
      <c r="F213" s="82">
        <v>0.97925973629541208</v>
      </c>
      <c r="G213" s="81">
        <v>40.501919000000001</v>
      </c>
      <c r="H213" s="82">
        <v>79.8</v>
      </c>
      <c r="I213" s="82">
        <v>-1.0296088332879094E-2</v>
      </c>
      <c r="J213" s="81">
        <v>70568097</v>
      </c>
      <c r="K213" s="82">
        <v>179.11776762238608</v>
      </c>
      <c r="L213" s="82">
        <v>250</v>
      </c>
      <c r="M213" s="82">
        <v>25.31</v>
      </c>
      <c r="N213" s="83">
        <v>69.290963055675064</v>
      </c>
      <c r="O213" s="84">
        <v>1336.9473191529639</v>
      </c>
      <c r="P213" s="83">
        <v>44.564910638432131</v>
      </c>
    </row>
    <row r="214" spans="1:16">
      <c r="A214" s="40" t="s">
        <v>761</v>
      </c>
      <c r="B214" s="40" t="s">
        <v>255</v>
      </c>
      <c r="C214" s="41">
        <v>3597943991</v>
      </c>
      <c r="D214" s="41">
        <v>160000000</v>
      </c>
      <c r="E214" s="42">
        <v>31.698357416477368</v>
      </c>
      <c r="F214" s="42">
        <v>6.3907978662252756</v>
      </c>
      <c r="G214" s="41">
        <v>39.992564999999999</v>
      </c>
      <c r="H214" s="42">
        <v>31.56</v>
      </c>
      <c r="I214" s="42">
        <v>-0.57166440008882091</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28.784019112588691</v>
      </c>
      <c r="F215" s="82">
        <v>2.7676941454412205</v>
      </c>
      <c r="G215" s="81">
        <v>21.20458</v>
      </c>
      <c r="H215" s="82">
        <v>65.55</v>
      </c>
      <c r="I215" s="82">
        <v>-0.85986258488672718</v>
      </c>
      <c r="J215" s="81">
        <v>-91204945</v>
      </c>
      <c r="K215" s="82">
        <v>-114.02890490203136</v>
      </c>
      <c r="L215" s="82">
        <v>250</v>
      </c>
      <c r="M215" s="82">
        <v>13.25</v>
      </c>
      <c r="N215" s="83">
        <v>37.415970663860598</v>
      </c>
      <c r="O215" s="84">
        <v>427.83824382261969</v>
      </c>
      <c r="P215" s="83">
        <v>14.261274794087322</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390.29327644919306</v>
      </c>
      <c r="P216" s="28">
        <v>13.009775881639769</v>
      </c>
    </row>
    <row r="217" spans="1:16">
      <c r="A217" s="90" t="s">
        <v>402</v>
      </c>
      <c r="B217" s="90" t="s">
        <v>718</v>
      </c>
      <c r="C217" s="91">
        <v>298644898</v>
      </c>
      <c r="D217" s="91">
        <v>163000000</v>
      </c>
      <c r="E217" s="92">
        <v>13.877379842927802</v>
      </c>
      <c r="F217" s="92">
        <v>1.7374959112217105</v>
      </c>
      <c r="G217" s="91">
        <v>56.026116999999999</v>
      </c>
      <c r="H217" s="92">
        <v>51.45</v>
      </c>
      <c r="I217" s="92">
        <v>-1.1476103938558921</v>
      </c>
      <c r="J217" s="91">
        <v>-85773363</v>
      </c>
      <c r="K217" s="92">
        <v>-93.117486835627517</v>
      </c>
      <c r="L217" s="92">
        <v>245.39877300613497</v>
      </c>
      <c r="M217" s="92">
        <v>34.369999999999997</v>
      </c>
      <c r="N217" s="93">
        <v>43.681114393218152</v>
      </c>
      <c r="O217" s="94">
        <v>78.332489609176292</v>
      </c>
      <c r="P217" s="93">
        <v>2.6110829869725429</v>
      </c>
    </row>
    <row r="218" spans="1:16">
      <c r="A218" s="35" t="s">
        <v>518</v>
      </c>
      <c r="B218" s="35" t="s">
        <v>208</v>
      </c>
      <c r="C218" s="36">
        <v>13276708610</v>
      </c>
      <c r="D218" s="36">
        <v>165200000</v>
      </c>
      <c r="E218" s="37">
        <v>18.255604863873302</v>
      </c>
      <c r="F218" s="37">
        <v>1.6015374305956154</v>
      </c>
      <c r="G218" s="36">
        <v>33.030631999999997</v>
      </c>
      <c r="H218" s="37">
        <v>66.349999999999994</v>
      </c>
      <c r="I218" s="37">
        <v>5.8066098133398398</v>
      </c>
      <c r="J218" s="36">
        <v>-782673371</v>
      </c>
      <c r="K218" s="37">
        <v>-14.563929759659601</v>
      </c>
      <c r="L218" s="37">
        <v>242.13075060532688</v>
      </c>
      <c r="M218" s="37">
        <v>19.989999999999998</v>
      </c>
      <c r="N218" s="38">
        <v>17.836485614502372</v>
      </c>
      <c r="O218" s="39">
        <v>2916.8520107373365</v>
      </c>
      <c r="P218" s="38">
        <v>97.228400357911212</v>
      </c>
    </row>
    <row r="219" spans="1:16">
      <c r="A219" s="70" t="s">
        <v>520</v>
      </c>
      <c r="B219" s="70" t="s">
        <v>221</v>
      </c>
      <c r="C219" s="71">
        <v>9975791841</v>
      </c>
      <c r="D219" s="71">
        <v>167500000</v>
      </c>
      <c r="E219" s="72">
        <v>27.498953286716837</v>
      </c>
      <c r="F219" s="72">
        <v>5.6611329463132964</v>
      </c>
      <c r="G219" s="71">
        <v>49.784793999999998</v>
      </c>
      <c r="H219" s="72">
        <v>29.22</v>
      </c>
      <c r="I219" s="72">
        <v>-7.8228466938231298</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463.57317669023223</v>
      </c>
      <c r="P220" s="28">
        <v>15.45243922300774</v>
      </c>
    </row>
    <row r="221" spans="1:16">
      <c r="A221" s="45" t="s">
        <v>53</v>
      </c>
      <c r="B221" s="45" t="s">
        <v>375</v>
      </c>
      <c r="C221" s="46">
        <v>1141807084</v>
      </c>
      <c r="D221" s="46">
        <v>170000000</v>
      </c>
      <c r="E221" s="47">
        <v>37.200098156178989</v>
      </c>
      <c r="F221" s="47">
        <v>10.941205340052644</v>
      </c>
      <c r="G221" s="46">
        <v>55.376739000000001</v>
      </c>
      <c r="H221" s="47">
        <v>19.420000000000002</v>
      </c>
      <c r="I221" s="47">
        <v>-1.0843000048725386</v>
      </c>
      <c r="J221" s="46">
        <v>24742161</v>
      </c>
      <c r="K221" s="47">
        <v>137.41726116809281</v>
      </c>
      <c r="L221" s="47">
        <v>235.29411764705881</v>
      </c>
      <c r="M221" s="47">
        <v>32.57</v>
      </c>
      <c r="N221" s="48">
        <v>67.602118559514665</v>
      </c>
      <c r="O221" s="49">
        <v>105.23495148810298</v>
      </c>
      <c r="P221" s="48">
        <v>3.5078317162700992</v>
      </c>
    </row>
    <row r="222" spans="1:16">
      <c r="A222" s="50" t="s">
        <v>770</v>
      </c>
      <c r="B222" s="50" t="s">
        <v>355</v>
      </c>
      <c r="C222" s="51">
        <v>1774061912</v>
      </c>
      <c r="D222" s="51">
        <v>170000000</v>
      </c>
      <c r="E222" s="52">
        <v>14.886803537178954</v>
      </c>
      <c r="F222" s="52">
        <v>1.19958126810467</v>
      </c>
      <c r="G222" s="51">
        <v>37.993921</v>
      </c>
      <c r="H222" s="52">
        <v>70.75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5.44437224904377</v>
      </c>
      <c r="F223" s="37">
        <v>0.22875513651444412</v>
      </c>
      <c r="G223" s="36">
        <v>53.288747999999998</v>
      </c>
      <c r="H223" s="37">
        <v>137.9</v>
      </c>
      <c r="I223" s="37">
        <v>2.6509147444102155E-2</v>
      </c>
      <c r="J223" s="36">
        <v>418881945</v>
      </c>
      <c r="K223" s="37">
        <v>56.817917993576927</v>
      </c>
      <c r="L223" s="37">
        <v>235.29411764705881</v>
      </c>
      <c r="M223" s="37">
        <v>31.34</v>
      </c>
      <c r="N223" s="38">
        <v>27.048725024412825</v>
      </c>
      <c r="O223" s="39">
        <v>1265.6043773380643</v>
      </c>
      <c r="P223" s="38">
        <v>42.186812577935477</v>
      </c>
    </row>
    <row r="224" spans="1:16">
      <c r="A224" s="50" t="s">
        <v>153</v>
      </c>
      <c r="B224" s="50" t="s">
        <v>355</v>
      </c>
      <c r="C224" s="51">
        <v>824789585</v>
      </c>
      <c r="D224" s="51">
        <v>171222156</v>
      </c>
      <c r="E224" s="52">
        <v>15.360950960130685</v>
      </c>
      <c r="F224" s="52">
        <v>3.9005900208916899</v>
      </c>
      <c r="G224" s="51">
        <v>111.579138</v>
      </c>
      <c r="H224" s="52">
        <v>23.34</v>
      </c>
      <c r="I224" s="52">
        <v>-0.18001302371943595</v>
      </c>
      <c r="J224" s="51">
        <v>3224393</v>
      </c>
      <c r="K224" s="52">
        <v>1221.3491308286552</v>
      </c>
      <c r="L224" s="52">
        <v>233.61462636879773</v>
      </c>
      <c r="M224" s="52">
        <v>65.16</v>
      </c>
      <c r="N224" s="53">
        <v>37.268274537600654</v>
      </c>
      <c r="O224" s="54">
        <v>1067.1344567658134</v>
      </c>
      <c r="P224" s="53">
        <v>35.57114855886045</v>
      </c>
    </row>
    <row r="225" spans="1:16">
      <c r="A225" s="40" t="s">
        <v>409</v>
      </c>
      <c r="B225" s="40" t="s">
        <v>255</v>
      </c>
      <c r="C225" s="41">
        <v>932814398</v>
      </c>
      <c r="D225" s="41">
        <v>174600000</v>
      </c>
      <c r="E225" s="42">
        <v>48.504269453234237</v>
      </c>
      <c r="F225" s="42">
        <v>27.780223054544237</v>
      </c>
      <c r="G225" s="41">
        <v>78.469515999999999</v>
      </c>
      <c r="H225" s="42">
        <v>10.51</v>
      </c>
      <c r="I225" s="42">
        <v>0.31316077635667661</v>
      </c>
      <c r="J225" s="41">
        <v>-20343122</v>
      </c>
      <c r="K225" s="42">
        <v>-85.827534239828083</v>
      </c>
      <c r="L225" s="42">
        <v>229.09507445589921</v>
      </c>
      <c r="M225" s="42">
        <v>44.94</v>
      </c>
      <c r="N225" s="43">
        <v>43.58537627527808</v>
      </c>
      <c r="O225" s="44">
        <v>2354.4488442038687</v>
      </c>
      <c r="P225" s="43">
        <v>78.481628140128961</v>
      </c>
    </row>
    <row r="226" spans="1:16">
      <c r="A226" s="30" t="s">
        <v>672</v>
      </c>
      <c r="B226" s="30" t="s">
        <v>349</v>
      </c>
      <c r="C226" s="31">
        <v>620166725</v>
      </c>
      <c r="D226" s="31">
        <v>174710256</v>
      </c>
      <c r="E226" s="32">
        <v>7.6755690781227193</v>
      </c>
      <c r="F226" s="32">
        <v>1.1264906139317212</v>
      </c>
      <c r="G226" s="31">
        <v>132.143317</v>
      </c>
      <c r="H226" s="32">
        <v>39.44</v>
      </c>
      <c r="I226" s="32">
        <v>1.5006612659868495</v>
      </c>
      <c r="J226" s="31">
        <v>1111214</v>
      </c>
      <c r="K226" s="32">
        <v>6131.7621844217228</v>
      </c>
      <c r="L226" s="32">
        <v>228.95049733084932</v>
      </c>
      <c r="M226" s="32">
        <v>75.63</v>
      </c>
      <c r="N226" s="33">
        <v>19.043078759373124</v>
      </c>
      <c r="O226" s="34">
        <v>1172.7666613844749</v>
      </c>
      <c r="P226" s="33">
        <v>39.092222046149161</v>
      </c>
    </row>
    <row r="227" spans="1:16">
      <c r="A227" t="s">
        <v>2159</v>
      </c>
      <c r="C227" s="14">
        <v>2447229960</v>
      </c>
      <c r="D227" s="14">
        <v>174750000</v>
      </c>
      <c r="E227" s="19">
        <v>0</v>
      </c>
      <c r="F227" s="19">
        <v>0</v>
      </c>
      <c r="G227" s="14">
        <v>0</v>
      </c>
      <c r="H227" s="19">
        <v>7.38</v>
      </c>
      <c r="I227" s="19">
        <v>-0.16988307044759487</v>
      </c>
      <c r="J227" s="14">
        <v>-31207398</v>
      </c>
      <c r="K227" s="19">
        <v>-39.197436454010038</v>
      </c>
      <c r="L227" s="19">
        <v>228.89842632331903</v>
      </c>
      <c r="M227" s="19">
        <v>0</v>
      </c>
      <c r="N227" s="20">
        <v>20.947779956750757</v>
      </c>
      <c r="O227" s="21">
        <v>532.01727528117158</v>
      </c>
      <c r="P227" s="24">
        <v>17.733909176039052</v>
      </c>
    </row>
    <row r="228" spans="1:16">
      <c r="A228" s="55" t="s">
        <v>101</v>
      </c>
      <c r="B228" s="55" t="s">
        <v>233</v>
      </c>
      <c r="C228" s="56">
        <v>4675184543</v>
      </c>
      <c r="D228" s="56">
        <v>175000000</v>
      </c>
      <c r="E228" s="57">
        <v>33.658547832246477</v>
      </c>
      <c r="F228" s="57">
        <v>24.041819880176053</v>
      </c>
      <c r="G228" s="56">
        <v>134.44486900000001</v>
      </c>
      <c r="H228" s="57">
        <v>8.84</v>
      </c>
      <c r="I228" s="57">
        <v>-0.32777992169150139</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62.101673512314548</v>
      </c>
      <c r="F229" s="32">
        <v>35.337244515940903</v>
      </c>
      <c r="G229" s="31">
        <v>61.770183000000003</v>
      </c>
      <c r="H229" s="32">
        <v>10.43</v>
      </c>
      <c r="I229" s="32">
        <v>-0.23402710514307401</v>
      </c>
      <c r="J229" s="31">
        <v>-201250415</v>
      </c>
      <c r="K229" s="32">
        <v>-8.7324043530543776</v>
      </c>
      <c r="L229" s="32">
        <v>227.60896779333106</v>
      </c>
      <c r="M229" s="32">
        <v>35.14</v>
      </c>
      <c r="N229" s="33">
        <v>54.136818793897994</v>
      </c>
      <c r="O229" s="34">
        <v>394.54428662322448</v>
      </c>
      <c r="P229" s="33">
        <v>13.15147622077415</v>
      </c>
    </row>
    <row r="230" spans="1:16">
      <c r="A230" s="40" t="s">
        <v>307</v>
      </c>
      <c r="B230" s="40" t="s">
        <v>255</v>
      </c>
      <c r="C230" s="41">
        <v>402238316</v>
      </c>
      <c r="D230" s="41">
        <v>177187500</v>
      </c>
      <c r="E230" s="42">
        <v>7.1976505510044966</v>
      </c>
      <c r="F230" s="42">
        <v>0.82901348893979732</v>
      </c>
      <c r="G230" s="41">
        <v>124.842961</v>
      </c>
      <c r="H230" s="42">
        <v>44.52</v>
      </c>
      <c r="I230" s="42">
        <v>-2.6605917948086457</v>
      </c>
      <c r="J230" s="41">
        <v>-50345394</v>
      </c>
      <c r="K230" s="42">
        <v>-172.45246903818054</v>
      </c>
      <c r="L230" s="42">
        <v>225.7495590828924</v>
      </c>
      <c r="M230" s="42">
        <v>70.45</v>
      </c>
      <c r="N230" s="43">
        <v>37.623042739957093</v>
      </c>
      <c r="O230" s="44">
        <v>411.67878963373624</v>
      </c>
      <c r="P230" s="43">
        <v>13.722626321124542</v>
      </c>
    </row>
    <row r="231" spans="1:16">
      <c r="A231" s="55" t="s">
        <v>544</v>
      </c>
      <c r="B231" s="55" t="s">
        <v>233</v>
      </c>
      <c r="C231" s="56">
        <v>5548282822</v>
      </c>
      <c r="D231" s="56">
        <v>179000000</v>
      </c>
      <c r="E231" s="57">
        <v>18.202366900002016</v>
      </c>
      <c r="F231" s="57">
        <v>2.1636000118866061</v>
      </c>
      <c r="G231" s="56">
        <v>47.254246999999999</v>
      </c>
      <c r="H231" s="57">
        <v>46.52</v>
      </c>
      <c r="I231" s="57">
        <v>-0.73388793762227778</v>
      </c>
      <c r="J231" s="56">
        <v>16821625</v>
      </c>
      <c r="K231" s="57">
        <v>500.13004094432017</v>
      </c>
      <c r="L231" s="57">
        <v>223.46368715083798</v>
      </c>
      <c r="M231" s="57">
        <v>26.39</v>
      </c>
      <c r="N231" s="58">
        <v>11.760795198153888</v>
      </c>
      <c r="O231" s="59">
        <v>373.79123353376178</v>
      </c>
      <c r="P231" s="58">
        <v>12.459707784458725</v>
      </c>
    </row>
    <row r="232" spans="1:16">
      <c r="A232" s="80" t="s">
        <v>270</v>
      </c>
      <c r="B232" s="80" t="s">
        <v>352</v>
      </c>
      <c r="C232" s="81">
        <v>88342093000</v>
      </c>
      <c r="D232" s="81">
        <v>181054000</v>
      </c>
      <c r="E232" s="82">
        <v>0.84202556526087424</v>
      </c>
      <c r="F232" s="82">
        <v>9.0129601710851343E-3</v>
      </c>
      <c r="G232" s="81">
        <v>91.899596000000003</v>
      </c>
      <c r="H232" s="82">
        <v>517</v>
      </c>
      <c r="I232" s="82">
        <v>-24.85384447493982</v>
      </c>
      <c r="J232" s="81">
        <v>1610250000</v>
      </c>
      <c r="K232" s="82">
        <v>58.018235677689802</v>
      </c>
      <c r="L232" s="82">
        <v>220.92856274923503</v>
      </c>
      <c r="M232" s="82">
        <v>50.75</v>
      </c>
      <c r="N232" s="83">
        <v>61.162598530587559</v>
      </c>
      <c r="O232" s="84">
        <v>801.10855419357711</v>
      </c>
      <c r="P232" s="83">
        <v>26.703618473119239</v>
      </c>
    </row>
    <row r="233" spans="1:16">
      <c r="A233" s="35" t="s">
        <v>760</v>
      </c>
      <c r="B233" s="35" t="s">
        <v>208</v>
      </c>
      <c r="C233" s="36">
        <v>2062053729</v>
      </c>
      <c r="D233" s="36">
        <v>182837401</v>
      </c>
      <c r="E233" s="37">
        <v>46.31442981031956</v>
      </c>
      <c r="F233" s="37">
        <v>14.072743674315774</v>
      </c>
      <c r="G233" s="36">
        <v>46.995370999999999</v>
      </c>
      <c r="H233" s="37">
        <v>18.38</v>
      </c>
      <c r="I233" s="37">
        <v>-2.4385430760049083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1.3671375173722591</v>
      </c>
      <c r="F234" s="32">
        <v>9.2884077613401891E-3</v>
      </c>
      <c r="G234" s="31">
        <v>37.479664</v>
      </c>
      <c r="H234" s="32">
        <v>781</v>
      </c>
      <c r="I234" s="32">
        <v>22.584599208040572</v>
      </c>
      <c r="J234" s="31">
        <v>1083260368</v>
      </c>
      <c r="K234" s="32">
        <v>135.87453612075652</v>
      </c>
      <c r="L234" s="32">
        <v>213.33333333333334</v>
      </c>
      <c r="M234" s="32">
        <v>19.98</v>
      </c>
      <c r="N234" s="33">
        <v>12.479133752746055</v>
      </c>
      <c r="O234" s="34">
        <v>1802.304022776681</v>
      </c>
      <c r="P234" s="33">
        <v>60.076800759222699</v>
      </c>
    </row>
    <row r="235" spans="1:16">
      <c r="A235" s="40" t="s">
        <v>43</v>
      </c>
      <c r="B235" s="40" t="s">
        <v>255</v>
      </c>
      <c r="C235" s="41">
        <v>595998092</v>
      </c>
      <c r="D235" s="41">
        <v>187641391</v>
      </c>
      <c r="E235" s="42">
        <v>30.58854111129504</v>
      </c>
      <c r="F235" s="42">
        <v>16.301595798389194</v>
      </c>
      <c r="G235" s="41">
        <v>131.0445</v>
      </c>
      <c r="H235" s="42">
        <v>9.98</v>
      </c>
      <c r="I235" s="42">
        <v>-0.20200374151219336</v>
      </c>
      <c r="J235" s="41">
        <v>39009394</v>
      </c>
      <c r="K235" s="42">
        <v>48.101590862959831</v>
      </c>
      <c r="L235" s="42">
        <v>213.17258301501292</v>
      </c>
      <c r="M235" s="42">
        <v>69.83</v>
      </c>
      <c r="N235" s="43">
        <v>68.044045650097644</v>
      </c>
      <c r="O235" s="44">
        <v>940.54472300147836</v>
      </c>
      <c r="P235" s="43">
        <v>31.351490766715944</v>
      </c>
    </row>
    <row r="236" spans="1:16">
      <c r="A236" s="35" t="s">
        <v>768</v>
      </c>
      <c r="B236" s="35" t="s">
        <v>208</v>
      </c>
      <c r="C236" s="36">
        <v>4337630740</v>
      </c>
      <c r="D236" s="36">
        <v>188205000</v>
      </c>
      <c r="E236" s="37">
        <v>23.010965826860737</v>
      </c>
      <c r="F236" s="37">
        <v>3.8207947827602773</v>
      </c>
      <c r="G236" s="36">
        <v>54.564166</v>
      </c>
      <c r="H236" s="37">
        <v>31.86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32.31080461918841</v>
      </c>
      <c r="F237" s="42">
        <v>10.607843954819007</v>
      </c>
      <c r="G237" s="41">
        <v>74.278114000000002</v>
      </c>
      <c r="H237" s="42">
        <v>16.670000000000002</v>
      </c>
      <c r="I237" s="42">
        <v>-1.3482069805812671</v>
      </c>
      <c r="J237" s="41">
        <v>34312463</v>
      </c>
      <c r="K237" s="42">
        <v>88.770518630504611</v>
      </c>
      <c r="L237" s="42">
        <v>210.11609618202979</v>
      </c>
      <c r="M237" s="42">
        <v>39.01</v>
      </c>
      <c r="N237" s="43">
        <v>43.052176938168252</v>
      </c>
      <c r="O237" s="44">
        <v>215.94431183564132</v>
      </c>
      <c r="P237" s="43">
        <v>7.1981437278547107</v>
      </c>
    </row>
    <row r="238" spans="1:16">
      <c r="A238" s="40" t="s">
        <v>167</v>
      </c>
      <c r="B238" s="40" t="s">
        <v>255</v>
      </c>
      <c r="C238" s="41">
        <v>3624383186</v>
      </c>
      <c r="D238" s="41">
        <v>190615223</v>
      </c>
      <c r="E238" s="42">
        <v>53.648080769536499</v>
      </c>
      <c r="F238" s="42">
        <v>56.289398008401982</v>
      </c>
      <c r="G238" s="41">
        <v>136.56980300000001</v>
      </c>
      <c r="H238" s="42">
        <v>5.46</v>
      </c>
      <c r="I238" s="42">
        <v>2.4603802909925143E-2</v>
      </c>
      <c r="J238" s="41">
        <v>-54418198</v>
      </c>
      <c r="K238" s="42">
        <v>-17.513922732244826</v>
      </c>
      <c r="L238" s="42">
        <v>209.84682844559586</v>
      </c>
      <c r="M238" s="42">
        <v>71.64</v>
      </c>
      <c r="N238" s="43">
        <v>33.014138422437327</v>
      </c>
      <c r="O238" s="44">
        <v>608.45357994625408</v>
      </c>
      <c r="P238" s="43">
        <v>20.28178599820847</v>
      </c>
    </row>
    <row r="239" spans="1:16">
      <c r="A239" s="65" t="s">
        <v>441</v>
      </c>
      <c r="B239" s="65" t="s">
        <v>393</v>
      </c>
      <c r="C239" s="66">
        <v>40007605000</v>
      </c>
      <c r="D239" s="66">
        <v>191012000</v>
      </c>
      <c r="E239" s="67">
        <v>1.2128663523871941</v>
      </c>
      <c r="F239" s="67">
        <v>1.5263669907206722E-2</v>
      </c>
      <c r="G239" s="66">
        <v>79.717928999999998</v>
      </c>
      <c r="H239" s="67">
        <v>413.75</v>
      </c>
      <c r="I239" s="67">
        <v>-0.81812688847378467</v>
      </c>
      <c r="J239" s="66">
        <v>1862105000</v>
      </c>
      <c r="K239" s="67">
        <v>42.672669908517513</v>
      </c>
      <c r="L239" s="67">
        <v>209.4109270621741</v>
      </c>
      <c r="M239" s="67">
        <v>41.73</v>
      </c>
      <c r="N239" s="68">
        <v>53.053771455378353</v>
      </c>
      <c r="O239" s="69">
        <v>722.62864609296764</v>
      </c>
      <c r="P239" s="68">
        <v>24.087621536432255</v>
      </c>
    </row>
    <row r="240" spans="1:16">
      <c r="A240" s="25" t="s">
        <v>275</v>
      </c>
      <c r="B240" s="25" t="s">
        <v>353</v>
      </c>
      <c r="C240" s="26">
        <v>27204728000</v>
      </c>
      <c r="D240" s="26">
        <v>191447000</v>
      </c>
      <c r="E240" s="27">
        <v>4.2490010725088139</v>
      </c>
      <c r="F240" s="27">
        <v>9.1711312642788992E-2</v>
      </c>
      <c r="G240" s="26">
        <v>39.326844000000001</v>
      </c>
      <c r="H240" s="27">
        <v>239.4</v>
      </c>
      <c r="I240" s="27">
        <v>1.4478998642503029</v>
      </c>
      <c r="J240" s="26">
        <v>-324227000</v>
      </c>
      <c r="K240" s="27">
        <v>-142.89425001619236</v>
      </c>
      <c r="L240" s="27">
        <v>208.93510997821852</v>
      </c>
      <c r="M240" s="27">
        <v>20.54</v>
      </c>
      <c r="N240" s="28">
        <v>28.748870296216207</v>
      </c>
      <c r="O240" s="29">
        <v>1729.2443866252386</v>
      </c>
      <c r="P240" s="28">
        <v>57.641479554174616</v>
      </c>
    </row>
    <row r="241" spans="1:16">
      <c r="A241" s="55" t="s">
        <v>31</v>
      </c>
      <c r="B241" s="55" t="s">
        <v>233</v>
      </c>
      <c r="C241" s="56">
        <v>1994719643</v>
      </c>
      <c r="D241" s="56">
        <v>192000000</v>
      </c>
      <c r="E241" s="57">
        <v>26.816461274026477</v>
      </c>
      <c r="F241" s="57">
        <v>17.458633641944321</v>
      </c>
      <c r="G241" s="56">
        <v>171.666124</v>
      </c>
      <c r="H241" s="57">
        <v>8.69</v>
      </c>
      <c r="I241" s="57">
        <v>-0.3423522995990389</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9.5828865402113905</v>
      </c>
      <c r="F242" s="62">
        <v>0.65682633755044351</v>
      </c>
      <c r="G242" s="61">
        <v>55.665987999999999</v>
      </c>
      <c r="H242" s="62">
        <v>75</v>
      </c>
      <c r="I242" s="62">
        <v>1.7654039839801214</v>
      </c>
      <c r="J242" s="61">
        <v>133437319</v>
      </c>
      <c r="K242" s="62">
        <v>109.3373338833344</v>
      </c>
      <c r="L242" s="62">
        <v>205.6247879365859</v>
      </c>
      <c r="M242" s="62">
        <v>28.61</v>
      </c>
      <c r="N242" s="63">
        <v>61.030998319960659</v>
      </c>
      <c r="O242" s="64">
        <v>1294.7070131827049</v>
      </c>
      <c r="P242" s="63">
        <v>43.156900439423495</v>
      </c>
    </row>
    <row r="243" spans="1:16">
      <c r="A243" s="101" t="s">
        <v>418</v>
      </c>
      <c r="B243" s="101" t="s">
        <v>696</v>
      </c>
      <c r="C243" s="102">
        <v>2439015994</v>
      </c>
      <c r="D243" s="102">
        <v>196000000</v>
      </c>
      <c r="E243" s="103">
        <v>51.054001696381526</v>
      </c>
      <c r="F243" s="103">
        <v>37.211371498820355</v>
      </c>
      <c r="G243" s="102">
        <v>110.663554</v>
      </c>
      <c r="H243" s="103">
        <v>7.08</v>
      </c>
      <c r="I243" s="103">
        <v>3.7253934279837253E-3</v>
      </c>
      <c r="J243" s="102">
        <v>-61738437</v>
      </c>
      <c r="K243" s="103">
        <v>-22.222784810700666</v>
      </c>
      <c r="L243" s="103">
        <v>204.08163265306123</v>
      </c>
      <c r="M243" s="103">
        <v>56.46</v>
      </c>
      <c r="N243" s="104">
        <v>5.9223515962456015E-2</v>
      </c>
      <c r="O243" s="105">
        <v>1322.4960320133277</v>
      </c>
      <c r="P243" s="104">
        <v>44.083201067110927</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119.93019067446973</v>
      </c>
      <c r="P244" s="33">
        <v>3.9976730224823243</v>
      </c>
    </row>
    <row r="245" spans="1:16">
      <c r="A245" s="50" t="s">
        <v>97</v>
      </c>
      <c r="B245" s="50" t="s">
        <v>355</v>
      </c>
      <c r="C245" s="51">
        <v>1396248544</v>
      </c>
      <c r="D245" s="51">
        <v>197500000</v>
      </c>
      <c r="E245" s="52">
        <v>34.44143958191399</v>
      </c>
      <c r="F245" s="52">
        <v>24.912433693970335</v>
      </c>
      <c r="G245" s="51">
        <v>147.57517300000001</v>
      </c>
      <c r="H245" s="52">
        <v>7.87</v>
      </c>
      <c r="I245" s="52">
        <v>-0.18907421265028646</v>
      </c>
      <c r="J245" s="51">
        <v>-32811409</v>
      </c>
      <c r="K245" s="52">
        <v>-42.134734293184422</v>
      </c>
      <c r="L245" s="52">
        <v>202.53164556962025</v>
      </c>
      <c r="M245" s="52">
        <v>74.72</v>
      </c>
      <c r="N245" s="53">
        <v>27.207108145118372</v>
      </c>
      <c r="O245" s="54">
        <v>70.94973283311046</v>
      </c>
      <c r="P245" s="53">
        <v>2.3649910944370154</v>
      </c>
    </row>
    <row r="246" spans="1:16">
      <c r="A246" s="35" t="s">
        <v>49</v>
      </c>
      <c r="B246" s="35" t="s">
        <v>200</v>
      </c>
      <c r="C246" s="36">
        <v>1429330090</v>
      </c>
      <c r="D246" s="36">
        <v>200000000</v>
      </c>
      <c r="E246" s="37">
        <v>46.631285955635924</v>
      </c>
      <c r="F246" s="37">
        <v>29.144553722272452</v>
      </c>
      <c r="G246" s="36">
        <v>105.381429</v>
      </c>
      <c r="H246" s="37">
        <v>8.14</v>
      </c>
      <c r="I246" s="37">
        <v>-5.7815957834968401E-2</v>
      </c>
      <c r="J246" s="36">
        <v>-731122</v>
      </c>
      <c r="K246" s="37">
        <v>-2188.4172545758438</v>
      </c>
      <c r="L246" s="37">
        <v>200</v>
      </c>
      <c r="M246" s="37">
        <v>52.69</v>
      </c>
      <c r="N246" s="38">
        <v>52.175558701832458</v>
      </c>
      <c r="O246" s="39">
        <v>160.77834543335933</v>
      </c>
      <c r="P246" s="38">
        <v>5.3592781811119776</v>
      </c>
    </row>
    <row r="247" spans="1:16">
      <c r="A247" s="70" t="s">
        <v>634</v>
      </c>
      <c r="B247" s="70" t="s">
        <v>221</v>
      </c>
      <c r="C247" s="71">
        <v>2408811125</v>
      </c>
      <c r="D247" s="71">
        <v>200000000</v>
      </c>
      <c r="E247" s="72">
        <v>23.873915169294708</v>
      </c>
      <c r="F247" s="72">
        <v>4.973732326936398</v>
      </c>
      <c r="G247" s="71">
        <v>69.12876</v>
      </c>
      <c r="H247" s="72">
        <v>24.24</v>
      </c>
      <c r="I247" s="72">
        <v>-0.71886844719769272</v>
      </c>
      <c r="J247" s="71">
        <v>520774798</v>
      </c>
      <c r="K247" s="72">
        <v>9.2170358827540646</v>
      </c>
      <c r="L247" s="72">
        <v>200</v>
      </c>
      <c r="M247" s="72">
        <v>34.56</v>
      </c>
      <c r="N247" s="73">
        <v>67.950097492857083</v>
      </c>
      <c r="O247" s="74">
        <v>466.97833429918171</v>
      </c>
      <c r="P247" s="73">
        <v>15.565944476639391</v>
      </c>
    </row>
    <row r="248" spans="1:16">
      <c r="A248" s="70" t="s">
        <v>475</v>
      </c>
      <c r="B248" s="70" t="s">
        <v>221</v>
      </c>
      <c r="C248" s="71">
        <v>13860116923</v>
      </c>
      <c r="D248" s="71">
        <v>200000000</v>
      </c>
      <c r="E248" s="72">
        <v>38.0555733148231</v>
      </c>
      <c r="F248" s="72">
        <v>9.0608507892435952</v>
      </c>
      <c r="G248" s="71">
        <v>49.455556000000001</v>
      </c>
      <c r="H248" s="72">
        <v>21.26</v>
      </c>
      <c r="I248" s="72">
        <v>3.0943058372351118E-2</v>
      </c>
      <c r="J248" s="71">
        <v>-174076040</v>
      </c>
      <c r="K248" s="72">
        <v>-24.127387088998578</v>
      </c>
      <c r="L248" s="72">
        <v>200</v>
      </c>
      <c r="M248" s="72">
        <v>24.72</v>
      </c>
      <c r="N248" s="73">
        <v>27.525613905649237</v>
      </c>
      <c r="O248" s="74">
        <v>1728.3051848619307</v>
      </c>
      <c r="P248" s="73">
        <v>57.610172828731024</v>
      </c>
    </row>
    <row r="249" spans="1:16">
      <c r="A249" s="45" t="s">
        <v>330</v>
      </c>
      <c r="B249" s="45" t="s">
        <v>375</v>
      </c>
      <c r="C249" s="46">
        <v>1864832744</v>
      </c>
      <c r="D249" s="46">
        <v>200000000</v>
      </c>
      <c r="E249" s="47">
        <v>39.018870501246163</v>
      </c>
      <c r="F249" s="47">
        <v>21.677150278470091</v>
      </c>
      <c r="G249" s="46">
        <v>104.516908</v>
      </c>
      <c r="H249" s="47">
        <v>9.81</v>
      </c>
      <c r="I249" s="47">
        <v>-0.10075288333574406</v>
      </c>
      <c r="J249" s="46">
        <v>17617918</v>
      </c>
      <c r="K249" s="47">
        <v>102.16871255729536</v>
      </c>
      <c r="L249" s="47">
        <v>200</v>
      </c>
      <c r="M249" s="47">
        <v>52.25</v>
      </c>
      <c r="N249" s="48">
        <v>29.661901014729207</v>
      </c>
      <c r="O249" s="49">
        <v>697.04954690627585</v>
      </c>
      <c r="P249" s="48">
        <v>23.234984896875861</v>
      </c>
    </row>
    <row r="250" spans="1:16">
      <c r="A250" s="45" t="s">
        <v>332</v>
      </c>
      <c r="B250" s="45" t="s">
        <v>375</v>
      </c>
      <c r="C250" s="46">
        <v>1258198522</v>
      </c>
      <c r="D250" s="46">
        <v>200000000</v>
      </c>
      <c r="E250" s="47">
        <v>18.032370810460396</v>
      </c>
      <c r="F250" s="47">
        <v>5.6351158782688735</v>
      </c>
      <c r="G250" s="46">
        <v>138.91226599999999</v>
      </c>
      <c r="H250" s="47">
        <v>15.97</v>
      </c>
      <c r="I250" s="47">
        <v>-0.98941655042176535</v>
      </c>
      <c r="J250" s="46">
        <v>-13978192</v>
      </c>
      <c r="K250" s="47">
        <v>-228.92803303889372</v>
      </c>
      <c r="L250" s="47">
        <v>200</v>
      </c>
      <c r="M250" s="47">
        <v>69.45</v>
      </c>
      <c r="N250" s="48">
        <v>31.34043562869903</v>
      </c>
      <c r="O250" s="49">
        <v>273.75775229597906</v>
      </c>
      <c r="P250" s="48">
        <v>9.1252584098659693</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76.748447470469969</v>
      </c>
      <c r="P251" s="43">
        <v>2.5582815823489988</v>
      </c>
    </row>
    <row r="252" spans="1:16">
      <c r="A252" t="s">
        <v>2171</v>
      </c>
      <c r="C252" s="14">
        <v>3999024540</v>
      </c>
      <c r="D252" s="14">
        <v>200000000</v>
      </c>
      <c r="E252" s="19">
        <v>0</v>
      </c>
      <c r="F252" s="19">
        <v>0</v>
      </c>
      <c r="G252" s="14">
        <v>0</v>
      </c>
      <c r="H252" s="19">
        <v>11.9</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12.374554093151964</v>
      </c>
      <c r="F253" s="42">
        <v>0.6874089336797673</v>
      </c>
      <c r="G253" s="41">
        <v>35.457332999999998</v>
      </c>
      <c r="H253" s="42">
        <v>91.2</v>
      </c>
      <c r="I253" s="42">
        <v>5.5485963149948532</v>
      </c>
      <c r="J253" s="41">
        <v>-90890793</v>
      </c>
      <c r="K253" s="42">
        <v>-198.05895983325837</v>
      </c>
      <c r="L253" s="42">
        <v>199.98071385995536</v>
      </c>
      <c r="M253" s="42">
        <v>17.72</v>
      </c>
      <c r="N253" s="43">
        <v>30.081226856197521</v>
      </c>
      <c r="O253" s="44">
        <v>2794.0426994146214</v>
      </c>
      <c r="P253" s="43">
        <v>93.134756647154049</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28.26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15.398287138808756</v>
      </c>
      <c r="F256" s="52">
        <v>6.2215301570944472</v>
      </c>
      <c r="G256" s="51">
        <v>206.00537199999999</v>
      </c>
      <c r="H256" s="52">
        <v>12.61</v>
      </c>
      <c r="I256" s="52">
        <v>5.5576225501718923E-2</v>
      </c>
      <c r="J256" s="51">
        <v>-116573372</v>
      </c>
      <c r="K256" s="52">
        <v>-21.231263688589191</v>
      </c>
      <c r="L256" s="52">
        <v>193.93939393939394</v>
      </c>
      <c r="M256" s="52">
        <v>99.88</v>
      </c>
      <c r="N256" s="53">
        <v>42.107297905538751</v>
      </c>
      <c r="O256" s="54">
        <v>753.976819939905</v>
      </c>
      <c r="P256" s="53">
        <v>25.132560664663501</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36.369525726399146</v>
      </c>
      <c r="F258" s="72">
        <v>8.2277726763902006</v>
      </c>
      <c r="G258" s="71">
        <v>50.002209999999998</v>
      </c>
      <c r="H258" s="72">
        <v>22</v>
      </c>
      <c r="I258" s="72">
        <v>-2.8984480462148987</v>
      </c>
      <c r="J258" s="71">
        <v>-28917987</v>
      </c>
      <c r="K258" s="72">
        <v>-152.85769113182047</v>
      </c>
      <c r="L258" s="72">
        <v>190.03077192043554</v>
      </c>
      <c r="M258" s="72">
        <v>23.75</v>
      </c>
      <c r="N258" s="73">
        <v>13.81744201004169</v>
      </c>
      <c r="O258" s="74">
        <v>337.97805037776186</v>
      </c>
      <c r="P258" s="73">
        <v>11.265935012592061</v>
      </c>
    </row>
    <row r="259" spans="1:16">
      <c r="A259" s="65" t="s">
        <v>412</v>
      </c>
      <c r="B259" s="65" t="s">
        <v>393</v>
      </c>
      <c r="C259" s="66">
        <v>2598430651</v>
      </c>
      <c r="D259" s="66">
        <v>216000000</v>
      </c>
      <c r="E259" s="67">
        <v>19.775053076044706</v>
      </c>
      <c r="F259" s="67">
        <v>7.0423978191042398</v>
      </c>
      <c r="G259" s="66">
        <v>154.526747</v>
      </c>
      <c r="H259" s="67">
        <v>13.09</v>
      </c>
      <c r="I259" s="67">
        <v>-0.22893046884463428</v>
      </c>
      <c r="J259" s="66">
        <v>20464961</v>
      </c>
      <c r="K259" s="67">
        <v>137.2101319909674</v>
      </c>
      <c r="L259" s="67">
        <v>185.18518518518519</v>
      </c>
      <c r="M259" s="67">
        <v>71.540000000000006</v>
      </c>
      <c r="N259" s="68">
        <v>58.401626917072825</v>
      </c>
      <c r="O259" s="69">
        <v>516.69826283037355</v>
      </c>
      <c r="P259" s="68">
        <v>17.22327542767912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111.30181332813521</v>
      </c>
      <c r="P260" s="48">
        <v>3.7100604442711735</v>
      </c>
    </row>
    <row r="261" spans="1:16">
      <c r="A261" s="40" t="s">
        <v>2</v>
      </c>
      <c r="B261" s="40" t="s">
        <v>255</v>
      </c>
      <c r="C261" s="41">
        <v>71378041000</v>
      </c>
      <c r="D261" s="41">
        <v>219801000</v>
      </c>
      <c r="E261" s="42">
        <v>2.2777844765184154</v>
      </c>
      <c r="F261" s="42">
        <v>3.0934147917086947E-2</v>
      </c>
      <c r="G261" s="41">
        <v>51.918782</v>
      </c>
      <c r="H261" s="42">
        <v>338.25</v>
      </c>
      <c r="I261" s="42">
        <v>16.132220168222545</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58.366649016592</v>
      </c>
      <c r="F262" s="42">
        <v>33.162868759427269</v>
      </c>
      <c r="G262" s="41">
        <v>78.150914</v>
      </c>
      <c r="H262" s="42">
        <v>8.77</v>
      </c>
      <c r="I262" s="42">
        <v>-0.20269282080804096</v>
      </c>
      <c r="J262" s="41">
        <v>-145428477</v>
      </c>
      <c r="K262" s="42">
        <v>-12.10216895828456</v>
      </c>
      <c r="L262" s="42">
        <v>181.81818181818181</v>
      </c>
      <c r="M262" s="42">
        <v>35.520000000000003</v>
      </c>
      <c r="N262" s="43">
        <v>32.802736515063131</v>
      </c>
      <c r="O262" s="44">
        <v>344.90231844525027</v>
      </c>
      <c r="P262" s="43">
        <v>11.496743948175009</v>
      </c>
    </row>
    <row r="263" spans="1:16">
      <c r="A263" s="30" t="s">
        <v>295</v>
      </c>
      <c r="B263" s="30" t="s">
        <v>357</v>
      </c>
      <c r="C263" s="31">
        <v>67808233000</v>
      </c>
      <c r="D263" s="31">
        <v>220000000</v>
      </c>
      <c r="E263" s="32">
        <v>2.8833904427255717</v>
      </c>
      <c r="F263" s="32">
        <v>8.2429686756019777E-2</v>
      </c>
      <c r="G263" s="31">
        <v>86.823064000000002</v>
      </c>
      <c r="H263" s="32">
        <v>159.80000000000001</v>
      </c>
      <c r="I263" s="32">
        <v>-6.1267659906477263</v>
      </c>
      <c r="J263" s="31">
        <v>564104000</v>
      </c>
      <c r="K263" s="32">
        <v>62.009842156765416</v>
      </c>
      <c r="L263" s="32">
        <v>181.81818181818181</v>
      </c>
      <c r="M263" s="32">
        <v>39.46</v>
      </c>
      <c r="N263" s="33">
        <v>52.323195234686352</v>
      </c>
      <c r="O263" s="34">
        <v>232.25021396882119</v>
      </c>
      <c r="P263" s="33">
        <v>7.7416737989607061</v>
      </c>
    </row>
    <row r="264" spans="1:16">
      <c r="A264" t="s">
        <v>2172</v>
      </c>
      <c r="C264" s="14">
        <v>1462875619</v>
      </c>
      <c r="D264" s="14">
        <v>220000000</v>
      </c>
      <c r="E264" s="19">
        <v>0</v>
      </c>
      <c r="F264" s="19">
        <v>0</v>
      </c>
      <c r="G264" s="14">
        <v>0</v>
      </c>
      <c r="H264" s="19">
        <v>88.4</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14.804887397570376</v>
      </c>
      <c r="F265" s="47">
        <v>1.1328681484156846</v>
      </c>
      <c r="G265" s="46">
        <v>44.275882000000003</v>
      </c>
      <c r="H265" s="47">
        <v>61.05</v>
      </c>
      <c r="I265" s="47">
        <v>4.235310397761225</v>
      </c>
      <c r="J265" s="46">
        <v>-70180474</v>
      </c>
      <c r="K265" s="47">
        <v>-186.21276339626888</v>
      </c>
      <c r="L265" s="47">
        <v>180.58690744920995</v>
      </c>
      <c r="M265" s="47">
        <v>19.98</v>
      </c>
      <c r="N265" s="48">
        <v>27.47061773616468</v>
      </c>
      <c r="O265" s="49">
        <v>1774.716082364821</v>
      </c>
      <c r="P265" s="48">
        <v>59.157202745494033</v>
      </c>
    </row>
    <row r="266" spans="1:16">
      <c r="A266" s="45" t="s">
        <v>327</v>
      </c>
      <c r="B266" s="45" t="s">
        <v>375</v>
      </c>
      <c r="C266" s="46">
        <v>1614800897</v>
      </c>
      <c r="D266" s="46">
        <v>224000000</v>
      </c>
      <c r="E266" s="47">
        <v>19.602123929331992</v>
      </c>
      <c r="F266" s="47">
        <v>4.6057622014407871</v>
      </c>
      <c r="G266" s="46">
        <v>107.968583</v>
      </c>
      <c r="H266" s="47">
        <v>18.899999999999999</v>
      </c>
      <c r="I266" s="47">
        <v>1.3375330258447207</v>
      </c>
      <c r="J266" s="46">
        <v>-84056857</v>
      </c>
      <c r="K266" s="47">
        <v>-50.632395165572277</v>
      </c>
      <c r="L266" s="47">
        <v>178.57142857142858</v>
      </c>
      <c r="M266" s="47">
        <v>48.2</v>
      </c>
      <c r="N266" s="48">
        <v>75.060163807761711</v>
      </c>
      <c r="O266" s="49">
        <v>1873.1627985951836</v>
      </c>
      <c r="P266" s="48">
        <v>62.438759953172784</v>
      </c>
    </row>
    <row r="267" spans="1:16">
      <c r="A267" s="25" t="s">
        <v>764</v>
      </c>
      <c r="B267" s="25" t="s">
        <v>376</v>
      </c>
      <c r="C267" s="26">
        <v>2150114200</v>
      </c>
      <c r="D267" s="26">
        <v>225000000</v>
      </c>
      <c r="E267" s="27">
        <v>30.741179442989043</v>
      </c>
      <c r="F267" s="27">
        <v>6.5060697233839244</v>
      </c>
      <c r="G267" s="26">
        <v>59.967219999999998</v>
      </c>
      <c r="H267" s="27">
        <v>21.7</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-1.825906622471507E-2</v>
      </c>
      <c r="J268" s="26">
        <v>-12902172</v>
      </c>
      <c r="K268" s="27">
        <v>-212.61536429680211</v>
      </c>
      <c r="L268" s="27">
        <v>174.97812773403325</v>
      </c>
      <c r="M268" s="27">
        <v>26.68</v>
      </c>
      <c r="N268" s="28">
        <v>45.152623224898072</v>
      </c>
      <c r="O268" s="29">
        <v>367.16766998387652</v>
      </c>
      <c r="P268" s="28">
        <v>12.238922332795884</v>
      </c>
    </row>
    <row r="269" spans="1:16">
      <c r="A269" s="65" t="s">
        <v>311</v>
      </c>
      <c r="B269" s="65" t="s">
        <v>608</v>
      </c>
      <c r="C269" s="66">
        <v>530578724</v>
      </c>
      <c r="D269" s="66">
        <v>240000000</v>
      </c>
      <c r="E269" s="67">
        <v>50.115651889866243</v>
      </c>
      <c r="F269" s="67">
        <v>41.763043241555202</v>
      </c>
      <c r="G269" s="66">
        <v>148.650609</v>
      </c>
      <c r="H269" s="67">
        <v>5.37</v>
      </c>
      <c r="I269" s="67">
        <v>-9.1639444608182963E-2</v>
      </c>
      <c r="J269" s="66">
        <v>-38865072</v>
      </c>
      <c r="K269" s="67">
        <v>-30.876052410246402</v>
      </c>
      <c r="L269" s="67">
        <v>166.66666666666666</v>
      </c>
      <c r="M269" s="67">
        <v>61.93</v>
      </c>
      <c r="N269" s="68">
        <v>64.55549327548492</v>
      </c>
      <c r="O269" s="69">
        <v>778.41271689453208</v>
      </c>
      <c r="P269" s="68">
        <v>25.947090563151068</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439.92591216262201</v>
      </c>
      <c r="P270" s="83">
        <v>14.664197072087401</v>
      </c>
    </row>
    <row r="271" spans="1:16">
      <c r="A271" s="55" t="s">
        <v>139</v>
      </c>
      <c r="B271" s="55" t="s">
        <v>233</v>
      </c>
      <c r="C271" s="56">
        <v>791994006</v>
      </c>
      <c r="D271" s="56">
        <v>240000000</v>
      </c>
      <c r="E271" s="57">
        <v>80.653655941504795</v>
      </c>
      <c r="F271" s="57">
        <v>112.01896658542333</v>
      </c>
      <c r="G271" s="56">
        <v>150.75718000000001</v>
      </c>
      <c r="H271" s="57">
        <v>3.29</v>
      </c>
      <c r="I271" s="57">
        <v>-0.13148934887615393</v>
      </c>
      <c r="J271" s="56">
        <v>8495887</v>
      </c>
      <c r="K271" s="57">
        <v>84.746889877419505</v>
      </c>
      <c r="L271" s="57">
        <v>166.66666666666666</v>
      </c>
      <c r="M271" s="57">
        <v>62.81</v>
      </c>
      <c r="N271" s="58">
        <v>64.998975507398299</v>
      </c>
      <c r="O271" s="59">
        <v>77.981764239531657</v>
      </c>
      <c r="P271" s="58">
        <v>2.5993921413177219</v>
      </c>
    </row>
    <row r="272" spans="1:16">
      <c r="A272" s="35" t="s">
        <v>9</v>
      </c>
      <c r="B272" s="35" t="s">
        <v>200</v>
      </c>
      <c r="C272" s="36">
        <v>19691212171</v>
      </c>
      <c r="D272" s="36">
        <v>240303646</v>
      </c>
      <c r="E272" s="37">
        <v>3.071834342110213</v>
      </c>
      <c r="F272" s="37">
        <v>0.22827029715786967</v>
      </c>
      <c r="G272" s="36">
        <v>239.36703</v>
      </c>
      <c r="H272" s="37">
        <v>54.4</v>
      </c>
      <c r="I272" s="37">
        <v>4.7728718285399978</v>
      </c>
      <c r="J272" s="36">
        <v>5168746</v>
      </c>
      <c r="K272" s="37">
        <v>2603.533657099807</v>
      </c>
      <c r="L272" s="37">
        <v>166.45606783677349</v>
      </c>
      <c r="M272" s="37">
        <v>99.61</v>
      </c>
      <c r="N272" s="38">
        <v>33.840898578320015</v>
      </c>
      <c r="O272" s="39">
        <v>2559.0178339062795</v>
      </c>
      <c r="P272" s="38">
        <v>85.300594463542652</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575.92352776742359</v>
      </c>
      <c r="P273" s="48">
        <v>19.197450925580785</v>
      </c>
    </row>
    <row r="274" spans="1:16">
      <c r="A274" s="70" t="s">
        <v>223</v>
      </c>
      <c r="B274" s="70" t="s">
        <v>221</v>
      </c>
      <c r="C274" s="71">
        <v>28485883551</v>
      </c>
      <c r="D274" s="71">
        <v>241920000</v>
      </c>
      <c r="E274" s="72">
        <v>0.91383693069437433</v>
      </c>
      <c r="F274" s="72">
        <v>1.7248558916309824E-2</v>
      </c>
      <c r="G274" s="71">
        <v>199.069242</v>
      </c>
      <c r="H274" s="72">
        <v>219.9</v>
      </c>
      <c r="I274" s="72">
        <v>-0.60337959238424332</v>
      </c>
      <c r="J274" s="71">
        <v>195144717</v>
      </c>
      <c r="K274" s="72">
        <v>271.4932836229433</v>
      </c>
      <c r="L274" s="72">
        <v>165.34391534391534</v>
      </c>
      <c r="M274" s="72">
        <v>82.28</v>
      </c>
      <c r="N274" s="73">
        <v>5.3348550683884595</v>
      </c>
      <c r="O274" s="74">
        <v>900.36694177803588</v>
      </c>
      <c r="P274" s="73">
        <v>30.012231392601198</v>
      </c>
    </row>
    <row r="275" spans="1:16">
      <c r="A275" s="85" t="s">
        <v>443</v>
      </c>
      <c r="B275" s="85" t="s">
        <v>607</v>
      </c>
      <c r="C275" s="86">
        <v>9403353877</v>
      </c>
      <c r="D275" s="86">
        <v>244750000</v>
      </c>
      <c r="E275" s="87">
        <v>40.072811677689785</v>
      </c>
      <c r="F275" s="87">
        <v>8.1864783815505184</v>
      </c>
      <c r="G275" s="86">
        <v>49.484341999999998</v>
      </c>
      <c r="H275" s="87">
        <v>20.18</v>
      </c>
      <c r="I275" s="87">
        <v>-0.25599504594843836</v>
      </c>
      <c r="J275" s="86">
        <v>1286101</v>
      </c>
      <c r="K275" s="87">
        <v>3806.0774387081574</v>
      </c>
      <c r="L275" s="87">
        <v>163.43207354443311</v>
      </c>
      <c r="M275" s="87">
        <v>20.21</v>
      </c>
      <c r="N275" s="88">
        <v>38.207450650754851</v>
      </c>
      <c r="O275" s="89">
        <v>97.358022353023514</v>
      </c>
      <c r="P275" s="88">
        <v>3.2452674117674505</v>
      </c>
    </row>
    <row r="276" spans="1:16">
      <c r="A276" s="55" t="s">
        <v>234</v>
      </c>
      <c r="B276" s="55" t="s">
        <v>233</v>
      </c>
      <c r="C276" s="56">
        <v>7583767231</v>
      </c>
      <c r="D276" s="56">
        <v>244800000</v>
      </c>
      <c r="E276" s="57">
        <v>21.771530978639145</v>
      </c>
      <c r="F276" s="57">
        <v>5.2315289741059079</v>
      </c>
      <c r="G276" s="56">
        <v>106.89830000000001</v>
      </c>
      <c r="H276" s="57">
        <v>17.190000000000001</v>
      </c>
      <c r="I276" s="57">
        <v>-0.22464671572949155</v>
      </c>
      <c r="J276" s="56">
        <v>116949644</v>
      </c>
      <c r="K276" s="57">
        <v>35.584546114565342</v>
      </c>
      <c r="L276" s="57">
        <v>163.3986928104575</v>
      </c>
      <c r="M276" s="57">
        <v>43.66</v>
      </c>
      <c r="N276" s="58">
        <v>44.477585415830973</v>
      </c>
      <c r="O276" s="59">
        <v>475.47376957864003</v>
      </c>
      <c r="P276" s="58">
        <v>15.849125652621334</v>
      </c>
    </row>
    <row r="277" spans="1:16">
      <c r="A277" s="40" t="s">
        <v>382</v>
      </c>
      <c r="B277" s="40" t="s">
        <v>255</v>
      </c>
      <c r="C277" s="41">
        <v>237921423</v>
      </c>
      <c r="D277" s="41">
        <v>249999992</v>
      </c>
      <c r="E277" s="42">
        <v>51.036586571126229</v>
      </c>
      <c r="F277" s="42">
        <v>51.036588204297054</v>
      </c>
      <c r="G277" s="41">
        <v>187.95273599999999</v>
      </c>
      <c r="H277" s="42">
        <v>4.17</v>
      </c>
      <c r="I277" s="42">
        <v>-6.0492071343086977E-2</v>
      </c>
      <c r="J277" s="41">
        <v>5215990</v>
      </c>
      <c r="K277" s="42">
        <v>191.71815283388196</v>
      </c>
      <c r="L277" s="42">
        <v>160.00000512000017</v>
      </c>
      <c r="M277" s="42">
        <v>75.180000000000007</v>
      </c>
      <c r="N277" s="43">
        <v>64.053572469279288</v>
      </c>
      <c r="O277" s="44">
        <v>245.68588346452424</v>
      </c>
      <c r="P277" s="43">
        <v>8.1895294488174741</v>
      </c>
    </row>
    <row r="278" spans="1:16">
      <c r="A278" s="35" t="s">
        <v>209</v>
      </c>
      <c r="B278" s="35" t="s">
        <v>208</v>
      </c>
      <c r="C278" s="36">
        <v>22394326381</v>
      </c>
      <c r="D278" s="36">
        <v>250000000</v>
      </c>
      <c r="E278" s="37">
        <v>7.6600287729830789</v>
      </c>
      <c r="F278" s="37">
        <v>0.25533429243276928</v>
      </c>
      <c r="G278" s="36">
        <v>43.649664999999999</v>
      </c>
      <c r="H278" s="37">
        <v>119.7</v>
      </c>
      <c r="I278" s="37">
        <v>1.5723444776815114</v>
      </c>
      <c r="J278" s="36">
        <v>438581833</v>
      </c>
      <c r="K278" s="37">
        <v>68.402286056385748</v>
      </c>
      <c r="L278" s="37">
        <v>160</v>
      </c>
      <c r="M278" s="37">
        <v>17.45</v>
      </c>
      <c r="N278" s="38">
        <v>26.30437637555308</v>
      </c>
      <c r="O278" s="39">
        <v>2049.9798524327434</v>
      </c>
      <c r="P278" s="38">
        <v>68.33266174775811</v>
      </c>
    </row>
    <row r="279" spans="1:16">
      <c r="A279" s="45" t="s">
        <v>326</v>
      </c>
      <c r="B279" s="45" t="s">
        <v>375</v>
      </c>
      <c r="C279" s="46">
        <v>15862084113</v>
      </c>
      <c r="D279" s="46">
        <v>252000000</v>
      </c>
      <c r="E279" s="47">
        <v>23.782763444096513</v>
      </c>
      <c r="F279" s="47">
        <v>2.0972454536240313</v>
      </c>
      <c r="G279" s="46">
        <v>36.397486000000001</v>
      </c>
      <c r="H279" s="47">
        <v>46.22</v>
      </c>
      <c r="I279" s="47">
        <v>-1.2474601621815395</v>
      </c>
      <c r="J279" s="46">
        <v>-270919855</v>
      </c>
      <c r="K279" s="47">
        <v>-41.857397273448271</v>
      </c>
      <c r="L279" s="47">
        <v>158.73015873015873</v>
      </c>
      <c r="M279" s="47">
        <v>14.44</v>
      </c>
      <c r="N279" s="48">
        <v>61.680934576299535</v>
      </c>
      <c r="O279" s="49">
        <v>497.02845035514906</v>
      </c>
      <c r="P279" s="48">
        <v>16.567615011838303</v>
      </c>
    </row>
    <row r="280" spans="1:16">
      <c r="A280" s="30" t="s">
        <v>99</v>
      </c>
      <c r="B280" s="30" t="s">
        <v>349</v>
      </c>
      <c r="C280" s="31">
        <v>659872586</v>
      </c>
      <c r="D280" s="31">
        <v>252208000</v>
      </c>
      <c r="E280" s="32">
        <v>104.12815006311624</v>
      </c>
      <c r="F280" s="32">
        <v>412.8661662719511</v>
      </c>
      <c r="G280" s="31">
        <v>192.870518</v>
      </c>
      <c r="H280" s="32">
        <v>1.96</v>
      </c>
      <c r="I280" s="32">
        <v>-7.9781394297249619E-2</v>
      </c>
      <c r="J280" s="31">
        <v>-24015799</v>
      </c>
      <c r="K280" s="32">
        <v>-10.50175344988522</v>
      </c>
      <c r="L280" s="32">
        <v>158.59925141153334</v>
      </c>
      <c r="M280" s="32">
        <v>77.709999999999994</v>
      </c>
      <c r="N280" s="33">
        <v>14.838191439146849</v>
      </c>
      <c r="O280" s="34">
        <v>164.24083275219948</v>
      </c>
      <c r="P280" s="33">
        <v>5.4746944250733156</v>
      </c>
    </row>
    <row r="281" spans="1:16">
      <c r="A281" s="30" t="s">
        <v>112</v>
      </c>
      <c r="B281" s="30" t="s">
        <v>349</v>
      </c>
      <c r="C281" s="31">
        <v>16362685066</v>
      </c>
      <c r="D281" s="31">
        <v>255600000</v>
      </c>
      <c r="E281" s="32">
        <v>11.572505035266374</v>
      </c>
      <c r="F281" s="32">
        <v>0.94324669366738179</v>
      </c>
      <c r="G281" s="31">
        <v>71.434415000000001</v>
      </c>
      <c r="H281" s="32">
        <v>48.4</v>
      </c>
      <c r="I281" s="32">
        <v>0.87941618291385726</v>
      </c>
      <c r="J281" s="31">
        <v>772128556</v>
      </c>
      <c r="K281" s="32">
        <v>15.88958199339023</v>
      </c>
      <c r="L281" s="32">
        <v>156.49452269170578</v>
      </c>
      <c r="M281" s="32">
        <v>27.94</v>
      </c>
      <c r="N281" s="33">
        <v>0.29037932706189135</v>
      </c>
      <c r="O281" s="34">
        <v>2193.5510956746016</v>
      </c>
      <c r="P281" s="33">
        <v>73.118369855820049</v>
      </c>
    </row>
    <row r="282" spans="1:16">
      <c r="A282" s="75" t="s">
        <v>746</v>
      </c>
      <c r="B282" s="75" t="s">
        <v>350</v>
      </c>
      <c r="C282" s="76">
        <v>13909963000</v>
      </c>
      <c r="D282" s="76">
        <v>259786000</v>
      </c>
      <c r="E282" s="77">
        <v>4.3570638567961648</v>
      </c>
      <c r="F282" s="77">
        <v>0.15973087947465056</v>
      </c>
      <c r="G282" s="76">
        <v>87.197725000000005</v>
      </c>
      <c r="H282" s="77">
        <v>105.3</v>
      </c>
      <c r="I282" s="77">
        <v>3.0782560225484303</v>
      </c>
      <c r="J282" s="76">
        <v>1314132000</v>
      </c>
      <c r="K282" s="77">
        <v>20.757070066020766</v>
      </c>
      <c r="L282" s="77">
        <v>153.97288537488549</v>
      </c>
      <c r="M282" s="77">
        <v>33.56</v>
      </c>
      <c r="N282" s="78">
        <v>17.409860517438041</v>
      </c>
      <c r="O282" s="79">
        <v>1877.0237552317712</v>
      </c>
      <c r="P282" s="78">
        <v>62.567458507725711</v>
      </c>
    </row>
    <row r="283" spans="1:16">
      <c r="A283" s="111" t="s">
        <v>373</v>
      </c>
      <c r="B283" s="111" t="s">
        <v>680</v>
      </c>
      <c r="C283" s="112">
        <v>1298730000</v>
      </c>
      <c r="D283" s="112">
        <v>259875000</v>
      </c>
      <c r="E283" s="113">
        <v>18.118314395776704</v>
      </c>
      <c r="F283" s="113">
        <v>2.3239781171430756</v>
      </c>
      <c r="G283" s="112">
        <v>71.729606000000004</v>
      </c>
      <c r="H283" s="113">
        <v>30.78</v>
      </c>
      <c r="I283" s="113">
        <v>0.44741442435817191</v>
      </c>
      <c r="J283" s="112">
        <v>-35004000</v>
      </c>
      <c r="K283" s="113">
        <v>-222.72454576619816</v>
      </c>
      <c r="L283" s="113">
        <v>153.92015392015392</v>
      </c>
      <c r="M283" s="113">
        <v>27.6</v>
      </c>
      <c r="N283" s="114">
        <v>63.914985035081152</v>
      </c>
      <c r="O283" s="115">
        <v>563.2848316540717</v>
      </c>
      <c r="P283" s="114">
        <v>18.776161055135724</v>
      </c>
    </row>
    <row r="284" spans="1:16">
      <c r="A284" s="65" t="s">
        <v>512</v>
      </c>
      <c r="B284" s="65" t="s">
        <v>608</v>
      </c>
      <c r="C284" s="66">
        <v>24772686000</v>
      </c>
      <c r="D284" s="66">
        <v>261292000</v>
      </c>
      <c r="E284" s="67">
        <v>2.6880664305715762</v>
      </c>
      <c r="F284" s="67">
        <v>4.4343084500184891E-2</v>
      </c>
      <c r="G284" s="66">
        <v>62.8855</v>
      </c>
      <c r="H284" s="67">
        <v>236.7</v>
      </c>
      <c r="I284" s="67">
        <v>-2.6227427282163376</v>
      </c>
      <c r="J284" s="66">
        <v>224412000</v>
      </c>
      <c r="K284" s="67">
        <v>270.1270163805857</v>
      </c>
      <c r="L284" s="67">
        <v>153.08543698237986</v>
      </c>
      <c r="M284" s="67">
        <v>24.06</v>
      </c>
      <c r="N284" s="68">
        <v>38.835752569274149</v>
      </c>
      <c r="O284" s="69">
        <v>538.63926020823351</v>
      </c>
      <c r="P284" s="68">
        <v>17.954642006941118</v>
      </c>
    </row>
    <row r="285" spans="1:16">
      <c r="A285" s="30" t="s">
        <v>380</v>
      </c>
      <c r="B285" s="30" t="s">
        <v>605</v>
      </c>
      <c r="C285" s="31">
        <v>4751651642</v>
      </c>
      <c r="D285" s="31">
        <v>262500000</v>
      </c>
      <c r="E285" s="32">
        <v>64.201219462037926</v>
      </c>
      <c r="F285" s="32">
        <v>34.939439163013837</v>
      </c>
      <c r="G285" s="31">
        <v>75.351630999999998</v>
      </c>
      <c r="H285" s="32">
        <v>8.27</v>
      </c>
      <c r="I285" s="32">
        <v>-6.8317312436460575</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117.40123258978829</v>
      </c>
      <c r="F286" s="72">
        <v>63.688025577899452</v>
      </c>
      <c r="G286" s="71">
        <v>48.209040000000002</v>
      </c>
      <c r="H286" s="72">
        <v>7.07</v>
      </c>
      <c r="I286" s="72">
        <v>-8.5169678079162203E-2</v>
      </c>
      <c r="J286" s="71">
        <v>-94693699</v>
      </c>
      <c r="K286" s="72">
        <v>-19.466765154036278</v>
      </c>
      <c r="L286" s="72">
        <v>151.89488873699401</v>
      </c>
      <c r="M286" s="72">
        <v>18.3</v>
      </c>
      <c r="N286" s="73">
        <v>14.753632742616743</v>
      </c>
      <c r="O286" s="74">
        <v>334.76781447455585</v>
      </c>
      <c r="P286" s="73">
        <v>11.158927149151861</v>
      </c>
    </row>
    <row r="287" spans="1:16">
      <c r="A287" s="55" t="s">
        <v>629</v>
      </c>
      <c r="B287" s="55" t="s">
        <v>233</v>
      </c>
      <c r="C287" s="56">
        <v>7118953178</v>
      </c>
      <c r="D287" s="56">
        <v>263980843</v>
      </c>
      <c r="E287" s="57">
        <v>4.3172646803886003</v>
      </c>
      <c r="F287" s="57">
        <v>8.3017573888982649E-2</v>
      </c>
      <c r="G287" s="56">
        <v>46.937992000000001</v>
      </c>
      <c r="H287" s="57">
        <v>197.4</v>
      </c>
      <c r="I287" s="57">
        <v>0.92492991400345659</v>
      </c>
      <c r="J287" s="56">
        <v>576150738</v>
      </c>
      <c r="K287" s="57">
        <v>90.261493461803042</v>
      </c>
      <c r="L287" s="57">
        <v>151.52614691816859</v>
      </c>
      <c r="M287" s="57">
        <v>17.78</v>
      </c>
      <c r="N287" s="58">
        <v>57.822747615117571</v>
      </c>
      <c r="O287" s="59">
        <v>1803.3152415673219</v>
      </c>
      <c r="P287" s="58">
        <v>60.110508052244064</v>
      </c>
    </row>
    <row r="288" spans="1:16">
      <c r="A288" s="55" t="s">
        <v>138</v>
      </c>
      <c r="B288" s="55" t="s">
        <v>233</v>
      </c>
      <c r="C288" s="56">
        <v>1535118620</v>
      </c>
      <c r="D288" s="56">
        <v>264000000</v>
      </c>
      <c r="E288" s="57">
        <v>57.253934355822182</v>
      </c>
      <c r="F288" s="57">
        <v>19.715542133547583</v>
      </c>
      <c r="G288" s="56">
        <v>59.070202000000002</v>
      </c>
      <c r="H288" s="57">
        <v>11.83</v>
      </c>
      <c r="I288" s="57">
        <v>0.14202787550383711</v>
      </c>
      <c r="J288" s="56">
        <v>-72765098</v>
      </c>
      <c r="K288" s="57">
        <v>-39.909243302331568</v>
      </c>
      <c r="L288" s="57">
        <v>151.5151515151515</v>
      </c>
      <c r="M288" s="57">
        <v>22.37</v>
      </c>
      <c r="N288" s="58">
        <v>52.184217437209142</v>
      </c>
      <c r="O288" s="59">
        <v>510.11313158871224</v>
      </c>
      <c r="P288" s="58">
        <v>17.003771052957074</v>
      </c>
    </row>
    <row r="289" spans="1:16">
      <c r="A289" s="25" t="s">
        <v>105</v>
      </c>
      <c r="B289" s="25" t="s">
        <v>376</v>
      </c>
      <c r="C289" s="26">
        <v>2277044993</v>
      </c>
      <c r="D289" s="26">
        <v>265000000</v>
      </c>
      <c r="E289" s="27">
        <v>1.7897274779284769</v>
      </c>
      <c r="F289" s="27">
        <v>3.4282683228205664E-2</v>
      </c>
      <c r="G289" s="26">
        <v>112.25637500000001</v>
      </c>
      <c r="H289" s="27">
        <v>199.1</v>
      </c>
      <c r="I289" s="27">
        <v>19.708570661537465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10.680526572389123</v>
      </c>
      <c r="F290" s="37">
        <v>0.93729939204818979</v>
      </c>
      <c r="G290" s="36">
        <v>85.702517999999998</v>
      </c>
      <c r="H290" s="37">
        <v>43.7</v>
      </c>
      <c r="I290" s="37">
        <v>-7.2919333910062036</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17.646223098403471</v>
      </c>
      <c r="F291" s="103">
        <v>2.124003743187707</v>
      </c>
      <c r="G291" s="102">
        <v>72.488142999999994</v>
      </c>
      <c r="H291" s="103">
        <v>31.28</v>
      </c>
      <c r="I291" s="103">
        <v>-1.6376627802529882</v>
      </c>
      <c r="J291" s="102">
        <v>-178534898</v>
      </c>
      <c r="K291" s="103">
        <v>-46.534319581597991</v>
      </c>
      <c r="L291" s="103">
        <v>149.25373134328359</v>
      </c>
      <c r="M291" s="103">
        <v>27.04</v>
      </c>
      <c r="N291" s="104">
        <v>0.22537048400226301</v>
      </c>
      <c r="O291" s="105">
        <v>352.84410359755424</v>
      </c>
      <c r="P291" s="104">
        <v>11.761470119918474</v>
      </c>
    </row>
    <row r="292" spans="1:16">
      <c r="A292" s="55" t="s">
        <v>160</v>
      </c>
      <c r="B292" s="55" t="s">
        <v>233</v>
      </c>
      <c r="C292" s="56">
        <v>1300173375</v>
      </c>
      <c r="D292" s="56">
        <v>270000000</v>
      </c>
      <c r="E292" s="57">
        <v>36.827735807509015</v>
      </c>
      <c r="F292" s="57">
        <v>34.099755377323163</v>
      </c>
      <c r="G292" s="56">
        <v>253.18759900000001</v>
      </c>
      <c r="H292" s="57">
        <v>4.29</v>
      </c>
      <c r="I292" s="57">
        <v>1.8379358074295915E-2</v>
      </c>
      <c r="J292" s="56">
        <v>-34355927</v>
      </c>
      <c r="K292" s="57">
        <v>-31.43562390268206</v>
      </c>
      <c r="L292" s="57">
        <v>148.14814814814815</v>
      </c>
      <c r="M292" s="57">
        <v>93.77</v>
      </c>
      <c r="N292" s="58">
        <v>48.800290493695904</v>
      </c>
      <c r="O292" s="59">
        <v>2236.1170617460712</v>
      </c>
      <c r="P292" s="58">
        <v>74.537235391535702</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290.2853140627538</v>
      </c>
      <c r="P293" s="43">
        <v>9.6761771354251263</v>
      </c>
    </row>
    <row r="294" spans="1:16">
      <c r="A294" s="80" t="s">
        <v>637</v>
      </c>
      <c r="B294" s="80" t="s">
        <v>352</v>
      </c>
      <c r="C294" s="81">
        <v>5401140707</v>
      </c>
      <c r="D294" s="81">
        <v>273000000</v>
      </c>
      <c r="E294" s="82">
        <v>27.691518927082573</v>
      </c>
      <c r="F294" s="82">
        <v>4.0573654105615491</v>
      </c>
      <c r="G294" s="81">
        <v>57.282293000000003</v>
      </c>
      <c r="H294" s="82">
        <v>25.22</v>
      </c>
      <c r="I294" s="82">
        <v>-1.1144407012727378</v>
      </c>
      <c r="J294" s="81">
        <v>66358096</v>
      </c>
      <c r="K294" s="82">
        <v>102.85105226647853</v>
      </c>
      <c r="L294" s="82">
        <v>146.52014652014651</v>
      </c>
      <c r="M294" s="82">
        <v>20.98</v>
      </c>
      <c r="N294" s="83">
        <v>48.971468798409411</v>
      </c>
      <c r="O294" s="84">
        <v>422.33237355517298</v>
      </c>
      <c r="P294" s="83">
        <v>14.077745785172432</v>
      </c>
    </row>
    <row r="295" spans="1:16">
      <c r="A295" s="55" t="s">
        <v>766</v>
      </c>
      <c r="B295" s="55" t="s">
        <v>233</v>
      </c>
      <c r="C295" s="56">
        <v>5199468670</v>
      </c>
      <c r="D295" s="56">
        <v>273350000</v>
      </c>
      <c r="E295" s="57">
        <v>19.51707914152723</v>
      </c>
      <c r="F295" s="57">
        <v>1.8789366959197511</v>
      </c>
      <c r="G295" s="56">
        <v>54.497838000000002</v>
      </c>
      <c r="H295" s="57">
        <v>37.619999999999997</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307.46285544778289</v>
      </c>
      <c r="P296" s="43">
        <v>10.248761848259429</v>
      </c>
    </row>
    <row r="297" spans="1:16">
      <c r="A297" s="75" t="s">
        <v>665</v>
      </c>
      <c r="B297" s="75" t="s">
        <v>350</v>
      </c>
      <c r="C297" s="76">
        <v>1571604579</v>
      </c>
      <c r="D297" s="76">
        <v>275000000</v>
      </c>
      <c r="E297" s="77">
        <v>25.049282506356064</v>
      </c>
      <c r="F297" s="77">
        <v>13.012614289016138</v>
      </c>
      <c r="G297" s="76">
        <v>204.47359800000001</v>
      </c>
      <c r="H297" s="77">
        <v>7.81</v>
      </c>
      <c r="I297" s="77">
        <v>-0.16742792061367595</v>
      </c>
      <c r="J297" s="76">
        <v>-81499033</v>
      </c>
      <c r="K297" s="77">
        <v>-23.619912152822721</v>
      </c>
      <c r="L297" s="77">
        <v>145.45454545454547</v>
      </c>
      <c r="M297" s="77">
        <v>74.349999999999994</v>
      </c>
      <c r="N297" s="78">
        <v>11.176025024455445</v>
      </c>
      <c r="O297" s="79">
        <v>177.08933982542604</v>
      </c>
      <c r="P297" s="78">
        <v>5.9029779941808682</v>
      </c>
    </row>
    <row r="298" spans="1:16">
      <c r="A298" s="60" t="s">
        <v>136</v>
      </c>
      <c r="B298" s="60" t="s">
        <v>287</v>
      </c>
      <c r="C298" s="61">
        <v>16338135196</v>
      </c>
      <c r="D298" s="61">
        <v>277292576</v>
      </c>
      <c r="E298" s="62">
        <v>26.356706657424809</v>
      </c>
      <c r="F298" s="62">
        <v>9.505017060905665</v>
      </c>
      <c r="G298" s="61">
        <v>137.36788300000001</v>
      </c>
      <c r="H298" s="62">
        <v>11.05</v>
      </c>
      <c r="I298" s="62">
        <v>0.16792661655333241</v>
      </c>
      <c r="J298" s="61">
        <v>-114083192</v>
      </c>
      <c r="K298" s="62">
        <v>-24.306172639349011</v>
      </c>
      <c r="L298" s="62">
        <v>144.25196872201872</v>
      </c>
      <c r="M298" s="62">
        <v>49.53</v>
      </c>
      <c r="N298" s="63">
        <v>30.453477499447047</v>
      </c>
      <c r="O298" s="64">
        <v>859.46660222352261</v>
      </c>
      <c r="P298" s="63">
        <v>28.648886740784086</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19.375819597168963</v>
      </c>
      <c r="F300" s="37">
        <v>1.5377634600927748</v>
      </c>
      <c r="G300" s="36">
        <v>51.990901999999998</v>
      </c>
      <c r="H300" s="37">
        <v>45.4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255.97920847175942</v>
      </c>
      <c r="P301" s="104">
        <v>8.5326402823919807</v>
      </c>
    </row>
    <row r="302" spans="1:16">
      <c r="A302" s="55" t="s">
        <v>32</v>
      </c>
      <c r="B302" s="55" t="s">
        <v>233</v>
      </c>
      <c r="C302" s="56">
        <v>2705096261</v>
      </c>
      <c r="D302" s="56">
        <v>284288125</v>
      </c>
      <c r="E302" s="57">
        <v>40.434560732272828</v>
      </c>
      <c r="F302" s="57">
        <v>14.223091707496691</v>
      </c>
      <c r="G302" s="56">
        <v>98.355564999999999</v>
      </c>
      <c r="H302" s="57">
        <v>10.06</v>
      </c>
      <c r="I302" s="57">
        <v>-0.12137308035415552</v>
      </c>
      <c r="J302" s="56">
        <v>10367317</v>
      </c>
      <c r="K302" s="57">
        <v>274.21571559932045</v>
      </c>
      <c r="L302" s="57">
        <v>140.70232444636932</v>
      </c>
      <c r="M302" s="57">
        <v>34.590000000000003</v>
      </c>
      <c r="N302" s="58">
        <v>39.457952659903924</v>
      </c>
      <c r="O302" s="59">
        <v>793.57687631470628</v>
      </c>
      <c r="P302" s="58">
        <v>26.452562543823543</v>
      </c>
    </row>
    <row r="303" spans="1:16">
      <c r="A303" s="55" t="s">
        <v>114</v>
      </c>
      <c r="B303" s="55" t="s">
        <v>233</v>
      </c>
      <c r="C303" s="56">
        <v>1413319947</v>
      </c>
      <c r="D303" s="56">
        <v>294204950</v>
      </c>
      <c r="E303" s="57">
        <v>67.875022514806574</v>
      </c>
      <c r="F303" s="57">
        <v>115.35329795573897</v>
      </c>
      <c r="G303" s="56">
        <v>733.94965300000001</v>
      </c>
      <c r="H303" s="57">
        <v>2.3199999999999998</v>
      </c>
      <c r="I303" s="57">
        <v>6.8145142791586455E-2</v>
      </c>
      <c r="J303" s="56">
        <v>-101180902</v>
      </c>
      <c r="K303" s="57">
        <v>-5.8154245353535199</v>
      </c>
      <c r="L303" s="57">
        <v>135.95964309913887</v>
      </c>
      <c r="M303" s="57">
        <v>86.34</v>
      </c>
      <c r="N303" s="58">
        <v>50.151909444614752</v>
      </c>
      <c r="O303" s="59">
        <v>467.46037607344681</v>
      </c>
      <c r="P303" s="58">
        <v>15.58201253578156</v>
      </c>
    </row>
    <row r="304" spans="1:16">
      <c r="A304" s="45" t="s">
        <v>130</v>
      </c>
      <c r="B304" s="45" t="s">
        <v>426</v>
      </c>
      <c r="C304" s="46">
        <v>753453064</v>
      </c>
      <c r="D304" s="46">
        <v>298200000</v>
      </c>
      <c r="E304" s="47">
        <v>45.21521249727855</v>
      </c>
      <c r="F304" s="47">
        <v>15.162713781783552</v>
      </c>
      <c r="G304" s="46">
        <v>83.863085999999996</v>
      </c>
      <c r="H304" s="47">
        <v>10.55</v>
      </c>
      <c r="I304" s="47">
        <v>-0.15613503665795392</v>
      </c>
      <c r="J304" s="46">
        <v>-7762713</v>
      </c>
      <c r="K304" s="47">
        <v>-384.14404860774835</v>
      </c>
      <c r="L304" s="47">
        <v>134.1381623071764</v>
      </c>
      <c r="M304" s="47">
        <v>28.12</v>
      </c>
      <c r="N304" s="48">
        <v>24.993520669107358</v>
      </c>
      <c r="O304" s="49">
        <v>156.19213418115339</v>
      </c>
      <c r="P304" s="48">
        <v>5.2064044727051133</v>
      </c>
    </row>
    <row r="305" spans="1:16">
      <c r="A305" s="40" t="s">
        <v>257</v>
      </c>
      <c r="B305" s="40" t="s">
        <v>255</v>
      </c>
      <c r="C305" s="41">
        <v>4481586649</v>
      </c>
      <c r="D305" s="41">
        <v>300000000</v>
      </c>
      <c r="E305" s="42">
        <v>18.540684937399231</v>
      </c>
      <c r="F305" s="42">
        <v>4.1201522083109401</v>
      </c>
      <c r="G305" s="41">
        <v>140.647705</v>
      </c>
      <c r="H305" s="42">
        <v>15.34</v>
      </c>
      <c r="I305" s="42">
        <v>-0.26103531375912681</v>
      </c>
      <c r="J305" s="41">
        <v>-211813709</v>
      </c>
      <c r="K305" s="42">
        <v>-21.245083810887802</v>
      </c>
      <c r="L305" s="42">
        <v>133.33333333333334</v>
      </c>
      <c r="M305" s="42">
        <v>46.88</v>
      </c>
      <c r="N305" s="43">
        <v>30.458782691895003</v>
      </c>
      <c r="O305" s="44">
        <v>336.55974830845355</v>
      </c>
      <c r="P305" s="43">
        <v>11.218658276948451</v>
      </c>
    </row>
    <row r="306" spans="1:16">
      <c r="A306" s="70" t="s">
        <v>698</v>
      </c>
      <c r="B306" s="70" t="s">
        <v>699</v>
      </c>
      <c r="C306" s="71">
        <v>1839661730</v>
      </c>
      <c r="D306" s="71">
        <v>300000000</v>
      </c>
      <c r="E306" s="72">
        <v>9.9773753037611925</v>
      </c>
      <c r="F306" s="72">
        <v>0.848416267326632</v>
      </c>
      <c r="G306" s="71">
        <v>153.859475</v>
      </c>
      <c r="H306" s="72">
        <v>26.06</v>
      </c>
      <c r="I306" s="72">
        <v>-2.7002311732486071</v>
      </c>
      <c r="J306" s="71">
        <v>378885188</v>
      </c>
      <c r="K306" s="72">
        <v>31.038426342494024</v>
      </c>
      <c r="L306" s="72">
        <v>133.33333333333334</v>
      </c>
      <c r="M306" s="72">
        <v>51.28</v>
      </c>
      <c r="N306" s="73">
        <v>0</v>
      </c>
      <c r="O306" s="74">
        <v>781.07118543230297</v>
      </c>
      <c r="P306" s="73">
        <v>26.035706181076765</v>
      </c>
    </row>
    <row r="307" spans="1:16">
      <c r="A307" s="40" t="s">
        <v>319</v>
      </c>
      <c r="B307" s="40" t="s">
        <v>255</v>
      </c>
      <c r="C307" s="41">
        <v>8232091507</v>
      </c>
      <c r="D307" s="41">
        <v>300000000</v>
      </c>
      <c r="E307" s="42">
        <v>40.247927231747568</v>
      </c>
      <c r="F307" s="42">
        <v>11.179979786596547</v>
      </c>
      <c r="G307" s="41">
        <v>75.779038999999997</v>
      </c>
      <c r="H307" s="42">
        <v>13.12</v>
      </c>
      <c r="I307" s="42">
        <v>-8.6164651029392303E-3</v>
      </c>
      <c r="J307" s="41">
        <v>46750790</v>
      </c>
      <c r="K307" s="42">
        <v>77.0040463487355</v>
      </c>
      <c r="L307" s="42">
        <v>133.33333333333334</v>
      </c>
      <c r="M307" s="42">
        <v>25.25</v>
      </c>
      <c r="N307" s="43">
        <v>59.146560517776486</v>
      </c>
      <c r="O307" s="44">
        <v>717.86368702175741</v>
      </c>
      <c r="P307" s="43">
        <v>23.928789567391913</v>
      </c>
    </row>
    <row r="308" spans="1:16">
      <c r="A308" s="80" t="s">
        <v>334</v>
      </c>
      <c r="B308" s="80" t="s">
        <v>352</v>
      </c>
      <c r="C308" s="81">
        <v>4344913335</v>
      </c>
      <c r="D308" s="81">
        <v>300000000</v>
      </c>
      <c r="E308" s="82">
        <v>3.3691090601659708</v>
      </c>
      <c r="F308" s="82">
        <v>0.25523553486105838</v>
      </c>
      <c r="G308" s="81">
        <v>263.25921499999998</v>
      </c>
      <c r="H308" s="82">
        <v>45.1</v>
      </c>
      <c r="I308" s="82">
        <v>-0.3501794041469708</v>
      </c>
      <c r="J308" s="81">
        <v>117445317</v>
      </c>
      <c r="K308" s="82">
        <v>112.39273167443534</v>
      </c>
      <c r="L308" s="82">
        <v>133.33333333333334</v>
      </c>
      <c r="M308" s="82">
        <v>87.75</v>
      </c>
      <c r="N308" s="83">
        <v>21.150241298793865</v>
      </c>
      <c r="O308" s="84">
        <v>1243.493342912361</v>
      </c>
      <c r="P308" s="83">
        <v>41.449778097078699</v>
      </c>
    </row>
    <row r="309" spans="1:16">
      <c r="A309" s="50" t="s">
        <v>401</v>
      </c>
      <c r="B309" s="50" t="s">
        <v>355</v>
      </c>
      <c r="C309" s="51">
        <v>3159865956</v>
      </c>
      <c r="D309" s="51">
        <v>300000000</v>
      </c>
      <c r="E309" s="52">
        <v>13.852209392767625</v>
      </c>
      <c r="F309" s="52">
        <v>1.3580597443889828</v>
      </c>
      <c r="G309" s="51">
        <v>82.764232000000007</v>
      </c>
      <c r="H309" s="52">
        <v>34.9</v>
      </c>
      <c r="I309" s="52">
        <v>-0.66096195393584622</v>
      </c>
      <c r="J309" s="51">
        <v>82928795</v>
      </c>
      <c r="K309" s="52">
        <v>122.99708442646489</v>
      </c>
      <c r="L309" s="52">
        <v>133.33333333333334</v>
      </c>
      <c r="M309" s="52">
        <v>27.58</v>
      </c>
      <c r="N309" s="53">
        <v>15.003075765692493</v>
      </c>
      <c r="O309" s="54">
        <v>171.74629832708555</v>
      </c>
      <c r="P309" s="53">
        <v>5.7248766109028519</v>
      </c>
    </row>
    <row r="310" spans="1:16">
      <c r="A310" s="75" t="s">
        <v>358</v>
      </c>
      <c r="B310" s="75" t="s">
        <v>679</v>
      </c>
      <c r="C310" s="76">
        <v>12992829112</v>
      </c>
      <c r="D310" s="76">
        <v>300000000</v>
      </c>
      <c r="E310" s="77">
        <v>13.329307882352863</v>
      </c>
      <c r="F310" s="77">
        <v>1.3067948904267512</v>
      </c>
      <c r="G310" s="76">
        <v>87.924075000000002</v>
      </c>
      <c r="H310" s="77">
        <v>34.14</v>
      </c>
      <c r="I310" s="77">
        <v>-0.32438958513154148</v>
      </c>
      <c r="J310" s="76">
        <v>-369030105</v>
      </c>
      <c r="K310" s="77">
        <v>-27.640021401505983</v>
      </c>
      <c r="L310" s="77">
        <v>133.33333333333334</v>
      </c>
      <c r="M310" s="77">
        <v>29.3</v>
      </c>
      <c r="N310" s="78">
        <v>38.873591189468115</v>
      </c>
      <c r="O310" s="79">
        <v>562.20998537157141</v>
      </c>
      <c r="P310" s="78">
        <v>18.740332845719045</v>
      </c>
    </row>
    <row r="311" spans="1:16">
      <c r="A311" s="90" t="s">
        <v>110</v>
      </c>
      <c r="B311" s="90" t="s">
        <v>609</v>
      </c>
      <c r="C311" s="91">
        <v>5800330455</v>
      </c>
      <c r="D311" s="91">
        <v>300000000</v>
      </c>
      <c r="E311" s="92">
        <v>28.28910332029206</v>
      </c>
      <c r="F311" s="92">
        <v>13.471001581091457</v>
      </c>
      <c r="G311" s="91">
        <v>195.306963</v>
      </c>
      <c r="H311" s="92">
        <v>7.24</v>
      </c>
      <c r="I311" s="92">
        <v>-0.16453595133047916</v>
      </c>
      <c r="J311" s="91">
        <v>-135829425</v>
      </c>
      <c r="K311" s="92">
        <v>-15.460567546391365</v>
      </c>
      <c r="L311" s="92">
        <v>133.33333333333334</v>
      </c>
      <c r="M311" s="92">
        <v>65.099999999999994</v>
      </c>
      <c r="N311" s="93">
        <v>21.105068641847289</v>
      </c>
      <c r="O311" s="94">
        <v>297.29844381515454</v>
      </c>
      <c r="P311" s="93">
        <v>9.9099481271718179</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20.294997777839807</v>
      </c>
      <c r="F313" s="47">
        <v>3.0698831913235223</v>
      </c>
      <c r="G313" s="46">
        <v>89.692524000000006</v>
      </c>
      <c r="H313" s="47">
        <v>21.98</v>
      </c>
      <c r="I313" s="47">
        <v>8.2530088113095701E-2</v>
      </c>
      <c r="J313" s="46">
        <v>-43799995</v>
      </c>
      <c r="K313" s="47">
        <v>-150.93609028950803</v>
      </c>
      <c r="L313" s="47">
        <v>133.11148086522462</v>
      </c>
      <c r="M313" s="47">
        <v>29.84</v>
      </c>
      <c r="N313" s="48">
        <v>27.2664171710788</v>
      </c>
      <c r="O313" s="49">
        <v>1303.2871378315099</v>
      </c>
      <c r="P313" s="48">
        <v>43.442904594383663</v>
      </c>
    </row>
    <row r="314" spans="1:16">
      <c r="A314" s="55" t="s">
        <v>159</v>
      </c>
      <c r="B314" s="55" t="s">
        <v>233</v>
      </c>
      <c r="C314" s="56">
        <v>10497610768</v>
      </c>
      <c r="D314" s="56">
        <v>303345000</v>
      </c>
      <c r="E314" s="57">
        <v>35.007833228944975</v>
      </c>
      <c r="F314" s="57">
        <v>10.491454593088569</v>
      </c>
      <c r="G314" s="56">
        <v>100.333235</v>
      </c>
      <c r="H314" s="57">
        <v>11.39</v>
      </c>
      <c r="I314" s="57">
        <v>8.4612846785130813E-2</v>
      </c>
      <c r="J314" s="56">
        <v>128453668</v>
      </c>
      <c r="K314" s="57">
        <v>25.976642410865214</v>
      </c>
      <c r="L314" s="57">
        <v>131.86306021196987</v>
      </c>
      <c r="M314" s="57">
        <v>33.07</v>
      </c>
      <c r="N314" s="58">
        <v>42.655630642885299</v>
      </c>
      <c r="O314" s="59">
        <v>1659.6724584993126</v>
      </c>
      <c r="P314" s="58">
        <v>55.32241528331042</v>
      </c>
    </row>
    <row r="315" spans="1:16">
      <c r="A315" s="40" t="s">
        <v>261</v>
      </c>
      <c r="B315" s="40" t="s">
        <v>255</v>
      </c>
      <c r="C315" s="41">
        <v>26090409000</v>
      </c>
      <c r="D315" s="41">
        <v>305117000</v>
      </c>
      <c r="E315" s="42">
        <v>17.276120792844964</v>
      </c>
      <c r="F315" s="42">
        <v>0.76515268501985212</v>
      </c>
      <c r="G315" s="41">
        <v>31.206356</v>
      </c>
      <c r="H315" s="42">
        <v>74.25</v>
      </c>
      <c r="I315" s="42">
        <v>-1.4028076684753046</v>
      </c>
      <c r="J315" s="41">
        <v>28632000</v>
      </c>
      <c r="K315" s="42">
        <v>788.58123777591504</v>
      </c>
      <c r="L315" s="42">
        <v>131.09725121838508</v>
      </c>
      <c r="M315" s="42">
        <v>10.220000000000001</v>
      </c>
      <c r="N315" s="43">
        <v>53.551947476257801</v>
      </c>
      <c r="O315" s="44">
        <v>123.28805805248092</v>
      </c>
      <c r="P315" s="43">
        <v>4.1096019350826971</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30.649437600808294</v>
      </c>
      <c r="F317" s="57">
        <v>9.7405754939957703</v>
      </c>
      <c r="G317" s="56">
        <v>118.75529</v>
      </c>
      <c r="H317" s="57">
        <v>10.99</v>
      </c>
      <c r="I317" s="57">
        <v>4.6361130951243723E-2</v>
      </c>
      <c r="J317" s="56">
        <v>49521257</v>
      </c>
      <c r="K317" s="57">
        <v>63.539857035535263</v>
      </c>
      <c r="L317" s="57">
        <v>127.12240427849011</v>
      </c>
      <c r="M317" s="57">
        <v>37.74</v>
      </c>
      <c r="N317" s="58">
        <v>46.025382095931761</v>
      </c>
      <c r="O317" s="59">
        <v>1717.0824861010155</v>
      </c>
      <c r="P317" s="58">
        <v>57.236082870033854</v>
      </c>
    </row>
    <row r="318" spans="1:16">
      <c r="A318" s="50" t="s">
        <v>283</v>
      </c>
      <c r="B318" s="50" t="s">
        <v>355</v>
      </c>
      <c r="C318" s="51">
        <v>5879015160</v>
      </c>
      <c r="D318" s="51">
        <v>322274086</v>
      </c>
      <c r="E318" s="52">
        <v>3.7877331037429518</v>
      </c>
      <c r="F318" s="52">
        <v>0.14333100030517654</v>
      </c>
      <c r="G318" s="51">
        <v>127.238255</v>
      </c>
      <c r="H318" s="52">
        <v>83</v>
      </c>
      <c r="I318" s="52">
        <v>3.1213933075472795</v>
      </c>
      <c r="J318" s="51">
        <v>307486341</v>
      </c>
      <c r="K318" s="52">
        <v>85.943573838292863</v>
      </c>
      <c r="L318" s="52">
        <v>124.11795343669053</v>
      </c>
      <c r="M318" s="52">
        <v>39.479999999999997</v>
      </c>
      <c r="N318" s="53">
        <v>31.807439687424072</v>
      </c>
      <c r="O318" s="54">
        <v>2040.3064656526469</v>
      </c>
      <c r="P318" s="53">
        <v>68.010215521754901</v>
      </c>
    </row>
    <row r="319" spans="1:16">
      <c r="A319" s="55" t="s">
        <v>744</v>
      </c>
      <c r="B319" s="55" t="s">
        <v>233</v>
      </c>
      <c r="C319" s="56">
        <v>25145763000</v>
      </c>
      <c r="D319" s="56">
        <v>322508000</v>
      </c>
      <c r="E319" s="57">
        <v>16.829418130439528</v>
      </c>
      <c r="F319" s="57">
        <v>0.35741745071375375</v>
      </c>
      <c r="G319" s="56">
        <v>16.157962000000001</v>
      </c>
      <c r="H319" s="57">
        <v>147.1</v>
      </c>
      <c r="I319" s="57">
        <v>5.8017202579044636</v>
      </c>
      <c r="J319" s="56">
        <v>-820079000</v>
      </c>
      <c r="K319" s="57">
        <v>-57.416624495932709</v>
      </c>
      <c r="L319" s="57">
        <v>124.02793109008148</v>
      </c>
      <c r="M319" s="57">
        <v>5.01</v>
      </c>
      <c r="N319" s="58">
        <v>43.228944814451651</v>
      </c>
      <c r="O319" s="59">
        <v>1626.7544681282523</v>
      </c>
      <c r="P319" s="58">
        <v>54.225148937608409</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327.31630086651074</v>
      </c>
      <c r="P320" s="28">
        <v>10.910543362217025</v>
      </c>
    </row>
    <row r="321" spans="1:16">
      <c r="A321" s="35" t="s">
        <v>361</v>
      </c>
      <c r="B321" s="35" t="s">
        <v>200</v>
      </c>
      <c r="C321" s="36">
        <v>6812645348</v>
      </c>
      <c r="D321" s="36">
        <v>324000000</v>
      </c>
      <c r="E321" s="37">
        <v>56.752662159551853</v>
      </c>
      <c r="F321" s="37">
        <v>7.9619335240673195</v>
      </c>
      <c r="G321" s="36">
        <v>32.008808999999999</v>
      </c>
      <c r="H321" s="37">
        <v>22.04</v>
      </c>
      <c r="I321" s="37">
        <v>-1.8449354843639298E-2</v>
      </c>
      <c r="J321" s="36">
        <v>-40736806</v>
      </c>
      <c r="K321" s="37">
        <v>-174.97689926893139</v>
      </c>
      <c r="L321" s="37">
        <v>123.45679012345678</v>
      </c>
      <c r="M321" s="37">
        <v>9.8699999999999992</v>
      </c>
      <c r="N321" s="38">
        <v>66.348617699494284</v>
      </c>
      <c r="O321" s="39">
        <v>462.09975665294019</v>
      </c>
      <c r="P321" s="38">
        <v>15.403325221764673</v>
      </c>
    </row>
    <row r="322" spans="1:16">
      <c r="A322" s="25" t="s">
        <v>172</v>
      </c>
      <c r="B322" s="25" t="s">
        <v>353</v>
      </c>
      <c r="C322" s="26">
        <v>446326737</v>
      </c>
      <c r="D322" s="26">
        <v>324000000</v>
      </c>
      <c r="E322" s="27">
        <v>33.904247292534798</v>
      </c>
      <c r="F322" s="27">
        <v>26.160684639301543</v>
      </c>
      <c r="G322" s="26">
        <v>267.548676</v>
      </c>
      <c r="H322" s="27">
        <v>4.41</v>
      </c>
      <c r="I322" s="27">
        <v>0.13682703746396996</v>
      </c>
      <c r="J322" s="26">
        <v>-12403957</v>
      </c>
      <c r="K322" s="27">
        <v>-104.48278722668903</v>
      </c>
      <c r="L322" s="27">
        <v>123.45679012345678</v>
      </c>
      <c r="M322" s="27">
        <v>82.57</v>
      </c>
      <c r="N322" s="28">
        <v>35.789087952675509</v>
      </c>
      <c r="O322" s="29">
        <v>1801.9864381481098</v>
      </c>
      <c r="P322" s="28">
        <v>60.066214604936995</v>
      </c>
    </row>
    <row r="323" spans="1:16">
      <c r="A323" s="55" t="s">
        <v>406</v>
      </c>
      <c r="B323" s="55" t="s">
        <v>233</v>
      </c>
      <c r="C323" s="56">
        <v>7271413193</v>
      </c>
      <c r="D323" s="56">
        <v>330000000</v>
      </c>
      <c r="E323" s="57">
        <v>63.749718604757724</v>
      </c>
      <c r="F323" s="57">
        <v>0.53071693810154619</v>
      </c>
      <c r="G323" s="56">
        <v>1.7811269999999999</v>
      </c>
      <c r="H323" s="57">
        <v>358.75</v>
      </c>
      <c r="I323" s="57">
        <v>1.924135466490384</v>
      </c>
      <c r="J323" s="56">
        <v>-339048262</v>
      </c>
      <c r="K323" s="57">
        <v>-354.28584500456753</v>
      </c>
      <c r="L323" s="57">
        <v>121.21212121212122</v>
      </c>
      <c r="M323" s="57">
        <v>0.53</v>
      </c>
      <c r="N323" s="58">
        <v>45.498581235768057</v>
      </c>
      <c r="O323" s="59">
        <v>405.64148280113045</v>
      </c>
      <c r="P323" s="58">
        <v>13.521382760037682</v>
      </c>
    </row>
    <row r="324" spans="1:16">
      <c r="A324" s="70" t="s">
        <v>774</v>
      </c>
      <c r="B324" s="70" t="s">
        <v>221</v>
      </c>
      <c r="C324" s="71">
        <v>1994126679</v>
      </c>
      <c r="D324" s="71">
        <v>330000000</v>
      </c>
      <c r="E324" s="72">
        <v>36.937797487786526</v>
      </c>
      <c r="F324" s="72">
        <v>13.991589957494895</v>
      </c>
      <c r="G324" s="71">
        <v>119.817104</v>
      </c>
      <c r="H324" s="72">
        <v>9.0399999999999991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1602.4094082079332</v>
      </c>
      <c r="P325" s="93">
        <v>53.413646940264442</v>
      </c>
    </row>
    <row r="326" spans="1:16">
      <c r="A326" s="35" t="s">
        <v>128</v>
      </c>
      <c r="B326" s="35" t="s">
        <v>208</v>
      </c>
      <c r="C326" s="36">
        <v>739991756</v>
      </c>
      <c r="D326" s="36">
        <v>331056000</v>
      </c>
      <c r="E326" s="37">
        <v>3.6819300360544105</v>
      </c>
      <c r="F326" s="37">
        <v>0.31776497338856874</v>
      </c>
      <c r="G326" s="36">
        <v>306.919645</v>
      </c>
      <c r="H326" s="37">
        <v>35.4</v>
      </c>
      <c r="I326" s="37">
        <v>1.029519834839931</v>
      </c>
      <c r="J326" s="36">
        <v>-113257471</v>
      </c>
      <c r="K326" s="37">
        <v>-102.30636352457491</v>
      </c>
      <c r="L326" s="37">
        <v>120.82547967715432</v>
      </c>
      <c r="M326" s="37">
        <v>92.7</v>
      </c>
      <c r="N326" s="38">
        <v>64.042258539502512</v>
      </c>
      <c r="O326" s="39">
        <v>2956.8402180487919</v>
      </c>
      <c r="P326" s="38">
        <v>98.561340601626398</v>
      </c>
    </row>
    <row r="327" spans="1:16">
      <c r="A327" s="70" t="s">
        <v>317</v>
      </c>
      <c r="B327" s="70" t="s">
        <v>221</v>
      </c>
      <c r="C327" s="71">
        <v>15253371409</v>
      </c>
      <c r="D327" s="71">
        <v>332007786</v>
      </c>
      <c r="E327" s="72">
        <v>65.78294864554374</v>
      </c>
      <c r="F327" s="72">
        <v>6.0041443914468866</v>
      </c>
      <c r="G327" s="71">
        <v>18.464296999999998</v>
      </c>
      <c r="H327" s="72">
        <v>32.94</v>
      </c>
      <c r="I327" s="72">
        <v>-0.77313537110416775</v>
      </c>
      <c r="J327" s="71">
        <v>85099618</v>
      </c>
      <c r="K327" s="72">
        <v>128.74625286802109</v>
      </c>
      <c r="L327" s="72">
        <v>120.4791022581621</v>
      </c>
      <c r="M327" s="72">
        <v>5.56</v>
      </c>
      <c r="N327" s="73">
        <v>29.746366599996623</v>
      </c>
      <c r="O327" s="74">
        <v>487.46693779646893</v>
      </c>
      <c r="P327" s="73">
        <v>16.248897926548963</v>
      </c>
    </row>
    <row r="328" spans="1:16">
      <c r="A328" s="30" t="s">
        <v>14</v>
      </c>
      <c r="B328" s="30" t="s">
        <v>349</v>
      </c>
      <c r="C328" s="31">
        <v>8079434926</v>
      </c>
      <c r="D328" s="31">
        <v>333000000</v>
      </c>
      <c r="E328" s="32">
        <v>1.3680273482210379</v>
      </c>
      <c r="F328" s="32">
        <v>1.6047618105070358E-2</v>
      </c>
      <c r="G328" s="31">
        <v>115.707533</v>
      </c>
      <c r="H328" s="32">
        <v>252.75</v>
      </c>
      <c r="I328" s="32">
        <v>5.4875146568746516</v>
      </c>
      <c r="J328" s="31">
        <v>1490626344</v>
      </c>
      <c r="K328" s="32">
        <v>57.189382398302762</v>
      </c>
      <c r="L328" s="32">
        <v>120.12012012012012</v>
      </c>
      <c r="M328" s="32">
        <v>34.74</v>
      </c>
      <c r="N328" s="33">
        <v>47.912031014503867</v>
      </c>
      <c r="O328" s="34">
        <v>1555.6620301634782</v>
      </c>
      <c r="P328" s="33">
        <v>51.855401005449274</v>
      </c>
    </row>
    <row r="329" spans="1:16">
      <c r="A329" s="70" t="s">
        <v>701</v>
      </c>
      <c r="B329" s="70" t="s">
        <v>699</v>
      </c>
      <c r="C329" s="71">
        <v>13307866000</v>
      </c>
      <c r="D329" s="71">
        <v>333333333</v>
      </c>
      <c r="E329" s="72">
        <v>0.20635256387901546</v>
      </c>
      <c r="F329" s="72">
        <v>1.8590321088771895E-4</v>
      </c>
      <c r="G329" s="71">
        <v>84.532953000000006</v>
      </c>
      <c r="H329" s="72">
        <v>2294</v>
      </c>
      <c r="I329" s="72">
        <v>-0.35612687092725537</v>
      </c>
      <c r="J329" s="71">
        <v>1179195000</v>
      </c>
      <c r="K329" s="72">
        <v>941.32013694935949</v>
      </c>
      <c r="L329" s="72">
        <v>120.00000012</v>
      </c>
      <c r="M329" s="72">
        <v>25.35</v>
      </c>
      <c r="N329" s="73">
        <v>0</v>
      </c>
      <c r="O329" s="74">
        <v>1457.3058586682532</v>
      </c>
      <c r="P329" s="73">
        <v>48.576861955608443</v>
      </c>
    </row>
    <row r="330" spans="1:16">
      <c r="A330" s="40" t="s">
        <v>262</v>
      </c>
      <c r="B330" s="40" t="s">
        <v>255</v>
      </c>
      <c r="C330" s="41">
        <v>35388745864</v>
      </c>
      <c r="D330" s="41">
        <v>334000000</v>
      </c>
      <c r="E330" s="42">
        <v>1.1721916749071741</v>
      </c>
      <c r="F330" s="42">
        <v>7.2812363338085702E-3</v>
      </c>
      <c r="G330" s="41">
        <v>70.556014000000005</v>
      </c>
      <c r="H330" s="42">
        <v>483.75</v>
      </c>
      <c r="I330" s="42">
        <v>12.907937076214637</v>
      </c>
      <c r="J330" s="41">
        <v>3685710974</v>
      </c>
      <c r="K330" s="42">
        <v>43.678953975407403</v>
      </c>
      <c r="L330" s="42">
        <v>119.76047904191617</v>
      </c>
      <c r="M330" s="42">
        <v>21.12</v>
      </c>
      <c r="N330" s="43">
        <v>41.265120286241007</v>
      </c>
      <c r="O330" s="44">
        <v>1779.2148113684577</v>
      </c>
      <c r="P330" s="43">
        <v>59.307160378948588</v>
      </c>
    </row>
    <row r="331" spans="1:16">
      <c r="A331" s="70" t="s">
        <v>78</v>
      </c>
      <c r="B331" s="70" t="s">
        <v>221</v>
      </c>
      <c r="C331" s="71">
        <v>6825401407</v>
      </c>
      <c r="D331" s="71">
        <v>335348000</v>
      </c>
      <c r="E331" s="72">
        <v>26.97074195824711</v>
      </c>
      <c r="F331" s="72">
        <v>10.053266292868569</v>
      </c>
      <c r="G331" s="71">
        <v>166.28656799999999</v>
      </c>
      <c r="H331" s="72">
        <v>8.92</v>
      </c>
      <c r="I331" s="72">
        <v>-7.1277143858630154E-2</v>
      </c>
      <c r="J331" s="71">
        <v>-244353964</v>
      </c>
      <c r="K331" s="72">
        <v>-10.979089334519657</v>
      </c>
      <c r="L331" s="72">
        <v>119.27907725705833</v>
      </c>
      <c r="M331" s="72">
        <v>49.58</v>
      </c>
      <c r="N331" s="73">
        <v>2.9868246776869745</v>
      </c>
      <c r="O331" s="74">
        <v>278.97827502213556</v>
      </c>
      <c r="P331" s="73">
        <v>9.2992758340711852</v>
      </c>
    </row>
    <row r="332" spans="1:16">
      <c r="A332" s="45" t="s">
        <v>266</v>
      </c>
      <c r="B332" s="45" t="s">
        <v>375</v>
      </c>
      <c r="C332" s="46">
        <v>26375357000</v>
      </c>
      <c r="D332" s="46">
        <v>335456000</v>
      </c>
      <c r="E332" s="47">
        <v>10.381351021856029</v>
      </c>
      <c r="F332" s="47">
        <v>1.2894576116609466</v>
      </c>
      <c r="G332" s="46">
        <v>158.330939</v>
      </c>
      <c r="H332" s="47">
        <v>24.34</v>
      </c>
      <c r="I332" s="47">
        <v>9.1164858872474497E-3</v>
      </c>
      <c r="J332" s="46">
        <v>-3142265000</v>
      </c>
      <c r="K332" s="47">
        <v>-2.5621467317365023</v>
      </c>
      <c r="L332" s="47">
        <v>119.24067537918535</v>
      </c>
      <c r="M332" s="47">
        <v>47.19</v>
      </c>
      <c r="N332" s="48">
        <v>82.337361774977069</v>
      </c>
      <c r="O332" s="49">
        <v>1490.9644726047752</v>
      </c>
      <c r="P332" s="48">
        <v>49.698815753492504</v>
      </c>
    </row>
    <row r="333" spans="1:16">
      <c r="A333" s="90" t="s">
        <v>164</v>
      </c>
      <c r="B333" s="90" t="s">
        <v>609</v>
      </c>
      <c r="C333" s="91">
        <v>19043468866</v>
      </c>
      <c r="D333" s="91">
        <v>336600000</v>
      </c>
      <c r="E333" s="92">
        <v>28.321334422250128</v>
      </c>
      <c r="F333" s="92">
        <v>5.609295785749679</v>
      </c>
      <c r="G333" s="91">
        <v>90.484284000000002</v>
      </c>
      <c r="H333" s="92">
        <v>15.61</v>
      </c>
      <c r="I333" s="92">
        <v>-0.24796685984064123</v>
      </c>
      <c r="J333" s="91">
        <v>27939397</v>
      </c>
      <c r="K333" s="92">
        <v>180.71256154884088</v>
      </c>
      <c r="L333" s="92">
        <v>118.83541295306001</v>
      </c>
      <c r="M333" s="92">
        <v>26.88</v>
      </c>
      <c r="N333" s="93">
        <v>0.1546630731356351</v>
      </c>
      <c r="O333" s="94">
        <v>321.31433386139832</v>
      </c>
      <c r="P333" s="93">
        <v>10.710477795379944</v>
      </c>
    </row>
    <row r="334" spans="1:16">
      <c r="A334" s="101" t="s">
        <v>469</v>
      </c>
      <c r="B334" s="101" t="s">
        <v>696</v>
      </c>
      <c r="C334" s="102">
        <v>443218015</v>
      </c>
      <c r="D334" s="102">
        <v>347500000</v>
      </c>
      <c r="E334" s="103">
        <v>30.311027075304096</v>
      </c>
      <c r="F334" s="103">
        <v>29.075325731706567</v>
      </c>
      <c r="G334" s="102">
        <v>335.80419000000001</v>
      </c>
      <c r="H334" s="103">
        <v>3.93</v>
      </c>
      <c r="I334" s="103">
        <v>-0.32742103028077185</v>
      </c>
      <c r="J334" s="102">
        <v>-20352695</v>
      </c>
      <c r="K334" s="103">
        <v>-51.221717811818039</v>
      </c>
      <c r="L334" s="103">
        <v>115.10791366906474</v>
      </c>
      <c r="M334" s="103">
        <v>96.63</v>
      </c>
      <c r="N334" s="104">
        <v>15.606924946468032</v>
      </c>
      <c r="O334" s="105">
        <v>738.28779983775678</v>
      </c>
      <c r="P334" s="104">
        <v>24.609593327925225</v>
      </c>
    </row>
    <row r="335" spans="1:16">
      <c r="A335" s="90" t="s">
        <v>389</v>
      </c>
      <c r="B335" s="90" t="s">
        <v>390</v>
      </c>
      <c r="C335" s="91">
        <v>1471327206</v>
      </c>
      <c r="D335" s="91">
        <v>350000000</v>
      </c>
      <c r="E335" s="92">
        <v>31.767077434832323</v>
      </c>
      <c r="F335" s="92">
        <v>12.966154055033602</v>
      </c>
      <c r="G335" s="91">
        <v>172.747309</v>
      </c>
      <c r="H335" s="92">
        <v>7.29</v>
      </c>
      <c r="I335" s="92">
        <v>-0.24165556590638995</v>
      </c>
      <c r="J335" s="91">
        <v>171355700</v>
      </c>
      <c r="K335" s="92">
        <v>14.29774439951516</v>
      </c>
      <c r="L335" s="92">
        <v>114.28571428571429</v>
      </c>
      <c r="M335" s="92">
        <v>49.35</v>
      </c>
      <c r="N335" s="93">
        <v>88.73511689090617</v>
      </c>
      <c r="O335" s="94">
        <v>842.54213614821367</v>
      </c>
      <c r="P335" s="93">
        <v>28.084737871607121</v>
      </c>
    </row>
    <row r="336" spans="1:16">
      <c r="A336" s="55" t="s">
        <v>456</v>
      </c>
      <c r="B336" s="55" t="s">
        <v>233</v>
      </c>
      <c r="C336" s="56">
        <v>10885731681</v>
      </c>
      <c r="D336" s="56">
        <v>350000000</v>
      </c>
      <c r="E336" s="57">
        <v>12.813493531259951</v>
      </c>
      <c r="F336" s="57">
        <v>2.2881238448678483</v>
      </c>
      <c r="G336" s="56">
        <v>185.064885</v>
      </c>
      <c r="H336" s="57">
        <v>16.87</v>
      </c>
      <c r="I336" s="57">
        <v>-1.4526133709413713</v>
      </c>
      <c r="J336" s="56">
        <v>260197818</v>
      </c>
      <c r="K336" s="57">
        <v>21.522086707122195</v>
      </c>
      <c r="L336" s="57">
        <v>114.28571428571429</v>
      </c>
      <c r="M336" s="57">
        <v>52.87</v>
      </c>
      <c r="N336" s="58">
        <v>39.128424600098072</v>
      </c>
      <c r="O336" s="59">
        <v>130.21816952127969</v>
      </c>
      <c r="P336" s="58">
        <v>4.3406056507093229</v>
      </c>
    </row>
    <row r="337" spans="1:16">
      <c r="A337" s="45" t="s">
        <v>333</v>
      </c>
      <c r="B337" s="45" t="s">
        <v>375</v>
      </c>
      <c r="C337" s="46">
        <v>1724268443</v>
      </c>
      <c r="D337" s="46">
        <v>350000000</v>
      </c>
      <c r="E337" s="47">
        <v>92.792095598128569</v>
      </c>
      <c r="F337" s="47">
        <v>132.5601365687551</v>
      </c>
      <c r="G337" s="46">
        <v>199.57396499999999</v>
      </c>
      <c r="H337" s="47">
        <v>2.16</v>
      </c>
      <c r="I337" s="47">
        <v>-4.3066672842551945E-2</v>
      </c>
      <c r="J337" s="46">
        <v>-48944132</v>
      </c>
      <c r="K337" s="47">
        <v>-14.302020924592146</v>
      </c>
      <c r="L337" s="47">
        <v>114.28571428571429</v>
      </c>
      <c r="M337" s="47">
        <v>57.02</v>
      </c>
      <c r="N337" s="48">
        <v>43.358127615100258</v>
      </c>
      <c r="O337" s="49">
        <v>163.70720909031951</v>
      </c>
      <c r="P337" s="48">
        <v>5.4569069696773171</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-1.0845227127921575E-2</v>
      </c>
      <c r="J339" s="46">
        <v>-44318667</v>
      </c>
      <c r="K339" s="47">
        <v>-7.9086313674551629</v>
      </c>
      <c r="L339" s="47">
        <v>114.12268188302426</v>
      </c>
      <c r="M339" s="47">
        <v>72.22</v>
      </c>
      <c r="N339" s="48">
        <v>28.747426451344154</v>
      </c>
      <c r="O339" s="49">
        <v>313.18254157809906</v>
      </c>
      <c r="P339" s="48">
        <v>10.439418052603303</v>
      </c>
    </row>
    <row r="340" spans="1:16">
      <c r="A340" s="30" t="s">
        <v>729</v>
      </c>
      <c r="B340" s="30" t="s">
        <v>349</v>
      </c>
      <c r="C340" s="31">
        <v>6782904588</v>
      </c>
      <c r="D340" s="31">
        <v>351991314</v>
      </c>
      <c r="E340" s="32">
        <v>5.7020409789260187</v>
      </c>
      <c r="F340" s="32">
        <v>0.12272257418084734</v>
      </c>
      <c r="G340" s="31">
        <v>53.715555000000002</v>
      </c>
      <c r="H340" s="32">
        <v>130.6</v>
      </c>
      <c r="I340" s="32">
        <v>-10.445916246027224</v>
      </c>
      <c r="J340" s="31">
        <v>-557334135</v>
      </c>
      <c r="K340" s="32">
        <v>-83.36624392833933</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0.87874201549951791</v>
      </c>
      <c r="G341" s="96">
        <v>128.94884099999999</v>
      </c>
      <c r="H341" s="97">
        <v>32.08</v>
      </c>
      <c r="I341" s="97">
        <v>-1.8739012847561725</v>
      </c>
      <c r="J341" s="96">
        <v>247915948</v>
      </c>
      <c r="K341" s="97">
        <v>44.390044645292441</v>
      </c>
      <c r="L341" s="97">
        <v>112.67605633802818</v>
      </c>
      <c r="M341" s="97">
        <v>36.32</v>
      </c>
      <c r="N341" s="98">
        <v>81.716508291447752</v>
      </c>
      <c r="O341" s="99">
        <v>671.16339179524095</v>
      </c>
      <c r="P341" s="98">
        <v>22.372113059841364</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791.74038742437392</v>
      </c>
      <c r="P342" s="38">
        <v>26.391346247479131</v>
      </c>
    </row>
    <row r="343" spans="1:16">
      <c r="A343" s="25" t="s">
        <v>462</v>
      </c>
      <c r="B343" s="25" t="s">
        <v>353</v>
      </c>
      <c r="C343" s="26">
        <v>13842631067</v>
      </c>
      <c r="D343" s="26">
        <v>361000000</v>
      </c>
      <c r="E343" s="27">
        <v>22.638796195595575</v>
      </c>
      <c r="F343" s="27">
        <v>2.9862546096287526</v>
      </c>
      <c r="G343" s="26">
        <v>83.034749000000005</v>
      </c>
      <c r="H343" s="27">
        <v>21.28</v>
      </c>
      <c r="I343" s="27">
        <v>0.17710244950443155</v>
      </c>
      <c r="J343" s="26">
        <v>-428282693</v>
      </c>
      <c r="K343" s="27">
        <v>-17.70092540255882</v>
      </c>
      <c r="L343" s="27">
        <v>110.80332409972299</v>
      </c>
      <c r="M343" s="27">
        <v>23</v>
      </c>
      <c r="N343" s="28">
        <v>49.621464949248171</v>
      </c>
      <c r="O343" s="29">
        <v>833.84978072984495</v>
      </c>
      <c r="P343" s="28">
        <v>27.794992690994832</v>
      </c>
    </row>
    <row r="344" spans="1:16">
      <c r="A344" s="30" t="s">
        <v>246</v>
      </c>
      <c r="B344" s="30" t="s">
        <v>349</v>
      </c>
      <c r="C344" s="31">
        <v>77122493000</v>
      </c>
      <c r="D344" s="31">
        <v>363281000</v>
      </c>
      <c r="E344" s="32">
        <v>0.83136861614955526</v>
      </c>
      <c r="F344" s="32">
        <v>8.6033839517460804E-3</v>
      </c>
      <c r="G344" s="31">
        <v>180.39090300000001</v>
      </c>
      <c r="H344" s="32">
        <v>266.75</v>
      </c>
      <c r="I344" s="32">
        <v>-1.8496581275053927</v>
      </c>
      <c r="J344" s="31">
        <v>-2888679000</v>
      </c>
      <c r="K344" s="32">
        <v>-33.452227125270753</v>
      </c>
      <c r="L344" s="32">
        <v>110.1076026546943</v>
      </c>
      <c r="M344" s="32">
        <v>49.65</v>
      </c>
      <c r="N344" s="33">
        <v>68.397809674502398</v>
      </c>
      <c r="O344" s="34">
        <v>193.46324715893178</v>
      </c>
      <c r="P344" s="33">
        <v>6.4487749052977259</v>
      </c>
    </row>
    <row r="345" spans="1:16">
      <c r="A345" s="35" t="s">
        <v>430</v>
      </c>
      <c r="B345" s="35" t="s">
        <v>208</v>
      </c>
      <c r="C345" s="36">
        <v>5872170565</v>
      </c>
      <c r="D345" s="36">
        <v>368000000</v>
      </c>
      <c r="E345" s="37">
        <v>12.459373844299632</v>
      </c>
      <c r="F345" s="37">
        <v>0.91505389573293416</v>
      </c>
      <c r="G345" s="36">
        <v>84.545681999999999</v>
      </c>
      <c r="H345" s="37">
        <v>37.979999999999997</v>
      </c>
      <c r="I345" s="37">
        <v>-1.187043576954494</v>
      </c>
      <c r="J345" s="36">
        <v>48198916</v>
      </c>
      <c r="K345" s="37">
        <v>282.49597978510553</v>
      </c>
      <c r="L345" s="37">
        <v>108.69565217391305</v>
      </c>
      <c r="M345" s="37">
        <v>22.97</v>
      </c>
      <c r="N345" s="38">
        <v>54.967134518471845</v>
      </c>
      <c r="O345" s="39">
        <v>113.80527069539878</v>
      </c>
      <c r="P345" s="38">
        <v>3.7935090231799591</v>
      </c>
    </row>
    <row r="346" spans="1:16">
      <c r="A346" s="55" t="s">
        <v>237</v>
      </c>
      <c r="B346" s="55" t="s">
        <v>233</v>
      </c>
      <c r="C346" s="56">
        <v>49023532000</v>
      </c>
      <c r="D346" s="56">
        <v>369276000</v>
      </c>
      <c r="E346" s="57">
        <v>2.7359334315227222</v>
      </c>
      <c r="F346" s="57">
        <v>8.4192183166358014E-2</v>
      </c>
      <c r="G346" s="56">
        <v>164.20942500000001</v>
      </c>
      <c r="H346" s="57">
        <v>89.05</v>
      </c>
      <c r="I346" s="57">
        <v>-0.89126466883776334</v>
      </c>
      <c r="J346" s="56">
        <v>1835127000</v>
      </c>
      <c r="K346" s="57">
        <v>17.707923211854002</v>
      </c>
      <c r="L346" s="57">
        <v>108.32006412547796</v>
      </c>
      <c r="M346" s="57">
        <v>44.46</v>
      </c>
      <c r="N346" s="58">
        <v>61.504934906907543</v>
      </c>
      <c r="O346" s="59">
        <v>444.45409688429459</v>
      </c>
      <c r="P346" s="58">
        <v>14.815136562809819</v>
      </c>
    </row>
    <row r="347" spans="1:16">
      <c r="A347" s="30" t="s">
        <v>247</v>
      </c>
      <c r="B347" s="30" t="s">
        <v>349</v>
      </c>
      <c r="C347" s="31">
        <v>35055157000</v>
      </c>
      <c r="D347" s="31">
        <v>370000000</v>
      </c>
      <c r="E347" s="32">
        <v>2.4666898206617835</v>
      </c>
      <c r="F347" s="32">
        <v>3.2051582908806955E-2</v>
      </c>
      <c r="G347" s="31">
        <v>79.204424000000003</v>
      </c>
      <c r="H347" s="32">
        <v>204.8</v>
      </c>
      <c r="I347" s="32">
        <v>9.0153723841544888</v>
      </c>
      <c r="J347" s="31">
        <v>-539398000</v>
      </c>
      <c r="K347" s="32">
        <v>-142.67757759576418</v>
      </c>
      <c r="L347" s="32">
        <v>108.10810810810811</v>
      </c>
      <c r="M347" s="32">
        <v>21.4</v>
      </c>
      <c r="N347" s="33">
        <v>54.907104870057175</v>
      </c>
      <c r="O347" s="34">
        <v>1858.8598456375498</v>
      </c>
      <c r="P347" s="33">
        <v>61.961994854584994</v>
      </c>
    </row>
    <row r="348" spans="1:16">
      <c r="A348" s="45" t="s">
        <v>55</v>
      </c>
      <c r="B348" s="45" t="s">
        <v>375</v>
      </c>
      <c r="C348" s="46">
        <v>3590822435</v>
      </c>
      <c r="D348" s="46">
        <v>372475397</v>
      </c>
      <c r="E348" s="47">
        <v>5.7722216081069684</v>
      </c>
      <c r="F348" s="47">
        <v>0.4427691565746148</v>
      </c>
      <c r="G348" s="46">
        <v>194.679441</v>
      </c>
      <c r="H348" s="47">
        <v>35.6</v>
      </c>
      <c r="I348" s="47">
        <v>-1.0252471051667627</v>
      </c>
      <c r="J348" s="46">
        <v>47613264</v>
      </c>
      <c r="K348" s="47">
        <v>273.8026717723028</v>
      </c>
      <c r="L348" s="47">
        <v>107.38964324132259</v>
      </c>
      <c r="M348" s="47">
        <v>52.26</v>
      </c>
      <c r="N348" s="48">
        <v>40.345835379165877</v>
      </c>
      <c r="O348" s="49">
        <v>840.05688518846091</v>
      </c>
      <c r="P348" s="48">
        <v>28.001896172948697</v>
      </c>
    </row>
    <row r="349" spans="1:16">
      <c r="A349" s="40" t="s">
        <v>74</v>
      </c>
      <c r="B349" s="40" t="s">
        <v>255</v>
      </c>
      <c r="C349" s="41">
        <v>633089921</v>
      </c>
      <c r="D349" s="41">
        <v>375000000</v>
      </c>
      <c r="E349" s="42">
        <v>19.163586120197845</v>
      </c>
      <c r="F349" s="42">
        <v>5.6780995911697323</v>
      </c>
      <c r="G349" s="41">
        <v>217.20958099999999</v>
      </c>
      <c r="H349" s="42">
        <v>9.61</v>
      </c>
      <c r="I349" s="42">
        <v>0.2582580715697258</v>
      </c>
      <c r="J349" s="41">
        <v>6803042</v>
      </c>
      <c r="K349" s="42">
        <v>496.1015969032677</v>
      </c>
      <c r="L349" s="42">
        <v>106.66666666666667</v>
      </c>
      <c r="M349" s="42">
        <v>57.92</v>
      </c>
      <c r="N349" s="43">
        <v>63.007723594808695</v>
      </c>
      <c r="O349" s="44">
        <v>1494.6226615081514</v>
      </c>
      <c r="P349" s="43">
        <v>49.820755383605047</v>
      </c>
    </row>
    <row r="350" spans="1:16">
      <c r="A350" s="25" t="s">
        <v>170</v>
      </c>
      <c r="B350" s="25" t="s">
        <v>353</v>
      </c>
      <c r="C350" s="26">
        <v>6815590152</v>
      </c>
      <c r="D350" s="26">
        <v>380000000</v>
      </c>
      <c r="E350" s="27">
        <v>15.354076598693709</v>
      </c>
      <c r="F350" s="27">
        <v>1.8366120333365681</v>
      </c>
      <c r="G350" s="26">
        <v>113.969858</v>
      </c>
      <c r="H350" s="27">
        <v>22.86</v>
      </c>
      <c r="I350" s="27">
        <v>0.6919917579986965</v>
      </c>
      <c r="J350" s="26">
        <v>-422832425</v>
      </c>
      <c r="K350" s="27">
        <v>-19.771425996953759</v>
      </c>
      <c r="L350" s="27">
        <v>105.26315789473684</v>
      </c>
      <c r="M350" s="27">
        <v>29.99</v>
      </c>
      <c r="N350" s="28">
        <v>56.972341440900088</v>
      </c>
      <c r="O350" s="29">
        <v>2243.7355284681416</v>
      </c>
      <c r="P350" s="28">
        <v>74.791184282271388</v>
      </c>
    </row>
    <row r="351" spans="1:16">
      <c r="A351" s="101" t="s">
        <v>437</v>
      </c>
      <c r="B351" s="101" t="s">
        <v>696</v>
      </c>
      <c r="C351" s="102">
        <v>26585946865</v>
      </c>
      <c r="D351" s="102">
        <v>385000000</v>
      </c>
      <c r="E351" s="103">
        <v>15.662855163072251</v>
      </c>
      <c r="F351" s="103">
        <v>1.9372733658716452</v>
      </c>
      <c r="G351" s="102">
        <v>117.04502599999999</v>
      </c>
      <c r="H351" s="103">
        <v>21.82</v>
      </c>
      <c r="I351" s="103">
        <v>-0.43658852468442072</v>
      </c>
      <c r="J351" s="102">
        <v>-1360985632</v>
      </c>
      <c r="K351" s="103">
        <v>-5.9405476515713866</v>
      </c>
      <c r="L351" s="103">
        <v>103.8961038961039</v>
      </c>
      <c r="M351" s="103">
        <v>30.4</v>
      </c>
      <c r="N351" s="104">
        <v>4.7881423273020793</v>
      </c>
      <c r="O351" s="105">
        <v>860.16208474286782</v>
      </c>
      <c r="P351" s="104">
        <v>28.672069491428928</v>
      </c>
    </row>
    <row r="352" spans="1:16">
      <c r="A352" s="35" t="s">
        <v>48</v>
      </c>
      <c r="B352" s="35" t="s">
        <v>200</v>
      </c>
      <c r="C352" s="36">
        <v>4404805235</v>
      </c>
      <c r="D352" s="36">
        <v>385499653</v>
      </c>
      <c r="E352" s="37">
        <v>22.377619735917516</v>
      </c>
      <c r="F352" s="37">
        <v>2.4186813530799638</v>
      </c>
      <c r="G352" s="36">
        <v>74.176674000000006</v>
      </c>
      <c r="H352" s="37">
        <v>24.1</v>
      </c>
      <c r="I352" s="37">
        <v>0.33012752638807186</v>
      </c>
      <c r="J352" s="36">
        <v>-306785046</v>
      </c>
      <c r="K352" s="37">
        <v>-30.157896522765977</v>
      </c>
      <c r="L352" s="37">
        <v>103.76144229629178</v>
      </c>
      <c r="M352" s="37">
        <v>19.239999999999998</v>
      </c>
      <c r="N352" s="38">
        <v>25.79853448839917</v>
      </c>
      <c r="O352" s="39">
        <v>1554.1970577234165</v>
      </c>
      <c r="P352" s="38">
        <v>51.80656859078055</v>
      </c>
    </row>
    <row r="353" spans="1:16">
      <c r="A353" s="55" t="s">
        <v>451</v>
      </c>
      <c r="B353" s="55" t="s">
        <v>233</v>
      </c>
      <c r="C353" s="56">
        <v>4310209139</v>
      </c>
      <c r="D353" s="56">
        <v>386500000</v>
      </c>
      <c r="E353" s="57">
        <v>37.527756989133465</v>
      </c>
      <c r="F353" s="57">
        <v>8.8269450756517625</v>
      </c>
      <c r="G353" s="56">
        <v>94.595506999999998</v>
      </c>
      <c r="H353" s="57">
        <v>11.27</v>
      </c>
      <c r="I353" s="57">
        <v>-1.0631354950665806</v>
      </c>
      <c r="J353" s="56">
        <v>-57974808</v>
      </c>
      <c r="K353" s="57">
        <v>-73.333576197440792</v>
      </c>
      <c r="L353" s="57">
        <v>103.49288486416559</v>
      </c>
      <c r="M353" s="57">
        <v>24.47</v>
      </c>
      <c r="N353" s="58">
        <v>43.902153588705914</v>
      </c>
      <c r="O353" s="59">
        <v>436.17085704993258</v>
      </c>
      <c r="P353" s="58">
        <v>14.539028568331085</v>
      </c>
    </row>
    <row r="354" spans="1:16">
      <c r="A354" s="75" t="s">
        <v>747</v>
      </c>
      <c r="B354" s="75" t="s">
        <v>350</v>
      </c>
      <c r="C354" s="76">
        <v>27589684000</v>
      </c>
      <c r="D354" s="76">
        <v>388080000</v>
      </c>
      <c r="E354" s="77">
        <v>1.8132809578414519</v>
      </c>
      <c r="F354" s="77">
        <v>3.3858269134734137E-2</v>
      </c>
      <c r="G354" s="76">
        <v>160.34344200000001</v>
      </c>
      <c r="H354" s="77">
        <v>137.6</v>
      </c>
      <c r="I354" s="77">
        <v>3.5166546018425042</v>
      </c>
      <c r="J354" s="76">
        <v>1392015000</v>
      </c>
      <c r="K354" s="77">
        <v>38.473033695757586</v>
      </c>
      <c r="L354" s="77">
        <v>103.07153164296021</v>
      </c>
      <c r="M354" s="77">
        <v>41.31</v>
      </c>
      <c r="N354" s="78">
        <v>17.164443081372468</v>
      </c>
      <c r="O354" s="79">
        <v>1874.151616479719</v>
      </c>
      <c r="P354" s="78">
        <v>62.471720549323969</v>
      </c>
    </row>
    <row r="355" spans="1:16">
      <c r="A355" s="30" t="s">
        <v>545</v>
      </c>
      <c r="B355" s="30" t="s">
        <v>357</v>
      </c>
      <c r="C355" s="31">
        <v>1049965568</v>
      </c>
      <c r="D355" s="31">
        <v>390000000</v>
      </c>
      <c r="E355" s="32">
        <v>43.853864451871097</v>
      </c>
      <c r="F355" s="32">
        <v>18.740967714474827</v>
      </c>
      <c r="G355" s="31">
        <v>151.529539</v>
      </c>
      <c r="H355" s="32">
        <v>6.02</v>
      </c>
      <c r="I355" s="32">
        <v>-1.0654071442800772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57.799330377417782</v>
      </c>
      <c r="F356" s="32">
        <v>16.467045691572018</v>
      </c>
      <c r="G356" s="31">
        <v>74.35284</v>
      </c>
      <c r="H356" s="32">
        <v>9.31</v>
      </c>
      <c r="I356" s="32">
        <v>-0.74327637224419796</v>
      </c>
      <c r="J356" s="31">
        <v>-173746692</v>
      </c>
      <c r="K356" s="32">
        <v>-20.201823468385804</v>
      </c>
      <c r="L356" s="32">
        <v>102.56410256410257</v>
      </c>
      <c r="M356" s="32">
        <v>19.059999999999999</v>
      </c>
      <c r="N356" s="33">
        <v>15.224085130305236</v>
      </c>
      <c r="O356" s="34">
        <v>210.60533869901997</v>
      </c>
      <c r="P356" s="33">
        <v>7.020177956633999</v>
      </c>
    </row>
    <row r="357" spans="1:16">
      <c r="A357" s="60" t="s">
        <v>420</v>
      </c>
      <c r="B357" s="60" t="s">
        <v>287</v>
      </c>
      <c r="C357" s="61">
        <v>7850147630</v>
      </c>
      <c r="D357" s="61">
        <v>390000000</v>
      </c>
      <c r="E357" s="62">
        <v>118.25677685241851</v>
      </c>
      <c r="F357" s="62">
        <v>15.161125237489554</v>
      </c>
      <c r="G357" s="61">
        <v>16.107241999999999</v>
      </c>
      <c r="H357" s="62">
        <v>21</v>
      </c>
      <c r="I357" s="62">
        <v>5.3324103571377179E-2</v>
      </c>
      <c r="J357" s="61">
        <v>-154878371</v>
      </c>
      <c r="K357" s="62">
        <v>-50.362099947448442</v>
      </c>
      <c r="L357" s="62">
        <v>102.56410256410257</v>
      </c>
      <c r="M357" s="62">
        <v>4.13</v>
      </c>
      <c r="N357" s="63">
        <v>14.244928020982345</v>
      </c>
      <c r="O357" s="64">
        <v>1426.0940117429886</v>
      </c>
      <c r="P357" s="63">
        <v>47.536467058099625</v>
      </c>
    </row>
    <row r="358" spans="1:16">
      <c r="A358" s="50" t="s">
        <v>279</v>
      </c>
      <c r="B358" s="50" t="s">
        <v>355</v>
      </c>
      <c r="C358" s="51">
        <v>4414419520</v>
      </c>
      <c r="D358" s="51">
        <v>393516000</v>
      </c>
      <c r="E358" s="52">
        <v>19.263379323696949</v>
      </c>
      <c r="F358" s="52">
        <v>4.0793299644946561</v>
      </c>
      <c r="G358" s="51">
        <v>160.62860900000001</v>
      </c>
      <c r="H358" s="52">
        <v>12.93</v>
      </c>
      <c r="I358" s="52">
        <v>-7.4260911845763999E-2</v>
      </c>
      <c r="J358" s="51">
        <v>14989579</v>
      </c>
      <c r="K358" s="52">
        <v>315.03166299733971</v>
      </c>
      <c r="L358" s="52">
        <v>101.64770936886937</v>
      </c>
      <c r="M358" s="52">
        <v>40.81</v>
      </c>
      <c r="N358" s="53">
        <v>70.900911805112401</v>
      </c>
      <c r="O358" s="54">
        <v>384.35173743515406</v>
      </c>
      <c r="P358" s="53">
        <v>12.811724581171802</v>
      </c>
    </row>
    <row r="359" spans="1:16">
      <c r="A359" s="70" t="s">
        <v>709</v>
      </c>
      <c r="B359" s="70" t="s">
        <v>699</v>
      </c>
      <c r="C359" s="71">
        <v>5985751000</v>
      </c>
      <c r="D359" s="71">
        <v>397500000</v>
      </c>
      <c r="E359" s="72">
        <v>45.082222648249235</v>
      </c>
      <c r="F359" s="72">
        <v>3.740580362776027</v>
      </c>
      <c r="G359" s="71">
        <v>33.254894999999998</v>
      </c>
      <c r="H359" s="72">
        <v>26.7</v>
      </c>
      <c r="I359" s="72">
        <v>-9.5884203324882122E-2</v>
      </c>
      <c r="J359" s="71">
        <v>682431000</v>
      </c>
      <c r="K359" s="72">
        <v>17.660686574906475</v>
      </c>
      <c r="L359" s="72">
        <v>100.62893081761007</v>
      </c>
      <c r="M359" s="72">
        <v>8.36</v>
      </c>
      <c r="N359" s="73">
        <v>0</v>
      </c>
      <c r="O359" s="74">
        <v>510.09101641072107</v>
      </c>
      <c r="P359" s="73">
        <v>17.003033880357368</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408.35134590969994</v>
      </c>
      <c r="P360" s="28">
        <v>13.611711530323332</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1263.3271303063207</v>
      </c>
      <c r="P361" s="73">
        <v>42.110904343544021</v>
      </c>
    </row>
    <row r="362" spans="1:16">
      <c r="A362" s="60" t="s">
        <v>20</v>
      </c>
      <c r="B362" s="60" t="s">
        <v>287</v>
      </c>
      <c r="C362" s="61">
        <v>1735116415</v>
      </c>
      <c r="D362" s="61">
        <v>400000000</v>
      </c>
      <c r="E362" s="62">
        <v>24.543912741481417</v>
      </c>
      <c r="F362" s="62">
        <v>6.8177535393003934</v>
      </c>
      <c r="G362" s="61">
        <v>175.248232</v>
      </c>
      <c r="H362" s="62">
        <v>9.3000000000000007</v>
      </c>
      <c r="I362" s="62">
        <v>0.21309137071572337</v>
      </c>
      <c r="J362" s="61">
        <v>-80036018</v>
      </c>
      <c r="K362" s="62">
        <v>-44.979748992509847</v>
      </c>
      <c r="L362" s="62">
        <v>100</v>
      </c>
      <c r="M362" s="62">
        <v>43.81</v>
      </c>
      <c r="N362" s="63">
        <v>62.669573509340381</v>
      </c>
      <c r="O362" s="64">
        <v>1567.903530533149</v>
      </c>
      <c r="P362" s="63">
        <v>52.263451017771636</v>
      </c>
    </row>
    <row r="363" spans="1:16">
      <c r="A363" s="70" t="s">
        <v>22</v>
      </c>
      <c r="B363" s="70" t="s">
        <v>221</v>
      </c>
      <c r="C363" s="71">
        <v>6246124497</v>
      </c>
      <c r="D363" s="71">
        <v>400000000</v>
      </c>
      <c r="E363" s="72">
        <v>47.049258691880048</v>
      </c>
      <c r="F363" s="72">
        <v>16.803306675671447</v>
      </c>
      <c r="G363" s="71">
        <v>112.187603</v>
      </c>
      <c r="H363" s="72">
        <v>7.58</v>
      </c>
      <c r="I363" s="72">
        <v>-8.1823793297170155E-2</v>
      </c>
      <c r="J363" s="71">
        <v>5617957</v>
      </c>
      <c r="K363" s="72">
        <v>498.40182116025454</v>
      </c>
      <c r="L363" s="72">
        <v>100</v>
      </c>
      <c r="M363" s="72">
        <v>28.04</v>
      </c>
      <c r="N363" s="73">
        <v>18.423591177382772</v>
      </c>
      <c r="O363" s="74">
        <v>1239.3124691804003</v>
      </c>
      <c r="P363" s="73">
        <v>41.310415639346679</v>
      </c>
    </row>
    <row r="364" spans="1:16">
      <c r="A364" s="25" t="s">
        <v>69</v>
      </c>
      <c r="B364" s="25" t="s">
        <v>376</v>
      </c>
      <c r="C364" s="26">
        <v>1771741339</v>
      </c>
      <c r="D364" s="26">
        <v>400000000</v>
      </c>
      <c r="E364" s="27">
        <v>1.4305390328297265</v>
      </c>
      <c r="F364" s="27">
        <v>5.1090679743918802E-2</v>
      </c>
      <c r="G364" s="26">
        <v>398.89761299999998</v>
      </c>
      <c r="H364" s="27">
        <v>70.099999999999994</v>
      </c>
      <c r="I364" s="27">
        <v>-0.19463759316292339</v>
      </c>
      <c r="J364" s="26">
        <v>207480419</v>
      </c>
      <c r="K364" s="27">
        <v>134.95249399896383</v>
      </c>
      <c r="L364" s="27">
        <v>100</v>
      </c>
      <c r="M364" s="27">
        <v>99.72</v>
      </c>
      <c r="N364" s="28">
        <v>66.533330743728257</v>
      </c>
      <c r="O364" s="29">
        <v>1594.3310671984639</v>
      </c>
      <c r="P364" s="28">
        <v>53.144368906615462</v>
      </c>
    </row>
    <row r="365" spans="1:16">
      <c r="A365" s="75" t="s">
        <v>188</v>
      </c>
      <c r="B365" s="75" t="s">
        <v>679</v>
      </c>
      <c r="C365" s="76">
        <v>3014472211</v>
      </c>
      <c r="D365" s="76">
        <v>400000000</v>
      </c>
      <c r="E365" s="77">
        <v>44.930088781855432</v>
      </c>
      <c r="F365" s="77">
        <v>18.720870325773095</v>
      </c>
      <c r="G365" s="76">
        <v>129.881788</v>
      </c>
      <c r="H365" s="77">
        <v>6.88</v>
      </c>
      <c r="I365" s="77">
        <v>-0.26940691480345258</v>
      </c>
      <c r="J365" s="76">
        <v>44096898</v>
      </c>
      <c r="K365" s="77">
        <v>54.425597011381619</v>
      </c>
      <c r="L365" s="77">
        <v>100</v>
      </c>
      <c r="M365" s="77">
        <v>32.35</v>
      </c>
      <c r="N365" s="78">
        <v>54.297609710812118</v>
      </c>
      <c r="O365" s="79">
        <v>38.236915386876831</v>
      </c>
      <c r="P365" s="78">
        <v>1.2745638462292277</v>
      </c>
    </row>
    <row r="366" spans="1:16">
      <c r="A366" s="65" t="s">
        <v>444</v>
      </c>
      <c r="B366" s="65" t="s">
        <v>393</v>
      </c>
      <c r="C366" s="66">
        <v>8884541574</v>
      </c>
      <c r="D366" s="66">
        <v>400000000</v>
      </c>
      <c r="E366" s="67">
        <v>16.739517044845837</v>
      </c>
      <c r="F366" s="67">
        <v>1.394959753737153</v>
      </c>
      <c r="G366" s="66">
        <v>79.448606999999996</v>
      </c>
      <c r="H366" s="67">
        <v>30.08</v>
      </c>
      <c r="I366" s="67">
        <v>1.1311288777394921</v>
      </c>
      <c r="J366" s="66">
        <v>72826471</v>
      </c>
      <c r="K366" s="67">
        <v>164.77525047176871</v>
      </c>
      <c r="L366" s="67">
        <v>100</v>
      </c>
      <c r="M366" s="67">
        <v>19.86</v>
      </c>
      <c r="N366" s="68">
        <v>20.278681507637572</v>
      </c>
      <c r="O366" s="69">
        <v>1752.5876374885595</v>
      </c>
      <c r="P366" s="68">
        <v>58.419587916285316</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39.451298713082863</v>
      </c>
      <c r="F368" s="57">
        <v>7.0098256419834515</v>
      </c>
      <c r="G368" s="56">
        <v>416.05720400000001</v>
      </c>
      <c r="H368" s="57">
        <v>13.95</v>
      </c>
      <c r="I368" s="57">
        <v>0.46354207943673847</v>
      </c>
      <c r="J368" s="56">
        <v>82863015</v>
      </c>
      <c r="K368" s="57">
        <v>67.919324441670383</v>
      </c>
      <c r="L368" s="57">
        <v>99.50248756218906</v>
      </c>
      <c r="M368" s="57">
        <v>18.079999999999998</v>
      </c>
      <c r="N368" s="58">
        <v>26.173369447757011</v>
      </c>
      <c r="O368" s="59">
        <v>1587.6270007551461</v>
      </c>
      <c r="P368" s="58">
        <v>52.920900025171541</v>
      </c>
    </row>
    <row r="369" spans="1:16">
      <c r="A369" s="50" t="s">
        <v>88</v>
      </c>
      <c r="B369" s="50" t="s">
        <v>355</v>
      </c>
      <c r="C369" s="51">
        <v>919494030</v>
      </c>
      <c r="D369" s="51">
        <v>402170000</v>
      </c>
      <c r="E369" s="52">
        <v>15.565918263556931</v>
      </c>
      <c r="F369" s="52">
        <v>2.1502678888636</v>
      </c>
      <c r="G369" s="51">
        <v>145.268338</v>
      </c>
      <c r="H369" s="52">
        <v>17.690000000000001</v>
      </c>
      <c r="I369" s="52">
        <v>-0.14124064716777696</v>
      </c>
      <c r="J369" s="51">
        <v>-57888264</v>
      </c>
      <c r="K369" s="52">
        <v>-125.05229039171049</v>
      </c>
      <c r="L369" s="52">
        <v>99.460427182534744</v>
      </c>
      <c r="M369" s="52">
        <v>36.119999999999997</v>
      </c>
      <c r="N369" s="53">
        <v>28.948460304915347</v>
      </c>
      <c r="O369" s="54">
        <v>804.17359204753586</v>
      </c>
      <c r="P369" s="53">
        <v>26.80578640158453</v>
      </c>
    </row>
    <row r="370" spans="1:16">
      <c r="A370" s="35" t="s">
        <v>632</v>
      </c>
      <c r="B370" s="35" t="s">
        <v>208</v>
      </c>
      <c r="C370" s="36">
        <v>16201756742</v>
      </c>
      <c r="D370" s="36">
        <v>411441018</v>
      </c>
      <c r="E370" s="37">
        <v>14.016297365751033</v>
      </c>
      <c r="F370" s="37">
        <v>0.55846489921832798</v>
      </c>
      <c r="G370" s="36">
        <v>46.332011000000001</v>
      </c>
      <c r="H370" s="37">
        <v>61.6</v>
      </c>
      <c r="I370" s="37">
        <v>0.61750003402178066</v>
      </c>
      <c r="J370" s="36">
        <v>-1023520289</v>
      </c>
      <c r="K370" s="37">
        <v>-24.521157389582534</v>
      </c>
      <c r="L370" s="37">
        <v>97.219281136427682</v>
      </c>
      <c r="M370" s="37">
        <v>11.26</v>
      </c>
      <c r="N370" s="38">
        <v>56.519867545663011</v>
      </c>
      <c r="O370" s="39">
        <v>1893.1171526972535</v>
      </c>
      <c r="P370" s="38">
        <v>63.103905089908451</v>
      </c>
    </row>
    <row r="371" spans="1:16">
      <c r="A371" s="25" t="s">
        <v>638</v>
      </c>
      <c r="B371" s="25" t="s">
        <v>353</v>
      </c>
      <c r="C371" s="26">
        <v>4561332204</v>
      </c>
      <c r="D371" s="26">
        <v>413000000</v>
      </c>
      <c r="E371" s="27">
        <v>43.191049404807465</v>
      </c>
      <c r="F371" s="27">
        <v>13.072351514772235</v>
      </c>
      <c r="G371" s="26">
        <v>112.701047</v>
      </c>
      <c r="H371" s="27">
        <v>8.2200000000000006</v>
      </c>
      <c r="I371" s="27">
        <v>-0.11712119066515216</v>
      </c>
      <c r="J371" s="26">
        <v>-320710072</v>
      </c>
      <c r="K371" s="27">
        <v>-10.302139809316621</v>
      </c>
      <c r="L371" s="27">
        <v>96.852300242130752</v>
      </c>
      <c r="M371" s="27">
        <v>27.28</v>
      </c>
      <c r="N371" s="28">
        <v>66.311507968125198</v>
      </c>
      <c r="O371" s="29">
        <v>697.65442972684184</v>
      </c>
      <c r="P371" s="28">
        <v>23.255147657561395</v>
      </c>
    </row>
    <row r="372" spans="1:16">
      <c r="A372" s="60" t="s">
        <v>290</v>
      </c>
      <c r="B372" s="60" t="s">
        <v>287</v>
      </c>
      <c r="C372" s="61">
        <v>6286808537</v>
      </c>
      <c r="D372" s="61">
        <v>424397982</v>
      </c>
      <c r="E372" s="62">
        <v>70.235941462810814</v>
      </c>
      <c r="F372" s="62">
        <v>27.5825775340322</v>
      </c>
      <c r="G372" s="61">
        <v>82.424139999999994</v>
      </c>
      <c r="H372" s="62">
        <v>6.91</v>
      </c>
      <c r="I372" s="62">
        <v>-3.3158797634167847E-2</v>
      </c>
      <c r="J372" s="61">
        <v>-167012251</v>
      </c>
      <c r="K372" s="62">
        <v>-15.246713200698073</v>
      </c>
      <c r="L372" s="62">
        <v>94.25115503965803</v>
      </c>
      <c r="M372" s="62">
        <v>19.420000000000002</v>
      </c>
      <c r="N372" s="63">
        <v>44.429348955154651</v>
      </c>
      <c r="O372" s="64">
        <v>471.47574715690996</v>
      </c>
      <c r="P372" s="63">
        <v>15.715858238563666</v>
      </c>
    </row>
    <row r="373" spans="1:16">
      <c r="A373" s="90" t="s">
        <v>408</v>
      </c>
      <c r="B373" s="90" t="s">
        <v>390</v>
      </c>
      <c r="C373" s="91">
        <v>3803390886</v>
      </c>
      <c r="D373" s="91">
        <v>431419816</v>
      </c>
      <c r="E373" s="92">
        <v>23.452393193146484</v>
      </c>
      <c r="F373" s="92">
        <v>3.6240636650382765</v>
      </c>
      <c r="G373" s="91">
        <v>107.825118</v>
      </c>
      <c r="H373" s="92">
        <v>15.82</v>
      </c>
      <c r="I373" s="92">
        <v>0.45256653763826199</v>
      </c>
      <c r="J373" s="91">
        <v>30120129</v>
      </c>
      <c r="K373" s="92">
        <v>214.84958580356678</v>
      </c>
      <c r="L373" s="92">
        <v>92.717113392862785</v>
      </c>
      <c r="M373" s="92">
        <v>24.99</v>
      </c>
      <c r="N373" s="93">
        <v>36.937959851473011</v>
      </c>
      <c r="O373" s="94">
        <v>2360.0360012889614</v>
      </c>
      <c r="P373" s="93">
        <v>78.667866709632051</v>
      </c>
    </row>
    <row r="374" spans="1:16">
      <c r="A374" s="30" t="s">
        <v>348</v>
      </c>
      <c r="B374" s="30" t="s">
        <v>349</v>
      </c>
      <c r="C374" s="31">
        <v>82316348000</v>
      </c>
      <c r="D374" s="31">
        <v>435000000</v>
      </c>
      <c r="E374" s="32">
        <v>2.3773556117229591</v>
      </c>
      <c r="F374" s="32">
        <v>4.9235903732483363E-2</v>
      </c>
      <c r="G374" s="31">
        <v>143.01765399999999</v>
      </c>
      <c r="H374" s="32">
        <v>112.8</v>
      </c>
      <c r="I374" s="32">
        <v>1.810198922640083</v>
      </c>
      <c r="J374" s="31">
        <v>116650000</v>
      </c>
      <c r="K374" s="32">
        <v>413.93056150878698</v>
      </c>
      <c r="L374" s="32">
        <v>91.954022988505741</v>
      </c>
      <c r="M374" s="32">
        <v>34.29</v>
      </c>
      <c r="N374" s="33">
        <v>35.71142611858204</v>
      </c>
      <c r="O374" s="34">
        <v>2278.2616037796274</v>
      </c>
      <c r="P374" s="33">
        <v>75.942053459320917</v>
      </c>
    </row>
    <row r="375" spans="1:16">
      <c r="A375" s="35" t="s">
        <v>633</v>
      </c>
      <c r="B375" s="35" t="s">
        <v>208</v>
      </c>
      <c r="C375" s="36">
        <v>11730613818</v>
      </c>
      <c r="D375" s="36">
        <v>437197170</v>
      </c>
      <c r="E375" s="37">
        <v>18.180432735326722</v>
      </c>
      <c r="F375" s="37">
        <v>2.5990036622559112</v>
      </c>
      <c r="G375" s="36">
        <v>129.50326799999999</v>
      </c>
      <c r="H375" s="37">
        <v>16.989999999999998</v>
      </c>
      <c r="I375" s="37">
        <v>0.13598443512518443</v>
      </c>
      <c r="J375" s="36">
        <v>147302768</v>
      </c>
      <c r="K375" s="37">
        <v>47.48827747758277</v>
      </c>
      <c r="L375" s="37">
        <v>91.491900553702123</v>
      </c>
      <c r="M375" s="37">
        <v>29.62</v>
      </c>
      <c r="N375" s="38">
        <v>13.468328786144243</v>
      </c>
      <c r="O375" s="39">
        <v>1373.9117519569145</v>
      </c>
      <c r="P375" s="38">
        <v>45.797058398563813</v>
      </c>
    </row>
    <row r="376" spans="1:16">
      <c r="A376" s="30" t="s">
        <v>111</v>
      </c>
      <c r="B376" s="30" t="s">
        <v>349</v>
      </c>
      <c r="C376" s="31">
        <v>640246857</v>
      </c>
      <c r="D376" s="31">
        <v>450000000</v>
      </c>
      <c r="E376" s="32">
        <v>100.31700172545243</v>
      </c>
      <c r="F376" s="32">
        <v>222.92667050100539</v>
      </c>
      <c r="G376" s="31">
        <v>332.285709</v>
      </c>
      <c r="H376" s="32">
        <v>1.2</v>
      </c>
      <c r="I376" s="32">
        <v>-3.4328914773327002E-2</v>
      </c>
      <c r="J376" s="31">
        <v>-234342255</v>
      </c>
      <c r="K376" s="32">
        <v>-1.9202682845225671</v>
      </c>
      <c r="L376" s="32">
        <v>88.888888888888886</v>
      </c>
      <c r="M376" s="32">
        <v>73.84</v>
      </c>
      <c r="N376" s="33">
        <v>37.534695210672801</v>
      </c>
      <c r="O376" s="34">
        <v>584.7655244382795</v>
      </c>
      <c r="P376" s="33">
        <v>19.492184147942648</v>
      </c>
    </row>
    <row r="377" spans="1:16">
      <c r="A377" s="35" t="s">
        <v>211</v>
      </c>
      <c r="B377" s="35" t="s">
        <v>208</v>
      </c>
      <c r="C377" s="36">
        <v>15338755000</v>
      </c>
      <c r="D377" s="36">
        <v>460000000</v>
      </c>
      <c r="E377" s="37">
        <v>3.7615751897032896</v>
      </c>
      <c r="F377" s="37">
        <v>0.12204981147642081</v>
      </c>
      <c r="G377" s="36">
        <v>175.77502699999999</v>
      </c>
      <c r="H377" s="37">
        <v>60.5</v>
      </c>
      <c r="I377" s="37">
        <v>-0.65345377908607816</v>
      </c>
      <c r="J377" s="36">
        <v>167767000</v>
      </c>
      <c r="K377" s="37">
        <v>183.70716529472423</v>
      </c>
      <c r="L377" s="37">
        <v>86.956521739130437</v>
      </c>
      <c r="M377" s="37">
        <v>38.21</v>
      </c>
      <c r="N377" s="38">
        <v>44.753513851165764</v>
      </c>
      <c r="O377" s="39">
        <v>1274.1438616617997</v>
      </c>
      <c r="P377" s="38">
        <v>42.471462055393324</v>
      </c>
    </row>
    <row r="378" spans="1:16">
      <c r="A378" s="25" t="s">
        <v>273</v>
      </c>
      <c r="B378" s="25" t="s">
        <v>353</v>
      </c>
      <c r="C378" s="26">
        <v>7127430217</v>
      </c>
      <c r="D378" s="26">
        <v>460000000</v>
      </c>
      <c r="E378" s="27">
        <v>12.878250309399965</v>
      </c>
      <c r="F378" s="27">
        <v>1.1198478529913012</v>
      </c>
      <c r="G378" s="26">
        <v>119.470669</v>
      </c>
      <c r="H378" s="27">
        <v>26</v>
      </c>
      <c r="I378" s="27">
        <v>-9.7495352809751523E-2</v>
      </c>
      <c r="J378" s="26">
        <v>6350791</v>
      </c>
      <c r="K378" s="27">
        <v>1810.7980564940651</v>
      </c>
      <c r="L378" s="27">
        <v>86.956521739130437</v>
      </c>
      <c r="M378" s="27">
        <v>25.97</v>
      </c>
      <c r="N378" s="28">
        <v>26.686013538602005</v>
      </c>
      <c r="O378" s="29">
        <v>259.15133215677281</v>
      </c>
      <c r="P378" s="28">
        <v>8.6383777385590932</v>
      </c>
    </row>
    <row r="379" spans="1:16">
      <c r="A379" s="70" t="s">
        <v>23</v>
      </c>
      <c r="B379" s="70" t="s">
        <v>221</v>
      </c>
      <c r="C379" s="71">
        <v>5228066628</v>
      </c>
      <c r="D379" s="71">
        <v>469768118</v>
      </c>
      <c r="E379" s="72">
        <v>50.693343416714882</v>
      </c>
      <c r="F379" s="72">
        <v>21.582283460417756</v>
      </c>
      <c r="G379" s="71">
        <v>141.922583</v>
      </c>
      <c r="H379" s="72">
        <v>5.56</v>
      </c>
      <c r="I379" s="72">
        <v>-0.14028621180894696</v>
      </c>
      <c r="J379" s="71">
        <v>-49137165</v>
      </c>
      <c r="K379" s="72">
        <v>-47.801711596507452</v>
      </c>
      <c r="L379" s="72">
        <v>85.148392296813981</v>
      </c>
      <c r="M379" s="72">
        <v>30.21</v>
      </c>
      <c r="N379" s="73">
        <v>20.320273280154019</v>
      </c>
      <c r="O379" s="74">
        <v>159.5506767611021</v>
      </c>
      <c r="P379" s="73">
        <v>5.3183558920367364</v>
      </c>
    </row>
    <row r="380" spans="1:16">
      <c r="A380" s="60" t="s">
        <v>360</v>
      </c>
      <c r="B380" s="60" t="s">
        <v>287</v>
      </c>
      <c r="C380" s="61">
        <v>7693162624</v>
      </c>
      <c r="D380" s="61">
        <v>474600000</v>
      </c>
      <c r="E380" s="62">
        <v>10.795643214531763</v>
      </c>
      <c r="F380" s="62">
        <v>0.71083828582831354</v>
      </c>
      <c r="G380" s="61">
        <v>113.270408</v>
      </c>
      <c r="H380" s="62">
        <v>32.72</v>
      </c>
      <c r="I380" s="62">
        <v>-1.7042478053428314</v>
      </c>
      <c r="J380" s="61">
        <v>-76940951</v>
      </c>
      <c r="K380" s="62">
        <v>-197.38773439387305</v>
      </c>
      <c r="L380" s="62">
        <v>84.281500210703754</v>
      </c>
      <c r="M380" s="62">
        <v>23.86</v>
      </c>
      <c r="N380" s="63">
        <v>41.768005346141983</v>
      </c>
      <c r="O380" s="64">
        <v>538.58804902147062</v>
      </c>
      <c r="P380" s="63">
        <v>17.952934967382355</v>
      </c>
    </row>
    <row r="381" spans="1:16">
      <c r="A381" s="60" t="s">
        <v>19</v>
      </c>
      <c r="B381" s="60" t="s">
        <v>287</v>
      </c>
      <c r="C381" s="61">
        <v>4880226905</v>
      </c>
      <c r="D381" s="61">
        <v>480000000</v>
      </c>
      <c r="E381" s="62">
        <v>27.059141108225525</v>
      </c>
      <c r="F381" s="62">
        <v>8.0533158060195014</v>
      </c>
      <c r="G381" s="61">
        <v>200.330117</v>
      </c>
      <c r="H381" s="62">
        <v>7.38</v>
      </c>
      <c r="I381" s="62">
        <v>-0.36950479141989589</v>
      </c>
      <c r="J381" s="61">
        <v>35267669</v>
      </c>
      <c r="K381" s="62">
        <v>95.271394318688877</v>
      </c>
      <c r="L381" s="62">
        <v>83.333333333333329</v>
      </c>
      <c r="M381" s="62">
        <v>41.73</v>
      </c>
      <c r="N381" s="63">
        <v>25.272516359951695</v>
      </c>
      <c r="O381" s="64">
        <v>417.90610728178081</v>
      </c>
      <c r="P381" s="63">
        <v>13.930203576059361</v>
      </c>
    </row>
    <row r="382" spans="1:16">
      <c r="A382" s="40" t="s">
        <v>341</v>
      </c>
      <c r="B382" s="40" t="s">
        <v>255</v>
      </c>
      <c r="C382" s="41">
        <v>3823224810</v>
      </c>
      <c r="D382" s="41">
        <v>486200000</v>
      </c>
      <c r="E382" s="42">
        <v>18.853463583793676</v>
      </c>
      <c r="F382" s="42">
        <v>2.154287625553462</v>
      </c>
      <c r="G382" s="41">
        <v>116.492937</v>
      </c>
      <c r="H382" s="42">
        <v>18.22</v>
      </c>
      <c r="I382" s="42">
        <v>-0.57038809474402541</v>
      </c>
      <c r="J382" s="41">
        <v>161327589</v>
      </c>
      <c r="K382" s="42">
        <v>54.247386043809286</v>
      </c>
      <c r="L382" s="42">
        <v>82.270670505964617</v>
      </c>
      <c r="M382" s="42">
        <v>23.95</v>
      </c>
      <c r="N382" s="43">
        <v>70.499041182838283</v>
      </c>
      <c r="O382" s="44">
        <v>879.54220915728274</v>
      </c>
      <c r="P382" s="43">
        <v>29.318073638576092</v>
      </c>
    </row>
    <row r="383" spans="1:16">
      <c r="A383" s="60" t="s">
        <v>73</v>
      </c>
      <c r="B383" s="60" t="s">
        <v>287</v>
      </c>
      <c r="C383" s="61">
        <v>4342116936</v>
      </c>
      <c r="D383" s="61">
        <v>490000000</v>
      </c>
      <c r="E383" s="62">
        <v>47.003598172443695</v>
      </c>
      <c r="F383" s="62">
        <v>10.658412284000837</v>
      </c>
      <c r="G383" s="61">
        <v>88.016211999999996</v>
      </c>
      <c r="H383" s="62">
        <v>9.67</v>
      </c>
      <c r="I383" s="62">
        <v>-9.2317945880582286E-2</v>
      </c>
      <c r="J383" s="61">
        <v>111486274</v>
      </c>
      <c r="K383" s="62">
        <v>39.556439028539067</v>
      </c>
      <c r="L383" s="62">
        <v>81.632653061224488</v>
      </c>
      <c r="M383" s="62">
        <v>17.96</v>
      </c>
      <c r="N383" s="63">
        <v>24.591625636326011</v>
      </c>
      <c r="O383" s="64">
        <v>117.77097515889221</v>
      </c>
      <c r="P383" s="63">
        <v>3.9256991719630738</v>
      </c>
    </row>
    <row r="384" spans="1:16">
      <c r="A384" s="50" t="s">
        <v>184</v>
      </c>
      <c r="B384" s="50" t="s">
        <v>355</v>
      </c>
      <c r="C384" s="51">
        <v>5647873743</v>
      </c>
      <c r="D384" s="51">
        <v>494000000</v>
      </c>
      <c r="E384" s="52">
        <v>4.9988591153829551</v>
      </c>
      <c r="F384" s="52">
        <v>0.3747832595128921</v>
      </c>
      <c r="G384" s="51">
        <v>292.914446</v>
      </c>
      <c r="H384" s="52">
        <v>27.32</v>
      </c>
      <c r="I384" s="52">
        <v>-1.3882768204080946</v>
      </c>
      <c r="J384" s="51">
        <v>-217874647</v>
      </c>
      <c r="K384" s="52">
        <v>-61.218687826491347</v>
      </c>
      <c r="L384" s="52">
        <v>80.97165991902834</v>
      </c>
      <c r="M384" s="52">
        <v>59.29</v>
      </c>
      <c r="N384" s="53">
        <v>27.205207999841747</v>
      </c>
      <c r="O384" s="54">
        <v>4.0422595987750043</v>
      </c>
      <c r="P384" s="53">
        <v>0.13474198662583348</v>
      </c>
    </row>
    <row r="385" spans="1:16">
      <c r="A385" s="35" t="s">
        <v>215</v>
      </c>
      <c r="B385" s="35" t="s">
        <v>208</v>
      </c>
      <c r="C385" s="36">
        <v>3274896343</v>
      </c>
      <c r="D385" s="36">
        <v>500000000</v>
      </c>
      <c r="E385" s="37">
        <v>11.171402550040204</v>
      </c>
      <c r="F385" s="37">
        <v>1.2412669500044671</v>
      </c>
      <c r="G385" s="36">
        <v>189.86396500000001</v>
      </c>
      <c r="H385" s="37">
        <v>18.86</v>
      </c>
      <c r="I385" s="37">
        <v>0.4509972893848655</v>
      </c>
      <c r="J385" s="36">
        <v>223475323</v>
      </c>
      <c r="K385" s="37">
        <v>40.272902972826223</v>
      </c>
      <c r="L385" s="37">
        <v>80</v>
      </c>
      <c r="M385" s="37">
        <v>37.97</v>
      </c>
      <c r="N385" s="38">
        <v>70.159724080812026</v>
      </c>
      <c r="O385" s="39">
        <v>1598.7623504904009</v>
      </c>
      <c r="P385" s="38">
        <v>53.292078349680033</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265.29054417302473</v>
      </c>
      <c r="P386" s="38">
        <v>8.843018139100824</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1147.8965372573871</v>
      </c>
      <c r="P387" s="33">
        <v>38.26321790857957</v>
      </c>
    </row>
    <row r="388" spans="1:16">
      <c r="A388" s="65" t="s">
        <v>392</v>
      </c>
      <c r="B388" s="65" t="s">
        <v>393</v>
      </c>
      <c r="C388" s="66">
        <v>2102739086</v>
      </c>
      <c r="D388" s="66">
        <v>500000000</v>
      </c>
      <c r="E388" s="67">
        <v>23.801193391836666</v>
      </c>
      <c r="F388" s="67">
        <v>3.1734924522448886</v>
      </c>
      <c r="G388" s="66">
        <v>109.220557</v>
      </c>
      <c r="H388" s="67">
        <v>15.39</v>
      </c>
      <c r="I388" s="67">
        <v>-0.59164991551415369</v>
      </c>
      <c r="J388" s="66">
        <v>36441663</v>
      </c>
      <c r="K388" s="67">
        <v>205.80839024827159</v>
      </c>
      <c r="L388" s="67">
        <v>80</v>
      </c>
      <c r="M388" s="67">
        <v>21.84</v>
      </c>
      <c r="N388" s="68">
        <v>17.293000450887352</v>
      </c>
      <c r="O388" s="69">
        <v>955.49516106319436</v>
      </c>
      <c r="P388" s="68">
        <v>31.849838702106478</v>
      </c>
    </row>
    <row r="389" spans="1:16">
      <c r="A389" s="85" t="s">
        <v>396</v>
      </c>
      <c r="B389" s="85" t="s">
        <v>607</v>
      </c>
      <c r="C389" s="86">
        <v>6926934061</v>
      </c>
      <c r="D389" s="86">
        <v>500000000</v>
      </c>
      <c r="E389" s="87">
        <v>8.4381278494502983</v>
      </c>
      <c r="F389" s="87">
        <v>0.37502790442001327</v>
      </c>
      <c r="G389" s="86">
        <v>101.92848499999999</v>
      </c>
      <c r="H389" s="87">
        <v>46.52</v>
      </c>
      <c r="I389" s="87">
        <v>-0.3087300079561146</v>
      </c>
      <c r="J389" s="86">
        <v>852352853</v>
      </c>
      <c r="K389" s="87">
        <v>26.397518258790882</v>
      </c>
      <c r="L389" s="87">
        <v>80</v>
      </c>
      <c r="M389" s="87">
        <v>20.38</v>
      </c>
      <c r="N389" s="88">
        <v>39.736357104147906</v>
      </c>
      <c r="O389" s="89">
        <v>1681.7506330796639</v>
      </c>
      <c r="P389" s="88">
        <v>56.058354435988797</v>
      </c>
    </row>
    <row r="390" spans="1:16">
      <c r="A390" s="30" t="s">
        <v>7</v>
      </c>
      <c r="B390" s="30" t="s">
        <v>349</v>
      </c>
      <c r="C390" s="31">
        <v>83965464000</v>
      </c>
      <c r="D390" s="31">
        <v>500000000</v>
      </c>
      <c r="E390" s="32">
        <v>8.3470642540312152</v>
      </c>
      <c r="F390" s="32">
        <v>0.3882355466991263</v>
      </c>
      <c r="G390" s="31">
        <v>111.62364100000001</v>
      </c>
      <c r="H390" s="32">
        <v>42.94</v>
      </c>
      <c r="I390" s="32">
        <v>-0.33135771972910533</v>
      </c>
      <c r="J390" s="31">
        <v>418795000</v>
      </c>
      <c r="K390" s="32">
        <v>51.337766687758929</v>
      </c>
      <c r="L390" s="32">
        <v>80</v>
      </c>
      <c r="M390" s="32">
        <v>22.32</v>
      </c>
      <c r="N390" s="33">
        <v>31.03054777559398</v>
      </c>
      <c r="O390" s="34">
        <v>574.20604817848812</v>
      </c>
      <c r="P390" s="33">
        <v>19.140201605949603</v>
      </c>
    </row>
    <row r="391" spans="1:16">
      <c r="A391" s="55" t="s">
        <v>293</v>
      </c>
      <c r="B391" s="55" t="s">
        <v>356</v>
      </c>
      <c r="C391" s="56">
        <v>115747897000</v>
      </c>
      <c r="D391" s="56">
        <v>500000000</v>
      </c>
      <c r="E391" s="57">
        <v>1.1666858683715837</v>
      </c>
      <c r="F391" s="57">
        <v>1.5766025248264644E-2</v>
      </c>
      <c r="G391" s="56">
        <v>231.500754</v>
      </c>
      <c r="H391" s="57">
        <v>148.1</v>
      </c>
      <c r="I391" s="57">
        <v>-2.6735121842970102</v>
      </c>
      <c r="J391" s="56">
        <v>-7758354000</v>
      </c>
      <c r="K391" s="57">
        <v>-9.5381056342621129</v>
      </c>
      <c r="L391" s="57">
        <v>80</v>
      </c>
      <c r="M391" s="57">
        <v>46.3</v>
      </c>
      <c r="N391" s="58">
        <v>72.514038386411244</v>
      </c>
      <c r="O391" s="59">
        <v>307.62367983564053</v>
      </c>
      <c r="P391" s="58">
        <v>10.254122661188017</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42.271590743367057</v>
      </c>
      <c r="F393" s="62">
        <v>28.181060495578038</v>
      </c>
      <c r="G393" s="61">
        <v>299.480053</v>
      </c>
      <c r="H393" s="62">
        <v>3.16</v>
      </c>
      <c r="I393" s="62">
        <v>-2.8761947479510219E-2</v>
      </c>
      <c r="J393" s="61">
        <v>75735008</v>
      </c>
      <c r="K393" s="62">
        <v>19.805900066716834</v>
      </c>
      <c r="L393" s="62">
        <v>80</v>
      </c>
      <c r="M393" s="62">
        <v>59.89</v>
      </c>
      <c r="N393" s="63">
        <v>46.058177788483142</v>
      </c>
      <c r="O393" s="64">
        <v>619.22116888140965</v>
      </c>
      <c r="P393" s="63">
        <v>20.640705629380321</v>
      </c>
    </row>
    <row r="394" spans="1:16">
      <c r="A394" s="30" t="s">
        <v>198</v>
      </c>
      <c r="B394" s="30" t="s">
        <v>605</v>
      </c>
      <c r="C394" s="31">
        <v>6529421000</v>
      </c>
      <c r="D394" s="31">
        <v>500000000</v>
      </c>
      <c r="E394" s="32">
        <v>36.671947427096164</v>
      </c>
      <c r="F394" s="32">
        <v>9.167986856774041</v>
      </c>
      <c r="G394" s="31">
        <v>124.820319</v>
      </c>
      <c r="H394" s="32">
        <v>8.74</v>
      </c>
      <c r="I394" s="32">
        <v>-0.90559400341649265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1.2718398753596922</v>
      </c>
      <c r="F395" s="47">
        <v>9.7833836566130171E-3</v>
      </c>
      <c r="G395" s="46">
        <v>120.540333</v>
      </c>
      <c r="H395" s="47">
        <v>261</v>
      </c>
      <c r="I395" s="47">
        <v>-3.9227445464854327</v>
      </c>
      <c r="J395" s="46">
        <v>2988567000</v>
      </c>
      <c r="K395" s="47">
        <v>43.499108435581334</v>
      </c>
      <c r="L395" s="47">
        <v>80</v>
      </c>
      <c r="M395" s="47">
        <v>24.1</v>
      </c>
      <c r="N395" s="48">
        <v>70.637518395816798</v>
      </c>
      <c r="O395" s="49">
        <v>468.86293403312538</v>
      </c>
      <c r="P395" s="48">
        <v>15.628764467770846</v>
      </c>
    </row>
    <row r="396" spans="1:16">
      <c r="A396" s="35" t="s">
        <v>181</v>
      </c>
      <c r="B396" s="35" t="s">
        <v>200</v>
      </c>
      <c r="C396" s="36">
        <v>959761015</v>
      </c>
      <c r="D396" s="36">
        <v>500000000</v>
      </c>
      <c r="E396" s="37">
        <v>77.461733903451702</v>
      </c>
      <c r="F396" s="37">
        <v>77.461733903451702</v>
      </c>
      <c r="G396" s="36">
        <v>195.60929400000001</v>
      </c>
      <c r="H396" s="37">
        <v>2.64</v>
      </c>
      <c r="I396" s="37">
        <v>-8.2239974918998371E-2</v>
      </c>
      <c r="J396" s="36">
        <v>70090339</v>
      </c>
      <c r="K396" s="37">
        <v>14.267301517831152</v>
      </c>
      <c r="L396" s="37">
        <v>80</v>
      </c>
      <c r="M396" s="37">
        <v>39.119999999999997</v>
      </c>
      <c r="N396" s="38">
        <v>52.723015007891988</v>
      </c>
      <c r="O396" s="39">
        <v>122.01517798220702</v>
      </c>
      <c r="P396" s="38">
        <v>4.0671725994069003</v>
      </c>
    </row>
    <row r="397" spans="1:16">
      <c r="A397" t="s">
        <v>2181</v>
      </c>
      <c r="C397" s="14">
        <v>9235306507</v>
      </c>
      <c r="D397" s="14">
        <v>500000000</v>
      </c>
      <c r="E397" s="19">
        <v>0</v>
      </c>
      <c r="F397" s="19">
        <v>0</v>
      </c>
      <c r="G397" s="14">
        <v>0</v>
      </c>
      <c r="H397" s="19">
        <v>36.880000000000003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16.059470548410932</v>
      </c>
      <c r="F398" s="27">
        <v>1.418038448992117</v>
      </c>
      <c r="G398" s="26">
        <v>109.374763</v>
      </c>
      <c r="H398" s="27">
        <v>22.78</v>
      </c>
      <c r="I398" s="27">
        <v>-0.45402219551413481</v>
      </c>
      <c r="J398" s="26">
        <v>-133038799</v>
      </c>
      <c r="K398" s="27">
        <v>-85.126524195396556</v>
      </c>
      <c r="L398" s="27">
        <v>77.703298583310939</v>
      </c>
      <c r="M398" s="27">
        <v>21.24</v>
      </c>
      <c r="N398" s="28">
        <v>68.970846194431985</v>
      </c>
      <c r="O398" s="29">
        <v>86.698591883547024</v>
      </c>
      <c r="P398" s="28">
        <v>2.8899530627849006</v>
      </c>
    </row>
    <row r="399" spans="1:16">
      <c r="A399" s="25" t="s">
        <v>526</v>
      </c>
      <c r="B399" s="25" t="s">
        <v>353</v>
      </c>
      <c r="C399" s="26">
        <v>8353028000</v>
      </c>
      <c r="D399" s="26">
        <v>516180000</v>
      </c>
      <c r="E399" s="27">
        <v>13.359487350276469</v>
      </c>
      <c r="F399" s="27">
        <v>1.2324500451371216</v>
      </c>
      <c r="G399" s="26">
        <v>138.27239</v>
      </c>
      <c r="H399" s="27">
        <v>21.66</v>
      </c>
      <c r="I399" s="27">
        <v>-0.54129323718386502</v>
      </c>
      <c r="J399" s="26">
        <v>9266000</v>
      </c>
      <c r="K399" s="27">
        <v>1169.8445931361969</v>
      </c>
      <c r="L399" s="27">
        <v>77.492347630671475</v>
      </c>
      <c r="M399" s="27">
        <v>26.78</v>
      </c>
      <c r="N399" s="28">
        <v>19.880042034781134</v>
      </c>
      <c r="O399" s="29">
        <v>67.31948027015693</v>
      </c>
      <c r="P399" s="28">
        <v>2.2439826756718975</v>
      </c>
    </row>
    <row r="400" spans="1:16">
      <c r="A400" t="s">
        <v>2192</v>
      </c>
      <c r="C400" s="14">
        <v>15590464000</v>
      </c>
      <c r="D400" s="14">
        <v>529355000</v>
      </c>
      <c r="E400" s="19">
        <v>0</v>
      </c>
      <c r="F400" s="19">
        <v>0</v>
      </c>
      <c r="G400" s="14">
        <v>0</v>
      </c>
      <c r="H400" s="19">
        <v>112.9</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-0.26532718109925302</v>
      </c>
      <c r="J401" s="66">
        <v>-32229759</v>
      </c>
      <c r="K401" s="67">
        <v>-82.99782818729733</v>
      </c>
      <c r="L401" s="67">
        <v>74.766355140186917</v>
      </c>
      <c r="M401" s="67">
        <v>53.37</v>
      </c>
      <c r="N401" s="68">
        <v>60.289058478218877</v>
      </c>
      <c r="O401" s="69">
        <v>62.734310155751416</v>
      </c>
      <c r="P401" s="68">
        <v>2.0911436718583807</v>
      </c>
    </row>
    <row r="402" spans="1:16">
      <c r="A402" s="35" t="s">
        <v>702</v>
      </c>
      <c r="B402" s="35" t="s">
        <v>208</v>
      </c>
      <c r="C402" s="36">
        <v>18418307434</v>
      </c>
      <c r="D402" s="36">
        <v>540000000</v>
      </c>
      <c r="E402" s="37">
        <v>10.802303500482129</v>
      </c>
      <c r="F402" s="37">
        <v>0.60618987095859311</v>
      </c>
      <c r="G402" s="36">
        <v>109.977541</v>
      </c>
      <c r="H402" s="37">
        <v>33.68</v>
      </c>
      <c r="I402" s="37">
        <v>-0.8191810111328337</v>
      </c>
      <c r="J402" s="36">
        <v>45967799</v>
      </c>
      <c r="K402" s="37">
        <v>387.66267664892985</v>
      </c>
      <c r="L402" s="37">
        <v>74.074074074074076</v>
      </c>
      <c r="M402" s="37">
        <v>20.36</v>
      </c>
      <c r="N402" s="38">
        <v>50.05341483616828</v>
      </c>
      <c r="O402" s="39">
        <v>453.78429265788242</v>
      </c>
      <c r="P402" s="38">
        <v>15.126143088596081</v>
      </c>
    </row>
    <row r="403" spans="1:16">
      <c r="A403" s="35" t="s">
        <v>216</v>
      </c>
      <c r="B403" s="35" t="s">
        <v>208</v>
      </c>
      <c r="C403" s="36">
        <v>15688842293</v>
      </c>
      <c r="D403" s="36">
        <v>540000000</v>
      </c>
      <c r="E403" s="37">
        <v>11.283083354365001</v>
      </c>
      <c r="F403" s="37">
        <v>0.99498089544664914</v>
      </c>
      <c r="G403" s="36">
        <v>160.71315899999999</v>
      </c>
      <c r="H403" s="37">
        <v>22.06</v>
      </c>
      <c r="I403" s="37">
        <v>-0.51239149795462424</v>
      </c>
      <c r="J403" s="36">
        <v>164148082</v>
      </c>
      <c r="K403" s="37">
        <v>69.083962857391171</v>
      </c>
      <c r="L403" s="37">
        <v>74.074074074074076</v>
      </c>
      <c r="M403" s="37">
        <v>29.76</v>
      </c>
      <c r="N403" s="38">
        <v>29.454461619168644</v>
      </c>
      <c r="O403" s="39">
        <v>235.53796687351334</v>
      </c>
      <c r="P403" s="38">
        <v>7.851265562450445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1540.3198644872821</v>
      </c>
      <c r="P404" s="33">
        <v>51.343995482909399</v>
      </c>
    </row>
    <row r="405" spans="1:16">
      <c r="A405" s="30" t="s">
        <v>133</v>
      </c>
      <c r="B405" s="30" t="s">
        <v>349</v>
      </c>
      <c r="C405" s="31">
        <v>2247762700</v>
      </c>
      <c r="D405" s="31">
        <v>543595733</v>
      </c>
      <c r="E405" s="32">
        <v>0.95200908138793494</v>
      </c>
      <c r="F405" s="32">
        <v>8.2609347385576171E-3</v>
      </c>
      <c r="G405" s="31">
        <v>196.92824899999999</v>
      </c>
      <c r="H405" s="32">
        <v>213.4</v>
      </c>
      <c r="I405" s="32">
        <v>11.527346673587061</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15.470388933003566</v>
      </c>
      <c r="F407" s="42">
        <v>0.81102956398445958</v>
      </c>
      <c r="G407" s="41">
        <v>71.523961</v>
      </c>
      <c r="H407" s="42">
        <v>36.159999999999997</v>
      </c>
      <c r="I407" s="42">
        <v>0.60941520970430929</v>
      </c>
      <c r="J407" s="41">
        <v>294689392</v>
      </c>
      <c r="K407" s="42">
        <v>64.729170841684052</v>
      </c>
      <c r="L407" s="42">
        <v>73.394495412844037</v>
      </c>
      <c r="M407" s="42">
        <v>13.12</v>
      </c>
      <c r="N407" s="43">
        <v>46.074526176296651</v>
      </c>
      <c r="O407" s="44">
        <v>1318.7569080964217</v>
      </c>
      <c r="P407" s="43">
        <v>43.95856360321406</v>
      </c>
    </row>
    <row r="408" spans="1:16">
      <c r="A408" s="70" t="s">
        <v>478</v>
      </c>
      <c r="B408" s="70" t="s">
        <v>221</v>
      </c>
      <c r="C408" s="71">
        <v>15925799746</v>
      </c>
      <c r="D408" s="71">
        <v>545854435</v>
      </c>
      <c r="E408" s="72">
        <v>10.75383805202171</v>
      </c>
      <c r="F408" s="72">
        <v>0.34563028781485505</v>
      </c>
      <c r="G408" s="71">
        <v>65.829008000000002</v>
      </c>
      <c r="H408" s="72">
        <v>56.55</v>
      </c>
      <c r="I408" s="72">
        <v>1.4020387896973858</v>
      </c>
      <c r="J408" s="71">
        <v>-113776797</v>
      </c>
      <c r="K408" s="72">
        <v>-273.46263575164625</v>
      </c>
      <c r="L408" s="72">
        <v>73.279609791940231</v>
      </c>
      <c r="M408" s="72">
        <v>12.05</v>
      </c>
      <c r="N408" s="73">
        <v>16.606615783972916</v>
      </c>
      <c r="O408" s="74">
        <v>1214.4988519888116</v>
      </c>
      <c r="P408" s="73">
        <v>40.483295066293721</v>
      </c>
    </row>
    <row r="409" spans="1:16">
      <c r="A409" s="60" t="s">
        <v>199</v>
      </c>
      <c r="B409" s="60" t="s">
        <v>287</v>
      </c>
      <c r="C409" s="61">
        <v>1509446134</v>
      </c>
      <c r="D409" s="61">
        <v>546000000</v>
      </c>
      <c r="E409" s="62">
        <v>41.655289045155101</v>
      </c>
      <c r="F409" s="62">
        <v>19.072934544484937</v>
      </c>
      <c r="G409" s="61">
        <v>205.642202</v>
      </c>
      <c r="H409" s="62">
        <v>4.67</v>
      </c>
      <c r="I409" s="62">
        <v>-0.22552674385127511</v>
      </c>
      <c r="J409" s="61">
        <v>-45102815</v>
      </c>
      <c r="K409" s="62">
        <v>-48.422698228480861</v>
      </c>
      <c r="L409" s="62">
        <v>73.260073260073256</v>
      </c>
      <c r="M409" s="62">
        <v>37.659999999999997</v>
      </c>
      <c r="N409" s="63">
        <v>38.363616764463949</v>
      </c>
      <c r="O409" s="64">
        <v>96.844405325935497</v>
      </c>
      <c r="P409" s="63">
        <v>3.22814684419785</v>
      </c>
    </row>
    <row r="410" spans="1:16">
      <c r="A410" s="80" t="s">
        <v>288</v>
      </c>
      <c r="B410" s="80" t="s">
        <v>352</v>
      </c>
      <c r="C410" s="81">
        <v>1494939583</v>
      </c>
      <c r="D410" s="81">
        <v>560000000</v>
      </c>
      <c r="E410" s="82">
        <v>16.127806544767115</v>
      </c>
      <c r="F410" s="82">
        <v>4.7999424240378321</v>
      </c>
      <c r="G410" s="81">
        <v>363.678921</v>
      </c>
      <c r="H410" s="82">
        <v>6.82</v>
      </c>
      <c r="I410" s="82">
        <v>-6.286518914943251E-2</v>
      </c>
      <c r="J410" s="81">
        <v>-302905028</v>
      </c>
      <c r="K410" s="82">
        <v>-11.092585759256528</v>
      </c>
      <c r="L410" s="82">
        <v>71.428571428571431</v>
      </c>
      <c r="M410" s="82">
        <v>64.94</v>
      </c>
      <c r="N410" s="83">
        <v>66.291393562536285</v>
      </c>
      <c r="O410" s="84">
        <v>777.79409640023846</v>
      </c>
      <c r="P410" s="83">
        <v>25.92646988000795</v>
      </c>
    </row>
    <row r="411" spans="1:16">
      <c r="A411" s="35" t="s">
        <v>631</v>
      </c>
      <c r="B411" s="35" t="s">
        <v>208</v>
      </c>
      <c r="C411" s="36">
        <v>3343455014</v>
      </c>
      <c r="D411" s="36">
        <v>577000000</v>
      </c>
      <c r="E411" s="37">
        <v>2.286780376192008</v>
      </c>
      <c r="F411" s="37">
        <v>2.3590620370058678E-2</v>
      </c>
      <c r="G411" s="36">
        <v>115.48181</v>
      </c>
      <c r="H411" s="37">
        <v>151.5</v>
      </c>
      <c r="I411" s="37">
        <v>17.622665224167065</v>
      </c>
      <c r="J411" s="36">
        <v>-69780713</v>
      </c>
      <c r="K411" s="37">
        <v>-1389.1517560160212</v>
      </c>
      <c r="L411" s="37">
        <v>69.324090121317155</v>
      </c>
      <c r="M411" s="37">
        <v>20.010000000000002</v>
      </c>
      <c r="N411" s="38">
        <v>54.971075240939129</v>
      </c>
      <c r="O411" s="39">
        <v>2398.2339860193483</v>
      </c>
      <c r="P411" s="38">
        <v>79.941132867311609</v>
      </c>
    </row>
    <row r="412" spans="1:16">
      <c r="A412" s="30" t="s">
        <v>407</v>
      </c>
      <c r="B412" s="30" t="s">
        <v>349</v>
      </c>
      <c r="C412" s="31">
        <v>4259374646</v>
      </c>
      <c r="D412" s="31">
        <v>588505080</v>
      </c>
      <c r="E412" s="32">
        <v>25.268818865518472</v>
      </c>
      <c r="F412" s="32">
        <v>5.3671624350121308</v>
      </c>
      <c r="G412" s="31">
        <v>218.04563899999999</v>
      </c>
      <c r="H412" s="32">
        <v>7.26</v>
      </c>
      <c r="I412" s="32">
        <v>9.7662783315053403E-2</v>
      </c>
      <c r="J412" s="31">
        <v>1465040722</v>
      </c>
      <c r="K412" s="32">
        <v>3.2135902909052381</v>
      </c>
      <c r="L412" s="32">
        <v>67.968827049037543</v>
      </c>
      <c r="M412" s="32">
        <v>37.049999999999997</v>
      </c>
      <c r="N412" s="33">
        <v>43.626082350695022</v>
      </c>
      <c r="O412" s="34">
        <v>1423.8523548564731</v>
      </c>
      <c r="P412" s="33">
        <v>47.461745161882433</v>
      </c>
    </row>
    <row r="413" spans="1:16">
      <c r="A413" s="30" t="s">
        <v>534</v>
      </c>
      <c r="B413" s="30" t="s">
        <v>605</v>
      </c>
      <c r="C413" s="31">
        <v>16816639000</v>
      </c>
      <c r="D413" s="31">
        <v>590000000</v>
      </c>
      <c r="E413" s="32">
        <v>14.274803747321558</v>
      </c>
      <c r="F413" s="32">
        <v>0.89609565268810787</v>
      </c>
      <c r="G413" s="31">
        <v>100.037674</v>
      </c>
      <c r="H413" s="32">
        <v>28.02</v>
      </c>
      <c r="I413" s="32">
        <v>-0.51212631057694225</v>
      </c>
      <c r="J413" s="31">
        <v>-142397000</v>
      </c>
      <c r="K413" s="32">
        <v>-111.87033434693147</v>
      </c>
      <c r="L413" s="32">
        <v>67.79661016949153</v>
      </c>
      <c r="M413" s="32">
        <v>16.95</v>
      </c>
      <c r="N413" s="33">
        <v>20.457188238176638</v>
      </c>
      <c r="O413" s="34">
        <v>117.47538380045475</v>
      </c>
      <c r="P413" s="33">
        <v>3.9158461266818252</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174.58928862274729</v>
      </c>
      <c r="P414" s="33">
        <v>5.8196429540915764</v>
      </c>
    </row>
    <row r="415" spans="1:16">
      <c r="A415" s="25" t="s">
        <v>116</v>
      </c>
      <c r="B415" s="25" t="s">
        <v>691</v>
      </c>
      <c r="C415" s="26">
        <v>2293640501</v>
      </c>
      <c r="D415" s="26">
        <v>592000000</v>
      </c>
      <c r="E415" s="27">
        <v>49.837778032504197</v>
      </c>
      <c r="F415" s="27">
        <v>12.026490837959507</v>
      </c>
      <c r="G415" s="26">
        <v>110.71429000000001</v>
      </c>
      <c r="H415" s="27">
        <v>7.25</v>
      </c>
      <c r="I415" s="27">
        <v>4.0762479684603115E-2</v>
      </c>
      <c r="J415" s="26">
        <v>-484144539</v>
      </c>
      <c r="K415" s="27">
        <v>-8.5594273325057575</v>
      </c>
      <c r="L415" s="27">
        <v>67.567567567567565</v>
      </c>
      <c r="M415" s="27">
        <v>18.7</v>
      </c>
      <c r="N415" s="28">
        <v>58.330816287923518</v>
      </c>
      <c r="O415" s="29">
        <v>1392.4894947695395</v>
      </c>
      <c r="P415" s="28">
        <v>46.416316492317982</v>
      </c>
    </row>
    <row r="416" spans="1:16">
      <c r="A416" s="80" t="s">
        <v>4</v>
      </c>
      <c r="B416" s="80" t="s">
        <v>352</v>
      </c>
      <c r="C416" s="81">
        <v>38132118898</v>
      </c>
      <c r="D416" s="81">
        <v>593290008</v>
      </c>
      <c r="E416" s="82">
        <v>2.7891301679374036</v>
      </c>
      <c r="F416" s="82">
        <v>8.1053869984162197E-2</v>
      </c>
      <c r="G416" s="81">
        <v>248.81611699999999</v>
      </c>
      <c r="H416" s="82">
        <v>57.65</v>
      </c>
      <c r="I416" s="82">
        <v>1.5215294662976859</v>
      </c>
      <c r="J416" s="81">
        <v>-735697133</v>
      </c>
      <c r="K416" s="82">
        <v>-46.773079465024907</v>
      </c>
      <c r="L416" s="82">
        <v>67.420653408341238</v>
      </c>
      <c r="M416" s="82">
        <v>41.93</v>
      </c>
      <c r="N416" s="83">
        <v>67.064058422197348</v>
      </c>
      <c r="O416" s="84">
        <v>1885.88118338961</v>
      </c>
      <c r="P416" s="83">
        <v>62.862706112986999</v>
      </c>
    </row>
    <row r="417" spans="1:16">
      <c r="A417" s="70" t="s">
        <v>775</v>
      </c>
      <c r="B417" s="70" t="s">
        <v>221</v>
      </c>
      <c r="C417" s="71">
        <v>13661644947</v>
      </c>
      <c r="D417" s="71">
        <v>595348000</v>
      </c>
      <c r="E417" s="72">
        <v>22.713006537805629</v>
      </c>
      <c r="F417" s="72">
        <v>3.4682551653220437</v>
      </c>
      <c r="G417" s="71">
        <v>175.89696599999999</v>
      </c>
      <c r="H417" s="72">
        <v>11.79</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241.47367458411446</v>
      </c>
      <c r="P418" s="33">
        <v>8.0491224861371489</v>
      </c>
    </row>
    <row r="419" spans="1:16">
      <c r="A419" s="80" t="s">
        <v>272</v>
      </c>
      <c r="B419" s="80" t="s">
        <v>352</v>
      </c>
      <c r="C419" s="81">
        <v>188976717000</v>
      </c>
      <c r="D419" s="81">
        <v>600000000</v>
      </c>
      <c r="E419" s="82">
        <v>0.23341938922665648</v>
      </c>
      <c r="F419" s="82">
        <v>9.4425319266446797E-4</v>
      </c>
      <c r="G419" s="81">
        <v>825.45875799999999</v>
      </c>
      <c r="H419" s="82">
        <v>415.25</v>
      </c>
      <c r="I419" s="82">
        <v>7.301330682017408</v>
      </c>
      <c r="J419" s="81">
        <v>6551167000</v>
      </c>
      <c r="K419" s="82">
        <v>37.733735073460956</v>
      </c>
      <c r="L419" s="82">
        <v>66.666666666666671</v>
      </c>
      <c r="M419" s="82">
        <v>68.78</v>
      </c>
      <c r="N419" s="83">
        <v>52.098128192978109</v>
      </c>
      <c r="O419" s="84">
        <v>2256.8537035695354</v>
      </c>
      <c r="P419" s="83">
        <v>75.228456785651176</v>
      </c>
    </row>
    <row r="420" spans="1:16">
      <c r="A420" s="30" t="s">
        <v>305</v>
      </c>
      <c r="B420" s="30" t="s">
        <v>349</v>
      </c>
      <c r="C420" s="31">
        <v>1496832828</v>
      </c>
      <c r="D420" s="31">
        <v>600000000</v>
      </c>
      <c r="E420" s="32">
        <v>32.946150176459582</v>
      </c>
      <c r="F420" s="32">
        <v>27.455125147049653</v>
      </c>
      <c r="G420" s="31">
        <v>523.35924</v>
      </c>
      <c r="H420" s="32">
        <v>2.3199999999999998</v>
      </c>
      <c r="I420" s="32">
        <v>-4.8860007329967203E-3</v>
      </c>
      <c r="J420" s="31">
        <v>-18291894</v>
      </c>
      <c r="K420" s="32">
        <v>-65.602829318822856</v>
      </c>
      <c r="L420" s="32">
        <v>66.666666666666671</v>
      </c>
      <c r="M420" s="32">
        <v>87.22</v>
      </c>
      <c r="N420" s="33">
        <v>27.829858360971983</v>
      </c>
      <c r="O420" s="34">
        <v>671.97456882773076</v>
      </c>
      <c r="P420" s="33">
        <v>22.399152294257693</v>
      </c>
    </row>
    <row r="421" spans="1:16">
      <c r="A421" s="55" t="s">
        <v>455</v>
      </c>
      <c r="B421" s="55" t="s">
        <v>233</v>
      </c>
      <c r="C421" s="56">
        <v>2527222364</v>
      </c>
      <c r="D421" s="56">
        <v>600000000</v>
      </c>
      <c r="E421" s="57">
        <v>43.531729189112717</v>
      </c>
      <c r="F421" s="57">
        <v>14.510576396370906</v>
      </c>
      <c r="G421" s="56">
        <v>163.504896</v>
      </c>
      <c r="H421" s="57">
        <v>5.62</v>
      </c>
      <c r="I421" s="57">
        <v>-0.12929674168432559</v>
      </c>
      <c r="J421" s="56">
        <v>-2865114</v>
      </c>
      <c r="K421" s="57">
        <v>-1047.0787549814772</v>
      </c>
      <c r="L421" s="57">
        <v>66.666666666666671</v>
      </c>
      <c r="M421" s="57">
        <v>27.25</v>
      </c>
      <c r="N421" s="58">
        <v>58.888931555108307</v>
      </c>
      <c r="O421" s="59">
        <v>366.55237671952779</v>
      </c>
      <c r="P421" s="58">
        <v>12.218412557317594</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553.80366738453313</v>
      </c>
      <c r="P422" s="33">
        <v>18.460122246151105</v>
      </c>
    </row>
    <row r="423" spans="1:16">
      <c r="A423" s="40" t="s">
        <v>519</v>
      </c>
      <c r="B423" s="40" t="s">
        <v>255</v>
      </c>
      <c r="C423" s="41">
        <v>5131323395</v>
      </c>
      <c r="D423" s="41">
        <v>600000000</v>
      </c>
      <c r="E423" s="42">
        <v>16.679906342325889</v>
      </c>
      <c r="F423" s="42">
        <v>1.6352849355221459</v>
      </c>
      <c r="G423" s="41">
        <v>139.029326</v>
      </c>
      <c r="H423" s="42">
        <v>17.25</v>
      </c>
      <c r="I423" s="42">
        <v>-1.3132645054040779</v>
      </c>
      <c r="J423" s="41">
        <v>229985505</v>
      </c>
      <c r="K423" s="42">
        <v>44.350621140232292</v>
      </c>
      <c r="L423" s="42">
        <v>66.666666666666671</v>
      </c>
      <c r="M423" s="42">
        <v>23.17</v>
      </c>
      <c r="N423" s="43">
        <v>63.177769907081412</v>
      </c>
      <c r="O423" s="44">
        <v>702.03676081093624</v>
      </c>
      <c r="P423" s="43">
        <v>23.401225360364542</v>
      </c>
    </row>
    <row r="424" spans="1:16">
      <c r="A424" s="40" t="s">
        <v>180</v>
      </c>
      <c r="B424" s="40" t="s">
        <v>255</v>
      </c>
      <c r="C424" s="41">
        <v>1146147548</v>
      </c>
      <c r="D424" s="41">
        <v>600000000</v>
      </c>
      <c r="E424" s="42">
        <v>52.30727384950152</v>
      </c>
      <c r="F424" s="42">
        <v>43.589394874584599</v>
      </c>
      <c r="G424" s="41">
        <v>335.41250200000002</v>
      </c>
      <c r="H424" s="42">
        <v>2.2799999999999998</v>
      </c>
      <c r="I424" s="42">
        <v>-9.738819530542564E-3</v>
      </c>
      <c r="J424" s="41">
        <v>-60642937</v>
      </c>
      <c r="K424" s="42">
        <v>-19.787959808081194</v>
      </c>
      <c r="L424" s="42">
        <v>66.666666666666671</v>
      </c>
      <c r="M424" s="42">
        <v>55.9</v>
      </c>
      <c r="N424" s="43">
        <v>58.083701333702166</v>
      </c>
      <c r="O424" s="44">
        <v>447.6871088977569</v>
      </c>
      <c r="P424" s="43">
        <v>14.92290362992523</v>
      </c>
    </row>
    <row r="425" spans="1:16">
      <c r="A425" s="45" t="s">
        <v>742</v>
      </c>
      <c r="B425" s="45" t="s">
        <v>695</v>
      </c>
      <c r="C425" s="46">
        <v>2485538000</v>
      </c>
      <c r="D425" s="46">
        <v>600000000</v>
      </c>
      <c r="E425" s="47">
        <v>24.103779303868389</v>
      </c>
      <c r="F425" s="47">
        <v>2.6018760043035827</v>
      </c>
      <c r="G425" s="46">
        <v>159.75809699999999</v>
      </c>
      <c r="H425" s="47">
        <v>10.39</v>
      </c>
      <c r="I425" s="47">
        <v>-0.39219901967498316</v>
      </c>
      <c r="J425" s="46">
        <v>131816000</v>
      </c>
      <c r="K425" s="47">
        <v>70.279783941251438</v>
      </c>
      <c r="L425" s="47">
        <v>66.666666666666671</v>
      </c>
      <c r="M425" s="47">
        <v>26.62</v>
      </c>
      <c r="N425" s="48">
        <v>0</v>
      </c>
      <c r="O425" s="49">
        <v>26.33230338189442</v>
      </c>
      <c r="P425" s="48">
        <v>0.87774344606314736</v>
      </c>
    </row>
    <row r="426" spans="1:16">
      <c r="A426" s="45" t="s">
        <v>429</v>
      </c>
      <c r="B426" s="45" t="s">
        <v>375</v>
      </c>
      <c r="C426" s="46">
        <v>4917779893</v>
      </c>
      <c r="D426" s="46">
        <v>600000000</v>
      </c>
      <c r="E426" s="47">
        <v>40.544299106646918</v>
      </c>
      <c r="F426" s="47">
        <v>22.524610614803844</v>
      </c>
      <c r="G426" s="46">
        <v>321.37161300000002</v>
      </c>
      <c r="H426" s="47">
        <v>3.07</v>
      </c>
      <c r="I426" s="47">
        <v>-0.12446651438763244</v>
      </c>
      <c r="J426" s="46">
        <v>-340452455</v>
      </c>
      <c r="K426" s="47">
        <v>-5.28708186286981</v>
      </c>
      <c r="L426" s="47">
        <v>66.666666666666671</v>
      </c>
      <c r="M426" s="47">
        <v>53.56</v>
      </c>
      <c r="N426" s="48">
        <v>42.589553783921524</v>
      </c>
      <c r="O426" s="49">
        <v>242.76825258069778</v>
      </c>
      <c r="P426" s="48">
        <v>8.0922750860232586</v>
      </c>
    </row>
    <row r="427" spans="1:16">
      <c r="A427" s="40" t="s">
        <v>771</v>
      </c>
      <c r="B427" s="40" t="s">
        <v>255</v>
      </c>
      <c r="C427" s="41">
        <v>6697968298</v>
      </c>
      <c r="D427" s="41">
        <v>609000000</v>
      </c>
      <c r="E427" s="42">
        <v>29.24240116850822</v>
      </c>
      <c r="F427" s="42">
        <v>4.8017079094430573</v>
      </c>
      <c r="G427" s="41">
        <v>123.570446</v>
      </c>
      <c r="H427" s="42">
        <v>11.07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32.659999999999997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1.2289890590247574</v>
      </c>
      <c r="F429" s="32">
        <v>5.6544240120761785E-3</v>
      </c>
      <c r="G429" s="31">
        <v>92.579552000000007</v>
      </c>
      <c r="H429" s="32">
        <v>351.75</v>
      </c>
      <c r="I429" s="32">
        <v>32.302346068930831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28.929377964131188</v>
      </c>
      <c r="F430" s="72">
        <v>5.134784871162795</v>
      </c>
      <c r="G430" s="71">
        <v>148.71153100000001</v>
      </c>
      <c r="H430" s="72">
        <v>9.3000000000000007</v>
      </c>
      <c r="I430" s="72">
        <v>-9.096686401816001E-2</v>
      </c>
      <c r="J430" s="71">
        <v>184943299</v>
      </c>
      <c r="K430" s="72">
        <v>30.463390836344928</v>
      </c>
      <c r="L430" s="72">
        <v>63.897763578274763</v>
      </c>
      <c r="M430" s="72">
        <v>23.75</v>
      </c>
      <c r="N430" s="73">
        <v>72.868133229381698</v>
      </c>
      <c r="O430" s="74">
        <v>371.15303042507799</v>
      </c>
      <c r="P430" s="73">
        <v>12.371767680835934</v>
      </c>
    </row>
    <row r="431" spans="1:16">
      <c r="A431" s="25" t="s">
        <v>636</v>
      </c>
      <c r="B431" s="25" t="s">
        <v>376</v>
      </c>
      <c r="C431" s="26">
        <v>35674236000</v>
      </c>
      <c r="D431" s="26">
        <v>636584000</v>
      </c>
      <c r="E431" s="27">
        <v>36.591490899125503</v>
      </c>
      <c r="F431" s="27">
        <v>3.5925630886031441</v>
      </c>
      <c r="G431" s="26">
        <v>66.826561999999996</v>
      </c>
      <c r="H431" s="27">
        <v>16.37</v>
      </c>
      <c r="I431" s="27">
        <v>0.66610684963554334</v>
      </c>
      <c r="J431" s="26">
        <v>810045000</v>
      </c>
      <c r="K431" s="27">
        <v>12.573800220975379</v>
      </c>
      <c r="L431" s="27">
        <v>62.835383861360008</v>
      </c>
      <c r="M431" s="27">
        <v>10.49</v>
      </c>
      <c r="N431" s="28">
        <v>43.312089740225908</v>
      </c>
      <c r="O431" s="29">
        <v>1926.2579262740883</v>
      </c>
      <c r="P431" s="28">
        <v>64.208597542469604</v>
      </c>
    </row>
    <row r="432" spans="1:16">
      <c r="A432" s="30" t="s">
        <v>82</v>
      </c>
      <c r="B432" s="30" t="s">
        <v>349</v>
      </c>
      <c r="C432" s="31">
        <v>1381899413</v>
      </c>
      <c r="D432" s="31">
        <v>645000000</v>
      </c>
      <c r="E432" s="32">
        <v>59.744150752654576</v>
      </c>
      <c r="F432" s="32">
        <v>92.626590314193137</v>
      </c>
      <c r="G432" s="31">
        <v>592.54522899999995</v>
      </c>
      <c r="H432" s="32">
        <v>1.1299999999999999</v>
      </c>
      <c r="I432" s="32">
        <v>-2.8804013701769549E-2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443.2385862547282</v>
      </c>
      <c r="P433" s="73">
        <v>14.774619541824274</v>
      </c>
    </row>
    <row r="434" spans="1:16">
      <c r="A434" s="70" t="s">
        <v>473</v>
      </c>
      <c r="B434" s="70" t="s">
        <v>221</v>
      </c>
      <c r="C434" s="71">
        <v>26339017679</v>
      </c>
      <c r="D434" s="71">
        <v>659000000</v>
      </c>
      <c r="E434" s="72">
        <v>25.013816694323815</v>
      </c>
      <c r="F434" s="72">
        <v>3.4506575657778749</v>
      </c>
      <c r="G434" s="71">
        <v>145.66302899999999</v>
      </c>
      <c r="H434" s="72">
        <v>10.98</v>
      </c>
      <c r="I434" s="72">
        <v>-0.11269501768689238</v>
      </c>
      <c r="J434" s="71">
        <v>4303189114</v>
      </c>
      <c r="K434" s="72">
        <v>1.6845645887177247</v>
      </c>
      <c r="L434" s="72">
        <v>60.698027314112288</v>
      </c>
      <c r="M434" s="72">
        <v>22.1</v>
      </c>
      <c r="N434" s="73">
        <v>8.0551703289758159</v>
      </c>
      <c r="O434" s="74">
        <v>364.61724498297343</v>
      </c>
      <c r="P434" s="73">
        <v>12.153908166099114</v>
      </c>
    </row>
    <row r="435" spans="1:16">
      <c r="A435" s="25" t="s">
        <v>381</v>
      </c>
      <c r="B435" s="25" t="s">
        <v>353</v>
      </c>
      <c r="C435" s="26">
        <v>7835710127</v>
      </c>
      <c r="D435" s="26">
        <v>660000000</v>
      </c>
      <c r="E435" s="27">
        <v>60.800012646402628</v>
      </c>
      <c r="F435" s="27">
        <v>6.4510666164165427</v>
      </c>
      <c r="G435" s="26">
        <v>49.182918000000001</v>
      </c>
      <c r="H435" s="27">
        <v>13.38</v>
      </c>
      <c r="I435" s="27">
        <v>6.57844190794723E-2</v>
      </c>
      <c r="J435" s="26">
        <v>392044758</v>
      </c>
      <c r="K435" s="27">
        <v>24.040112277180352</v>
      </c>
      <c r="L435" s="27">
        <v>60.606060606060609</v>
      </c>
      <c r="M435" s="27">
        <v>7.45</v>
      </c>
      <c r="N435" s="28">
        <v>67.709360458601765</v>
      </c>
      <c r="O435" s="29">
        <v>495.5518502586483</v>
      </c>
      <c r="P435" s="28">
        <v>16.51839500862161</v>
      </c>
    </row>
    <row r="436" spans="1:16">
      <c r="A436" s="45" t="s">
        <v>460</v>
      </c>
      <c r="B436" s="45" t="s">
        <v>375</v>
      </c>
      <c r="C436" s="46">
        <v>12170740000</v>
      </c>
      <c r="D436" s="46">
        <v>660000000</v>
      </c>
      <c r="E436" s="47">
        <v>2.3359806651814732</v>
      </c>
      <c r="F436" s="47">
        <v>4.7829251948842612E-2</v>
      </c>
      <c r="G436" s="46">
        <v>252.20048299999999</v>
      </c>
      <c r="H436" s="47">
        <v>67.900000000000006</v>
      </c>
      <c r="I436" s="47">
        <v>-1.1807545319747135</v>
      </c>
      <c r="J436" s="46">
        <v>414998000</v>
      </c>
      <c r="K436" s="47">
        <v>117.68731415573087</v>
      </c>
      <c r="L436" s="47">
        <v>60.606060606060609</v>
      </c>
      <c r="M436" s="47">
        <v>38.21</v>
      </c>
      <c r="N436" s="48">
        <v>43.206535630773466</v>
      </c>
      <c r="O436" s="49">
        <v>1420.8867358207208</v>
      </c>
      <c r="P436" s="48">
        <v>47.362891194024023</v>
      </c>
    </row>
    <row r="437" spans="1:16">
      <c r="A437" s="55" t="s">
        <v>667</v>
      </c>
      <c r="B437" s="55" t="s">
        <v>233</v>
      </c>
      <c r="C437" s="56">
        <v>18538498598</v>
      </c>
      <c r="D437" s="56">
        <v>662000000</v>
      </c>
      <c r="E437" s="57">
        <v>19.711068787044287</v>
      </c>
      <c r="F437" s="57">
        <v>2.4812523649350813</v>
      </c>
      <c r="G437" s="56">
        <v>158.43219300000001</v>
      </c>
      <c r="H437" s="57">
        <v>12.81</v>
      </c>
      <c r="I437" s="57">
        <v>-3.3571052235725318E-2</v>
      </c>
      <c r="J437" s="56">
        <v>30638765</v>
      </c>
      <c r="K437" s="57">
        <v>259.27938022306057</v>
      </c>
      <c r="L437" s="57">
        <v>60.422960725075527</v>
      </c>
      <c r="M437" s="57">
        <v>23.93</v>
      </c>
      <c r="N437" s="58">
        <v>54.874947621289614</v>
      </c>
      <c r="O437" s="59">
        <v>245.149456253864</v>
      </c>
      <c r="P437" s="58">
        <v>8.1716485417954665</v>
      </c>
    </row>
    <row r="438" spans="1:16">
      <c r="A438" s="55" t="s">
        <v>468</v>
      </c>
      <c r="B438" s="55" t="s">
        <v>356</v>
      </c>
      <c r="C438" s="56">
        <v>3885250224</v>
      </c>
      <c r="D438" s="56">
        <v>672000000</v>
      </c>
      <c r="E438" s="57">
        <v>1.158746918845593</v>
      </c>
      <c r="F438" s="57">
        <v>9.8532901262380363E-3</v>
      </c>
      <c r="G438" s="56">
        <v>217.993559</v>
      </c>
      <c r="H438" s="57">
        <v>158.4</v>
      </c>
      <c r="I438" s="57">
        <v>17.620142111571823</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7.3046484425095617</v>
      </c>
      <c r="F439" s="52">
        <v>0.56961856202217764</v>
      </c>
      <c r="G439" s="51">
        <v>292.99600400000003</v>
      </c>
      <c r="H439" s="52">
        <v>18.690000000000001</v>
      </c>
      <c r="I439" s="52">
        <v>-0.13303423552549987</v>
      </c>
      <c r="J439" s="51">
        <v>-901082449</v>
      </c>
      <c r="K439" s="52">
        <v>-14.231499283147174</v>
      </c>
      <c r="L439" s="52">
        <v>59.26501604341766</v>
      </c>
      <c r="M439" s="52">
        <v>43.41</v>
      </c>
      <c r="N439" s="53">
        <v>40.540103556028505</v>
      </c>
      <c r="O439" s="54">
        <v>258.86684240341941</v>
      </c>
      <c r="P439" s="53">
        <v>8.6288947467806469</v>
      </c>
    </row>
    <row r="440" spans="1:16">
      <c r="A440" s="75" t="s">
        <v>466</v>
      </c>
      <c r="B440" s="75" t="s">
        <v>679</v>
      </c>
      <c r="C440" s="76">
        <v>9055647326</v>
      </c>
      <c r="D440" s="76">
        <v>675000000</v>
      </c>
      <c r="E440" s="77">
        <v>23.153448117131209</v>
      </c>
      <c r="F440" s="77">
        <v>4.9002006597103085</v>
      </c>
      <c r="G440" s="76">
        <v>233.17816500000001</v>
      </c>
      <c r="H440" s="77">
        <v>7.41</v>
      </c>
      <c r="I440" s="77">
        <v>-0.3749219941858879</v>
      </c>
      <c r="J440" s="76">
        <v>-1049101373</v>
      </c>
      <c r="K440" s="77">
        <v>-4.5038545574375108</v>
      </c>
      <c r="L440" s="77">
        <v>59.25925925925926</v>
      </c>
      <c r="M440" s="77">
        <v>34.54</v>
      </c>
      <c r="N440" s="78">
        <v>43.778318896109958</v>
      </c>
      <c r="O440" s="79">
        <v>296.22414025477963</v>
      </c>
      <c r="P440" s="78">
        <v>9.874138008492654</v>
      </c>
    </row>
    <row r="441" spans="1:16">
      <c r="A441" s="45" t="s">
        <v>267</v>
      </c>
      <c r="B441" s="45" t="s">
        <v>375</v>
      </c>
      <c r="C441" s="46">
        <v>73314458000</v>
      </c>
      <c r="D441" s="46">
        <v>675728000</v>
      </c>
      <c r="E441" s="47">
        <v>3.833979454690263</v>
      </c>
      <c r="F441" s="47">
        <v>6.4475570567969639E-2</v>
      </c>
      <c r="G441" s="46">
        <v>116.81877299999999</v>
      </c>
      <c r="H441" s="47">
        <v>89.35</v>
      </c>
      <c r="I441" s="47">
        <v>-1.961259832895621</v>
      </c>
      <c r="J441" s="46">
        <v>-2214344000</v>
      </c>
      <c r="K441" s="47">
        <v>-26.854031713229741</v>
      </c>
      <c r="L441" s="47">
        <v>59.19541590699216</v>
      </c>
      <c r="M441" s="47">
        <v>17.28</v>
      </c>
      <c r="N441" s="48">
        <v>86.052571819768943</v>
      </c>
      <c r="O441" s="49">
        <v>241.16808008188681</v>
      </c>
      <c r="P441" s="48">
        <v>8.0389360027295602</v>
      </c>
    </row>
    <row r="442" spans="1:16">
      <c r="A442" s="30" t="s">
        <v>245</v>
      </c>
      <c r="B442" s="30" t="s">
        <v>349</v>
      </c>
      <c r="C442" s="31">
        <v>32480282242</v>
      </c>
      <c r="D442" s="31">
        <v>683200000</v>
      </c>
      <c r="E442" s="32">
        <v>6.4839072221201342</v>
      </c>
      <c r="F442" s="32">
        <v>0.73003819380743717</v>
      </c>
      <c r="G442" s="31">
        <v>462.86641400000002</v>
      </c>
      <c r="H442" s="32">
        <v>13.33</v>
      </c>
      <c r="I442" s="32">
        <v>-9.2145608558110936E-2</v>
      </c>
      <c r="J442" s="31">
        <v>103749729</v>
      </c>
      <c r="K442" s="32">
        <v>85.606006739545322</v>
      </c>
      <c r="L442" s="32">
        <v>58.548009367681502</v>
      </c>
      <c r="M442" s="32">
        <v>67.739999999999995</v>
      </c>
      <c r="N442" s="33">
        <v>19.968197369594773</v>
      </c>
      <c r="O442" s="34">
        <v>589.60903760866438</v>
      </c>
      <c r="P442" s="33">
        <v>19.65363458695548</v>
      </c>
    </row>
    <row r="443" spans="1:16">
      <c r="A443" s="30" t="s">
        <v>249</v>
      </c>
      <c r="B443" s="30" t="s">
        <v>349</v>
      </c>
      <c r="C443" s="31">
        <v>66241618000</v>
      </c>
      <c r="D443" s="31">
        <v>685260000</v>
      </c>
      <c r="E443" s="32">
        <v>3.7564694895640014</v>
      </c>
      <c r="F443" s="32">
        <v>7.8311662508995572E-2</v>
      </c>
      <c r="G443" s="31">
        <v>150.89256599999999</v>
      </c>
      <c r="H443" s="32">
        <v>70.599999999999994</v>
      </c>
      <c r="I443" s="32">
        <v>0.23773217596558993</v>
      </c>
      <c r="J443" s="31">
        <v>-924269000</v>
      </c>
      <c r="K443" s="32">
        <v>-51.898527376770183</v>
      </c>
      <c r="L443" s="32">
        <v>58.372004786504391</v>
      </c>
      <c r="M443" s="32">
        <v>22.01</v>
      </c>
      <c r="N443" s="33">
        <v>19.039314033005702</v>
      </c>
      <c r="O443" s="34">
        <v>595.0598026066582</v>
      </c>
      <c r="P443" s="33">
        <v>19.835326753555272</v>
      </c>
    </row>
    <row r="444" spans="1:16">
      <c r="A444" s="40" t="s">
        <v>178</v>
      </c>
      <c r="B444" s="40" t="s">
        <v>255</v>
      </c>
      <c r="C444" s="41">
        <v>6095642150</v>
      </c>
      <c r="D444" s="41">
        <v>690000000</v>
      </c>
      <c r="E444" s="42">
        <v>13.387013113998369</v>
      </c>
      <c r="F444" s="42">
        <v>1.7637698437415505</v>
      </c>
      <c r="G444" s="41">
        <v>264.90403600000002</v>
      </c>
      <c r="H444" s="42">
        <v>11.28</v>
      </c>
      <c r="I444" s="42">
        <v>8.8252569501594991E-2</v>
      </c>
      <c r="J444" s="41">
        <v>555282156</v>
      </c>
      <c r="K444" s="42">
        <v>13.668726642820484</v>
      </c>
      <c r="L444" s="42">
        <v>57.971014492753625</v>
      </c>
      <c r="M444" s="42">
        <v>38.39</v>
      </c>
      <c r="N444" s="43">
        <v>27.665311560669533</v>
      </c>
      <c r="O444" s="44">
        <v>1602.516290585718</v>
      </c>
      <c r="P444" s="43">
        <v>53.417209686190603</v>
      </c>
    </row>
    <row r="445" spans="1:16">
      <c r="A445" s="70" t="s">
        <v>722</v>
      </c>
      <c r="B445" s="70" t="s">
        <v>699</v>
      </c>
      <c r="C445" s="71">
        <v>13043459000</v>
      </c>
      <c r="D445" s="71">
        <v>695302645</v>
      </c>
      <c r="E445" s="72">
        <v>7.6290997772904632</v>
      </c>
      <c r="F445" s="72">
        <v>0.54318534455820688</v>
      </c>
      <c r="G445" s="71">
        <v>270.84692699999999</v>
      </c>
      <c r="H445" s="72">
        <v>19.36</v>
      </c>
      <c r="I445" s="72">
        <v>-0.13207040199251807</v>
      </c>
      <c r="J445" s="71">
        <v>804969000</v>
      </c>
      <c r="K445" s="72">
        <v>17.448017785778084</v>
      </c>
      <c r="L445" s="72">
        <v>57.528905272609741</v>
      </c>
      <c r="M445" s="72">
        <v>38.950000000000003</v>
      </c>
      <c r="N445" s="73">
        <v>0</v>
      </c>
      <c r="O445" s="74">
        <v>552.52773781667815</v>
      </c>
      <c r="P445" s="73">
        <v>18.417591260555938</v>
      </c>
    </row>
    <row r="446" spans="1:16">
      <c r="A446" s="70" t="s">
        <v>226</v>
      </c>
      <c r="B446" s="70" t="s">
        <v>221</v>
      </c>
      <c r="C446" s="71">
        <v>33519259493</v>
      </c>
      <c r="D446" s="71">
        <v>700000000</v>
      </c>
      <c r="E446" s="72">
        <v>8.4341808335602124</v>
      </c>
      <c r="F446" s="72">
        <v>0.27383704005065623</v>
      </c>
      <c r="G446" s="71">
        <v>106.98084299999999</v>
      </c>
      <c r="H446" s="72">
        <v>44.34</v>
      </c>
      <c r="I446" s="72">
        <v>-0.20382504011864455</v>
      </c>
      <c r="J446" s="71">
        <v>2068365799</v>
      </c>
      <c r="K446" s="72">
        <v>14.890983023839876</v>
      </c>
      <c r="L446" s="72">
        <v>57.142857142857146</v>
      </c>
      <c r="M446" s="72">
        <v>15.28</v>
      </c>
      <c r="N446" s="73">
        <v>50.429681266990528</v>
      </c>
      <c r="O446" s="74">
        <v>1037.3170559367779</v>
      </c>
      <c r="P446" s="73">
        <v>34.577235197892598</v>
      </c>
    </row>
    <row r="447" spans="1:16">
      <c r="A447" s="85" t="s">
        <v>509</v>
      </c>
      <c r="B447" s="85" t="s">
        <v>607</v>
      </c>
      <c r="C447" s="86">
        <v>-1084984172</v>
      </c>
      <c r="D447" s="86">
        <v>700000000</v>
      </c>
      <c r="E447" s="87">
        <v>34.863783710664066</v>
      </c>
      <c r="F447" s="87">
        <v>16.601801766982888</v>
      </c>
      <c r="G447" s="86">
        <v>308.44022699999999</v>
      </c>
      <c r="H447" s="87">
        <v>3.72</v>
      </c>
      <c r="I447" s="87">
        <v>-0.39646994627288468</v>
      </c>
      <c r="J447" s="86">
        <v>4623415</v>
      </c>
      <c r="K447" s="87">
        <v>454.20971295027596</v>
      </c>
      <c r="L447" s="87">
        <v>57.142857142857146</v>
      </c>
      <c r="M447" s="87">
        <v>44.06</v>
      </c>
      <c r="N447" s="88">
        <v>108.25166732410941</v>
      </c>
      <c r="O447" s="89">
        <v>86.487659183168972</v>
      </c>
      <c r="P447" s="88">
        <v>2.8829219727722992</v>
      </c>
    </row>
    <row r="448" spans="1:16">
      <c r="A448" s="70" t="s">
        <v>445</v>
      </c>
      <c r="B448" s="70" t="s">
        <v>221</v>
      </c>
      <c r="C448" s="71">
        <v>1936877995</v>
      </c>
      <c r="D448" s="71">
        <v>700000000</v>
      </c>
      <c r="E448" s="72">
        <v>61.238224654876689</v>
      </c>
      <c r="F448" s="72">
        <v>43.741589039197635</v>
      </c>
      <c r="G448" s="71">
        <v>248.370544</v>
      </c>
      <c r="H448" s="72">
        <v>2.63</v>
      </c>
      <c r="I448" s="72">
        <v>6.1088407682575507E-2</v>
      </c>
      <c r="J448" s="71">
        <v>-73334422</v>
      </c>
      <c r="K448" s="72">
        <v>-19.090625681893286</v>
      </c>
      <c r="L448" s="72">
        <v>57.142857142857146</v>
      </c>
      <c r="M448" s="72">
        <v>35.479999999999997</v>
      </c>
      <c r="N448" s="73">
        <v>41.319308031139713</v>
      </c>
      <c r="O448" s="74">
        <v>1217.2709624931624</v>
      </c>
      <c r="P448" s="73">
        <v>40.57569874977208</v>
      </c>
    </row>
    <row r="449" spans="1:16">
      <c r="A449" s="45" t="s">
        <v>182</v>
      </c>
      <c r="B449" s="45" t="s">
        <v>375</v>
      </c>
      <c r="C449" s="46">
        <v>7154261414</v>
      </c>
      <c r="D449" s="46">
        <v>700000000</v>
      </c>
      <c r="E449" s="47">
        <v>22.002529410781062</v>
      </c>
      <c r="F449" s="47">
        <v>2.0954789915029584</v>
      </c>
      <c r="G449" s="46">
        <v>119.87214899999999</v>
      </c>
      <c r="H449" s="47">
        <v>15.17</v>
      </c>
      <c r="I449" s="47">
        <v>-2.2568463510795667E-2</v>
      </c>
      <c r="J449" s="46">
        <v>-117347216</v>
      </c>
      <c r="K449" s="47">
        <v>-89.47804948350884</v>
      </c>
      <c r="L449" s="47">
        <v>57.142857142857146</v>
      </c>
      <c r="M449" s="47">
        <v>17.12</v>
      </c>
      <c r="N449" s="48">
        <v>36.411995556641145</v>
      </c>
      <c r="O449" s="49">
        <v>541.90164375455038</v>
      </c>
      <c r="P449" s="48">
        <v>18.063388125151679</v>
      </c>
    </row>
    <row r="450" spans="1:16">
      <c r="A450" s="75" t="s">
        <v>452</v>
      </c>
      <c r="B450" s="75" t="s">
        <v>679</v>
      </c>
      <c r="C450" s="76">
        <v>60137175087</v>
      </c>
      <c r="D450" s="76">
        <v>700000000</v>
      </c>
      <c r="E450" s="77">
        <v>1.2943475841002343</v>
      </c>
      <c r="F450" s="77">
        <v>9.5312782334332422E-3</v>
      </c>
      <c r="G450" s="76">
        <v>158.53750099999999</v>
      </c>
      <c r="H450" s="77">
        <v>195</v>
      </c>
      <c r="I450" s="77">
        <v>4.1879878589680288</v>
      </c>
      <c r="J450" s="76">
        <v>20192725560</v>
      </c>
      <c r="K450" s="77">
        <v>6.7251941594753193</v>
      </c>
      <c r="L450" s="77">
        <v>57.142857142857146</v>
      </c>
      <c r="M450" s="77">
        <v>22.64</v>
      </c>
      <c r="N450" s="78">
        <v>67.936528496692148</v>
      </c>
      <c r="O450" s="79">
        <v>1889.5776840276742</v>
      </c>
      <c r="P450" s="78">
        <v>62.985922800922474</v>
      </c>
    </row>
    <row r="451" spans="1:16">
      <c r="A451" t="s">
        <v>2170</v>
      </c>
      <c r="C451" s="14">
        <v>19741812437</v>
      </c>
      <c r="D451" s="14">
        <v>700000000</v>
      </c>
      <c r="E451" s="19">
        <v>0</v>
      </c>
      <c r="F451" s="19">
        <v>0</v>
      </c>
      <c r="G451" s="14">
        <v>0</v>
      </c>
      <c r="H451" s="19">
        <v>18.2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16.783830191035563</v>
      </c>
      <c r="F452" s="52">
        <v>4.7624363434023351</v>
      </c>
      <c r="G452" s="51">
        <v>465.53517099999999</v>
      </c>
      <c r="H452" s="52">
        <v>5.12</v>
      </c>
      <c r="I452" s="52">
        <v>-9.9955019999437233E-2</v>
      </c>
      <c r="J452" s="51">
        <v>132778559</v>
      </c>
      <c r="K452" s="52">
        <v>26.542018165749184</v>
      </c>
      <c r="L452" s="52">
        <v>56.750292265778619</v>
      </c>
      <c r="M452" s="52">
        <v>66.040000000000006</v>
      </c>
      <c r="N452" s="53">
        <v>2.0924501977181258</v>
      </c>
      <c r="O452" s="54">
        <v>731.34441459691379</v>
      </c>
      <c r="P452" s="53">
        <v>24.378147153230461</v>
      </c>
    </row>
    <row r="453" spans="1:16">
      <c r="A453" s="35" t="s">
        <v>217</v>
      </c>
      <c r="B453" s="35" t="s">
        <v>208</v>
      </c>
      <c r="C453" s="36">
        <v>41071171048</v>
      </c>
      <c r="D453" s="36">
        <v>705000000</v>
      </c>
      <c r="E453" s="37">
        <v>11.819710434469329</v>
      </c>
      <c r="F453" s="37">
        <v>0.67062186862237327</v>
      </c>
      <c r="G453" s="36">
        <v>129.924835</v>
      </c>
      <c r="H453" s="37">
        <v>26.06</v>
      </c>
      <c r="I453" s="37">
        <v>0.38058020181228969</v>
      </c>
      <c r="J453" s="36">
        <v>301575390</v>
      </c>
      <c r="K453" s="37">
        <v>58.443097760729081</v>
      </c>
      <c r="L453" s="37">
        <v>56.737588652482266</v>
      </c>
      <c r="M453" s="37">
        <v>18.420000000000002</v>
      </c>
      <c r="N453" s="38">
        <v>45.062376056892298</v>
      </c>
      <c r="O453" s="39">
        <v>1846.9201400024929</v>
      </c>
      <c r="P453" s="38">
        <v>61.56400466674976</v>
      </c>
    </row>
    <row r="454" spans="1:16">
      <c r="A454" s="25" t="s">
        <v>157</v>
      </c>
      <c r="B454" s="25" t="s">
        <v>353</v>
      </c>
      <c r="C454" s="26">
        <v>2077382264</v>
      </c>
      <c r="D454" s="26">
        <v>720000000</v>
      </c>
      <c r="E454" s="27">
        <v>56.206653428875654</v>
      </c>
      <c r="F454" s="27">
        <v>39.032398214496979</v>
      </c>
      <c r="G454" s="26">
        <v>247.17509200000001</v>
      </c>
      <c r="H454" s="27">
        <v>2.88</v>
      </c>
      <c r="I454" s="27">
        <v>-1.7155972882712867E-2</v>
      </c>
      <c r="J454" s="26">
        <v>-115858447</v>
      </c>
      <c r="K454" s="27">
        <v>-12.428959970437027</v>
      </c>
      <c r="L454" s="27">
        <v>55.555555555555557</v>
      </c>
      <c r="M454" s="27">
        <v>34.32</v>
      </c>
      <c r="N454" s="28">
        <v>72.640640206856915</v>
      </c>
      <c r="O454" s="29">
        <v>360.56989021079585</v>
      </c>
      <c r="P454" s="28">
        <v>12.018996340359861</v>
      </c>
    </row>
    <row r="455" spans="1:16">
      <c r="A455" t="s">
        <v>2180</v>
      </c>
      <c r="C455" s="14">
        <v>11686748615</v>
      </c>
      <c r="D455" s="14">
        <v>720000000</v>
      </c>
      <c r="E455" s="19">
        <v>0</v>
      </c>
      <c r="F455" s="19">
        <v>0</v>
      </c>
      <c r="G455" s="14">
        <v>0</v>
      </c>
      <c r="H455" s="19">
        <v>179.2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24.596668911623087</v>
      </c>
      <c r="F456" s="72">
        <v>2.4350726573233428</v>
      </c>
      <c r="G456" s="71">
        <v>112.720027</v>
      </c>
      <c r="H456" s="72">
        <v>14.43</v>
      </c>
      <c r="I456" s="72">
        <v>-0.91297520724704029</v>
      </c>
      <c r="J456" s="71">
        <v>-66130209</v>
      </c>
      <c r="K456" s="72">
        <v>-152.74411124271512</v>
      </c>
      <c r="L456" s="72">
        <v>55.440055440055438</v>
      </c>
      <c r="M456" s="72">
        <v>15.62</v>
      </c>
      <c r="N456" s="73">
        <v>22.21995357494685</v>
      </c>
      <c r="O456" s="74">
        <v>300</v>
      </c>
      <c r="P456" s="73">
        <v>10</v>
      </c>
    </row>
    <row r="457" spans="1:16">
      <c r="A457" s="35" t="s">
        <v>34</v>
      </c>
      <c r="B457" s="35" t="s">
        <v>208</v>
      </c>
      <c r="C457" s="36">
        <v>14552864000</v>
      </c>
      <c r="D457" s="36">
        <v>729164000</v>
      </c>
      <c r="E457" s="37">
        <v>21.383543883326077</v>
      </c>
      <c r="F457" s="37">
        <v>2.9326110289764822</v>
      </c>
      <c r="G457" s="36">
        <v>184.162025</v>
      </c>
      <c r="H457" s="37">
        <v>10.16</v>
      </c>
      <c r="I457" s="37">
        <v>-8.2708318122536539E-2</v>
      </c>
      <c r="J457" s="36">
        <v>389489000</v>
      </c>
      <c r="K457" s="37">
        <v>18.721042186043764</v>
      </c>
      <c r="L457" s="37">
        <v>54.857343478284719</v>
      </c>
      <c r="M457" s="37">
        <v>25.25</v>
      </c>
      <c r="N457" s="38">
        <v>65.824283227917107</v>
      </c>
      <c r="O457" s="39">
        <v>402.48638049281624</v>
      </c>
      <c r="P457" s="38">
        <v>13.416212683093875</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200.94232715015011</v>
      </c>
      <c r="P458" s="33">
        <v>6.6980775716716705</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2013.4863642279058</v>
      </c>
      <c r="P460" s="53">
        <v>67.116212140930188</v>
      </c>
    </row>
    <row r="461" spans="1:16">
      <c r="A461" s="55" t="s">
        <v>108</v>
      </c>
      <c r="B461" s="55" t="s">
        <v>233</v>
      </c>
      <c r="C461" s="56">
        <v>15078182984</v>
      </c>
      <c r="D461" s="56">
        <v>750000000</v>
      </c>
      <c r="E461" s="57">
        <v>16.95107390350389</v>
      </c>
      <c r="F461" s="57">
        <v>2.8251789839173149</v>
      </c>
      <c r="G461" s="56">
        <v>290.32257499999997</v>
      </c>
      <c r="H461" s="57">
        <v>8.1300000000000008</v>
      </c>
      <c r="I461" s="57">
        <v>-8.0250491230220433E-3</v>
      </c>
      <c r="J461" s="56">
        <v>110116171</v>
      </c>
      <c r="K461" s="57">
        <v>54.487909863847335</v>
      </c>
      <c r="L461" s="57">
        <v>53.333333333333336</v>
      </c>
      <c r="M461" s="57">
        <v>38.700000000000003</v>
      </c>
      <c r="N461" s="58">
        <v>65.349826723510702</v>
      </c>
      <c r="O461" s="59">
        <v>918.01997858028074</v>
      </c>
      <c r="P461" s="58">
        <v>30.600665952676025</v>
      </c>
    </row>
    <row r="462" spans="1:16">
      <c r="A462" s="30" t="s">
        <v>250</v>
      </c>
      <c r="B462" s="30" t="s">
        <v>349</v>
      </c>
      <c r="C462" s="31">
        <v>14579845739</v>
      </c>
      <c r="D462" s="31">
        <v>758500000</v>
      </c>
      <c r="E462" s="32">
        <v>10.840921470194274</v>
      </c>
      <c r="F462" s="32">
        <v>0.6496626997180005</v>
      </c>
      <c r="G462" s="31">
        <v>164.048046</v>
      </c>
      <c r="H462" s="32">
        <v>22.5</v>
      </c>
      <c r="I462" s="32">
        <v>0.22715481253839798</v>
      </c>
      <c r="J462" s="31">
        <v>-336082138</v>
      </c>
      <c r="K462" s="32">
        <v>-49.651552740360152</v>
      </c>
      <c r="L462" s="32">
        <v>52.735662491760053</v>
      </c>
      <c r="M462" s="32">
        <v>21.62</v>
      </c>
      <c r="N462" s="33">
        <v>25.330726931658571</v>
      </c>
      <c r="O462" s="34">
        <v>2223.2130778531846</v>
      </c>
      <c r="P462" s="33">
        <v>74.107102595106156</v>
      </c>
    </row>
    <row r="463" spans="1:16">
      <c r="A463" s="30" t="s">
        <v>510</v>
      </c>
      <c r="B463" s="30" t="s">
        <v>349</v>
      </c>
      <c r="C463" s="31">
        <v>7188334000</v>
      </c>
      <c r="D463" s="31">
        <v>768000000</v>
      </c>
      <c r="E463" s="32">
        <v>25.737907877891789</v>
      </c>
      <c r="F463" s="32">
        <v>16.756450441335801</v>
      </c>
      <c r="G463" s="31">
        <v>642.21395900000005</v>
      </c>
      <c r="H463" s="32">
        <v>2.42</v>
      </c>
      <c r="I463" s="32">
        <v>-0.12731838215063673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321.6586231217459</v>
      </c>
      <c r="P464" s="38">
        <v>10.721954104058197</v>
      </c>
    </row>
    <row r="465" spans="1:16">
      <c r="A465" s="35" t="s">
        <v>207</v>
      </c>
      <c r="B465" s="35" t="s">
        <v>200</v>
      </c>
      <c r="C465" s="36">
        <v>63934093330</v>
      </c>
      <c r="D465" s="36">
        <v>780226002</v>
      </c>
      <c r="E465" s="37">
        <v>1.2744324142489638</v>
      </c>
      <c r="F465" s="37">
        <v>3.8890819881557362E-2</v>
      </c>
      <c r="G465" s="36">
        <v>725.54518099999996</v>
      </c>
      <c r="H465" s="37">
        <v>43.26</v>
      </c>
      <c r="I465" s="37">
        <v>0.94959075767176415</v>
      </c>
      <c r="J465" s="36">
        <v>16782058</v>
      </c>
      <c r="K465" s="37">
        <v>1952.6503891239083</v>
      </c>
      <c r="L465" s="37">
        <v>51.267196808957415</v>
      </c>
      <c r="M465" s="37">
        <v>92.99</v>
      </c>
      <c r="N465" s="38">
        <v>33.840898578139964</v>
      </c>
      <c r="O465" s="39">
        <v>1611.3026248907518</v>
      </c>
      <c r="P465" s="38">
        <v>53.710087496358391</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354.46530543117603</v>
      </c>
      <c r="P466" s="38">
        <v>11.815510181039201</v>
      </c>
    </row>
    <row r="467" spans="1:16">
      <c r="A467" s="80" t="s">
        <v>269</v>
      </c>
      <c r="B467" s="80" t="s">
        <v>352</v>
      </c>
      <c r="C467" s="81">
        <v>15648837000</v>
      </c>
      <c r="D467" s="81">
        <v>794512000</v>
      </c>
      <c r="E467" s="82">
        <v>1.9101020355000533</v>
      </c>
      <c r="F467" s="82">
        <v>6.6781105729053158E-2</v>
      </c>
      <c r="G467" s="81">
        <v>576.62533099999996</v>
      </c>
      <c r="H467" s="82">
        <v>36.32</v>
      </c>
      <c r="I467" s="82">
        <v>-0.62533023741833205</v>
      </c>
      <c r="J467" s="81">
        <v>542874000</v>
      </c>
      <c r="K467" s="82">
        <v>52.687054454624828</v>
      </c>
      <c r="L467" s="82">
        <v>50.345369232937955</v>
      </c>
      <c r="M467" s="82">
        <v>72.569999999999993</v>
      </c>
      <c r="N467" s="83">
        <v>49.394277753346181</v>
      </c>
      <c r="O467" s="84">
        <v>429.17596117128863</v>
      </c>
      <c r="P467" s="83">
        <v>14.305865372376287</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516.96585233413248</v>
      </c>
      <c r="P468" s="28">
        <v>17.232195077804416</v>
      </c>
    </row>
    <row r="469" spans="1:16">
      <c r="A469" s="45" t="s">
        <v>503</v>
      </c>
      <c r="B469" s="45" t="s">
        <v>375</v>
      </c>
      <c r="C469" s="46">
        <v>1513644763</v>
      </c>
      <c r="D469" s="46">
        <v>800000000</v>
      </c>
      <c r="E469" s="47">
        <v>46.258732492226216</v>
      </c>
      <c r="F469" s="47">
        <v>28.911707807641385</v>
      </c>
      <c r="G469" s="46">
        <v>295.12339900000001</v>
      </c>
      <c r="H469" s="47">
        <v>2.93</v>
      </c>
      <c r="I469" s="47">
        <v>-4.1840896232648639E-2</v>
      </c>
      <c r="J469" s="46">
        <v>-44498491</v>
      </c>
      <c r="K469" s="47">
        <v>-35.956275461116199</v>
      </c>
      <c r="L469" s="47">
        <v>50</v>
      </c>
      <c r="M469" s="47">
        <v>36.89</v>
      </c>
      <c r="N469" s="48">
        <v>46.763872835832537</v>
      </c>
      <c r="O469" s="49">
        <v>576.2870108596353</v>
      </c>
      <c r="P469" s="48">
        <v>19.209567028654511</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-0.38701928783871509</v>
      </c>
      <c r="J471" s="51">
        <v>-213403973</v>
      </c>
      <c r="K471" s="52">
        <v>-30.210703902874386</v>
      </c>
      <c r="L471" s="52">
        <v>49.634840819142141</v>
      </c>
      <c r="M471" s="52">
        <v>38.049999999999997</v>
      </c>
      <c r="N471" s="53">
        <v>88.964100026904944</v>
      </c>
      <c r="O471" s="54">
        <v>114.62695696867527</v>
      </c>
      <c r="P471" s="53">
        <v>3.820898565622509</v>
      </c>
    </row>
    <row r="472" spans="1:16">
      <c r="A472" s="70" t="s">
        <v>419</v>
      </c>
      <c r="B472" s="70" t="s">
        <v>221</v>
      </c>
      <c r="C472" s="71">
        <v>6754555404</v>
      </c>
      <c r="D472" s="71">
        <v>813555283</v>
      </c>
      <c r="E472" s="72">
        <v>55.554889762281235</v>
      </c>
      <c r="F472" s="72">
        <v>22.762185894903812</v>
      </c>
      <c r="G472" s="71">
        <v>202.870632</v>
      </c>
      <c r="H472" s="72">
        <v>3.55</v>
      </c>
      <c r="I472" s="72">
        <v>-0.12393639591199124</v>
      </c>
      <c r="J472" s="71">
        <v>-393754363</v>
      </c>
      <c r="K472" s="72">
        <v>-6.1984477591680678</v>
      </c>
      <c r="L472" s="72">
        <v>49.166910762965323</v>
      </c>
      <c r="M472" s="72">
        <v>24.93</v>
      </c>
      <c r="N472" s="73">
        <v>10.590985687234088</v>
      </c>
      <c r="O472" s="74">
        <v>233.1301498524636</v>
      </c>
      <c r="P472" s="73">
        <v>7.7710049950821203</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256.54692666817903</v>
      </c>
      <c r="P473" s="73">
        <v>8.5515642222726349</v>
      </c>
    </row>
    <row r="474" spans="1:16">
      <c r="A474" s="70" t="s">
        <v>511</v>
      </c>
      <c r="B474" s="70" t="s">
        <v>221</v>
      </c>
      <c r="C474" s="71">
        <v>4887672096</v>
      </c>
      <c r="D474" s="71">
        <v>820000000</v>
      </c>
      <c r="E474" s="72">
        <v>37.77362981351726</v>
      </c>
      <c r="F474" s="72">
        <v>46.065402211606418</v>
      </c>
      <c r="G474" s="71">
        <v>594.91427499999998</v>
      </c>
      <c r="H474" s="72">
        <v>1.78</v>
      </c>
      <c r="I474" s="72">
        <v>-1.6362543383103612E-2</v>
      </c>
      <c r="J474" s="71">
        <v>-492287088</v>
      </c>
      <c r="K474" s="72">
        <v>-1.6656947134879962</v>
      </c>
      <c r="L474" s="72">
        <v>48.780487804878049</v>
      </c>
      <c r="M474" s="72">
        <v>72.55</v>
      </c>
      <c r="N474" s="73">
        <v>38.606751960873375</v>
      </c>
      <c r="O474" s="74">
        <v>395.52343743301765</v>
      </c>
      <c r="P474" s="73">
        <v>13.184114581100589</v>
      </c>
    </row>
    <row r="475" spans="1:16">
      <c r="A475" s="85" t="s">
        <v>411</v>
      </c>
      <c r="B475" s="85" t="s">
        <v>607</v>
      </c>
      <c r="C475" s="86">
        <v>15071105467</v>
      </c>
      <c r="D475" s="86">
        <v>825000000</v>
      </c>
      <c r="E475" s="87">
        <v>6.5269922950487711</v>
      </c>
      <c r="F475" s="87">
        <v>0.30428868508385881</v>
      </c>
      <c r="G475" s="86">
        <v>254.99831699999999</v>
      </c>
      <c r="H475" s="87">
        <v>24.04</v>
      </c>
      <c r="I475" s="87">
        <v>-13.987876879097271</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-0.19821180136991501</v>
      </c>
      <c r="J476" s="36">
        <v>1636745004</v>
      </c>
      <c r="K476" s="37">
        <v>2.0161967758784738</v>
      </c>
      <c r="L476" s="37">
        <v>48.484848484848484</v>
      </c>
      <c r="M476" s="37">
        <v>44.98</v>
      </c>
      <c r="N476" s="38">
        <v>45.079154068160797</v>
      </c>
      <c r="O476" s="39">
        <v>58.274066089412294</v>
      </c>
      <c r="P476" s="38">
        <v>1.9424688696470764</v>
      </c>
    </row>
    <row r="477" spans="1:16">
      <c r="A477" s="80" t="s">
        <v>535</v>
      </c>
      <c r="B477" s="80" t="s">
        <v>352</v>
      </c>
      <c r="C477" s="81">
        <v>6812625069</v>
      </c>
      <c r="D477" s="81">
        <v>829650000</v>
      </c>
      <c r="E477" s="82">
        <v>30.202881843882359</v>
      </c>
      <c r="F477" s="82">
        <v>3.0336971256837582</v>
      </c>
      <c r="G477" s="81">
        <v>109.24879199999999</v>
      </c>
      <c r="H477" s="82">
        <v>12.13</v>
      </c>
      <c r="I477" s="82">
        <v>-0.21017981898708449</v>
      </c>
      <c r="J477" s="81">
        <v>-265472500</v>
      </c>
      <c r="K477" s="82">
        <v>-37.502189492320298</v>
      </c>
      <c r="L477" s="82">
        <v>48.213101910444166</v>
      </c>
      <c r="M477" s="82">
        <v>13.16</v>
      </c>
      <c r="N477" s="83">
        <v>73.412428088980434</v>
      </c>
      <c r="O477" s="84">
        <v>225.12909325799939</v>
      </c>
      <c r="P477" s="83">
        <v>7.5043031085999798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342.15136253206128</v>
      </c>
      <c r="P478" s="58">
        <v>11.405045417735376</v>
      </c>
    </row>
    <row r="479" spans="1:16">
      <c r="A479" s="60" t="s">
        <v>717</v>
      </c>
      <c r="B479" s="60" t="s">
        <v>374</v>
      </c>
      <c r="C479" s="61">
        <v>5630964000</v>
      </c>
      <c r="D479" s="61">
        <v>860000000</v>
      </c>
      <c r="E479" s="62">
        <v>33.981395933317216</v>
      </c>
      <c r="F479" s="62">
        <v>2.1951806158473652</v>
      </c>
      <c r="G479" s="61">
        <v>61.448740000000001</v>
      </c>
      <c r="H479" s="62">
        <v>19.170000000000002</v>
      </c>
      <c r="I479" s="62">
        <v>-0.58744096710442051</v>
      </c>
      <c r="J479" s="61">
        <v>0</v>
      </c>
      <c r="K479" s="62">
        <v>0</v>
      </c>
      <c r="L479" s="62">
        <v>46.511627906976742</v>
      </c>
      <c r="M479" s="62">
        <v>7.14</v>
      </c>
      <c r="N479" s="63">
        <v>136.2496245406914</v>
      </c>
      <c r="O479" s="64">
        <v>776.79655922409927</v>
      </c>
      <c r="P479" s="63">
        <v>25.893218640803308</v>
      </c>
    </row>
    <row r="480" spans="1:16">
      <c r="A480" s="55" t="s">
        <v>762</v>
      </c>
      <c r="B480" s="55" t="s">
        <v>233</v>
      </c>
      <c r="C480" s="56">
        <v>4581844648</v>
      </c>
      <c r="D480" s="56">
        <v>870000000</v>
      </c>
      <c r="E480" s="57">
        <v>20.27848853880106</v>
      </c>
      <c r="F480" s="57">
        <v>2.1189643196239354</v>
      </c>
      <c r="G480" s="56">
        <v>174.93409199999999</v>
      </c>
      <c r="H480" s="57">
        <v>11.28</v>
      </c>
      <c r="I480" s="57">
        <v>-0.1797119058926917</v>
      </c>
      <c r="J480" s="56">
        <v>4586945</v>
      </c>
      <c r="K480" s="57">
        <v>2086.3559515102102</v>
      </c>
      <c r="L480" s="57">
        <v>45.977011494252871</v>
      </c>
      <c r="M480" s="57">
        <v>20.100000000000001</v>
      </c>
      <c r="N480" s="58">
        <v>31.112677480950666</v>
      </c>
      <c r="O480" s="59">
        <v>314.39187764339118</v>
      </c>
      <c r="P480" s="58">
        <v>10.479729254779706</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238.36290947601748</v>
      </c>
      <c r="P481" s="53">
        <v>7.9454303158672497</v>
      </c>
    </row>
    <row r="482" spans="1:16">
      <c r="A482" s="45" t="s">
        <v>192</v>
      </c>
      <c r="B482" s="45" t="s">
        <v>375</v>
      </c>
      <c r="C482" s="46">
        <v>7997260000</v>
      </c>
      <c r="D482" s="46">
        <v>900000000</v>
      </c>
      <c r="E482" s="47">
        <v>8.8358877001085574</v>
      </c>
      <c r="F482" s="47">
        <v>0.81813775001005162</v>
      </c>
      <c r="G482" s="46">
        <v>354.86250699999999</v>
      </c>
      <c r="H482" s="47">
        <v>12.76</v>
      </c>
      <c r="I482" s="47">
        <v>0.12522339692410078</v>
      </c>
      <c r="J482" s="46">
        <v>65458000</v>
      </c>
      <c r="K482" s="47">
        <v>164.99129212624888</v>
      </c>
      <c r="L482" s="47">
        <v>44.444444444444443</v>
      </c>
      <c r="M482" s="47">
        <v>39.42</v>
      </c>
      <c r="N482" s="48">
        <v>65.77616697572104</v>
      </c>
      <c r="O482" s="49">
        <v>2248.424133964254</v>
      </c>
      <c r="P482" s="48">
        <v>74.9474711321418</v>
      </c>
    </row>
    <row r="483" spans="1:16">
      <c r="A483" s="70" t="s">
        <v>754</v>
      </c>
      <c r="B483" s="70" t="s">
        <v>699</v>
      </c>
      <c r="C483" s="71">
        <v>7376632000</v>
      </c>
      <c r="D483" s="71">
        <v>900000000</v>
      </c>
      <c r="E483" s="72">
        <v>16.883326170582205</v>
      </c>
      <c r="F483" s="72">
        <v>1.5554934743488305</v>
      </c>
      <c r="G483" s="71">
        <v>214.106866</v>
      </c>
      <c r="H483" s="72">
        <v>11.07</v>
      </c>
      <c r="I483" s="72">
        <v>-4.1554124780061485E-2</v>
      </c>
      <c r="J483" s="71">
        <v>461585000</v>
      </c>
      <c r="K483" s="72">
        <v>23.514628941581723</v>
      </c>
      <c r="L483" s="72">
        <v>44.444444444444443</v>
      </c>
      <c r="M483" s="72">
        <v>23.78</v>
      </c>
      <c r="N483" s="73">
        <v>0</v>
      </c>
      <c r="O483" s="74">
        <v>396.36996093204266</v>
      </c>
      <c r="P483" s="73">
        <v>13.212332031068089</v>
      </c>
    </row>
    <row r="484" spans="1:16">
      <c r="A484" s="45" t="s">
        <v>329</v>
      </c>
      <c r="B484" s="45" t="s">
        <v>375</v>
      </c>
      <c r="C484" s="46">
        <v>3219973000</v>
      </c>
      <c r="D484" s="46">
        <v>925000000</v>
      </c>
      <c r="E484" s="47">
        <v>28.015991527964161</v>
      </c>
      <c r="F484" s="47">
        <v>15.143779204304952</v>
      </c>
      <c r="G484" s="46">
        <v>648.99339299999997</v>
      </c>
      <c r="H484" s="47">
        <v>2.2000000000000002</v>
      </c>
      <c r="I484" s="47">
        <v>-0.11172660410136359</v>
      </c>
      <c r="J484" s="46">
        <v>-158895000</v>
      </c>
      <c r="K484" s="47">
        <v>-11.642908839170522</v>
      </c>
      <c r="L484" s="47">
        <v>43.243243243243242</v>
      </c>
      <c r="M484" s="47">
        <v>70.16</v>
      </c>
      <c r="N484" s="48">
        <v>43.148856298897599</v>
      </c>
      <c r="O484" s="49">
        <v>67.63642511288846</v>
      </c>
      <c r="P484" s="48">
        <v>2.2545475037629488</v>
      </c>
    </row>
    <row r="485" spans="1:16">
      <c r="A485" s="50" t="s">
        <v>152</v>
      </c>
      <c r="B485" s="50" t="s">
        <v>355</v>
      </c>
      <c r="C485" s="51">
        <v>1876232593</v>
      </c>
      <c r="D485" s="51">
        <v>936000000</v>
      </c>
      <c r="E485" s="52">
        <v>15.211361626417283</v>
      </c>
      <c r="F485" s="52">
        <v>4.0628636822695734</v>
      </c>
      <c r="G485" s="51">
        <v>576.74861299999998</v>
      </c>
      <c r="H485" s="52">
        <v>4.5599999999999996</v>
      </c>
      <c r="I485" s="52">
        <v>-8.9545567653637193E-2</v>
      </c>
      <c r="J485" s="51">
        <v>22610716</v>
      </c>
      <c r="K485" s="52">
        <v>165.58520305150884</v>
      </c>
      <c r="L485" s="52">
        <v>42.735042735042732</v>
      </c>
      <c r="M485" s="52">
        <v>61.61</v>
      </c>
      <c r="N485" s="53">
        <v>9.119840841952179</v>
      </c>
      <c r="O485" s="54">
        <v>697.23251507680459</v>
      </c>
      <c r="P485" s="53">
        <v>23.241083835893487</v>
      </c>
    </row>
    <row r="486" spans="1:16">
      <c r="A486" s="25" t="s">
        <v>274</v>
      </c>
      <c r="B486" s="25" t="s">
        <v>353</v>
      </c>
      <c r="C486" s="26">
        <v>34760766000</v>
      </c>
      <c r="D486" s="26">
        <v>945591000</v>
      </c>
      <c r="E486" s="27">
        <v>2.1576442800237761</v>
      </c>
      <c r="F486" s="27">
        <v>5.3064986822041776E-2</v>
      </c>
      <c r="G486" s="26">
        <v>426.23041999999998</v>
      </c>
      <c r="H486" s="27">
        <v>43.5</v>
      </c>
      <c r="I486" s="27">
        <v>-0.67152923004265119</v>
      </c>
      <c r="J486" s="26">
        <v>704762000</v>
      </c>
      <c r="K486" s="27">
        <v>57.693821460294394</v>
      </c>
      <c r="L486" s="27">
        <v>42.30158704979214</v>
      </c>
      <c r="M486" s="27">
        <v>45.07</v>
      </c>
      <c r="N486" s="28">
        <v>51.396510871973511</v>
      </c>
      <c r="O486" s="29">
        <v>196.31372708969963</v>
      </c>
      <c r="P486" s="28">
        <v>6.5437909029899872</v>
      </c>
    </row>
    <row r="487" spans="1:16">
      <c r="A487" s="50" t="s">
        <v>480</v>
      </c>
      <c r="B487" s="50" t="s">
        <v>355</v>
      </c>
      <c r="C487" s="51">
        <v>8578258629</v>
      </c>
      <c r="D487" s="51">
        <v>950000000</v>
      </c>
      <c r="E487" s="52">
        <v>12.207746733935625</v>
      </c>
      <c r="F487" s="52">
        <v>2.5700519439864475</v>
      </c>
      <c r="G487" s="51">
        <v>592.57757400000003</v>
      </c>
      <c r="H487" s="52">
        <v>5.53</v>
      </c>
      <c r="I487" s="52">
        <v>-0.22551711495377891</v>
      </c>
      <c r="J487" s="51">
        <v>-348120495</v>
      </c>
      <c r="K487" s="52">
        <v>-13.644700809700963</v>
      </c>
      <c r="L487" s="52">
        <v>42.10526315789474</v>
      </c>
      <c r="M487" s="52">
        <v>62.37</v>
      </c>
      <c r="N487" s="53">
        <v>21.482647373319271</v>
      </c>
      <c r="O487" s="54">
        <v>107.66971090018281</v>
      </c>
      <c r="P487" s="53">
        <v>3.5889903633394269</v>
      </c>
    </row>
    <row r="488" spans="1:16">
      <c r="A488" s="70" t="s">
        <v>228</v>
      </c>
      <c r="B488" s="70" t="s">
        <v>221</v>
      </c>
      <c r="C488" s="71">
        <v>54593744694</v>
      </c>
      <c r="D488" s="71">
        <v>958750000</v>
      </c>
      <c r="E488" s="72">
        <v>4.3613284041527018</v>
      </c>
      <c r="F488" s="72">
        <v>0.1895405651522252</v>
      </c>
      <c r="G488" s="71">
        <v>373.44712099999998</v>
      </c>
      <c r="H488" s="72">
        <v>24.56</v>
      </c>
      <c r="I488" s="72">
        <v>-7.6057129126073875E-2</v>
      </c>
      <c r="J488" s="71">
        <v>-611029605</v>
      </c>
      <c r="K488" s="72">
        <v>-37.657749823758536</v>
      </c>
      <c r="L488" s="72">
        <v>41.720990873533246</v>
      </c>
      <c r="M488" s="72">
        <v>38.950000000000003</v>
      </c>
      <c r="N488" s="73">
        <v>16.806199459896121</v>
      </c>
      <c r="O488" s="74">
        <v>1282.83932480454</v>
      </c>
      <c r="P488" s="73">
        <v>42.761310826817997</v>
      </c>
    </row>
    <row r="489" spans="1:16">
      <c r="A489" s="55" t="s">
        <v>524</v>
      </c>
      <c r="B489" s="55" t="s">
        <v>233</v>
      </c>
      <c r="C489" s="56">
        <v>7797972597</v>
      </c>
      <c r="D489" s="56">
        <v>960000000</v>
      </c>
      <c r="E489" s="57">
        <v>21.566798586460258</v>
      </c>
      <c r="F489" s="57">
        <v>3.7442358657049062</v>
      </c>
      <c r="G489" s="56">
        <v>279.81076200000001</v>
      </c>
      <c r="H489" s="57">
        <v>6.63</v>
      </c>
      <c r="I489" s="57">
        <v>0.12186809822460809</v>
      </c>
      <c r="J489" s="56">
        <v>-282199228</v>
      </c>
      <c r="K489" s="57">
        <v>-20.411111826287492</v>
      </c>
      <c r="L489" s="57">
        <v>41.666666666666664</v>
      </c>
      <c r="M489" s="57">
        <v>29.14</v>
      </c>
      <c r="N489" s="58">
        <v>17.080467598135666</v>
      </c>
      <c r="O489" s="59">
        <v>2225.4207018321777</v>
      </c>
      <c r="P489" s="58">
        <v>74.180690061072582</v>
      </c>
    </row>
    <row r="490" spans="1:16">
      <c r="A490" s="75" t="s">
        <v>187</v>
      </c>
      <c r="B490" s="75" t="s">
        <v>679</v>
      </c>
      <c r="C490" s="76">
        <v>3578645146</v>
      </c>
      <c r="D490" s="76">
        <v>960336000</v>
      </c>
      <c r="E490" s="77">
        <v>16.085613823941522</v>
      </c>
      <c r="F490" s="77">
        <v>3.3499970476877929</v>
      </c>
      <c r="G490" s="76">
        <v>464.88056799999998</v>
      </c>
      <c r="H490" s="77">
        <v>5.35</v>
      </c>
      <c r="I490" s="77">
        <v>-0.22593733229167601</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1827.0868026949777</v>
      </c>
      <c r="P491" s="73">
        <v>60.902893423165921</v>
      </c>
    </row>
    <row r="492" spans="1:16">
      <c r="A492" s="45" t="s">
        <v>447</v>
      </c>
      <c r="B492" s="45" t="s">
        <v>375</v>
      </c>
      <c r="C492" s="46">
        <v>38403565895</v>
      </c>
      <c r="D492" s="46">
        <v>998000000</v>
      </c>
      <c r="E492" s="47">
        <v>0.32097959505832174</v>
      </c>
      <c r="F492" s="47">
        <v>1.0976888762450558E-3</v>
      </c>
      <c r="G492" s="46">
        <v>426.09840800000001</v>
      </c>
      <c r="H492" s="47">
        <v>292.5</v>
      </c>
      <c r="I492" s="47">
        <v>2.0850394443687037</v>
      </c>
      <c r="J492" s="46">
        <v>1811756765</v>
      </c>
      <c r="K492" s="47">
        <v>161.39804506263289</v>
      </c>
      <c r="L492" s="47">
        <v>40.080160320641284</v>
      </c>
      <c r="M492" s="47">
        <v>42.69</v>
      </c>
      <c r="N492" s="48">
        <v>34.499222916579853</v>
      </c>
      <c r="O492" s="49">
        <v>1123.4467723906118</v>
      </c>
      <c r="P492" s="48">
        <v>37.448225746353728</v>
      </c>
    </row>
    <row r="493" spans="1:16">
      <c r="A493" s="55" t="s">
        <v>536</v>
      </c>
      <c r="B493" s="55" t="s">
        <v>354</v>
      </c>
      <c r="C493" s="56">
        <v>5034163461</v>
      </c>
      <c r="D493" s="56">
        <v>1000000000</v>
      </c>
      <c r="E493" s="57">
        <v>6.7163091463369584</v>
      </c>
      <c r="F493" s="57">
        <v>0.4197693216460599</v>
      </c>
      <c r="G493" s="56">
        <v>371.30834199999998</v>
      </c>
      <c r="H493" s="57">
        <v>16.04</v>
      </c>
      <c r="I493" s="57">
        <v>0.29220965103478491</v>
      </c>
      <c r="J493" s="56">
        <v>-78845344</v>
      </c>
      <c r="K493" s="57">
        <v>-202.92891359570959</v>
      </c>
      <c r="L493" s="57">
        <v>40</v>
      </c>
      <c r="M493" s="57">
        <v>37.130000000000003</v>
      </c>
      <c r="N493" s="58">
        <v>49.203279038029883</v>
      </c>
      <c r="O493" s="59">
        <v>1226.704486423909</v>
      </c>
      <c r="P493" s="58">
        <v>40.890149547463629</v>
      </c>
    </row>
    <row r="494" spans="1:16">
      <c r="A494" s="50" t="s">
        <v>379</v>
      </c>
      <c r="B494" s="50" t="s">
        <v>355</v>
      </c>
      <c r="C494" s="51">
        <v>1914868068</v>
      </c>
      <c r="D494" s="51">
        <v>1000000000</v>
      </c>
      <c r="E494" s="52">
        <v>42.708395616410279</v>
      </c>
      <c r="F494" s="52">
        <v>14.23613187213676</v>
      </c>
      <c r="G494" s="51">
        <v>255.25220999999999</v>
      </c>
      <c r="H494" s="52">
        <v>3.67</v>
      </c>
      <c r="I494" s="52">
        <v>-0.21971270099934651</v>
      </c>
      <c r="J494" s="51">
        <v>-154583940</v>
      </c>
      <c r="K494" s="52">
        <v>-19.406931923199785</v>
      </c>
      <c r="L494" s="52">
        <v>40</v>
      </c>
      <c r="M494" s="52">
        <v>25.52</v>
      </c>
      <c r="N494" s="53">
        <v>65.118209216220436</v>
      </c>
      <c r="O494" s="54">
        <v>202.50361073358926</v>
      </c>
      <c r="P494" s="53">
        <v>6.7501203577863089</v>
      </c>
    </row>
    <row r="495" spans="1:16">
      <c r="A495" s="30" t="s">
        <v>438</v>
      </c>
      <c r="B495" s="30" t="s">
        <v>349</v>
      </c>
      <c r="C495" s="31">
        <v>13120657000</v>
      </c>
      <c r="D495" s="31">
        <v>1000000000</v>
      </c>
      <c r="E495" s="32">
        <v>16.213499359566775</v>
      </c>
      <c r="F495" s="32">
        <v>4.0533748398916938</v>
      </c>
      <c r="G495" s="31">
        <v>554.46052299999997</v>
      </c>
      <c r="H495" s="32">
        <v>4.45</v>
      </c>
      <c r="I495" s="32">
        <v>-0.14999593947717749</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15.356595504203101</v>
      </c>
      <c r="F496" s="37">
        <v>5.1188651680677006</v>
      </c>
      <c r="G496" s="36">
        <v>669.65183400000001</v>
      </c>
      <c r="H496" s="37">
        <v>3.89</v>
      </c>
      <c r="I496" s="37">
        <v>8.1590026341424871E-2</v>
      </c>
      <c r="J496" s="36">
        <v>-19394238</v>
      </c>
      <c r="K496" s="37">
        <v>-154.68511833256866</v>
      </c>
      <c r="L496" s="37">
        <v>40</v>
      </c>
      <c r="M496" s="37">
        <v>66.959999999999994</v>
      </c>
      <c r="N496" s="38">
        <v>47.741842057173251</v>
      </c>
      <c r="O496" s="39">
        <v>2181.2184713355336</v>
      </c>
      <c r="P496" s="38">
        <v>72.707282377851115</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548.92716301470796</v>
      </c>
      <c r="P497" s="93">
        <v>18.297572100490264</v>
      </c>
    </row>
    <row r="498" spans="1:16">
      <c r="A498" s="30" t="s">
        <v>185</v>
      </c>
      <c r="B498" s="30" t="s">
        <v>349</v>
      </c>
      <c r="C498" s="31">
        <v>10277253756</v>
      </c>
      <c r="D498" s="31">
        <v>1000000000</v>
      </c>
      <c r="E498" s="32">
        <v>34.103271526837567</v>
      </c>
      <c r="F498" s="32">
        <v>5.6838785878062614</v>
      </c>
      <c r="G498" s="31">
        <v>174.82693900000001</v>
      </c>
      <c r="H498" s="32">
        <v>6.71</v>
      </c>
      <c r="I498" s="32">
        <v>-0.17785473389883766</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11.212544145888653</v>
      </c>
      <c r="F499" s="72">
        <v>0.93437867882405445</v>
      </c>
      <c r="G499" s="71">
        <v>294.12620600000002</v>
      </c>
      <c r="H499" s="72">
        <v>12.13</v>
      </c>
      <c r="I499" s="72">
        <v>0.47046215186299462</v>
      </c>
      <c r="J499" s="71">
        <v>32367219</v>
      </c>
      <c r="K499" s="72">
        <v>370.74547553807452</v>
      </c>
      <c r="L499" s="72">
        <v>40</v>
      </c>
      <c r="M499" s="72">
        <v>29.41</v>
      </c>
      <c r="N499" s="73">
        <v>84.668967591995113</v>
      </c>
      <c r="O499" s="74">
        <v>1554.5038336940065</v>
      </c>
      <c r="P499" s="73">
        <v>51.816794456466887</v>
      </c>
    </row>
    <row r="500" spans="1:16">
      <c r="A500" s="70" t="s">
        <v>24</v>
      </c>
      <c r="B500" s="70" t="s">
        <v>221</v>
      </c>
      <c r="C500" s="71">
        <v>6655755186</v>
      </c>
      <c r="D500" s="71">
        <v>1000000000</v>
      </c>
      <c r="E500" s="72">
        <v>59.031877213695388</v>
      </c>
      <c r="F500" s="72">
        <v>29.515938606847694</v>
      </c>
      <c r="G500" s="71">
        <v>338.83675399999998</v>
      </c>
      <c r="H500" s="72">
        <v>2</v>
      </c>
      <c r="I500" s="72">
        <v>-1.8447234923214761E-2</v>
      </c>
      <c r="J500" s="71">
        <v>-17216026</v>
      </c>
      <c r="K500" s="72">
        <v>-116.17082827360971</v>
      </c>
      <c r="L500" s="72">
        <v>40</v>
      </c>
      <c r="M500" s="72">
        <v>33.880000000000003</v>
      </c>
      <c r="N500" s="73">
        <v>6.2607413714538058</v>
      </c>
      <c r="O500" s="74">
        <v>880.20543153000017</v>
      </c>
      <c r="P500" s="73">
        <v>29.340181051000005</v>
      </c>
    </row>
    <row r="501" spans="1:16">
      <c r="A501" s="35" t="s">
        <v>204</v>
      </c>
      <c r="B501" s="35" t="s">
        <v>200</v>
      </c>
      <c r="C501" s="36">
        <v>12909517992</v>
      </c>
      <c r="D501" s="36">
        <v>1000000000</v>
      </c>
      <c r="E501" s="37">
        <v>1.9942064314752779</v>
      </c>
      <c r="F501" s="37">
        <v>8.6704627455446867E-2</v>
      </c>
      <c r="G501" s="36">
        <v>849.28664500000002</v>
      </c>
      <c r="H501" s="37">
        <v>23.62</v>
      </c>
      <c r="I501" s="37">
        <v>-0.29488487670217722</v>
      </c>
      <c r="J501" s="36">
        <v>391337210</v>
      </c>
      <c r="K501" s="37">
        <v>58.772841969206048</v>
      </c>
      <c r="L501" s="37">
        <v>40</v>
      </c>
      <c r="M501" s="37">
        <v>84.92</v>
      </c>
      <c r="N501" s="38">
        <v>63.971565907770085</v>
      </c>
      <c r="O501" s="39">
        <v>467.64840928255103</v>
      </c>
      <c r="P501" s="38">
        <v>15.588280309418368</v>
      </c>
    </row>
    <row r="502" spans="1:16">
      <c r="A502" s="70" t="s">
        <v>229</v>
      </c>
      <c r="B502" s="70" t="s">
        <v>221</v>
      </c>
      <c r="C502" s="71">
        <v>145847856000</v>
      </c>
      <c r="D502" s="71">
        <v>1000000000</v>
      </c>
      <c r="E502" s="72">
        <v>2.0722435922342672</v>
      </c>
      <c r="F502" s="72">
        <v>2.2282189163809325E-2</v>
      </c>
      <c r="G502" s="71">
        <v>207.02247700000001</v>
      </c>
      <c r="H502" s="72">
        <v>93.25</v>
      </c>
      <c r="I502" s="72">
        <v>-1.3082677758362138E-2</v>
      </c>
      <c r="J502" s="71">
        <v>1709697000</v>
      </c>
      <c r="K502" s="72">
        <v>54.395603431485227</v>
      </c>
      <c r="L502" s="72">
        <v>40</v>
      </c>
      <c r="M502" s="72">
        <v>20.7</v>
      </c>
      <c r="N502" s="73">
        <v>22.268741509760424</v>
      </c>
      <c r="O502" s="74">
        <v>1009.3605873765728</v>
      </c>
      <c r="P502" s="73">
        <v>33.645352912552426</v>
      </c>
    </row>
    <row r="503" spans="1:16">
      <c r="A503" s="50" t="s">
        <v>286</v>
      </c>
      <c r="B503" s="50" t="s">
        <v>355</v>
      </c>
      <c r="C503" s="51">
        <v>8958460788</v>
      </c>
      <c r="D503" s="51">
        <v>1025000000</v>
      </c>
      <c r="E503" s="52">
        <v>15.678881148769669</v>
      </c>
      <c r="F503" s="52">
        <v>1.2747057844528187</v>
      </c>
      <c r="G503" s="51">
        <v>206.78594200000001</v>
      </c>
      <c r="H503" s="52">
        <v>12.34</v>
      </c>
      <c r="I503" s="52">
        <v>-0.41130924530490809</v>
      </c>
      <c r="J503" s="51">
        <v>65823811</v>
      </c>
      <c r="K503" s="52">
        <v>186.86247139352051</v>
      </c>
      <c r="L503" s="52">
        <v>39.024390243902438</v>
      </c>
      <c r="M503" s="52">
        <v>20.170000000000002</v>
      </c>
      <c r="N503" s="53">
        <v>34.876457019114426</v>
      </c>
      <c r="O503" s="54">
        <v>309.80485808222056</v>
      </c>
      <c r="P503" s="53">
        <v>10.326828602740685</v>
      </c>
    </row>
    <row r="504" spans="1:16">
      <c r="A504" s="40" t="s">
        <v>241</v>
      </c>
      <c r="B504" s="40" t="s">
        <v>255</v>
      </c>
      <c r="C504" s="41">
        <v>1985914418</v>
      </c>
      <c r="D504" s="41">
        <v>1037000000</v>
      </c>
      <c r="E504" s="42">
        <v>52.680696765431556</v>
      </c>
      <c r="F504" s="42">
        <v>50.801057633010181</v>
      </c>
      <c r="G504" s="41">
        <v>759.30591400000003</v>
      </c>
      <c r="H504" s="42">
        <v>1</v>
      </c>
      <c r="I504" s="42">
        <v>-6.2061909008344511E-2</v>
      </c>
      <c r="J504" s="41">
        <v>207556314</v>
      </c>
      <c r="K504" s="42">
        <v>4.9962344195416764</v>
      </c>
      <c r="L504" s="42">
        <v>38.572806171648985</v>
      </c>
      <c r="M504" s="42">
        <v>73.22</v>
      </c>
      <c r="N504" s="43">
        <v>76.529364288985718</v>
      </c>
      <c r="O504" s="44">
        <v>254.24735114066206</v>
      </c>
      <c r="P504" s="43">
        <v>8.4749117046887346</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590.55107664016123</v>
      </c>
      <c r="P505" s="33">
        <v>19.685035888005373</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68.536086973587999</v>
      </c>
      <c r="P506" s="58">
        <v>2.2845362324529335</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384.44069080328939</v>
      </c>
      <c r="P507" s="48">
        <v>12.814689693442979</v>
      </c>
    </row>
    <row r="508" spans="1:16">
      <c r="A508" s="35" t="s">
        <v>459</v>
      </c>
      <c r="B508" s="35" t="s">
        <v>208</v>
      </c>
      <c r="C508" s="36">
        <v>16106307516</v>
      </c>
      <c r="D508" s="36">
        <v>1078290009</v>
      </c>
      <c r="E508" s="37">
        <v>4.6402625686972945</v>
      </c>
      <c r="F508" s="37">
        <v>0.14344510072946107</v>
      </c>
      <c r="G508" s="36">
        <v>287.17617999999999</v>
      </c>
      <c r="H508" s="37">
        <v>30.02</v>
      </c>
      <c r="I508" s="37">
        <v>-1.4057921678648597</v>
      </c>
      <c r="J508" s="36">
        <v>737659411</v>
      </c>
      <c r="K508" s="37">
        <v>43.853165549866482</v>
      </c>
      <c r="L508" s="37">
        <v>37.095771699763567</v>
      </c>
      <c r="M508" s="37">
        <v>26.63</v>
      </c>
      <c r="N508" s="38">
        <v>55.741824471158907</v>
      </c>
      <c r="O508" s="39">
        <v>670.26254431234702</v>
      </c>
      <c r="P508" s="38">
        <v>22.342084810411567</v>
      </c>
    </row>
    <row r="509" spans="1:16">
      <c r="A509" s="55" t="s">
        <v>118</v>
      </c>
      <c r="B509" s="55" t="s">
        <v>356</v>
      </c>
      <c r="C509" s="56">
        <v>8174952000</v>
      </c>
      <c r="D509" s="56">
        <v>1080000000</v>
      </c>
      <c r="E509" s="57">
        <v>15.503089998383025</v>
      </c>
      <c r="F509" s="57">
        <v>2.8709425922931526</v>
      </c>
      <c r="G509" s="56">
        <v>431.473364</v>
      </c>
      <c r="H509" s="57">
        <v>5.98</v>
      </c>
      <c r="I509" s="57">
        <v>-0.17538208639324715</v>
      </c>
      <c r="J509" s="56">
        <v>64035000</v>
      </c>
      <c r="K509" s="57">
        <v>84.32888264230499</v>
      </c>
      <c r="L509" s="57">
        <v>37.037037037037038</v>
      </c>
      <c r="M509" s="57">
        <v>39.950000000000003</v>
      </c>
      <c r="N509" s="58">
        <v>34.440837745389111</v>
      </c>
      <c r="O509" s="59">
        <v>95.812036467061645</v>
      </c>
      <c r="P509" s="58">
        <v>3.193734548902055</v>
      </c>
    </row>
    <row r="510" spans="1:16">
      <c r="A510" s="70" t="s">
        <v>751</v>
      </c>
      <c r="B510" s="70" t="s">
        <v>699</v>
      </c>
      <c r="C510" s="71">
        <v>2004187000</v>
      </c>
      <c r="D510" s="71">
        <v>1080000000</v>
      </c>
      <c r="E510" s="72">
        <v>39.721622922236385</v>
      </c>
      <c r="F510" s="72">
        <v>19.155875251850109</v>
      </c>
      <c r="G510" s="71">
        <v>610.40025600000001</v>
      </c>
      <c r="H510" s="72">
        <v>1.65</v>
      </c>
      <c r="I510" s="72">
        <v>-2.3024891450566187E-2</v>
      </c>
      <c r="J510" s="71">
        <v>112484000</v>
      </c>
      <c r="K510" s="72">
        <v>18.434621812880053</v>
      </c>
      <c r="L510" s="72">
        <v>37.037037037037038</v>
      </c>
      <c r="M510" s="72">
        <v>56.51</v>
      </c>
      <c r="N510" s="73">
        <v>0</v>
      </c>
      <c r="O510" s="74">
        <v>204.50967049844249</v>
      </c>
      <c r="P510" s="73">
        <v>6.81698901661475</v>
      </c>
    </row>
    <row r="511" spans="1:16">
      <c r="A511" s="70" t="s">
        <v>772</v>
      </c>
      <c r="B511" s="70" t="s">
        <v>221</v>
      </c>
      <c r="C511" s="71">
        <v>4233251169</v>
      </c>
      <c r="D511" s="71">
        <v>1083000000</v>
      </c>
      <c r="E511" s="72">
        <v>9.2010753392440154</v>
      </c>
      <c r="F511" s="72">
        <v>0.53099465254178302</v>
      </c>
      <c r="G511" s="71">
        <v>295.34477800000002</v>
      </c>
      <c r="H511" s="72">
        <v>14.72</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-0.11767856724834758</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16.011398117236986</v>
      </c>
      <c r="F514" s="57">
        <v>0.77122331623256768</v>
      </c>
      <c r="G514" s="56">
        <v>277.98263300000002</v>
      </c>
      <c r="H514" s="57">
        <v>8.99</v>
      </c>
      <c r="I514" s="57">
        <v>-1.1550172231608347</v>
      </c>
      <c r="J514" s="56">
        <v>-160816500</v>
      </c>
      <c r="K514" s="57">
        <v>-129.09769830832036</v>
      </c>
      <c r="L514" s="57">
        <v>35.97122302158273</v>
      </c>
      <c r="M514" s="57">
        <v>24.99</v>
      </c>
      <c r="N514" s="58">
        <v>52.822499176123891</v>
      </c>
      <c r="O514" s="59">
        <v>161.83564219727339</v>
      </c>
      <c r="P514" s="58">
        <v>5.3945214065757794</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152.83147497234984</v>
      </c>
      <c r="P515" s="48">
        <v>5.0943824990783275</v>
      </c>
    </row>
    <row r="516" spans="1:16">
      <c r="A516" s="35" t="s">
        <v>474</v>
      </c>
      <c r="B516" s="35" t="s">
        <v>208</v>
      </c>
      <c r="C516" s="36">
        <v>5706930368</v>
      </c>
      <c r="D516" s="36">
        <v>1122000000</v>
      </c>
      <c r="E516" s="37">
        <v>13.900314802861896</v>
      </c>
      <c r="F516" s="37">
        <v>1.7698389104738854</v>
      </c>
      <c r="G516" s="36">
        <v>381.16404999999997</v>
      </c>
      <c r="H516" s="37">
        <v>7.55</v>
      </c>
      <c r="I516" s="37">
        <v>-0.84781888648371151</v>
      </c>
      <c r="J516" s="36">
        <v>245113454</v>
      </c>
      <c r="K516" s="37">
        <v>32.04230478511392</v>
      </c>
      <c r="L516" s="37">
        <v>35.650623885918002</v>
      </c>
      <c r="M516" s="37">
        <v>33.97</v>
      </c>
      <c r="N516" s="38">
        <v>47.927232402258987</v>
      </c>
      <c r="O516" s="39">
        <v>251.41109569251469</v>
      </c>
      <c r="P516" s="38">
        <v>8.3803698564171558</v>
      </c>
    </row>
    <row r="517" spans="1:16">
      <c r="A517" s="101" t="s">
        <v>186</v>
      </c>
      <c r="B517" s="101" t="s">
        <v>696</v>
      </c>
      <c r="C517" s="102">
        <v>4100200245</v>
      </c>
      <c r="D517" s="102">
        <v>1130000000</v>
      </c>
      <c r="E517" s="103">
        <v>18.741121393739714</v>
      </c>
      <c r="F517" s="103">
        <v>8.2925315901503165</v>
      </c>
      <c r="G517" s="102">
        <v>889.34080200000005</v>
      </c>
      <c r="H517" s="103">
        <v>2.4</v>
      </c>
      <c r="I517" s="103">
        <v>-4.3319275856551709E-2</v>
      </c>
      <c r="J517" s="102">
        <v>-21599676</v>
      </c>
      <c r="K517" s="103">
        <v>-104.63119909761609</v>
      </c>
      <c r="L517" s="103">
        <v>35.398230088495573</v>
      </c>
      <c r="M517" s="103">
        <v>78.7</v>
      </c>
      <c r="N517" s="104">
        <v>0.13580124881339725</v>
      </c>
      <c r="O517" s="105">
        <v>305.45534331636003</v>
      </c>
      <c r="P517" s="104">
        <v>10.181844777212001</v>
      </c>
    </row>
    <row r="518" spans="1:16">
      <c r="A518" s="35" t="s">
        <v>218</v>
      </c>
      <c r="B518" s="35" t="s">
        <v>208</v>
      </c>
      <c r="C518" s="36">
        <v>100728570000</v>
      </c>
      <c r="D518" s="36">
        <v>1181069000</v>
      </c>
      <c r="E518" s="37">
        <v>1.4913981336677677</v>
      </c>
      <c r="F518" s="37">
        <v>1.1076778553171327E-2</v>
      </c>
      <c r="G518" s="36">
        <v>236.099774</v>
      </c>
      <c r="H518" s="37">
        <v>113.6</v>
      </c>
      <c r="I518" s="37">
        <v>1.3176578078001882</v>
      </c>
      <c r="J518" s="36">
        <v>1079652000</v>
      </c>
      <c r="K518" s="37">
        <v>124.70857831968078</v>
      </c>
      <c r="L518" s="37">
        <v>33.867623314133212</v>
      </c>
      <c r="M518" s="37">
        <v>19.989999999999998</v>
      </c>
      <c r="N518" s="38">
        <v>61.968624806499939</v>
      </c>
      <c r="O518" s="39">
        <v>2050.0261529910981</v>
      </c>
      <c r="P518" s="38">
        <v>68.334205099703269</v>
      </c>
    </row>
    <row r="519" spans="1:16">
      <c r="A519" s="35" t="s">
        <v>454</v>
      </c>
      <c r="B519" s="35" t="s">
        <v>208</v>
      </c>
      <c r="C519" s="36">
        <v>62308804000</v>
      </c>
      <c r="D519" s="36">
        <v>1196962000</v>
      </c>
      <c r="E519" s="37">
        <v>6.0474007254811459</v>
      </c>
      <c r="F519" s="37">
        <v>0.22964960554991212</v>
      </c>
      <c r="G519" s="36">
        <v>294.01063399999998</v>
      </c>
      <c r="H519" s="37">
        <v>22.5</v>
      </c>
      <c r="I519" s="37">
        <v>-0.35968704070585389</v>
      </c>
      <c r="J519" s="36">
        <v>485076000</v>
      </c>
      <c r="K519" s="37">
        <v>54.286676726945878</v>
      </c>
      <c r="L519" s="37">
        <v>33.41793640900881</v>
      </c>
      <c r="M519" s="37">
        <v>24.56</v>
      </c>
      <c r="N519" s="38">
        <v>23.563854855396485</v>
      </c>
      <c r="O519" s="39">
        <v>836.12907664374211</v>
      </c>
      <c r="P519" s="38">
        <v>27.870969221458072</v>
      </c>
    </row>
    <row r="520" spans="1:16">
      <c r="A520" s="35" t="s">
        <v>219</v>
      </c>
      <c r="B520" s="35" t="s">
        <v>208</v>
      </c>
      <c r="C520" s="36">
        <v>64142566183</v>
      </c>
      <c r="D520" s="36">
        <v>1226338236</v>
      </c>
      <c r="E520" s="37">
        <v>2.1322169398142337</v>
      </c>
      <c r="F520" s="37">
        <v>2.2008681661744904E-2</v>
      </c>
      <c r="G520" s="36">
        <v>238.53873200000001</v>
      </c>
      <c r="H520" s="37">
        <v>78.650000000000006</v>
      </c>
      <c r="I520" s="37">
        <v>-3.1372193224502212</v>
      </c>
      <c r="J520" s="36">
        <v>795959146</v>
      </c>
      <c r="K520" s="37">
        <v>121.7156949962354</v>
      </c>
      <c r="L520" s="37">
        <v>32.617428720537752</v>
      </c>
      <c r="M520" s="37">
        <v>19.45</v>
      </c>
      <c r="N520" s="38">
        <v>49.584664049256041</v>
      </c>
      <c r="O520" s="39">
        <v>901.58010830215176</v>
      </c>
      <c r="P520" s="38">
        <v>30.052670276738393</v>
      </c>
    </row>
    <row r="521" spans="1:16">
      <c r="A521" s="70" t="s">
        <v>731</v>
      </c>
      <c r="B521" s="70" t="s">
        <v>221</v>
      </c>
      <c r="C521" s="71">
        <v>8948062095</v>
      </c>
      <c r="D521" s="71">
        <v>1240500000</v>
      </c>
      <c r="E521" s="72">
        <v>47.868042817370721</v>
      </c>
      <c r="F521" s="72">
        <v>12.862566926607744</v>
      </c>
      <c r="G521" s="71">
        <v>259.57994600000001</v>
      </c>
      <c r="H521" s="72">
        <v>3.22</v>
      </c>
      <c r="I521" s="72">
        <v>-7.1726873992129292E-2</v>
      </c>
      <c r="J521" s="71">
        <v>-82420523</v>
      </c>
      <c r="K521" s="72">
        <v>-45.152588997766976</v>
      </c>
      <c r="L521" s="72">
        <v>32.245062474808542</v>
      </c>
      <c r="M521" s="72">
        <v>20.92</v>
      </c>
      <c r="N521" s="73">
        <v>20.064725677726244</v>
      </c>
      <c r="O521" s="74">
        <v>153.87343519892593</v>
      </c>
      <c r="P521" s="73">
        <v>5.1291145066308648</v>
      </c>
    </row>
    <row r="522" spans="1:16">
      <c r="A522" s="70" t="s">
        <v>471</v>
      </c>
      <c r="B522" s="70" t="s">
        <v>221</v>
      </c>
      <c r="C522" s="71">
        <v>4477591418</v>
      </c>
      <c r="D522" s="71">
        <v>1250000000</v>
      </c>
      <c r="E522" s="72">
        <v>12.554927809165097</v>
      </c>
      <c r="F522" s="72">
        <v>1.434848892476011</v>
      </c>
      <c r="G522" s="71">
        <v>398.33480200000002</v>
      </c>
      <c r="H522" s="72">
        <v>8</v>
      </c>
      <c r="I522" s="72">
        <v>-0.86171865768817568</v>
      </c>
      <c r="J522" s="71">
        <v>-26535988</v>
      </c>
      <c r="K522" s="72">
        <v>-329.74087868897135</v>
      </c>
      <c r="L522" s="72">
        <v>32</v>
      </c>
      <c r="M522" s="72">
        <v>31.86</v>
      </c>
      <c r="N522" s="73">
        <v>69.736044483809337</v>
      </c>
      <c r="O522" s="74">
        <v>285.81650565313686</v>
      </c>
      <c r="P522" s="73">
        <v>9.5272168551045624</v>
      </c>
    </row>
    <row r="523" spans="1:16">
      <c r="A523" s="30" t="s">
        <v>515</v>
      </c>
      <c r="B523" s="30" t="s">
        <v>349</v>
      </c>
      <c r="C523" s="31">
        <v>13770402942</v>
      </c>
      <c r="D523" s="31">
        <v>1290150000</v>
      </c>
      <c r="E523" s="32">
        <v>8.7937638443221644</v>
      </c>
      <c r="F523" s="32">
        <v>0.75734206998515796</v>
      </c>
      <c r="G523" s="31">
        <v>488.67153000000002</v>
      </c>
      <c r="H523" s="32">
        <v>9.31</v>
      </c>
      <c r="I523" s="32">
        <v>-6.5030076905859602E-2</v>
      </c>
      <c r="J523" s="31">
        <v>-1119626416</v>
      </c>
      <c r="K523" s="32">
        <v>-10.370736018790039</v>
      </c>
      <c r="L523" s="32">
        <v>31.00414680463512</v>
      </c>
      <c r="M523" s="32">
        <v>37.869999999999997</v>
      </c>
      <c r="N523" s="33">
        <v>26.299787460961486</v>
      </c>
      <c r="O523" s="34">
        <v>878.23452677564364</v>
      </c>
      <c r="P523" s="33">
        <v>29.274484225854788</v>
      </c>
    </row>
    <row r="524" spans="1:16">
      <c r="A524" s="40" t="s">
        <v>458</v>
      </c>
      <c r="B524" s="40" t="s">
        <v>255</v>
      </c>
      <c r="C524" s="41">
        <v>4785393051</v>
      </c>
      <c r="D524" s="41">
        <v>1296960000</v>
      </c>
      <c r="E524" s="42">
        <v>30.610791602525179</v>
      </c>
      <c r="F524" s="42">
        <v>4.7203910070511315</v>
      </c>
      <c r="G524" s="41">
        <v>266.16580599999998</v>
      </c>
      <c r="H524" s="42">
        <v>4.91</v>
      </c>
      <c r="I524" s="42">
        <v>-0.1489405850880674</v>
      </c>
      <c r="J524" s="41">
        <v>18489123</v>
      </c>
      <c r="K524" s="42">
        <v>350.73594350581152</v>
      </c>
      <c r="L524" s="42">
        <v>30.8413520848754</v>
      </c>
      <c r="M524" s="42">
        <v>20.52</v>
      </c>
      <c r="N524" s="43">
        <v>49.3406751548168</v>
      </c>
      <c r="O524" s="44">
        <v>53.2259254724881</v>
      </c>
      <c r="P524" s="43">
        <v>1.7741975157496033</v>
      </c>
    </row>
    <row r="525" spans="1:16">
      <c r="A525" s="60" t="s">
        <v>75</v>
      </c>
      <c r="B525" s="60" t="s">
        <v>287</v>
      </c>
      <c r="C525" s="61">
        <v>11763538202</v>
      </c>
      <c r="D525" s="61">
        <v>1300000000</v>
      </c>
      <c r="E525" s="62">
        <v>40.452563049111944</v>
      </c>
      <c r="F525" s="62">
        <v>5.1862260319374291</v>
      </c>
      <c r="G525" s="61">
        <v>158.22672900000001</v>
      </c>
      <c r="H525" s="62">
        <v>6.25</v>
      </c>
      <c r="I525" s="62">
        <v>-3.3497516688506757E-2</v>
      </c>
      <c r="J525" s="61">
        <v>13336188</v>
      </c>
      <c r="K525" s="62">
        <v>584.87477830996386</v>
      </c>
      <c r="L525" s="62">
        <v>30.76923076923077</v>
      </c>
      <c r="M525" s="62">
        <v>12.17</v>
      </c>
      <c r="N525" s="63">
        <v>26.240053915917031</v>
      </c>
      <c r="O525" s="64">
        <v>143.0019326278809</v>
      </c>
      <c r="P525" s="63">
        <v>4.76673108759603</v>
      </c>
    </row>
    <row r="526" spans="1:16">
      <c r="A526" s="95" t="s">
        <v>143</v>
      </c>
      <c r="B526" s="95" t="s">
        <v>351</v>
      </c>
      <c r="C526" s="96">
        <v>6516972751</v>
      </c>
      <c r="D526" s="96">
        <v>1300000000</v>
      </c>
      <c r="E526" s="97">
        <v>10.565856003125802</v>
      </c>
      <c r="F526" s="97">
        <v>2.7091938469553338</v>
      </c>
      <c r="G526" s="96">
        <v>1143.8313330000001</v>
      </c>
      <c r="H526" s="97">
        <v>3.31</v>
      </c>
      <c r="I526" s="97">
        <v>-0.3059168048483869</v>
      </c>
      <c r="J526" s="96">
        <v>-8261366</v>
      </c>
      <c r="K526" s="97">
        <v>-472.07689382119133</v>
      </c>
      <c r="L526" s="97">
        <v>30.76923076923077</v>
      </c>
      <c r="M526" s="97">
        <v>87.98</v>
      </c>
      <c r="N526" s="98">
        <v>80.154866268487496</v>
      </c>
      <c r="O526" s="99">
        <v>263.13253349957705</v>
      </c>
      <c r="P526" s="98">
        <v>8.7710844499859011</v>
      </c>
    </row>
    <row r="527" spans="1:16">
      <c r="A527" s="55" t="s">
        <v>294</v>
      </c>
      <c r="B527" s="55" t="s">
        <v>356</v>
      </c>
      <c r="C527" s="56">
        <v>966388000000</v>
      </c>
      <c r="D527" s="56">
        <v>1380000000</v>
      </c>
      <c r="E527" s="57">
        <v>0.19664022961679614</v>
      </c>
      <c r="F527" s="57">
        <v>4.8966639179440251E-4</v>
      </c>
      <c r="G527" s="56">
        <v>692.54227100000003</v>
      </c>
      <c r="H527" s="57">
        <v>293.75</v>
      </c>
      <c r="I527" s="57">
        <v>-4.4951079833172116</v>
      </c>
      <c r="J527" s="56">
        <v>9856000000</v>
      </c>
      <c r="K527" s="57">
        <v>40.744724025974023</v>
      </c>
      <c r="L527" s="57">
        <v>28.985507246376812</v>
      </c>
      <c r="M527" s="57">
        <v>50.18</v>
      </c>
      <c r="N527" s="58">
        <v>55.220193574426339</v>
      </c>
      <c r="O527" s="59">
        <v>518.11723800727975</v>
      </c>
      <c r="P527" s="58">
        <v>17.270574600242657</v>
      </c>
    </row>
    <row r="528" spans="1:16">
      <c r="A528" s="70" t="s">
        <v>76</v>
      </c>
      <c r="B528" s="70" t="s">
        <v>221</v>
      </c>
      <c r="C528" s="71">
        <v>25510366000</v>
      </c>
      <c r="D528" s="71">
        <v>1395000000</v>
      </c>
      <c r="E528" s="72">
        <v>13.679586091838969</v>
      </c>
      <c r="F528" s="72">
        <v>2.451538726136016</v>
      </c>
      <c r="G528" s="71">
        <v>610.57306400000004</v>
      </c>
      <c r="H528" s="72">
        <v>4.79</v>
      </c>
      <c r="I528" s="72">
        <v>9.6745584266635376E-2</v>
      </c>
      <c r="J528" s="71">
        <v>-526924000</v>
      </c>
      <c r="K528" s="72">
        <v>-10.589762470489102</v>
      </c>
      <c r="L528" s="72">
        <v>28.673835125448029</v>
      </c>
      <c r="M528" s="72">
        <v>43.76</v>
      </c>
      <c r="N528" s="73">
        <v>31.580387760644541</v>
      </c>
      <c r="O528" s="74">
        <v>1279.3792075891681</v>
      </c>
      <c r="P528" s="73">
        <v>42.645973586305601</v>
      </c>
    </row>
    <row r="529" spans="1:16">
      <c r="A529" s="75" t="s">
        <v>457</v>
      </c>
      <c r="B529" s="75" t="s">
        <v>350</v>
      </c>
      <c r="C529" s="76">
        <v>9991984451</v>
      </c>
      <c r="D529" s="76">
        <v>1400000000</v>
      </c>
      <c r="E529" s="77">
        <v>6.083998111526987</v>
      </c>
      <c r="F529" s="77">
        <v>0.28971419578699936</v>
      </c>
      <c r="G529" s="76">
        <v>419.330781</v>
      </c>
      <c r="H529" s="77">
        <v>15.68</v>
      </c>
      <c r="I529" s="77">
        <v>-3.1315546464603941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5.0682015208152302</v>
      </c>
      <c r="F530" s="37">
        <v>0.51716342049135</v>
      </c>
      <c r="G530" s="36">
        <v>1087.1196239999999</v>
      </c>
      <c r="H530" s="37">
        <v>7.26</v>
      </c>
      <c r="I530" s="37">
        <v>-0.16824428202521435</v>
      </c>
      <c r="J530" s="36">
        <v>-1252485525</v>
      </c>
      <c r="K530" s="37">
        <v>-7.8244417235879835</v>
      </c>
      <c r="L530" s="37">
        <v>28.571428571428573</v>
      </c>
      <c r="M530" s="37">
        <v>77.650000000000006</v>
      </c>
      <c r="N530" s="38">
        <v>13.407811117927388</v>
      </c>
      <c r="O530" s="39">
        <v>1264.1274115242875</v>
      </c>
      <c r="P530" s="38">
        <v>42.137580384142915</v>
      </c>
    </row>
    <row r="531" spans="1:16">
      <c r="A531" s="70" t="s">
        <v>227</v>
      </c>
      <c r="B531" s="70" t="s">
        <v>221</v>
      </c>
      <c r="C531" s="71">
        <v>71398402340</v>
      </c>
      <c r="D531" s="71">
        <v>1456000000</v>
      </c>
      <c r="E531" s="72">
        <v>10.704172946894134</v>
      </c>
      <c r="F531" s="72">
        <v>0.56552054875814317</v>
      </c>
      <c r="G531" s="71">
        <v>282.07432799999998</v>
      </c>
      <c r="H531" s="72">
        <v>13.25</v>
      </c>
      <c r="I531" s="72">
        <v>0.11563109683445028</v>
      </c>
      <c r="J531" s="71">
        <v>-549932498</v>
      </c>
      <c r="K531" s="72">
        <v>-34.418769701440702</v>
      </c>
      <c r="L531" s="72">
        <v>27.472527472527471</v>
      </c>
      <c r="M531" s="72">
        <v>19.37</v>
      </c>
      <c r="N531" s="73">
        <v>18.619236983349644</v>
      </c>
      <c r="O531" s="74">
        <v>1157.4266287566365</v>
      </c>
      <c r="P531" s="73">
        <v>38.580887625221216</v>
      </c>
    </row>
    <row r="532" spans="1:16">
      <c r="A532" s="55" t="s">
        <v>485</v>
      </c>
      <c r="B532" s="55" t="s">
        <v>233</v>
      </c>
      <c r="C532" s="56">
        <v>1973820337</v>
      </c>
      <c r="D532" s="56">
        <v>1482400000</v>
      </c>
      <c r="E532" s="57">
        <v>5.1010521814032526</v>
      </c>
      <c r="F532" s="57">
        <v>0.34410767548591825</v>
      </c>
      <c r="G532" s="56">
        <v>727.55648099999996</v>
      </c>
      <c r="H532" s="57">
        <v>10.78</v>
      </c>
      <c r="I532" s="57">
        <v>-1.974038664151756E-2</v>
      </c>
      <c r="J532" s="56">
        <v>80169598</v>
      </c>
      <c r="K532" s="57">
        <v>184.90799966341356</v>
      </c>
      <c r="L532" s="57">
        <v>26.98327037236913</v>
      </c>
      <c r="M532" s="57">
        <v>49.07</v>
      </c>
      <c r="N532" s="58">
        <v>27.257322878498496</v>
      </c>
      <c r="O532" s="59">
        <v>1225.0789820579239</v>
      </c>
      <c r="P532" s="58">
        <v>40.835966068597465</v>
      </c>
    </row>
    <row r="533" spans="1:16">
      <c r="A533" s="25" t="s">
        <v>276</v>
      </c>
      <c r="B533" s="25" t="s">
        <v>353</v>
      </c>
      <c r="C533" s="26">
        <v>17087095351</v>
      </c>
      <c r="D533" s="26">
        <v>1500000000</v>
      </c>
      <c r="E533" s="27">
        <v>12.773606662968708</v>
      </c>
      <c r="F533" s="27">
        <v>1.7031475550624944</v>
      </c>
      <c r="G533" s="26">
        <v>545.59110899999996</v>
      </c>
      <c r="H533" s="27">
        <v>5.74</v>
      </c>
      <c r="I533" s="27">
        <v>0.15381884283188629</v>
      </c>
      <c r="J533" s="26">
        <v>-292614183</v>
      </c>
      <c r="K533" s="27">
        <v>-25.631020079433402</v>
      </c>
      <c r="L533" s="27">
        <v>26.666666666666668</v>
      </c>
      <c r="M533" s="27">
        <v>36.369999999999997</v>
      </c>
      <c r="N533" s="28">
        <v>34.090190118006674</v>
      </c>
      <c r="O533" s="29">
        <v>1736.02779639249</v>
      </c>
      <c r="P533" s="28">
        <v>57.867593213082998</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687.35237379109128</v>
      </c>
      <c r="P534" s="33">
        <v>22.911745793036378</v>
      </c>
    </row>
    <row r="535" spans="1:16">
      <c r="A535" s="40" t="s">
        <v>42</v>
      </c>
      <c r="B535" s="40" t="s">
        <v>255</v>
      </c>
      <c r="C535" s="41">
        <v>3131402465</v>
      </c>
      <c r="D535" s="41">
        <v>1500000000</v>
      </c>
      <c r="E535" s="42">
        <v>11.595372518735223</v>
      </c>
      <c r="F535" s="42">
        <v>1.1043211922604974</v>
      </c>
      <c r="G535" s="41">
        <v>466.80128100000002</v>
      </c>
      <c r="H535" s="42">
        <v>7.39</v>
      </c>
      <c r="I535" s="42">
        <v>-1.4358302426570546E-2</v>
      </c>
      <c r="J535" s="41">
        <v>138936535</v>
      </c>
      <c r="K535" s="42">
        <v>75.574074162710332</v>
      </c>
      <c r="L535" s="42">
        <v>26.666666666666668</v>
      </c>
      <c r="M535" s="42">
        <v>31.12</v>
      </c>
      <c r="N535" s="43">
        <v>43.536827041117682</v>
      </c>
      <c r="O535" s="44">
        <v>102.21877151220198</v>
      </c>
      <c r="P535" s="43">
        <v>3.4072923837400659</v>
      </c>
    </row>
    <row r="536" spans="1:16">
      <c r="A536" s="75" t="s">
        <v>724</v>
      </c>
      <c r="B536" s="75" t="s">
        <v>679</v>
      </c>
      <c r="C536" s="76">
        <v>31421246000</v>
      </c>
      <c r="D536" s="76">
        <v>1500000000</v>
      </c>
      <c r="E536" s="77">
        <v>2.6233602358925525</v>
      </c>
      <c r="F536" s="77">
        <v>4.9968766397953383E-2</v>
      </c>
      <c r="G536" s="76">
        <v>438.15582999999998</v>
      </c>
      <c r="H536" s="77">
        <v>34.799999999999997</v>
      </c>
      <c r="I536" s="77">
        <v>-0.18236274484598169</v>
      </c>
      <c r="J536" s="76">
        <v>871646000</v>
      </c>
      <c r="K536" s="77">
        <v>60.230873542699676</v>
      </c>
      <c r="L536" s="77">
        <v>26.666666666666668</v>
      </c>
      <c r="M536" s="77">
        <v>29.21</v>
      </c>
      <c r="N536" s="78">
        <v>77.830087534897643</v>
      </c>
      <c r="O536" s="79">
        <v>1457.7147274589618</v>
      </c>
      <c r="P536" s="78">
        <v>48.590490915298723</v>
      </c>
    </row>
    <row r="537" spans="1:16">
      <c r="A537" s="35" t="s">
        <v>324</v>
      </c>
      <c r="B537" s="35" t="s">
        <v>200</v>
      </c>
      <c r="C537" s="36">
        <v>19079519513</v>
      </c>
      <c r="D537" s="36">
        <v>1500000000</v>
      </c>
      <c r="E537" s="37">
        <v>11.308759963370926</v>
      </c>
      <c r="F537" s="37">
        <v>0.83768592321266122</v>
      </c>
      <c r="G537" s="36">
        <v>363.24555199999998</v>
      </c>
      <c r="H537" s="37">
        <v>9.74</v>
      </c>
      <c r="I537" s="37">
        <v>-0.17831620888310873</v>
      </c>
      <c r="J537" s="36">
        <v>-705417106</v>
      </c>
      <c r="K537" s="37">
        <v>-19.137613597932795</v>
      </c>
      <c r="L537" s="37">
        <v>26.666666666666668</v>
      </c>
      <c r="M537" s="37">
        <v>24.21</v>
      </c>
      <c r="N537" s="38">
        <v>56.651725632344082</v>
      </c>
      <c r="O537" s="39">
        <v>1251.9026165618925</v>
      </c>
      <c r="P537" s="38">
        <v>41.73008721872975</v>
      </c>
    </row>
    <row r="538" spans="1:16">
      <c r="A538" s="90" t="s">
        <v>47</v>
      </c>
      <c r="B538" s="90" t="s">
        <v>609</v>
      </c>
      <c r="C538" s="91">
        <v>7156942527</v>
      </c>
      <c r="D538" s="91">
        <v>1500000000</v>
      </c>
      <c r="E538" s="92">
        <v>21.307849145755014</v>
      </c>
      <c r="F538" s="92">
        <v>7.1026163819183381</v>
      </c>
      <c r="G538" s="91">
        <v>924.882115</v>
      </c>
      <c r="H538" s="92">
        <v>2.0299999999999998</v>
      </c>
      <c r="I538" s="92">
        <v>9.086404625011224E-2</v>
      </c>
      <c r="J538" s="91">
        <v>-92415212</v>
      </c>
      <c r="K538" s="92">
        <v>-32.462188151448487</v>
      </c>
      <c r="L538" s="92">
        <v>26.666666666666668</v>
      </c>
      <c r="M538" s="92">
        <v>61.65</v>
      </c>
      <c r="N538" s="93">
        <v>39.653387092963925</v>
      </c>
      <c r="O538" s="94">
        <v>2151.7240890252083</v>
      </c>
      <c r="P538" s="93">
        <v>71.724136300840271</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226.02437101553699</v>
      </c>
      <c r="P539" s="48">
        <v>7.5341457005178993</v>
      </c>
    </row>
    <row r="540" spans="1:16">
      <c r="A540" s="25" t="s">
        <v>149</v>
      </c>
      <c r="B540" s="25" t="s">
        <v>353</v>
      </c>
      <c r="C540" s="26">
        <v>13453377967</v>
      </c>
      <c r="D540" s="26">
        <v>1600000000</v>
      </c>
      <c r="E540" s="27">
        <v>4.7930182978266531</v>
      </c>
      <c r="F540" s="27">
        <v>0.14264935410198373</v>
      </c>
      <c r="G540" s="26">
        <v>405.15482900000001</v>
      </c>
      <c r="H540" s="27">
        <v>20.6</v>
      </c>
      <c r="I540" s="27">
        <v>-2.8509777635420406</v>
      </c>
      <c r="J540" s="26">
        <v>-433674414</v>
      </c>
      <c r="K540" s="27">
        <v>-77.477478300114797</v>
      </c>
      <c r="L540" s="27">
        <v>25</v>
      </c>
      <c r="M540" s="27">
        <v>25.32</v>
      </c>
      <c r="N540" s="28">
        <v>29.110551719318927</v>
      </c>
      <c r="O540" s="29">
        <v>528.13136420533419</v>
      </c>
      <c r="P540" s="28">
        <v>17.604378806844473</v>
      </c>
    </row>
    <row r="541" spans="1:16">
      <c r="A541" s="45" t="s">
        <v>268</v>
      </c>
      <c r="B541" s="45" t="s">
        <v>375</v>
      </c>
      <c r="C541" s="46">
        <v>39031208000</v>
      </c>
      <c r="D541" s="46">
        <v>1600000000</v>
      </c>
      <c r="E541" s="47">
        <v>20.178295418316246</v>
      </c>
      <c r="F541" s="47">
        <v>2.5222869272895307</v>
      </c>
      <c r="G541" s="46">
        <v>362.48923500000001</v>
      </c>
      <c r="H541" s="47">
        <v>5.47</v>
      </c>
      <c r="I541" s="47">
        <v>-0.12516600495822772</v>
      </c>
      <c r="J541" s="46">
        <v>-1361636000</v>
      </c>
      <c r="K541" s="47">
        <v>-5.8752853185432814</v>
      </c>
      <c r="L541" s="47">
        <v>25</v>
      </c>
      <c r="M541" s="47">
        <v>22.65</v>
      </c>
      <c r="N541" s="48">
        <v>58.527817293605082</v>
      </c>
      <c r="O541" s="49">
        <v>780.74404656867137</v>
      </c>
      <c r="P541" s="48">
        <v>26.024801552289045</v>
      </c>
    </row>
    <row r="542" spans="1:16">
      <c r="A542" s="30" t="s">
        <v>342</v>
      </c>
      <c r="B542" s="30" t="s">
        <v>349</v>
      </c>
      <c r="C542" s="31">
        <v>34867255000</v>
      </c>
      <c r="D542" s="31">
        <v>1625000000</v>
      </c>
      <c r="E542" s="32">
        <v>4.0745717943370074</v>
      </c>
      <c r="F542" s="32">
        <v>4.0442399943791639E-2</v>
      </c>
      <c r="G542" s="31">
        <v>152.95793800000001</v>
      </c>
      <c r="H542" s="32">
        <v>64.2</v>
      </c>
      <c r="I542" s="32">
        <v>-4.0484338805442235</v>
      </c>
      <c r="J542" s="31">
        <v>-1935096000</v>
      </c>
      <c r="K542" s="32">
        <v>-52.06460041258935</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490.36477402831861</v>
      </c>
      <c r="P543" s="28">
        <v>16.345492467610619</v>
      </c>
    </row>
    <row r="544" spans="1:16">
      <c r="A544" s="60" t="s">
        <v>135</v>
      </c>
      <c r="B544" s="60" t="s">
        <v>287</v>
      </c>
      <c r="C544" s="61">
        <v>12175279869</v>
      </c>
      <c r="D544" s="61">
        <v>1762000000</v>
      </c>
      <c r="E544" s="62">
        <v>16.936495698196147</v>
      </c>
      <c r="F544" s="62">
        <v>3.2040286981074813</v>
      </c>
      <c r="G544" s="61">
        <v>624.90556200000003</v>
      </c>
      <c r="H544" s="62">
        <v>3.78</v>
      </c>
      <c r="I544" s="62">
        <v>0.17439035126186164</v>
      </c>
      <c r="J544" s="61">
        <v>527350742</v>
      </c>
      <c r="K544" s="62">
        <v>10.023689319090785</v>
      </c>
      <c r="L544" s="62">
        <v>22.701475595913735</v>
      </c>
      <c r="M544" s="62">
        <v>35.46</v>
      </c>
      <c r="N544" s="63">
        <v>17.813850952116347</v>
      </c>
      <c r="O544" s="64">
        <v>1971.5487146118114</v>
      </c>
      <c r="P544" s="63">
        <v>65.718290487060386</v>
      </c>
    </row>
    <row r="545" spans="1:16">
      <c r="A545" s="35" t="s">
        <v>212</v>
      </c>
      <c r="B545" s="35" t="s">
        <v>208</v>
      </c>
      <c r="C545" s="36">
        <v>5062845915</v>
      </c>
      <c r="D545" s="36">
        <v>1817640000</v>
      </c>
      <c r="E545" s="37">
        <v>7.190802030296398</v>
      </c>
      <c r="F545" s="37">
        <v>0.43956889338167426</v>
      </c>
      <c r="G545" s="36">
        <v>663.82721200000003</v>
      </c>
      <c r="H545" s="37">
        <v>8.3800000000000008</v>
      </c>
      <c r="I545" s="37">
        <v>-0.38646969896459815</v>
      </c>
      <c r="J545" s="36">
        <v>54761750</v>
      </c>
      <c r="K545" s="37">
        <v>298.72602683442364</v>
      </c>
      <c r="L545" s="37">
        <v>22.006557954270374</v>
      </c>
      <c r="M545" s="37">
        <v>36.520000000000003</v>
      </c>
      <c r="N545" s="38">
        <v>82.379562067151525</v>
      </c>
      <c r="O545" s="39">
        <v>347.42693431718391</v>
      </c>
      <c r="P545" s="38">
        <v>11.580897810572797</v>
      </c>
    </row>
    <row r="546" spans="1:16">
      <c r="A546" s="35" t="s">
        <v>210</v>
      </c>
      <c r="B546" s="35" t="s">
        <v>208</v>
      </c>
      <c r="C546" s="36">
        <v>12047691662</v>
      </c>
      <c r="D546" s="36">
        <v>1820000000</v>
      </c>
      <c r="E546" s="37">
        <v>14.696073480308618</v>
      </c>
      <c r="F546" s="37">
        <v>2.691588549507073</v>
      </c>
      <c r="G546" s="36">
        <v>817.38648999999998</v>
      </c>
      <c r="H546" s="37">
        <v>3.33</v>
      </c>
      <c r="I546" s="37">
        <v>-5.7425950870748643E-3</v>
      </c>
      <c r="J546" s="36">
        <v>1689358773</v>
      </c>
      <c r="K546" s="37">
        <v>3.2319955282820199</v>
      </c>
      <c r="L546" s="37">
        <v>21.978021978021978</v>
      </c>
      <c r="M546" s="37">
        <v>44.91</v>
      </c>
      <c r="N546" s="38">
        <v>44.723995564110723</v>
      </c>
      <c r="O546" s="39">
        <v>488.19985374587628</v>
      </c>
      <c r="P546" s="38">
        <v>16.273328458195877</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5.6677102808168875</v>
      </c>
      <c r="F548" s="37">
        <v>0.22766460256344195</v>
      </c>
      <c r="G548" s="36">
        <v>493.98133899999999</v>
      </c>
      <c r="H548" s="37">
        <v>14.29</v>
      </c>
      <c r="I548" s="37">
        <v>9.3555045544402304E-2</v>
      </c>
      <c r="J548" s="36">
        <v>123979435</v>
      </c>
      <c r="K548" s="37">
        <v>200.79943097014436</v>
      </c>
      <c r="L548" s="37">
        <v>20.887728459530027</v>
      </c>
      <c r="M548" s="37">
        <v>25.79</v>
      </c>
      <c r="N548" s="38">
        <v>52.196302135846381</v>
      </c>
      <c r="O548" s="39">
        <v>1463.6265956839895</v>
      </c>
      <c r="P548" s="38">
        <v>48.787553189466315</v>
      </c>
    </row>
    <row r="549" spans="1:16">
      <c r="A549" s="40" t="s">
        <v>259</v>
      </c>
      <c r="B549" s="40" t="s">
        <v>255</v>
      </c>
      <c r="C549" s="41">
        <v>353670740000</v>
      </c>
      <c r="D549" s="41">
        <v>1926796000</v>
      </c>
      <c r="E549" s="42">
        <v>0.1096681516707269</v>
      </c>
      <c r="F549" s="42">
        <v>1.4556870904807495E-4</v>
      </c>
      <c r="G549" s="41">
        <v>936.47786499999995</v>
      </c>
      <c r="H549" s="42">
        <v>389.5</v>
      </c>
      <c r="I549" s="42">
        <v>23.585987978598723</v>
      </c>
      <c r="J549" s="41">
        <v>3815100000</v>
      </c>
      <c r="K549" s="42">
        <v>197.47247411601268</v>
      </c>
      <c r="L549" s="42">
        <v>20.75985210681359</v>
      </c>
      <c r="M549" s="42">
        <v>48.6</v>
      </c>
      <c r="N549" s="43">
        <v>48.906582312579332</v>
      </c>
      <c r="O549" s="44">
        <v>2847.0392121811947</v>
      </c>
      <c r="P549" s="43">
        <v>94.901307072706487</v>
      </c>
    </row>
    <row r="550" spans="1:16">
      <c r="A550" s="30" t="s">
        <v>169</v>
      </c>
      <c r="B550" s="30" t="s">
        <v>349</v>
      </c>
      <c r="C550" s="31">
        <v>6092873180</v>
      </c>
      <c r="D550" s="31">
        <v>1949455899</v>
      </c>
      <c r="E550" s="32">
        <v>4.6688341703963827</v>
      </c>
      <c r="F550" s="32">
        <v>3.9261347295789888E-2</v>
      </c>
      <c r="G550" s="31">
        <v>238.33388400000001</v>
      </c>
      <c r="H550" s="32">
        <v>55.35</v>
      </c>
      <c r="I550" s="32">
        <v>-39.96066801105637</v>
      </c>
      <c r="J550" s="31">
        <v>-246395102</v>
      </c>
      <c r="K550" s="32">
        <v>-482.62651681688055</v>
      </c>
      <c r="L550" s="32">
        <v>20.518545723716318</v>
      </c>
      <c r="M550" s="32">
        <v>7.94</v>
      </c>
      <c r="N550" s="33">
        <v>18.367108928461228</v>
      </c>
      <c r="O550" s="34">
        <v>1043.5653566668166</v>
      </c>
      <c r="P550" s="33">
        <v>34.785511888893886</v>
      </c>
    </row>
    <row r="551" spans="1:16">
      <c r="A551" s="30" t="s">
        <v>248</v>
      </c>
      <c r="B551" s="30" t="s">
        <v>349</v>
      </c>
      <c r="C551" s="31">
        <v>15944511283</v>
      </c>
      <c r="D551" s="31">
        <v>1950000000</v>
      </c>
      <c r="E551" s="32">
        <v>1.9939990449193226</v>
      </c>
      <c r="F551" s="32">
        <v>6.3910225798696235E-2</v>
      </c>
      <c r="G551" s="31">
        <v>1199.2076440000001</v>
      </c>
      <c r="H551" s="32">
        <v>16.73</v>
      </c>
      <c r="I551" s="32">
        <v>-0.12293678316044775</v>
      </c>
      <c r="J551" s="31">
        <v>1209286139</v>
      </c>
      <c r="K551" s="32">
        <v>25.800345339110844</v>
      </c>
      <c r="L551" s="32">
        <v>20.512820512820515</v>
      </c>
      <c r="M551" s="32">
        <v>61.49</v>
      </c>
      <c r="N551" s="33">
        <v>77.954537839149765</v>
      </c>
      <c r="O551" s="34">
        <v>1351.9945443011916</v>
      </c>
      <c r="P551" s="33">
        <v>45.066484810039718</v>
      </c>
    </row>
    <row r="552" spans="1:16">
      <c r="A552" s="30" t="s">
        <v>668</v>
      </c>
      <c r="B552" s="30" t="s">
        <v>349</v>
      </c>
      <c r="C552" s="31">
        <v>9236034572</v>
      </c>
      <c r="D552" s="31">
        <v>1995840000</v>
      </c>
      <c r="E552" s="32">
        <v>0.71996016801225293</v>
      </c>
      <c r="F552" s="32">
        <v>8.3890791452296692E-3</v>
      </c>
      <c r="G552" s="31">
        <v>1250.3727839999999</v>
      </c>
      <c r="H552" s="32">
        <v>44.44</v>
      </c>
      <c r="I552" s="32">
        <v>-1.7028347073691279</v>
      </c>
      <c r="J552" s="31">
        <v>775924109</v>
      </c>
      <c r="K552" s="32">
        <v>110.60504372084152</v>
      </c>
      <c r="L552" s="32">
        <v>20.041686708353375</v>
      </c>
      <c r="M552" s="32">
        <v>62.64</v>
      </c>
      <c r="N552" s="33">
        <v>49.128707498160907</v>
      </c>
      <c r="O552" s="34">
        <v>1911.6902772132785</v>
      </c>
      <c r="P552" s="33">
        <v>63.723009240442614</v>
      </c>
    </row>
    <row r="553" spans="1:16">
      <c r="A553" s="75" t="s">
        <v>398</v>
      </c>
      <c r="B553" s="75" t="s">
        <v>679</v>
      </c>
      <c r="C553" s="76">
        <v>5116474915</v>
      </c>
      <c r="D553" s="76">
        <v>2000000000</v>
      </c>
      <c r="E553" s="77">
        <v>25.849645536735576</v>
      </c>
      <c r="F553" s="77">
        <v>2.5849645536735575</v>
      </c>
      <c r="G553" s="76">
        <v>271.03651100000002</v>
      </c>
      <c r="H553" s="77">
        <v>5.71</v>
      </c>
      <c r="I553" s="77">
        <v>-0.17613124624643817</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1.3917202664531954</v>
      </c>
      <c r="F554" s="72">
        <v>1.4497086108887452E-2</v>
      </c>
      <c r="G554" s="71">
        <v>580.533368</v>
      </c>
      <c r="H554" s="72">
        <v>49.52</v>
      </c>
      <c r="I554" s="72">
        <v>3.1913285822919377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2.2041482069254337</v>
      </c>
      <c r="F555" s="57">
        <v>3.9359789409382742E-2</v>
      </c>
      <c r="G555" s="56">
        <v>639.07318699999996</v>
      </c>
      <c r="H555" s="57">
        <v>28.4</v>
      </c>
      <c r="I555" s="57">
        <v>1.6069574673115632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-1.5813775484655679E-2</v>
      </c>
      <c r="J556" s="71">
        <v>57488849</v>
      </c>
      <c r="K556" s="72">
        <v>105.86052957852748</v>
      </c>
      <c r="L556" s="72">
        <v>19.718032140392388</v>
      </c>
      <c r="M556" s="72">
        <v>43.71</v>
      </c>
      <c r="N556" s="73">
        <v>39.090749986156084</v>
      </c>
      <c r="O556" s="74">
        <v>216.66025668107955</v>
      </c>
      <c r="P556" s="73">
        <v>7.222008556035985</v>
      </c>
    </row>
    <row r="557" spans="1:16">
      <c r="A557" s="80" t="s">
        <v>465</v>
      </c>
      <c r="B557" s="80" t="s">
        <v>618</v>
      </c>
      <c r="C557" s="81">
        <v>15819301983</v>
      </c>
      <c r="D557" s="81">
        <v>2070000000</v>
      </c>
      <c r="E557" s="82">
        <v>1.5974391185121362</v>
      </c>
      <c r="F557" s="82">
        <v>4.3281532197868115E-3</v>
      </c>
      <c r="G557" s="81">
        <v>515.12446699999998</v>
      </c>
      <c r="H557" s="82">
        <v>48.62</v>
      </c>
      <c r="I557" s="82">
        <v>1.6280681771308707</v>
      </c>
      <c r="J557" s="81">
        <v>3353158441</v>
      </c>
      <c r="K557" s="82">
        <v>110.06965715879812</v>
      </c>
      <c r="L557" s="82">
        <v>19.323671497584542</v>
      </c>
      <c r="M557" s="82">
        <v>24.88</v>
      </c>
      <c r="N557" s="83">
        <v>0</v>
      </c>
      <c r="O557" s="84">
        <v>1225.7561922565822</v>
      </c>
      <c r="P557" s="83">
        <v>40.858539741886069</v>
      </c>
    </row>
    <row r="558" spans="1:16">
      <c r="A558" s="40" t="s">
        <v>397</v>
      </c>
      <c r="B558" s="40" t="s">
        <v>255</v>
      </c>
      <c r="C558" s="41">
        <v>11360173813</v>
      </c>
      <c r="D558" s="41">
        <v>2100000000</v>
      </c>
      <c r="E558" s="42">
        <v>10.217227190136084</v>
      </c>
      <c r="F558" s="42">
        <v>1.6217820936723943</v>
      </c>
      <c r="G558" s="41">
        <v>1038.647878</v>
      </c>
      <c r="H558" s="42">
        <v>3.77</v>
      </c>
      <c r="I558" s="42">
        <v>-5.0463239185609687E-2</v>
      </c>
      <c r="J558" s="41">
        <v>102822055</v>
      </c>
      <c r="K558" s="42">
        <v>61.27090146175351</v>
      </c>
      <c r="L558" s="42">
        <v>19.047619047619047</v>
      </c>
      <c r="M558" s="42">
        <v>49.45</v>
      </c>
      <c r="N558" s="43">
        <v>29.377294692725268</v>
      </c>
      <c r="O558" s="44">
        <v>393.58196887299283</v>
      </c>
      <c r="P558" s="43">
        <v>13.119398962433094</v>
      </c>
    </row>
    <row r="559" spans="1:16">
      <c r="A559" s="30" t="s">
        <v>251</v>
      </c>
      <c r="B559" s="30" t="s">
        <v>349</v>
      </c>
      <c r="C559" s="31">
        <v>382411470000</v>
      </c>
      <c r="D559" s="31">
        <v>2100376000</v>
      </c>
      <c r="E559" s="32">
        <v>0.39071817017103994</v>
      </c>
      <c r="F559" s="32">
        <v>2.0002469305497824E-3</v>
      </c>
      <c r="G559" s="31">
        <v>1095.0032759999999</v>
      </c>
      <c r="H559" s="32">
        <v>93.5</v>
      </c>
      <c r="I559" s="32">
        <v>1.0879519915481382</v>
      </c>
      <c r="J559" s="31">
        <v>30614000</v>
      </c>
      <c r="K559" s="32">
        <v>6380.5764682824847</v>
      </c>
      <c r="L559" s="32">
        <v>19.044209227300254</v>
      </c>
      <c r="M559" s="32">
        <v>52.13</v>
      </c>
      <c r="N559" s="33">
        <v>85.220524625920405</v>
      </c>
      <c r="O559" s="34">
        <v>1274.4461173777593</v>
      </c>
      <c r="P559" s="33">
        <v>42.48153724592531</v>
      </c>
    </row>
    <row r="560" spans="1:16">
      <c r="A560" s="45" t="s">
        <v>57</v>
      </c>
      <c r="B560" s="45" t="s">
        <v>375</v>
      </c>
      <c r="C560" s="46">
        <v>9936147750</v>
      </c>
      <c r="D560" s="46">
        <v>2153250000</v>
      </c>
      <c r="E560" s="47">
        <v>12.256665743425659</v>
      </c>
      <c r="F560" s="47">
        <v>5.6921703208757268</v>
      </c>
      <c r="G560" s="46">
        <v>1717.7861740000001</v>
      </c>
      <c r="H560" s="47">
        <v>1.9</v>
      </c>
      <c r="I560" s="47">
        <v>-9.3393658295343851E-2</v>
      </c>
      <c r="J560" s="46">
        <v>480331723</v>
      </c>
      <c r="K560" s="47">
        <v>4.4828394563479623</v>
      </c>
      <c r="L560" s="47">
        <v>18.57657030070823</v>
      </c>
      <c r="M560" s="47">
        <v>79.77</v>
      </c>
      <c r="N560" s="48">
        <v>34.170746035762861</v>
      </c>
      <c r="O560" s="49">
        <v>300</v>
      </c>
      <c r="P560" s="48">
        <v>10</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433.09090672642731</v>
      </c>
      <c r="P561" s="58">
        <v>14.436363557547576</v>
      </c>
    </row>
    <row r="562" spans="1:16">
      <c r="A562" s="55" t="s">
        <v>674</v>
      </c>
      <c r="B562" s="55" t="s">
        <v>233</v>
      </c>
      <c r="C562" s="56">
        <v>5220479890</v>
      </c>
      <c r="D562" s="56">
        <v>2178000000</v>
      </c>
      <c r="E562" s="57">
        <v>3.5615856106197201</v>
      </c>
      <c r="F562" s="57">
        <v>9.6191476546743371E-2</v>
      </c>
      <c r="G562" s="56">
        <v>656.11429699999997</v>
      </c>
      <c r="H562" s="57">
        <v>17.12</v>
      </c>
      <c r="I562" s="57">
        <v>-0.17650510437715283</v>
      </c>
      <c r="J562" s="56">
        <v>116330745</v>
      </c>
      <c r="K562" s="57">
        <v>318.28215318315034</v>
      </c>
      <c r="L562" s="57">
        <v>18.365472910927455</v>
      </c>
      <c r="M562" s="57">
        <v>30.12</v>
      </c>
      <c r="N562" s="58">
        <v>60.536588139495571</v>
      </c>
      <c r="O562" s="59">
        <v>972.10711666146881</v>
      </c>
      <c r="P562" s="58">
        <v>32.403570555382295</v>
      </c>
    </row>
    <row r="563" spans="1:16">
      <c r="A563" s="35" t="s">
        <v>5</v>
      </c>
      <c r="B563" s="35" t="s">
        <v>745</v>
      </c>
      <c r="C563" s="36">
        <v>290909226000</v>
      </c>
      <c r="D563" s="36">
        <v>2200000000</v>
      </c>
      <c r="E563" s="37">
        <v>0.44271608086474851</v>
      </c>
      <c r="F563" s="37">
        <v>2.0961935647005139E-3</v>
      </c>
      <c r="G563" s="36">
        <v>941.18174399999998</v>
      </c>
      <c r="H563" s="37">
        <v>96</v>
      </c>
      <c r="I563" s="37">
        <v>-2.1684255200076024</v>
      </c>
      <c r="J563" s="36">
        <v>4634415000</v>
      </c>
      <c r="K563" s="37">
        <v>45.572094859869047</v>
      </c>
      <c r="L563" s="37">
        <v>18.181818181818183</v>
      </c>
      <c r="M563" s="37">
        <v>42.78</v>
      </c>
      <c r="N563" s="38">
        <v>52.938839616880983</v>
      </c>
      <c r="O563" s="39">
        <v>321.01471476396398</v>
      </c>
      <c r="P563" s="38">
        <v>10.700490492132133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269.61267028788097</v>
      </c>
      <c r="P564" s="58">
        <v>8.9870890095960316</v>
      </c>
    </row>
    <row r="565" spans="1:16">
      <c r="A565" s="45" t="s">
        <v>516</v>
      </c>
      <c r="B565" s="45" t="s">
        <v>426</v>
      </c>
      <c r="C565" s="46">
        <v>7942743158</v>
      </c>
      <c r="D565" s="46">
        <v>2400000000</v>
      </c>
      <c r="E565" s="47">
        <v>21.509928122424189</v>
      </c>
      <c r="F565" s="47">
        <v>8.9624700510100794</v>
      </c>
      <c r="G565" s="46">
        <v>958.66017199999999</v>
      </c>
      <c r="H565" s="47">
        <v>1.94</v>
      </c>
      <c r="I565" s="47">
        <v>-0.12981700520652906</v>
      </c>
      <c r="J565" s="46">
        <v>-166416272</v>
      </c>
      <c r="K565" s="47">
        <v>-14.421666650482353</v>
      </c>
      <c r="L565" s="47">
        <v>16.666666666666668</v>
      </c>
      <c r="M565" s="47">
        <v>39.94</v>
      </c>
      <c r="N565" s="48">
        <v>23.96871921754645</v>
      </c>
      <c r="O565" s="49">
        <v>12.522226766524298</v>
      </c>
      <c r="P565" s="48">
        <v>0.41740755888414327</v>
      </c>
    </row>
    <row r="566" spans="1:16">
      <c r="A566" s="70" t="s">
        <v>174</v>
      </c>
      <c r="B566" s="70" t="s">
        <v>221</v>
      </c>
      <c r="C566" s="71">
        <v>14150616391</v>
      </c>
      <c r="D566" s="71">
        <v>2400156000</v>
      </c>
      <c r="E566" s="72">
        <v>16.343293652910035</v>
      </c>
      <c r="F566" s="72">
        <v>6.8092630866118844</v>
      </c>
      <c r="G566" s="71">
        <v>1653.7573420000001</v>
      </c>
      <c r="H566" s="72">
        <v>1.48</v>
      </c>
      <c r="I566" s="72">
        <v>5.6774643699886385E-2</v>
      </c>
      <c r="J566" s="71">
        <v>13770039</v>
      </c>
      <c r="K566" s="72">
        <v>174.30277430586798</v>
      </c>
      <c r="L566" s="72">
        <v>16.665583403745423</v>
      </c>
      <c r="M566" s="72">
        <v>68.900000000000006</v>
      </c>
      <c r="N566" s="73">
        <v>29.912930970065197</v>
      </c>
      <c r="O566" s="74">
        <v>1607.0866791799403</v>
      </c>
      <c r="P566" s="73">
        <v>53.569555972664681</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1978.5626519819548</v>
      </c>
      <c r="P567" s="73">
        <v>65.952088399398491</v>
      </c>
    </row>
    <row r="568" spans="1:16">
      <c r="A568" s="30" t="s">
        <v>243</v>
      </c>
      <c r="B568" s="30" t="s">
        <v>349</v>
      </c>
      <c r="C568" s="31">
        <v>126462671000</v>
      </c>
      <c r="D568" s="31">
        <v>2435345000</v>
      </c>
      <c r="E568" s="32">
        <v>1.3698028806736529</v>
      </c>
      <c r="F568" s="32">
        <v>1.7577115366016582E-2</v>
      </c>
      <c r="G568" s="31">
        <v>888.70126800000003</v>
      </c>
      <c r="H568" s="32">
        <v>32.86</v>
      </c>
      <c r="I568" s="32">
        <v>-0.44675044333754238</v>
      </c>
      <c r="J568" s="31">
        <v>6206650000</v>
      </c>
      <c r="K568" s="32">
        <v>12.556055198859289</v>
      </c>
      <c r="L568" s="32">
        <v>16.424777598245832</v>
      </c>
      <c r="M568" s="32">
        <v>36.49</v>
      </c>
      <c r="N568" s="33">
        <v>53.061316617320827</v>
      </c>
      <c r="O568" s="34">
        <v>1546.106607768754</v>
      </c>
      <c r="P568" s="33">
        <v>51.536886925625133</v>
      </c>
    </row>
    <row r="569" spans="1:16">
      <c r="A569" s="35" t="s">
        <v>531</v>
      </c>
      <c r="B569" s="35" t="s">
        <v>208</v>
      </c>
      <c r="C569" s="36">
        <v>83859863477</v>
      </c>
      <c r="D569" s="36">
        <v>2440108000</v>
      </c>
      <c r="E569" s="37">
        <v>11.367403803026209</v>
      </c>
      <c r="F569" s="37">
        <v>0.3583512193541688</v>
      </c>
      <c r="G569" s="36">
        <v>260.87328100000002</v>
      </c>
      <c r="H569" s="37">
        <v>13.49</v>
      </c>
      <c r="I569" s="37">
        <v>-0.40252486434501478</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7.2494177913281277</v>
      </c>
      <c r="F570" s="37">
        <v>0.49441894570012807</v>
      </c>
      <c r="G570" s="36">
        <v>846.39887099999999</v>
      </c>
      <c r="H570" s="37">
        <v>6.52</v>
      </c>
      <c r="I570" s="37">
        <v>-0.5001254842394367</v>
      </c>
      <c r="J570" s="36">
        <v>-565215489</v>
      </c>
      <c r="K570" s="37">
        <v>-25.941433462733716</v>
      </c>
      <c r="L570" s="37">
        <v>16.368286445012789</v>
      </c>
      <c r="M570" s="37">
        <v>34.630000000000003</v>
      </c>
      <c r="N570" s="38">
        <v>10.091855288331461</v>
      </c>
      <c r="O570" s="39">
        <v>9.9744029041494144</v>
      </c>
      <c r="P570" s="38">
        <v>0.33248009680498047</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19.469457288878072</v>
      </c>
      <c r="F572" s="37">
        <v>2.5959276385170762</v>
      </c>
      <c r="G572" s="36">
        <v>587.20383200000003</v>
      </c>
      <c r="H572" s="37">
        <v>3.5</v>
      </c>
      <c r="I572" s="37">
        <v>-0.21081046920068225</v>
      </c>
      <c r="J572" s="36">
        <v>-201213065</v>
      </c>
      <c r="K572" s="37">
        <v>-37.273921551764047</v>
      </c>
      <c r="L572" s="37">
        <v>16</v>
      </c>
      <c r="M572" s="37">
        <v>23.48</v>
      </c>
      <c r="N572" s="38">
        <v>34.57935142676601</v>
      </c>
      <c r="O572" s="39">
        <v>1258.4564199364058</v>
      </c>
      <c r="P572" s="38">
        <v>41.948547331213526</v>
      </c>
    </row>
    <row r="573" spans="1:16">
      <c r="A573" s="70" t="s">
        <v>736</v>
      </c>
      <c r="B573" s="70" t="s">
        <v>699</v>
      </c>
      <c r="C573" s="71">
        <v>7078013000</v>
      </c>
      <c r="D573" s="71">
        <v>2500000000</v>
      </c>
      <c r="E573" s="72">
        <v>68.654795108345851</v>
      </c>
      <c r="F573" s="72">
        <v>0.7540339935018765</v>
      </c>
      <c r="G573" s="71">
        <v>14.975438</v>
      </c>
      <c r="H573" s="72">
        <v>39.5</v>
      </c>
      <c r="I573" s="72">
        <v>-1.3860857677725633</v>
      </c>
      <c r="J573" s="71">
        <v>562601000</v>
      </c>
      <c r="K573" s="72">
        <v>161.83760782508386</v>
      </c>
      <c r="L573" s="72">
        <v>16</v>
      </c>
      <c r="M573" s="72">
        <v>0.59</v>
      </c>
      <c r="N573" s="73">
        <v>0</v>
      </c>
      <c r="O573" s="74">
        <v>124.37145928597425</v>
      </c>
      <c r="P573" s="73">
        <v>4.1457153095324752</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792.52628605919051</v>
      </c>
      <c r="P574" s="63">
        <v>26.417542868639682</v>
      </c>
    </row>
    <row r="575" spans="1:16">
      <c r="A575" s="40" t="s">
        <v>264</v>
      </c>
      <c r="B575" s="40" t="s">
        <v>255</v>
      </c>
      <c r="C575" s="41">
        <v>67920029000</v>
      </c>
      <c r="D575" s="41">
        <v>2534400000</v>
      </c>
      <c r="E575" s="42">
        <v>1.6332184162181067</v>
      </c>
      <c r="F575" s="42">
        <v>3.2221007264403939E-2</v>
      </c>
      <c r="G575" s="41">
        <v>1217.3403820000001</v>
      </c>
      <c r="H575" s="42">
        <v>20.12</v>
      </c>
      <c r="I575" s="42">
        <v>8.4116851381001112E-2</v>
      </c>
      <c r="J575" s="41">
        <v>305660000</v>
      </c>
      <c r="K575" s="42">
        <v>165.83131584113067</v>
      </c>
      <c r="L575" s="42">
        <v>15.782828282828282</v>
      </c>
      <c r="M575" s="42">
        <v>48.03</v>
      </c>
      <c r="N575" s="43">
        <v>58.798176691493062</v>
      </c>
      <c r="O575" s="44">
        <v>1498.7150615405749</v>
      </c>
      <c r="P575" s="43">
        <v>49.957168718019162</v>
      </c>
    </row>
    <row r="576" spans="1:16">
      <c r="A576" s="30" t="s">
        <v>252</v>
      </c>
      <c r="B576" s="30" t="s">
        <v>349</v>
      </c>
      <c r="C576" s="31">
        <v>714571000000</v>
      </c>
      <c r="D576" s="31">
        <v>2536000000</v>
      </c>
      <c r="E576" s="32">
        <v>0.27629008827167717</v>
      </c>
      <c r="F576" s="32">
        <v>5.0438516523483535E-4</v>
      </c>
      <c r="G576" s="31">
        <v>667.62948400000005</v>
      </c>
      <c r="H576" s="32">
        <v>216.9</v>
      </c>
      <c r="I576" s="32">
        <v>4.3110897683894223</v>
      </c>
      <c r="J576" s="31">
        <v>2084000000</v>
      </c>
      <c r="K576" s="32">
        <v>262.84836852207292</v>
      </c>
      <c r="L576" s="32">
        <v>15.772870662460567</v>
      </c>
      <c r="M576" s="32">
        <v>26.32</v>
      </c>
      <c r="N576" s="33">
        <v>80.097979008971549</v>
      </c>
      <c r="O576" s="34">
        <v>2377.6834013793473</v>
      </c>
      <c r="P576" s="33">
        <v>79.256113379311572</v>
      </c>
    </row>
    <row r="577" spans="1:16">
      <c r="A577" s="35" t="s">
        <v>446</v>
      </c>
      <c r="B577" s="35" t="s">
        <v>208</v>
      </c>
      <c r="C577" s="36">
        <v>54701388025</v>
      </c>
      <c r="D577" s="36">
        <v>2600000000</v>
      </c>
      <c r="E577" s="37">
        <v>2.6521101886011031</v>
      </c>
      <c r="F577" s="37">
        <v>2.684322053239983E-2</v>
      </c>
      <c r="G577" s="36">
        <v>387.97063400000002</v>
      </c>
      <c r="H577" s="37">
        <v>38.880000000000003</v>
      </c>
      <c r="I577" s="37">
        <v>1.241661440096216</v>
      </c>
      <c r="J577" s="36">
        <v>3203485026</v>
      </c>
      <c r="K577" s="37">
        <v>30.841411524674939</v>
      </c>
      <c r="L577" s="37">
        <v>15.384615384615385</v>
      </c>
      <c r="M577" s="37">
        <v>14.92</v>
      </c>
      <c r="N577" s="38">
        <v>65.787100536891458</v>
      </c>
      <c r="O577" s="39">
        <v>2876.4939481984957</v>
      </c>
      <c r="P577" s="38">
        <v>95.883131606616516</v>
      </c>
    </row>
    <row r="578" spans="1:16">
      <c r="A578" s="30" t="s">
        <v>253</v>
      </c>
      <c r="B578" s="30" t="s">
        <v>349</v>
      </c>
      <c r="C578" s="31">
        <v>90551503000</v>
      </c>
      <c r="D578" s="31">
        <v>2616996000</v>
      </c>
      <c r="E578" s="32">
        <v>1.993774822998265</v>
      </c>
      <c r="F578" s="32">
        <v>3.6278870215320398E-2</v>
      </c>
      <c r="G578" s="31">
        <v>934.14203199999997</v>
      </c>
      <c r="H578" s="32">
        <v>21.48</v>
      </c>
      <c r="I578" s="32">
        <v>0.18870512517545635</v>
      </c>
      <c r="J578" s="31">
        <v>545713000</v>
      </c>
      <c r="K578" s="32">
        <v>100.70662784284046</v>
      </c>
      <c r="L578" s="32">
        <v>15.284700473367174</v>
      </c>
      <c r="M578" s="32">
        <v>35.69</v>
      </c>
      <c r="N578" s="33">
        <v>47.458381006113314</v>
      </c>
      <c r="O578" s="34">
        <v>1654.3283716223414</v>
      </c>
      <c r="P578" s="33">
        <v>55.144279054078048</v>
      </c>
    </row>
    <row r="579" spans="1:16">
      <c r="A579" s="25" t="s">
        <v>359</v>
      </c>
      <c r="B579" s="25" t="s">
        <v>376</v>
      </c>
      <c r="C579" s="26">
        <v>10008596677</v>
      </c>
      <c r="D579" s="26">
        <v>2640000000</v>
      </c>
      <c r="E579" s="27">
        <v>10.521622481323488</v>
      </c>
      <c r="F579" s="27">
        <v>1.328487687035794</v>
      </c>
      <c r="G579" s="26">
        <v>1242.5161049999999</v>
      </c>
      <c r="H579" s="27">
        <v>3.06</v>
      </c>
      <c r="I579" s="27">
        <v>-8.7436124245156233E-2</v>
      </c>
      <c r="J579" s="26">
        <v>-490022606</v>
      </c>
      <c r="K579" s="27">
        <v>-16.162519653225957</v>
      </c>
      <c r="L579" s="27">
        <v>15.151515151515152</v>
      </c>
      <c r="M579" s="27">
        <v>47.06</v>
      </c>
      <c r="N579" s="28">
        <v>52.74028793581472</v>
      </c>
      <c r="O579" s="29">
        <v>244.45371108846763</v>
      </c>
      <c r="P579" s="28">
        <v>8.1484570362822542</v>
      </c>
    </row>
    <row r="580" spans="1:16">
      <c r="A580" s="25" t="s">
        <v>345</v>
      </c>
      <c r="B580" s="25" t="s">
        <v>376</v>
      </c>
      <c r="C580" s="26">
        <v>16202777314</v>
      </c>
      <c r="D580" s="26">
        <v>2650000000</v>
      </c>
      <c r="E580" s="27">
        <v>6.3730500538076615</v>
      </c>
      <c r="F580" s="27">
        <v>0.34356064980095208</v>
      </c>
      <c r="G580" s="26">
        <v>846.06924800000002</v>
      </c>
      <c r="H580" s="27">
        <v>7.42</v>
      </c>
      <c r="I580" s="27">
        <v>-0.31853037470879109</v>
      </c>
      <c r="J580" s="26">
        <v>51151779</v>
      </c>
      <c r="K580" s="27">
        <v>362.64623367253756</v>
      </c>
      <c r="L580" s="27">
        <v>15.09433962264151</v>
      </c>
      <c r="M580" s="27">
        <v>31.92</v>
      </c>
      <c r="N580" s="28">
        <v>51.941410134350868</v>
      </c>
      <c r="O580" s="29">
        <v>0</v>
      </c>
      <c r="P580" s="28">
        <v>0</v>
      </c>
    </row>
    <row r="581" spans="1:16">
      <c r="A581" s="55" t="s">
        <v>235</v>
      </c>
      <c r="B581" s="55" t="s">
        <v>233</v>
      </c>
      <c r="C581" s="56">
        <v>83438856000</v>
      </c>
      <c r="D581" s="56">
        <v>2798079000</v>
      </c>
      <c r="E581" s="57">
        <v>0.61537662342710586</v>
      </c>
      <c r="F581" s="57">
        <v>2.8195929743552992E-3</v>
      </c>
      <c r="G581" s="56">
        <v>821.38268200000005</v>
      </c>
      <c r="H581" s="57">
        <v>79.150000000000006</v>
      </c>
      <c r="I581" s="57">
        <v>-2.3257372939161343</v>
      </c>
      <c r="J581" s="56">
        <v>5300546000</v>
      </c>
      <c r="K581" s="57">
        <v>41.17503404366267</v>
      </c>
      <c r="L581" s="57">
        <v>14.295522034938971</v>
      </c>
      <c r="M581" s="57">
        <v>29.35</v>
      </c>
      <c r="N581" s="58">
        <v>55.277235208106767</v>
      </c>
      <c r="O581" s="59">
        <v>1269.3222957303328</v>
      </c>
      <c r="P581" s="58">
        <v>42.310743191011092</v>
      </c>
    </row>
    <row r="582" spans="1:16">
      <c r="A582" s="60" t="s">
        <v>748</v>
      </c>
      <c r="B582" s="60" t="s">
        <v>374</v>
      </c>
      <c r="C582" s="61">
        <v>47208439000</v>
      </c>
      <c r="D582" s="61">
        <v>2800000000</v>
      </c>
      <c r="E582" s="62">
        <v>3.1217355426105513</v>
      </c>
      <c r="F582" s="62">
        <v>0.10135505008475816</v>
      </c>
      <c r="G582" s="61">
        <v>1153.5045090000001</v>
      </c>
      <c r="H582" s="62">
        <v>11.11</v>
      </c>
      <c r="I582" s="62">
        <v>-6.1131326782669859E-2</v>
      </c>
      <c r="J582" s="61">
        <v>0</v>
      </c>
      <c r="K582" s="62">
        <v>0</v>
      </c>
      <c r="L582" s="62">
        <v>14.285714285714286</v>
      </c>
      <c r="M582" s="62">
        <v>41.19</v>
      </c>
      <c r="N582" s="63">
        <v>0</v>
      </c>
      <c r="O582" s="64">
        <v>461.9942541747277</v>
      </c>
      <c r="P582" s="63">
        <v>15.399808472490923</v>
      </c>
    </row>
    <row r="583" spans="1:16">
      <c r="A583" s="55" t="s">
        <v>529</v>
      </c>
      <c r="B583" s="55" t="s">
        <v>233</v>
      </c>
      <c r="C583" s="56">
        <v>11202226165</v>
      </c>
      <c r="D583" s="56">
        <v>2876530554</v>
      </c>
      <c r="E583" s="57">
        <v>10.405921171234283</v>
      </c>
      <c r="F583" s="57">
        <v>0.72350499853124683</v>
      </c>
      <c r="G583" s="56">
        <v>750.95738100000005</v>
      </c>
      <c r="H583" s="57">
        <v>5.12</v>
      </c>
      <c r="I583" s="57">
        <v>3.9879447345529506E-2</v>
      </c>
      <c r="J583" s="56">
        <v>-880002369</v>
      </c>
      <c r="K583" s="57">
        <v>-16.343879603805931</v>
      </c>
      <c r="L583" s="57">
        <v>13.905640579543798</v>
      </c>
      <c r="M583" s="57">
        <v>26.1</v>
      </c>
      <c r="N583" s="58">
        <v>16.513505940247303</v>
      </c>
      <c r="O583" s="59">
        <v>740.9461014509277</v>
      </c>
      <c r="P583" s="58">
        <v>24.698203381697589</v>
      </c>
    </row>
    <row r="584" spans="1:16">
      <c r="A584" s="35" t="s">
        <v>205</v>
      </c>
      <c r="B584" s="35" t="s">
        <v>200</v>
      </c>
      <c r="C584" s="36">
        <v>141356914000</v>
      </c>
      <c r="D584" s="36">
        <v>2900000000</v>
      </c>
      <c r="E584" s="37">
        <v>5.0339977329391212</v>
      </c>
      <c r="F584" s="37">
        <v>3.2145579392970122E-2</v>
      </c>
      <c r="G584" s="36">
        <v>147.02876900000001</v>
      </c>
      <c r="H584" s="37">
        <v>54.15</v>
      </c>
      <c r="I584" s="37">
        <v>6.9948821295298558E-2</v>
      </c>
      <c r="J584" s="36">
        <v>1502626000</v>
      </c>
      <c r="K584" s="37">
        <v>104.21754980946689</v>
      </c>
      <c r="L584" s="37">
        <v>13.793103448275861</v>
      </c>
      <c r="M584" s="37">
        <v>5.0599999999999996</v>
      </c>
      <c r="N584" s="38">
        <v>42.073912866682321</v>
      </c>
      <c r="O584" s="39">
        <v>1946.441637439719</v>
      </c>
      <c r="P584" s="38">
        <v>64.881387914657296</v>
      </c>
    </row>
    <row r="585" spans="1:16">
      <c r="A585" s="35" t="s">
        <v>299</v>
      </c>
      <c r="B585" s="35" t="s">
        <v>208</v>
      </c>
      <c r="C585" s="36">
        <v>15218561138</v>
      </c>
      <c r="D585" s="36">
        <v>2950000000</v>
      </c>
      <c r="E585" s="37">
        <v>3.2142672322491292</v>
      </c>
      <c r="F585" s="37">
        <v>3.3017639776570407E-2</v>
      </c>
      <c r="G585" s="36">
        <v>371.95620600000001</v>
      </c>
      <c r="H585" s="37">
        <v>33.479999999999997</v>
      </c>
      <c r="I585" s="37">
        <v>-0.91395766601548434</v>
      </c>
      <c r="J585" s="36">
        <v>1787902943</v>
      </c>
      <c r="K585" s="37">
        <v>54.449264363675248</v>
      </c>
      <c r="L585" s="37">
        <v>13.559322033898304</v>
      </c>
      <c r="M585" s="37">
        <v>12.6</v>
      </c>
      <c r="N585" s="38">
        <v>45.204108315085591</v>
      </c>
      <c r="O585" s="39">
        <v>276.01765545650278</v>
      </c>
      <c r="P585" s="38">
        <v>9.2005885152167597</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1225.92571743748</v>
      </c>
      <c r="P586" s="58">
        <v>40.864190581249332</v>
      </c>
    </row>
    <row r="587" spans="1:16">
      <c r="A587" s="40" t="s">
        <v>671</v>
      </c>
      <c r="B587" s="40" t="s">
        <v>255</v>
      </c>
      <c r="C587" s="41">
        <v>4839967141</v>
      </c>
      <c r="D587" s="41">
        <v>3016276170</v>
      </c>
      <c r="E587" s="42">
        <v>19.202033446521998</v>
      </c>
      <c r="F587" s="42">
        <v>2.8044665327402591</v>
      </c>
      <c r="G587" s="41">
        <v>955.68482200000005</v>
      </c>
      <c r="H587" s="42">
        <v>2.1800000000000002</v>
      </c>
      <c r="I587" s="42">
        <v>-2.5289698274184147E-2</v>
      </c>
      <c r="J587" s="41">
        <v>99081839</v>
      </c>
      <c r="K587" s="42">
        <v>69.10395461069308</v>
      </c>
      <c r="L587" s="42">
        <v>13.26138514697081</v>
      </c>
      <c r="M587" s="42">
        <v>31.68</v>
      </c>
      <c r="N587" s="43">
        <v>0</v>
      </c>
      <c r="O587" s="44">
        <v>240.65234489722098</v>
      </c>
      <c r="P587" s="43">
        <v>8.0217448299073659</v>
      </c>
    </row>
    <row r="588" spans="1:16">
      <c r="A588" s="30" t="s">
        <v>254</v>
      </c>
      <c r="B588" s="30" t="s">
        <v>349</v>
      </c>
      <c r="C588" s="31">
        <v>257153289000</v>
      </c>
      <c r="D588" s="31">
        <v>3063214000</v>
      </c>
      <c r="E588" s="32">
        <v>0.71055691202610982</v>
      </c>
      <c r="F588" s="32">
        <v>6.1043290171533095E-3</v>
      </c>
      <c r="G588" s="31">
        <v>1450.4123199999999</v>
      </c>
      <c r="H588" s="32">
        <v>38.82</v>
      </c>
      <c r="I588" s="32">
        <v>-0.80922306774751007</v>
      </c>
      <c r="J588" s="31">
        <v>1446830000</v>
      </c>
      <c r="K588" s="32">
        <v>80.453219797764774</v>
      </c>
      <c r="L588" s="32">
        <v>13.058180068385688</v>
      </c>
      <c r="M588" s="32">
        <v>47.34</v>
      </c>
      <c r="N588" s="33">
        <v>46.868671924932023</v>
      </c>
      <c r="O588" s="34">
        <v>240.08454778194903</v>
      </c>
      <c r="P588" s="33">
        <v>8.0028182593983015</v>
      </c>
    </row>
    <row r="589" spans="1:16">
      <c r="A589" s="75" t="s">
        <v>676</v>
      </c>
      <c r="B589" s="75" t="s">
        <v>350</v>
      </c>
      <c r="C589" s="76">
        <v>48672074000</v>
      </c>
      <c r="D589" s="76">
        <v>3202500000</v>
      </c>
      <c r="E589" s="77">
        <v>0.82307341774375631</v>
      </c>
      <c r="F589" s="77">
        <v>5.0394049853439028E-3</v>
      </c>
      <c r="G589" s="76">
        <v>948.26043000000004</v>
      </c>
      <c r="H589" s="77">
        <v>51.25</v>
      </c>
      <c r="I589" s="77">
        <v>0.76218934571699037</v>
      </c>
      <c r="J589" s="76">
        <v>1608957000</v>
      </c>
      <c r="K589" s="77">
        <v>101.51141391597164</v>
      </c>
      <c r="L589" s="77">
        <v>12.490241998438719</v>
      </c>
      <c r="M589" s="77">
        <v>29.61</v>
      </c>
      <c r="N589" s="78">
        <v>17.454888016732728</v>
      </c>
      <c r="O589" s="79">
        <v>1555.190163912913</v>
      </c>
      <c r="P589" s="78">
        <v>51.839672130430436</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423.22333823739427</v>
      </c>
      <c r="P590" s="73">
        <v>14.107444607913143</v>
      </c>
    </row>
    <row r="591" spans="1:16">
      <c r="A591" s="70" t="s">
        <v>28</v>
      </c>
      <c r="B591" s="70" t="s">
        <v>221</v>
      </c>
      <c r="C591" s="71">
        <v>27193874502</v>
      </c>
      <c r="D591" s="71">
        <v>3450000000</v>
      </c>
      <c r="E591" s="72">
        <v>22.684093040622333</v>
      </c>
      <c r="F591" s="72">
        <v>6.5750994320644445</v>
      </c>
      <c r="G591" s="71">
        <v>923.53386499999999</v>
      </c>
      <c r="H591" s="72">
        <v>1.91</v>
      </c>
      <c r="I591" s="72">
        <v>-2.720068674659815E-2</v>
      </c>
      <c r="J591" s="71">
        <v>171341389</v>
      </c>
      <c r="K591" s="72">
        <v>20.135240061582554</v>
      </c>
      <c r="L591" s="72">
        <v>11.594202898550725</v>
      </c>
      <c r="M591" s="72">
        <v>26.76</v>
      </c>
      <c r="N591" s="73">
        <v>20.565682265413518</v>
      </c>
      <c r="O591" s="74">
        <v>590.44575487349834</v>
      </c>
      <c r="P591" s="73">
        <v>19.681525162449944</v>
      </c>
    </row>
    <row r="592" spans="1:16">
      <c r="A592" s="35" t="s">
        <v>239</v>
      </c>
      <c r="B592" s="35" t="s">
        <v>745</v>
      </c>
      <c r="C592" s="36">
        <v>243598033000</v>
      </c>
      <c r="D592" s="36">
        <v>3500000000</v>
      </c>
      <c r="E592" s="37">
        <v>1.6941808699025802</v>
      </c>
      <c r="F592" s="37">
        <v>9.6810335423004584E-3</v>
      </c>
      <c r="G592" s="36">
        <v>463.44384700000001</v>
      </c>
      <c r="H592" s="37">
        <v>50.95</v>
      </c>
      <c r="I592" s="37">
        <v>-1.1496580426169274</v>
      </c>
      <c r="J592" s="36">
        <v>10457008000</v>
      </c>
      <c r="K592" s="37">
        <v>16.735188497512866</v>
      </c>
      <c r="L592" s="37">
        <v>11.428571428571429</v>
      </c>
      <c r="M592" s="37">
        <v>13.24</v>
      </c>
      <c r="N592" s="38">
        <v>59.499713511362124</v>
      </c>
      <c r="O592" s="39">
        <v>133.68755086942156</v>
      </c>
      <c r="P592" s="38">
        <v>4.456251695647385</v>
      </c>
    </row>
    <row r="593" spans="1:16">
      <c r="A593" s="45" t="s">
        <v>191</v>
      </c>
      <c r="B593" s="45" t="s">
        <v>375</v>
      </c>
      <c r="C593" s="46">
        <v>164435643000</v>
      </c>
      <c r="D593" s="46">
        <v>3509100000</v>
      </c>
      <c r="E593" s="47">
        <v>0.84714507338354483</v>
      </c>
      <c r="F593" s="47">
        <v>3.2188503163528915E-3</v>
      </c>
      <c r="G593" s="46">
        <v>620.28678500000001</v>
      </c>
      <c r="H593" s="47">
        <v>76.150000000000006</v>
      </c>
      <c r="I593" s="47">
        <v>-1.0067899580784569</v>
      </c>
      <c r="J593" s="46">
        <v>5498818000</v>
      </c>
      <c r="K593" s="47">
        <v>47.861649539955678</v>
      </c>
      <c r="L593" s="47">
        <v>11.398934199652333</v>
      </c>
      <c r="M593" s="47">
        <v>17.670000000000002</v>
      </c>
      <c r="N593" s="48">
        <v>64.142292396100544</v>
      </c>
      <c r="O593" s="49">
        <v>406.26915832589503</v>
      </c>
      <c r="P593" s="48">
        <v>13.542305277529834</v>
      </c>
    </row>
    <row r="594" spans="1:16">
      <c r="A594" s="70" t="s">
        <v>232</v>
      </c>
      <c r="B594" s="70" t="s">
        <v>221</v>
      </c>
      <c r="C594" s="71">
        <v>145246137000</v>
      </c>
      <c r="D594" s="71">
        <v>3800000000</v>
      </c>
      <c r="E594" s="72">
        <v>1.1193355847835842</v>
      </c>
      <c r="F594" s="72">
        <v>1.5503262947141055E-2</v>
      </c>
      <c r="G594" s="71">
        <v>1837.418021</v>
      </c>
      <c r="H594" s="72">
        <v>19.45</v>
      </c>
      <c r="I594" s="72">
        <v>0.24252583234524042</v>
      </c>
      <c r="J594" s="71">
        <v>1670697000</v>
      </c>
      <c r="K594" s="72">
        <v>43.215496286879066</v>
      </c>
      <c r="L594" s="72">
        <v>10.526315789473685</v>
      </c>
      <c r="M594" s="72">
        <v>48.35</v>
      </c>
      <c r="N594" s="73">
        <v>58.815192354201898</v>
      </c>
      <c r="O594" s="74">
        <v>491.28982132201429</v>
      </c>
      <c r="P594" s="73">
        <v>16.376327377400475</v>
      </c>
    </row>
    <row r="595" spans="1:16">
      <c r="A595" s="70" t="s">
        <v>231</v>
      </c>
      <c r="B595" s="70" t="s">
        <v>221</v>
      </c>
      <c r="C595" s="71">
        <v>63039967565</v>
      </c>
      <c r="D595" s="71">
        <v>3840000000</v>
      </c>
      <c r="E595" s="72">
        <v>11.226066027229944</v>
      </c>
      <c r="F595" s="72">
        <v>0.73086367364778282</v>
      </c>
      <c r="G595" s="71">
        <v>792.09881199999995</v>
      </c>
      <c r="H595" s="72">
        <v>4.5</v>
      </c>
      <c r="I595" s="72">
        <v>-0.14852288386279433</v>
      </c>
      <c r="J595" s="71">
        <v>1583012802</v>
      </c>
      <c r="K595" s="72">
        <v>9.7030169184948889</v>
      </c>
      <c r="L595" s="72">
        <v>10.416666666666666</v>
      </c>
      <c r="M595" s="72">
        <v>20.62</v>
      </c>
      <c r="N595" s="73">
        <v>29.52643017938497</v>
      </c>
      <c r="O595" s="74">
        <v>1174.1903776955669</v>
      </c>
      <c r="P595" s="73">
        <v>39.139679256518896</v>
      </c>
    </row>
    <row r="596" spans="1:16">
      <c r="A596" s="40" t="s">
        <v>265</v>
      </c>
      <c r="B596" s="40" t="s">
        <v>255</v>
      </c>
      <c r="C596" s="41">
        <v>33650224000</v>
      </c>
      <c r="D596" s="41">
        <v>3885000000</v>
      </c>
      <c r="E596" s="42">
        <v>3.1093765899481398</v>
      </c>
      <c r="F596" s="42">
        <v>8.003543346069858E-2</v>
      </c>
      <c r="G596" s="41">
        <v>1198.914348</v>
      </c>
      <c r="H596" s="42">
        <v>10.73</v>
      </c>
      <c r="I596" s="42">
        <v>-0.3553572019708735</v>
      </c>
      <c r="J596" s="41">
        <v>617790000</v>
      </c>
      <c r="K596" s="42">
        <v>62.885446510950324</v>
      </c>
      <c r="L596" s="42">
        <v>10.296010296010296</v>
      </c>
      <c r="M596" s="42">
        <v>30.86</v>
      </c>
      <c r="N596" s="43">
        <v>54.813732514189361</v>
      </c>
      <c r="O596" s="44">
        <v>1062.5478414775564</v>
      </c>
      <c r="P596" s="43">
        <v>35.418261382585214</v>
      </c>
    </row>
    <row r="597" spans="1:16">
      <c r="A597" s="70" t="s">
        <v>230</v>
      </c>
      <c r="B597" s="70" t="s">
        <v>221</v>
      </c>
      <c r="C597" s="71">
        <v>35563376411</v>
      </c>
      <c r="D597" s="71">
        <v>3900000000</v>
      </c>
      <c r="E597" s="72">
        <v>9.1613945703849922</v>
      </c>
      <c r="F597" s="72">
        <v>1.1745377654339733</v>
      </c>
      <c r="G597" s="71">
        <v>1726.023676</v>
      </c>
      <c r="H597" s="72">
        <v>2.5299999999999998</v>
      </c>
      <c r="I597" s="72">
        <v>-4.1833667975087252E-2</v>
      </c>
      <c r="J597" s="71">
        <v>86736503</v>
      </c>
      <c r="K597" s="72">
        <v>89.92753604557933</v>
      </c>
      <c r="L597" s="72">
        <v>10.256410256410257</v>
      </c>
      <c r="M597" s="72">
        <v>44.25</v>
      </c>
      <c r="N597" s="73">
        <v>27.065497326170942</v>
      </c>
      <c r="O597" s="74">
        <v>267.67961282236155</v>
      </c>
      <c r="P597" s="73">
        <v>8.9226537607453853</v>
      </c>
    </row>
    <row r="598" spans="1:16">
      <c r="A598" s="70" t="s">
        <v>124</v>
      </c>
      <c r="B598" s="70" t="s">
        <v>221</v>
      </c>
      <c r="C598" s="71">
        <v>25119375153</v>
      </c>
      <c r="D598" s="71">
        <v>4000000000</v>
      </c>
      <c r="E598" s="72">
        <v>15.802431678186638</v>
      </c>
      <c r="F598" s="72">
        <v>3.9506079195466595</v>
      </c>
      <c r="G598" s="71">
        <v>1390.9996160000001</v>
      </c>
      <c r="H598" s="72">
        <v>1.82</v>
      </c>
      <c r="I598" s="72">
        <v>-8.2578783959048607E-2</v>
      </c>
      <c r="J598" s="71">
        <v>72975866</v>
      </c>
      <c r="K598" s="72">
        <v>54.812641757481849</v>
      </c>
      <c r="L598" s="72">
        <v>10</v>
      </c>
      <c r="M598" s="72">
        <v>34.770000000000003</v>
      </c>
      <c r="N598" s="73">
        <v>36.852657403320535</v>
      </c>
      <c r="O598" s="74">
        <v>333.54444650608218</v>
      </c>
      <c r="P598" s="73">
        <v>11.118148216869406</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349.16735011826796</v>
      </c>
      <c r="P599" s="73">
        <v>11.638911670608932</v>
      </c>
    </row>
    <row r="600" spans="1:16">
      <c r="A600" s="60" t="s">
        <v>708</v>
      </c>
      <c r="B600" s="60" t="s">
        <v>374</v>
      </c>
      <c r="C600" s="61">
        <v>453087703000</v>
      </c>
      <c r="D600" s="61">
        <v>4200000000</v>
      </c>
      <c r="E600" s="62">
        <v>0.51298593105304924</v>
      </c>
      <c r="F600" s="62">
        <v>9.323626518594134E-4</v>
      </c>
      <c r="G600" s="61">
        <v>587.28230399999995</v>
      </c>
      <c r="H600" s="62">
        <v>132.80000000000001</v>
      </c>
      <c r="I600" s="62">
        <v>0.96049504523398355</v>
      </c>
      <c r="J600" s="61">
        <v>0</v>
      </c>
      <c r="K600" s="62">
        <v>0</v>
      </c>
      <c r="L600" s="62">
        <v>9.5238095238095237</v>
      </c>
      <c r="M600" s="62">
        <v>13.98</v>
      </c>
      <c r="N600" s="63">
        <v>558.75548580426141</v>
      </c>
      <c r="O600" s="64">
        <v>1183.1551949406519</v>
      </c>
      <c r="P600" s="63">
        <v>39.438506498021731</v>
      </c>
    </row>
    <row r="601" spans="1:16">
      <c r="A601" s="106" t="s">
        <v>692</v>
      </c>
      <c r="B601" s="106" t="s">
        <v>693</v>
      </c>
      <c r="C601" s="107">
        <v>3482014185</v>
      </c>
      <c r="D601" s="107">
        <v>4364569202</v>
      </c>
      <c r="E601" s="108">
        <v>15.443203723886004</v>
      </c>
      <c r="F601" s="108">
        <v>2.2394374152270635</v>
      </c>
      <c r="G601" s="107">
        <v>1335.1741139999999</v>
      </c>
      <c r="H601" s="108">
        <v>1.94</v>
      </c>
      <c r="I601" s="108">
        <v>9.8225713288345951E-2</v>
      </c>
      <c r="J601" s="107">
        <v>-146085600</v>
      </c>
      <c r="K601" s="108">
        <v>-47.2053326200529</v>
      </c>
      <c r="L601" s="108">
        <v>9.164707477125253</v>
      </c>
      <c r="M601" s="108">
        <v>30.59</v>
      </c>
      <c r="N601" s="109">
        <v>99.461073524745089</v>
      </c>
      <c r="O601" s="110">
        <v>1432.8545136355506</v>
      </c>
      <c r="P601" s="109">
        <v>47.761817121185018</v>
      </c>
    </row>
    <row r="602" spans="1:16">
      <c r="A602" s="30" t="s">
        <v>244</v>
      </c>
      <c r="B602" s="30" t="s">
        <v>357</v>
      </c>
      <c r="C602" s="31">
        <v>11748972614</v>
      </c>
      <c r="D602" s="31">
        <v>4500000000</v>
      </c>
      <c r="E602" s="32">
        <v>3.1594378728136689</v>
      </c>
      <c r="F602" s="32">
        <v>7.0209730506970422E-2</v>
      </c>
      <c r="G602" s="31">
        <v>1152.410032</v>
      </c>
      <c r="H602" s="32">
        <v>10.99</v>
      </c>
      <c r="I602" s="32">
        <v>0.43987708451753527</v>
      </c>
      <c r="J602" s="31">
        <v>374434153</v>
      </c>
      <c r="K602" s="32">
        <v>120.18134467557503</v>
      </c>
      <c r="L602" s="32">
        <v>8.8888888888888893</v>
      </c>
      <c r="M602" s="32">
        <v>25.6</v>
      </c>
      <c r="N602" s="33">
        <v>47.373497903469016</v>
      </c>
      <c r="O602" s="34">
        <v>2068.3662392868082</v>
      </c>
      <c r="P602" s="33">
        <v>68.945541309560269</v>
      </c>
    </row>
    <row r="603" spans="1:16">
      <c r="A603" s="55" t="s">
        <v>236</v>
      </c>
      <c r="B603" s="55" t="s">
        <v>233</v>
      </c>
      <c r="C603" s="56">
        <v>19322859634</v>
      </c>
      <c r="D603" s="56">
        <v>4500000000</v>
      </c>
      <c r="E603" s="57">
        <v>8.1167431162408921</v>
      </c>
      <c r="F603" s="57">
        <v>1.8037206924979761</v>
      </c>
      <c r="G603" s="56">
        <v>2540.2949250000001</v>
      </c>
      <c r="H603" s="57">
        <v>1.94</v>
      </c>
      <c r="I603" s="57">
        <v>-2.3927915459299509E-2</v>
      </c>
      <c r="J603" s="56">
        <v>132915830</v>
      </c>
      <c r="K603" s="57">
        <v>33.856012485495519</v>
      </c>
      <c r="L603" s="57">
        <v>8.8888888888888893</v>
      </c>
      <c r="M603" s="57">
        <v>56.45</v>
      </c>
      <c r="N603" s="58">
        <v>33.770406908755142</v>
      </c>
      <c r="O603" s="59">
        <v>433.67944445300878</v>
      </c>
      <c r="P603" s="58">
        <v>14.45598148176696</v>
      </c>
    </row>
    <row r="604" spans="1:16">
      <c r="A604" s="55" t="s">
        <v>277</v>
      </c>
      <c r="B604" s="55" t="s">
        <v>354</v>
      </c>
      <c r="C604" s="56">
        <v>281073867000</v>
      </c>
      <c r="D604" s="56">
        <v>4560000000</v>
      </c>
      <c r="E604" s="57">
        <v>8.7302385702690832E-2</v>
      </c>
      <c r="F604" s="57">
        <v>5.0382263217157685E-5</v>
      </c>
      <c r="G604" s="56">
        <v>1175.783874</v>
      </c>
      <c r="H604" s="57">
        <v>389.75</v>
      </c>
      <c r="I604" s="57">
        <v>5.8814071970562054</v>
      </c>
      <c r="J604" s="56">
        <v>5549453000</v>
      </c>
      <c r="K604" s="57">
        <v>312.24699082954663</v>
      </c>
      <c r="L604" s="57">
        <v>8.7719298245614041</v>
      </c>
      <c r="M604" s="57">
        <v>25.78</v>
      </c>
      <c r="N604" s="58">
        <v>41.705800860307441</v>
      </c>
      <c r="O604" s="59">
        <v>1765.3330402412109</v>
      </c>
      <c r="P604" s="58">
        <v>58.844434674707031</v>
      </c>
    </row>
    <row r="605" spans="1:16">
      <c r="A605" s="70" t="s">
        <v>339</v>
      </c>
      <c r="B605" s="70" t="s">
        <v>221</v>
      </c>
      <c r="C605" s="71">
        <v>87699773164</v>
      </c>
      <c r="D605" s="71">
        <v>4693620000</v>
      </c>
      <c r="E605" s="72">
        <v>7.9448764063901587</v>
      </c>
      <c r="F605" s="72">
        <v>8.9089314816710424E-2</v>
      </c>
      <c r="G605" s="71">
        <v>256.94425699999999</v>
      </c>
      <c r="H605" s="72">
        <v>19.61</v>
      </c>
      <c r="I605" s="72">
        <v>0.316710847327073</v>
      </c>
      <c r="J605" s="71">
        <v>378526912</v>
      </c>
      <c r="K605" s="72">
        <v>235.59429243435142</v>
      </c>
      <c r="L605" s="72">
        <v>8.5222067402133117</v>
      </c>
      <c r="M605" s="72">
        <v>5.47</v>
      </c>
      <c r="N605" s="73">
        <v>17.722282723905966</v>
      </c>
      <c r="O605" s="74">
        <v>1224.9333740422317</v>
      </c>
      <c r="P605" s="73">
        <v>40.831112468074387</v>
      </c>
    </row>
    <row r="606" spans="1:16">
      <c r="A606" s="25" t="s">
        <v>6</v>
      </c>
      <c r="B606" s="25" t="s">
        <v>353</v>
      </c>
      <c r="C606" s="26">
        <v>69393865000</v>
      </c>
      <c r="D606" s="26">
        <v>4861656000</v>
      </c>
      <c r="E606" s="27">
        <v>1.9630584694794619</v>
      </c>
      <c r="F606" s="27">
        <v>1.9227805245191604E-2</v>
      </c>
      <c r="G606" s="26">
        <v>961.42923199999996</v>
      </c>
      <c r="H606" s="27">
        <v>21.2</v>
      </c>
      <c r="I606" s="27">
        <v>0.28174924095673504</v>
      </c>
      <c r="J606" s="26">
        <v>102523000</v>
      </c>
      <c r="K606" s="27">
        <v>995.82314212420624</v>
      </c>
      <c r="L606" s="27">
        <v>8.2276491796210998</v>
      </c>
      <c r="M606" s="27">
        <v>19.77</v>
      </c>
      <c r="N606" s="28">
        <v>18.70120916399916</v>
      </c>
      <c r="O606" s="29">
        <v>816.66638070269801</v>
      </c>
      <c r="P606" s="28">
        <v>27.222212690089933</v>
      </c>
    </row>
    <row r="607" spans="1:16">
      <c r="A607" s="70" t="s">
        <v>26</v>
      </c>
      <c r="B607" s="70" t="s">
        <v>221</v>
      </c>
      <c r="C607" s="71">
        <v>8135775636</v>
      </c>
      <c r="D607" s="71">
        <v>5000000000</v>
      </c>
      <c r="E607" s="72">
        <v>1.1813340362270848</v>
      </c>
      <c r="F607" s="72">
        <v>2.1478800658674267E-2</v>
      </c>
      <c r="G607" s="71">
        <v>3271.9011879999998</v>
      </c>
      <c r="H607" s="72">
        <v>10.35</v>
      </c>
      <c r="I607" s="72">
        <v>-0.33985325480529838</v>
      </c>
      <c r="J607" s="71">
        <v>1715491599</v>
      </c>
      <c r="K607" s="72">
        <v>32.060780730177157</v>
      </c>
      <c r="L607" s="72">
        <v>8</v>
      </c>
      <c r="M607" s="72">
        <v>65.430000000000007</v>
      </c>
      <c r="N607" s="73">
        <v>40.280426802602889</v>
      </c>
      <c r="O607" s="74">
        <v>1436.9464177009602</v>
      </c>
      <c r="P607" s="73">
        <v>47.89821392336534</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435.87121194809299</v>
      </c>
      <c r="P608" s="73">
        <v>14.529040398269766</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1176.0359635055133</v>
      </c>
      <c r="P609" s="24">
        <v>39.201198783517114</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568.59131502026798</v>
      </c>
      <c r="P610" s="93">
        <v>18.953043834008934</v>
      </c>
    </row>
    <row r="611" spans="1:16">
      <c r="A611" s="60" t="s">
        <v>684</v>
      </c>
      <c r="B611" s="60" t="s">
        <v>374</v>
      </c>
      <c r="C611" s="61">
        <v>302574628000</v>
      </c>
      <c r="D611" s="61">
        <v>5200000000</v>
      </c>
      <c r="E611" s="62">
        <v>0.20013976159831937</v>
      </c>
      <c r="F611" s="62">
        <v>5.4209036185893654E-4</v>
      </c>
      <c r="G611" s="61">
        <v>2764.7628810000001</v>
      </c>
      <c r="H611" s="62">
        <v>72.3</v>
      </c>
      <c r="I611" s="62">
        <v>1.063751605800249</v>
      </c>
      <c r="J611" s="61">
        <v>0</v>
      </c>
      <c r="K611" s="62">
        <v>0</v>
      </c>
      <c r="L611" s="62">
        <v>7.6923076923076925</v>
      </c>
      <c r="M611" s="62">
        <v>53.16</v>
      </c>
      <c r="N611" s="63">
        <v>462.14763056066346</v>
      </c>
      <c r="O611" s="64">
        <v>1199.6973675341146</v>
      </c>
      <c r="P611" s="63">
        <v>39.989912251137156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486.26313112172784</v>
      </c>
      <c r="P612" s="63">
        <v>16.208771037390928</v>
      </c>
    </row>
    <row r="613" spans="1:16">
      <c r="A613" s="25" t="s">
        <v>93</v>
      </c>
      <c r="B613" s="25" t="s">
        <v>353</v>
      </c>
      <c r="C613" s="26">
        <v>23667886165</v>
      </c>
      <c r="D613" s="26">
        <v>5580000000</v>
      </c>
      <c r="E613" s="27">
        <v>3.0811221914119247</v>
      </c>
      <c r="F613" s="27">
        <v>0.18405747857896801</v>
      </c>
      <c r="G613" s="26">
        <v>3586.7231099999999</v>
      </c>
      <c r="H613" s="27">
        <v>3.62</v>
      </c>
      <c r="I613" s="27">
        <v>-0.32659195310629219</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1.1298341423229996</v>
      </c>
      <c r="F614" s="57">
        <v>1.0600914071078733E-2</v>
      </c>
      <c r="G614" s="56">
        <v>1931.812445</v>
      </c>
      <c r="H614" s="57">
        <v>18.329999999999998</v>
      </c>
      <c r="I614" s="57">
        <v>-0.70618004231342368</v>
      </c>
      <c r="J614" s="56">
        <v>4524638000</v>
      </c>
      <c r="K614" s="57">
        <v>23.555240441334753</v>
      </c>
      <c r="L614" s="57">
        <v>6.7555562761482246</v>
      </c>
      <c r="M614" s="57">
        <v>32.619999999999997</v>
      </c>
      <c r="N614" s="58">
        <v>47.07702098723442</v>
      </c>
      <c r="O614" s="59">
        <v>911.60945603986613</v>
      </c>
      <c r="P614" s="58">
        <v>30.386981867995537</v>
      </c>
    </row>
    <row r="615" spans="1:16">
      <c r="A615" s="25" t="s">
        <v>395</v>
      </c>
      <c r="B615" s="25" t="s">
        <v>376</v>
      </c>
      <c r="C615" s="26">
        <v>386633607000</v>
      </c>
      <c r="D615" s="26">
        <v>6021689000</v>
      </c>
      <c r="E615" s="27">
        <v>0.91960602564705662</v>
      </c>
      <c r="F615" s="27">
        <v>1.7757631324828303E-3</v>
      </c>
      <c r="G615" s="26">
        <v>495.63727299999999</v>
      </c>
      <c r="H615" s="27">
        <v>87.45</v>
      </c>
      <c r="I615" s="27">
        <v>-6.3748540291726385E-2</v>
      </c>
      <c r="J615" s="26">
        <v>4518370000</v>
      </c>
      <c r="K615" s="27">
        <v>114.61329063356918</v>
      </c>
      <c r="L615" s="27">
        <v>6.6426545774781793</v>
      </c>
      <c r="M615" s="27">
        <v>8.26</v>
      </c>
      <c r="N615" s="28">
        <v>22.788018269674151</v>
      </c>
      <c r="O615" s="29">
        <v>1247.3025461143382</v>
      </c>
      <c r="P615" s="28">
        <v>41.576751537144602</v>
      </c>
    </row>
    <row r="616" spans="1:16">
      <c r="A616" s="106" t="s">
        <v>706</v>
      </c>
      <c r="B616" s="106" t="s">
        <v>693</v>
      </c>
      <c r="C616" s="107">
        <v>8960111644</v>
      </c>
      <c r="D616" s="107">
        <v>6250000000</v>
      </c>
      <c r="E616" s="108">
        <v>5.5055752551920163</v>
      </c>
      <c r="F616" s="108">
        <v>0.28976711869431665</v>
      </c>
      <c r="G616" s="107">
        <v>2351.6406480000001</v>
      </c>
      <c r="H616" s="108">
        <v>3.09</v>
      </c>
      <c r="I616" s="108">
        <v>-4.4664788444670478E-5</v>
      </c>
      <c r="J616" s="107">
        <v>-1191006000</v>
      </c>
      <c r="K616" s="108">
        <v>-15.952900321241035</v>
      </c>
      <c r="L616" s="108">
        <v>6.4</v>
      </c>
      <c r="M616" s="108">
        <v>37.619999999999997</v>
      </c>
      <c r="N616" s="109">
        <v>22.517969335342844</v>
      </c>
      <c r="O616" s="110">
        <v>508.17188935302374</v>
      </c>
      <c r="P616" s="109">
        <v>16.939062978434126</v>
      </c>
    </row>
    <row r="617" spans="1:16">
      <c r="A617" s="70" t="s">
        <v>224</v>
      </c>
      <c r="B617" s="70" t="s">
        <v>221</v>
      </c>
      <c r="C617" s="71">
        <v>40618634332</v>
      </c>
      <c r="D617" s="71">
        <v>6900847276</v>
      </c>
      <c r="E617" s="72">
        <v>4.949863955853842</v>
      </c>
      <c r="F617" s="72">
        <v>0.35864175498193146</v>
      </c>
      <c r="G617" s="71">
        <v>2787.1569650000001</v>
      </c>
      <c r="H617" s="72">
        <v>2.9</v>
      </c>
      <c r="I617" s="72">
        <v>-0.11135104481439528</v>
      </c>
      <c r="J617" s="71">
        <v>1633229917</v>
      </c>
      <c r="K617" s="72">
        <v>8.4505521288464127</v>
      </c>
      <c r="L617" s="72">
        <v>5.7963896895839664</v>
      </c>
      <c r="M617" s="72">
        <v>40.380000000000003</v>
      </c>
      <c r="N617" s="73">
        <v>53.064254765514917</v>
      </c>
      <c r="O617" s="74">
        <v>828.58288767473618</v>
      </c>
      <c r="P617" s="73">
        <v>27.619429589157871</v>
      </c>
    </row>
    <row r="618" spans="1:16">
      <c r="A618" s="35" t="s">
        <v>206</v>
      </c>
      <c r="B618" s="35" t="s">
        <v>200</v>
      </c>
      <c r="C618" s="36">
        <v>295496351000</v>
      </c>
      <c r="D618" s="36">
        <v>7000000000</v>
      </c>
      <c r="E618" s="37">
        <v>0.33380652633818614</v>
      </c>
      <c r="F618" s="37">
        <v>1.3246290727705798E-3</v>
      </c>
      <c r="G618" s="36">
        <v>3267.1327310000001</v>
      </c>
      <c r="H618" s="37">
        <v>36.68</v>
      </c>
      <c r="I618" s="37">
        <v>-0.70811545535542564</v>
      </c>
      <c r="J618" s="36">
        <v>405786000</v>
      </c>
      <c r="K618" s="37">
        <v>621.01698925049163</v>
      </c>
      <c r="L618" s="37">
        <v>5.7142857142857144</v>
      </c>
      <c r="M618" s="37">
        <v>46.67</v>
      </c>
      <c r="N618" s="38">
        <v>47.143383227344799</v>
      </c>
      <c r="O618" s="39">
        <v>943.60102540557523</v>
      </c>
      <c r="P618" s="38">
        <v>31.453367513519176</v>
      </c>
    </row>
    <row r="619" spans="1:16">
      <c r="A619" s="60" t="s">
        <v>439</v>
      </c>
      <c r="B619" s="60" t="s">
        <v>374</v>
      </c>
      <c r="C619" s="61">
        <v>231079767000</v>
      </c>
      <c r="D619" s="61">
        <v>7184778000</v>
      </c>
      <c r="E619" s="62">
        <v>1.2136812502356513</v>
      </c>
      <c r="F619" s="62">
        <v>3.4474280356122382E-3</v>
      </c>
      <c r="G619" s="61">
        <v>606.51760000000002</v>
      </c>
      <c r="H619" s="62">
        <v>54.35</v>
      </c>
      <c r="I619" s="62">
        <v>2.435939724251341</v>
      </c>
      <c r="J619" s="61">
        <v>0</v>
      </c>
      <c r="K619" s="62">
        <v>0</v>
      </c>
      <c r="L619" s="62">
        <v>5.5673258102059657</v>
      </c>
      <c r="M619" s="62">
        <v>8.44</v>
      </c>
      <c r="N619" s="63">
        <v>445.04371990188656</v>
      </c>
      <c r="O619" s="64">
        <v>2043.5203098997554</v>
      </c>
      <c r="P619" s="63">
        <v>68.117343663325173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1111.1949767616534</v>
      </c>
      <c r="P620" s="109">
        <v>37.039832558721777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284.4154359267946</v>
      </c>
      <c r="P621" s="43">
        <v>9.4805145308931529</v>
      </c>
    </row>
    <row r="622" spans="1:16">
      <c r="A622" s="60" t="s">
        <v>759</v>
      </c>
      <c r="B622" s="60" t="s">
        <v>374</v>
      </c>
      <c r="C622" s="61">
        <v>271134773000</v>
      </c>
      <c r="D622" s="61">
        <v>8447051000</v>
      </c>
      <c r="E622" s="62">
        <v>0.34054666836203062</v>
      </c>
      <c r="F622" s="62">
        <v>1.1518700207141797E-3</v>
      </c>
      <c r="G622" s="61">
        <v>3255.5922759999999</v>
      </c>
      <c r="H622" s="62">
        <v>36.08</v>
      </c>
      <c r="I622" s="62">
        <v>0.46407394531274804</v>
      </c>
      <c r="J622" s="61">
        <v>0</v>
      </c>
      <c r="K622" s="62">
        <v>0</v>
      </c>
      <c r="L622" s="62">
        <v>4.7353804304010954</v>
      </c>
      <c r="M622" s="62">
        <v>38.54</v>
      </c>
      <c r="N622" s="63">
        <v>360.19262975459509</v>
      </c>
      <c r="O622" s="64">
        <v>828.28054647321619</v>
      </c>
      <c r="P622" s="63">
        <v>27.609351549107206</v>
      </c>
    </row>
    <row r="623" spans="1:16">
      <c r="A623" s="35" t="s">
        <v>486</v>
      </c>
      <c r="B623" s="35" t="s">
        <v>208</v>
      </c>
      <c r="C623" s="36">
        <v>59206007042</v>
      </c>
      <c r="D623" s="36">
        <v>9000000000</v>
      </c>
      <c r="E623" s="37">
        <v>2.0843184994991124</v>
      </c>
      <c r="F623" s="37">
        <v>2.3159094438879028E-2</v>
      </c>
      <c r="G623" s="36">
        <v>1822.556022</v>
      </c>
      <c r="H623" s="37">
        <v>10.53</v>
      </c>
      <c r="I623" s="37">
        <v>0.31413768681935217</v>
      </c>
      <c r="J623" s="36">
        <v>2366280534</v>
      </c>
      <c r="K623" s="37">
        <v>38.034374499063517</v>
      </c>
      <c r="L623" s="37">
        <v>4.4444444444444446</v>
      </c>
      <c r="M623" s="37">
        <v>20.25</v>
      </c>
      <c r="N623" s="38">
        <v>37.21620478004462</v>
      </c>
      <c r="O623" s="39">
        <v>2785.1751866258423</v>
      </c>
      <c r="P623" s="38">
        <v>92.839172887528079</v>
      </c>
    </row>
    <row r="624" spans="1:16">
      <c r="A624" s="60" t="s">
        <v>753</v>
      </c>
      <c r="B624" s="60" t="s">
        <v>374</v>
      </c>
      <c r="C624" s="61">
        <v>355956160000</v>
      </c>
      <c r="D624" s="61">
        <v>9915922000</v>
      </c>
      <c r="E624" s="62">
        <v>1.601141685317268</v>
      </c>
      <c r="F624" s="62">
        <v>4.8930845774718861E-3</v>
      </c>
      <c r="G624" s="61">
        <v>734.86807199999998</v>
      </c>
      <c r="H624" s="62">
        <v>34</v>
      </c>
      <c r="I624" s="62">
        <v>0.67815352429596132</v>
      </c>
      <c r="J624" s="61">
        <v>0</v>
      </c>
      <c r="K624" s="62">
        <v>0</v>
      </c>
      <c r="L624" s="62">
        <v>4.0339163619883251</v>
      </c>
      <c r="M624" s="62">
        <v>7.41</v>
      </c>
      <c r="N624" s="63">
        <v>406.56201047755781</v>
      </c>
      <c r="O624" s="64">
        <v>2224.039345916734</v>
      </c>
      <c r="P624" s="63">
        <v>74.134644863891126</v>
      </c>
    </row>
    <row r="625" spans="1:16">
      <c r="A625" s="35" t="s">
        <v>213</v>
      </c>
      <c r="B625" s="35" t="s">
        <v>208</v>
      </c>
      <c r="C625" s="36">
        <v>31307114865</v>
      </c>
      <c r="D625" s="36">
        <v>10000000000</v>
      </c>
      <c r="E625" s="37">
        <v>4.2587351982334765</v>
      </c>
      <c r="F625" s="37">
        <v>0.42587351982334765</v>
      </c>
      <c r="G625" s="36">
        <v>7062.483639</v>
      </c>
      <c r="H625" s="37">
        <v>1.33</v>
      </c>
      <c r="I625" s="37">
        <v>1.7309899625281844E-2</v>
      </c>
      <c r="J625" s="36">
        <v>-953190221</v>
      </c>
      <c r="K625" s="37">
        <v>-10.4910853885061</v>
      </c>
      <c r="L625" s="37">
        <v>4</v>
      </c>
      <c r="M625" s="37">
        <v>70.62</v>
      </c>
      <c r="N625" s="38">
        <v>6.3036302502844075</v>
      </c>
      <c r="O625" s="39">
        <v>1717.3564420926987</v>
      </c>
      <c r="P625" s="38">
        <v>57.245214736423286</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47.124313485166731</v>
      </c>
      <c r="F627" s="62">
        <v>6.6270390655850914E-2</v>
      </c>
      <c r="G627" s="61">
        <v>15.215797999999999</v>
      </c>
      <c r="H627" s="62">
        <v>56.7</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508.28570594425196</v>
      </c>
      <c r="P629" s="33">
        <v>16.942856864808398</v>
      </c>
    </row>
    <row r="630" spans="1:16">
      <c r="A630" s="60" t="s">
        <v>721</v>
      </c>
      <c r="B630" s="60" t="s">
        <v>374</v>
      </c>
      <c r="C630" s="61">
        <v>498064078322</v>
      </c>
      <c r="D630" s="61">
        <v>24999970000</v>
      </c>
      <c r="E630" s="62">
        <v>0.37842370632518008</v>
      </c>
      <c r="F630" s="62">
        <v>1.2614138681139087E-3</v>
      </c>
      <c r="G630" s="61">
        <v>8077.1113800000003</v>
      </c>
      <c r="H630" s="62">
        <v>13.09</v>
      </c>
      <c r="I630" s="62">
        <v>-2.5953403615609716E-2</v>
      </c>
      <c r="J630" s="61">
        <v>0</v>
      </c>
      <c r="K630" s="62">
        <v>0</v>
      </c>
      <c r="L630" s="62">
        <v>1.6000019200023039</v>
      </c>
      <c r="M630" s="62">
        <v>32.299999999999997</v>
      </c>
      <c r="N630" s="63">
        <v>368.75544770542894</v>
      </c>
      <c r="O630" s="64">
        <v>1055.8382746257662</v>
      </c>
      <c r="P630" s="63">
        <v>35.194609154192207</v>
      </c>
    </row>
    <row r="631" spans="1:16">
      <c r="A631" s="40" t="s">
        <v>3</v>
      </c>
      <c r="B631" s="40" t="s">
        <v>255</v>
      </c>
      <c r="C631" s="41">
        <v>171692372000</v>
      </c>
      <c r="D631" s="41">
        <v>43815615000</v>
      </c>
      <c r="E631" s="42">
        <v>0.8114813761156966</v>
      </c>
      <c r="F631" s="42">
        <v>9.2601847094431582E-3</v>
      </c>
      <c r="G631" s="41">
        <v>23521.313182999998</v>
      </c>
      <c r="H631" s="42">
        <v>2.25</v>
      </c>
      <c r="I631" s="42">
        <v>-4.7155790777417828E-2</v>
      </c>
      <c r="J631" s="41">
        <v>1724507000</v>
      </c>
      <c r="K631" s="42">
        <v>50.815235890605258</v>
      </c>
      <c r="L631" s="42">
        <v>0.91291654813015866</v>
      </c>
      <c r="M631" s="42">
        <v>50</v>
      </c>
      <c r="N631" s="43">
        <v>51.471170747611403</v>
      </c>
      <c r="O631" s="44">
        <v>284.82792404043778</v>
      </c>
      <c r="P631" s="43">
        <v>9.4942641346812593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2026-09-04T09:43:11Z</dcterms:modified>
</cp:coreProperties>
</file>