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A91CE4C2-EB59-4C64-85AC-98620F45920D}"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4"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7" i="58"/>
  <c r="O107" i="58"/>
  <c r="N107" i="58"/>
  <c r="M107" i="58"/>
  <c r="L107" i="58"/>
  <c r="K107" i="58"/>
  <c r="J107" i="58"/>
  <c r="I107" i="58"/>
  <c r="G107" i="58"/>
  <c r="F107" i="58"/>
  <c r="E107" i="58"/>
  <c r="P61" i="58"/>
  <c r="O61" i="58"/>
  <c r="N61" i="58"/>
  <c r="M61" i="58"/>
  <c r="L61" i="58"/>
  <c r="K61" i="58"/>
  <c r="J61" i="58"/>
  <c r="I61" i="58"/>
  <c r="G61" i="58"/>
  <c r="F61" i="58"/>
  <c r="E61" i="58"/>
  <c r="P571" i="58"/>
  <c r="O571" i="58"/>
  <c r="N571" i="58"/>
  <c r="M571" i="58"/>
  <c r="L571" i="58"/>
  <c r="K571" i="58"/>
  <c r="J571" i="58"/>
  <c r="I571" i="58"/>
  <c r="G571" i="58"/>
  <c r="F571" i="58"/>
  <c r="E571" i="58"/>
  <c r="P93" i="58"/>
  <c r="O93" i="58"/>
  <c r="N93" i="58"/>
  <c r="M93" i="58"/>
  <c r="L93" i="58"/>
  <c r="K93" i="58"/>
  <c r="J93" i="58"/>
  <c r="I93" i="58"/>
  <c r="G93" i="58"/>
  <c r="F93" i="58"/>
  <c r="E93"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4" i="58"/>
  <c r="O224" i="58"/>
  <c r="N224" i="58"/>
  <c r="M224" i="58"/>
  <c r="L224" i="58"/>
  <c r="K224" i="58"/>
  <c r="J224" i="58"/>
  <c r="I224" i="58"/>
  <c r="G224" i="58"/>
  <c r="F224" i="58"/>
  <c r="E224" i="58"/>
  <c r="P195" i="58"/>
  <c r="O195" i="58"/>
  <c r="N195" i="58"/>
  <c r="M195" i="58"/>
  <c r="L195" i="58"/>
  <c r="K195" i="58"/>
  <c r="J195" i="58"/>
  <c r="I195" i="58"/>
  <c r="G195" i="58"/>
  <c r="F195" i="58"/>
  <c r="E195" i="58"/>
  <c r="P135" i="58"/>
  <c r="O135" i="58"/>
  <c r="N135" i="58"/>
  <c r="M135" i="58"/>
  <c r="L135" i="58"/>
  <c r="K135" i="58"/>
  <c r="J135" i="58"/>
  <c r="I135" i="58"/>
  <c r="G135" i="58"/>
  <c r="F135" i="58"/>
  <c r="E135" i="58"/>
  <c r="P419" i="58"/>
  <c r="O419" i="58"/>
  <c r="N419" i="58"/>
  <c r="M419" i="58"/>
  <c r="L419" i="58"/>
  <c r="K419" i="58"/>
  <c r="J419" i="58"/>
  <c r="I419" i="58"/>
  <c r="G419" i="58"/>
  <c r="F419" i="58"/>
  <c r="E419" i="58"/>
  <c r="P87" i="58"/>
  <c r="O87" i="58"/>
  <c r="N87" i="58"/>
  <c r="M87" i="58"/>
  <c r="L87" i="58"/>
  <c r="K87" i="58"/>
  <c r="J87" i="58"/>
  <c r="I87" i="58"/>
  <c r="G87" i="58"/>
  <c r="F87" i="58"/>
  <c r="E87" i="58"/>
  <c r="P84" i="58"/>
  <c r="O84" i="58"/>
  <c r="N84" i="58"/>
  <c r="M84" i="58"/>
  <c r="L84" i="58"/>
  <c r="K84" i="58"/>
  <c r="J84" i="58"/>
  <c r="I84" i="58"/>
  <c r="G84" i="58"/>
  <c r="F84" i="58"/>
  <c r="E84"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5" i="58"/>
  <c r="O125" i="58"/>
  <c r="N125" i="58"/>
  <c r="M125" i="58"/>
  <c r="L125" i="58"/>
  <c r="K125" i="58"/>
  <c r="J125" i="58"/>
  <c r="I125" i="58"/>
  <c r="G125" i="58"/>
  <c r="F125" i="58"/>
  <c r="E125" i="58"/>
  <c r="P390" i="58"/>
  <c r="O390" i="58"/>
  <c r="N390" i="58"/>
  <c r="M390" i="58"/>
  <c r="L390" i="58"/>
  <c r="K390" i="58"/>
  <c r="J390" i="58"/>
  <c r="I390" i="58"/>
  <c r="G390" i="58"/>
  <c r="F390" i="58"/>
  <c r="E390" i="58"/>
  <c r="P367" i="58"/>
  <c r="O367" i="58"/>
  <c r="N367" i="58"/>
  <c r="M367" i="58"/>
  <c r="L367" i="58"/>
  <c r="K367" i="58"/>
  <c r="J367" i="58"/>
  <c r="I367" i="58"/>
  <c r="G367" i="58"/>
  <c r="F367" i="58"/>
  <c r="E367" i="58"/>
  <c r="P384" i="58"/>
  <c r="O384" i="58"/>
  <c r="N384" i="58"/>
  <c r="M384" i="58"/>
  <c r="L384" i="58"/>
  <c r="K384" i="58"/>
  <c r="J384" i="58"/>
  <c r="I384" i="58"/>
  <c r="G384" i="58"/>
  <c r="F384" i="58"/>
  <c r="E384"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5" i="58"/>
  <c r="O165" i="58"/>
  <c r="N165" i="58"/>
  <c r="M165" i="58"/>
  <c r="L165" i="58"/>
  <c r="K165" i="58"/>
  <c r="J165" i="58"/>
  <c r="I165" i="58"/>
  <c r="G165" i="58"/>
  <c r="F165" i="58"/>
  <c r="E165" i="58"/>
  <c r="P364" i="58"/>
  <c r="O364" i="58"/>
  <c r="N364" i="58"/>
  <c r="M364" i="58"/>
  <c r="L364" i="58"/>
  <c r="K364" i="58"/>
  <c r="J364" i="58"/>
  <c r="I364" i="58"/>
  <c r="G364" i="58"/>
  <c r="F364"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399" i="58"/>
  <c r="O399" i="58"/>
  <c r="N399" i="58"/>
  <c r="M399" i="58"/>
  <c r="L399" i="58"/>
  <c r="K399" i="58"/>
  <c r="J399" i="58"/>
  <c r="I399" i="58"/>
  <c r="G399" i="58"/>
  <c r="F399" i="58"/>
  <c r="E399" i="58"/>
  <c r="P57" i="58"/>
  <c r="O57" i="58"/>
  <c r="N57" i="58"/>
  <c r="M57" i="58"/>
  <c r="L57" i="58"/>
  <c r="K57" i="58"/>
  <c r="J57" i="58"/>
  <c r="I57" i="58"/>
  <c r="G57" i="58"/>
  <c r="F57" i="58"/>
  <c r="E57" i="58"/>
  <c r="P49" i="58"/>
  <c r="O49" i="58"/>
  <c r="N49" i="58"/>
  <c r="M49" i="58"/>
  <c r="L49" i="58"/>
  <c r="K49" i="58"/>
  <c r="J49" i="58"/>
  <c r="I49" i="58"/>
  <c r="G49" i="58"/>
  <c r="F49" i="58"/>
  <c r="E49" i="58"/>
  <c r="P335" i="58"/>
  <c r="O335" i="58"/>
  <c r="N335" i="58"/>
  <c r="M335" i="58"/>
  <c r="L335" i="58"/>
  <c r="K335" i="58"/>
  <c r="J335" i="58"/>
  <c r="I335" i="58"/>
  <c r="G335" i="58"/>
  <c r="F335" i="58"/>
  <c r="E335" i="58"/>
  <c r="P316" i="58"/>
  <c r="O316" i="58"/>
  <c r="N316" i="58"/>
  <c r="M316" i="58"/>
  <c r="L316" i="58"/>
  <c r="K316" i="58"/>
  <c r="J316" i="58"/>
  <c r="I316" i="58"/>
  <c r="G316" i="58"/>
  <c r="F316" i="58"/>
  <c r="E316" i="58"/>
  <c r="P311" i="58"/>
  <c r="O311" i="58"/>
  <c r="N311" i="58"/>
  <c r="M311" i="58"/>
  <c r="L311" i="58"/>
  <c r="K311" i="58"/>
  <c r="J311" i="58"/>
  <c r="I311" i="58"/>
  <c r="G311" i="58"/>
  <c r="F311" i="58"/>
  <c r="E311" i="58"/>
  <c r="P296" i="58"/>
  <c r="O296" i="58"/>
  <c r="N296" i="58"/>
  <c r="M296" i="58"/>
  <c r="L296" i="58"/>
  <c r="K296" i="58"/>
  <c r="J296" i="58"/>
  <c r="I296" i="58"/>
  <c r="G296" i="58"/>
  <c r="F296" i="58"/>
  <c r="E296" i="58"/>
  <c r="P292" i="58"/>
  <c r="O292" i="58"/>
  <c r="N292" i="58"/>
  <c r="M292" i="58"/>
  <c r="L292" i="58"/>
  <c r="K292" i="58"/>
  <c r="J292" i="58"/>
  <c r="I292" i="58"/>
  <c r="G292" i="58"/>
  <c r="F292" i="58"/>
  <c r="E292" i="58"/>
  <c r="P279" i="58"/>
  <c r="O279" i="58"/>
  <c r="N279" i="58"/>
  <c r="M279" i="58"/>
  <c r="L279" i="58"/>
  <c r="K279" i="58"/>
  <c r="J279" i="58"/>
  <c r="I279" i="58"/>
  <c r="G279" i="58"/>
  <c r="F279" i="58"/>
  <c r="E279" i="58"/>
  <c r="P257" i="58"/>
  <c r="O257" i="58"/>
  <c r="N257" i="58"/>
  <c r="M257" i="58"/>
  <c r="L257" i="58"/>
  <c r="K257" i="58"/>
  <c r="J257" i="58"/>
  <c r="I257" i="58"/>
  <c r="G257" i="58"/>
  <c r="F257" i="58"/>
  <c r="E257" i="58"/>
  <c r="P201" i="58"/>
  <c r="O201" i="58"/>
  <c r="N201" i="58"/>
  <c r="M201" i="58"/>
  <c r="L201" i="58"/>
  <c r="K201" i="58"/>
  <c r="J201" i="58"/>
  <c r="I201" i="58"/>
  <c r="G201" i="58"/>
  <c r="F201" i="58"/>
  <c r="E201" i="58"/>
  <c r="P458" i="58"/>
  <c r="O458" i="58"/>
  <c r="N458" i="58"/>
  <c r="M458" i="58"/>
  <c r="L458" i="58"/>
  <c r="K458" i="58"/>
  <c r="J458" i="58"/>
  <c r="I458" i="58"/>
  <c r="G458" i="58"/>
  <c r="F458" i="58"/>
  <c r="E458" i="58"/>
  <c r="P124" i="58"/>
  <c r="O124" i="58"/>
  <c r="N124" i="58"/>
  <c r="M124" i="58"/>
  <c r="L124" i="58"/>
  <c r="K124" i="58"/>
  <c r="J124" i="58"/>
  <c r="I124" i="58"/>
  <c r="G124" i="58"/>
  <c r="F124" i="58"/>
  <c r="E124"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3" i="58"/>
  <c r="O173" i="58"/>
  <c r="N173" i="58"/>
  <c r="M173" i="58"/>
  <c r="L173" i="58"/>
  <c r="K173" i="58"/>
  <c r="J173" i="58"/>
  <c r="I173" i="58"/>
  <c r="G173" i="58"/>
  <c r="F173" i="58"/>
  <c r="E173"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47" i="58"/>
  <c r="O147" i="58"/>
  <c r="N147" i="58"/>
  <c r="M147" i="58"/>
  <c r="L147" i="58"/>
  <c r="K147" i="58"/>
  <c r="J147" i="58"/>
  <c r="I147" i="58"/>
  <c r="G147" i="58"/>
  <c r="F147" i="58"/>
  <c r="E147"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8" i="58"/>
  <c r="O398" i="58"/>
  <c r="N398" i="58"/>
  <c r="M398" i="58"/>
  <c r="L398" i="58"/>
  <c r="K398" i="58"/>
  <c r="J398" i="58"/>
  <c r="I398" i="58"/>
  <c r="G398" i="58"/>
  <c r="F398" i="58"/>
  <c r="E398" i="58"/>
  <c r="P92" i="58"/>
  <c r="O92" i="58"/>
  <c r="N92" i="58"/>
  <c r="M92" i="58"/>
  <c r="L92" i="58"/>
  <c r="K92" i="58"/>
  <c r="J92" i="58"/>
  <c r="I92" i="58"/>
  <c r="G92" i="58"/>
  <c r="F92" i="58"/>
  <c r="E92" i="58"/>
  <c r="P394" i="58"/>
  <c r="O394" i="58"/>
  <c r="N394" i="58"/>
  <c r="M394" i="58"/>
  <c r="L394" i="58"/>
  <c r="K394" i="58"/>
  <c r="J394" i="58"/>
  <c r="I394" i="58"/>
  <c r="G394" i="58"/>
  <c r="F394" i="58"/>
  <c r="E394" i="58"/>
  <c r="P69" i="58"/>
  <c r="O69" i="58"/>
  <c r="N69" i="58"/>
  <c r="M69" i="58"/>
  <c r="L69" i="58"/>
  <c r="K69" i="58"/>
  <c r="J69" i="58"/>
  <c r="I69" i="58"/>
  <c r="G69" i="58"/>
  <c r="F69" i="58"/>
  <c r="E69" i="58"/>
  <c r="P82" i="58"/>
  <c r="O82" i="58"/>
  <c r="N82" i="58"/>
  <c r="M82" i="58"/>
  <c r="L82" i="58"/>
  <c r="K82" i="58"/>
  <c r="J82" i="58"/>
  <c r="I82" i="58"/>
  <c r="G82" i="58"/>
  <c r="F82" i="58"/>
  <c r="E82" i="58"/>
  <c r="P48" i="58"/>
  <c r="O48" i="58"/>
  <c r="N48" i="58"/>
  <c r="M48" i="58"/>
  <c r="L48" i="58"/>
  <c r="K48" i="58"/>
  <c r="J48" i="58"/>
  <c r="I48" i="58"/>
  <c r="G48" i="58"/>
  <c r="F48" i="58"/>
  <c r="E48" i="58"/>
  <c r="P342" i="58"/>
  <c r="O342" i="58"/>
  <c r="N342" i="58"/>
  <c r="M342" i="58"/>
  <c r="L342" i="58"/>
  <c r="K342" i="58"/>
  <c r="J342" i="58"/>
  <c r="I342" i="58"/>
  <c r="G342" i="58"/>
  <c r="F342" i="58"/>
  <c r="E342" i="58"/>
  <c r="P579" i="58"/>
  <c r="O579" i="58"/>
  <c r="N579" i="58"/>
  <c r="M579" i="58"/>
  <c r="L579" i="58"/>
  <c r="K579" i="58"/>
  <c r="J579" i="58"/>
  <c r="I579" i="58"/>
  <c r="G579" i="58"/>
  <c r="F579" i="58"/>
  <c r="E579" i="58"/>
  <c r="P439" i="58"/>
  <c r="O439" i="58"/>
  <c r="N439" i="58"/>
  <c r="M439" i="58"/>
  <c r="L439" i="58"/>
  <c r="K439" i="58"/>
  <c r="J439" i="58"/>
  <c r="I439" i="58"/>
  <c r="G439" i="58"/>
  <c r="F439" i="58"/>
  <c r="E439"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5" i="58"/>
  <c r="O185" i="58"/>
  <c r="N185" i="58"/>
  <c r="M185" i="58"/>
  <c r="L185" i="58"/>
  <c r="K185" i="58"/>
  <c r="J185" i="58"/>
  <c r="I185" i="58"/>
  <c r="G185" i="58"/>
  <c r="F185" i="58"/>
  <c r="E185"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4" i="58"/>
  <c r="O414" i="58"/>
  <c r="N414" i="58"/>
  <c r="M414" i="58"/>
  <c r="L414" i="58"/>
  <c r="K414" i="58"/>
  <c r="J414" i="58"/>
  <c r="I414" i="58"/>
  <c r="G414" i="58"/>
  <c r="F414" i="58"/>
  <c r="E414" i="58"/>
  <c r="P422" i="58"/>
  <c r="O422" i="58"/>
  <c r="N422" i="58"/>
  <c r="M422" i="58"/>
  <c r="L422" i="58"/>
  <c r="K422" i="58"/>
  <c r="J422" i="58"/>
  <c r="I422" i="58"/>
  <c r="G422" i="58"/>
  <c r="F422" i="58"/>
  <c r="E422" i="58"/>
  <c r="P423" i="58"/>
  <c r="O423" i="58"/>
  <c r="N423" i="58"/>
  <c r="M423" i="58"/>
  <c r="L423" i="58"/>
  <c r="K423" i="58"/>
  <c r="J423" i="58"/>
  <c r="I423" i="58"/>
  <c r="G423" i="58"/>
  <c r="F423" i="58"/>
  <c r="E423" i="58"/>
  <c r="P415" i="58"/>
  <c r="O415" i="58"/>
  <c r="N415" i="58"/>
  <c r="M415" i="58"/>
  <c r="L415" i="58"/>
  <c r="K415" i="58"/>
  <c r="J415" i="58"/>
  <c r="I415" i="58"/>
  <c r="G415" i="58"/>
  <c r="F415" i="58"/>
  <c r="E415" i="58"/>
  <c r="P412" i="58"/>
  <c r="O412" i="58"/>
  <c r="N412" i="58"/>
  <c r="M412" i="58"/>
  <c r="L412" i="58"/>
  <c r="K412" i="58"/>
  <c r="J412" i="58"/>
  <c r="I412" i="58"/>
  <c r="G412" i="58"/>
  <c r="F412" i="58"/>
  <c r="E412" i="58"/>
  <c r="P405" i="58"/>
  <c r="O405" i="58"/>
  <c r="N405" i="58"/>
  <c r="M405" i="58"/>
  <c r="L405" i="58"/>
  <c r="K405" i="58"/>
  <c r="J405" i="58"/>
  <c r="I405" i="58"/>
  <c r="G405" i="58"/>
  <c r="F405" i="58"/>
  <c r="E405" i="58"/>
  <c r="P417" i="58"/>
  <c r="O417" i="58"/>
  <c r="N417" i="58"/>
  <c r="M417" i="58"/>
  <c r="L417" i="58"/>
  <c r="K417" i="58"/>
  <c r="J417" i="58"/>
  <c r="I417" i="58"/>
  <c r="G417" i="58"/>
  <c r="F417" i="58"/>
  <c r="E417" i="58"/>
  <c r="P397" i="58"/>
  <c r="O397" i="58"/>
  <c r="N397" i="58"/>
  <c r="M397" i="58"/>
  <c r="L397" i="58"/>
  <c r="K397" i="58"/>
  <c r="J397" i="58"/>
  <c r="I397" i="58"/>
  <c r="G397" i="58"/>
  <c r="F397" i="58"/>
  <c r="E397"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7" i="58"/>
  <c r="O67" i="58"/>
  <c r="N67" i="58"/>
  <c r="M67" i="58"/>
  <c r="L67" i="58"/>
  <c r="K67" i="58"/>
  <c r="J67" i="58"/>
  <c r="I67" i="58"/>
  <c r="G67" i="58"/>
  <c r="F67" i="58"/>
  <c r="E67"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10" i="58"/>
  <c r="O110" i="58"/>
  <c r="N110" i="58"/>
  <c r="M110" i="58"/>
  <c r="L110" i="58"/>
  <c r="K110" i="58"/>
  <c r="J110" i="58"/>
  <c r="I110" i="58"/>
  <c r="G110" i="58"/>
  <c r="F110" i="58"/>
  <c r="E110"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60" i="58"/>
  <c r="O360" i="58"/>
  <c r="N360" i="58"/>
  <c r="M360" i="58"/>
  <c r="L360" i="58"/>
  <c r="K360" i="58"/>
  <c r="J360" i="58"/>
  <c r="I360" i="58"/>
  <c r="G360" i="58"/>
  <c r="F360" i="58"/>
  <c r="E360" i="58"/>
  <c r="P355" i="58"/>
  <c r="O355" i="58"/>
  <c r="N355" i="58"/>
  <c r="M355" i="58"/>
  <c r="L355" i="58"/>
  <c r="K355" i="58"/>
  <c r="J355" i="58"/>
  <c r="I355" i="58"/>
  <c r="G355" i="58"/>
  <c r="F355" i="58"/>
  <c r="E355"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6" i="58"/>
  <c r="O246" i="58"/>
  <c r="N246" i="58"/>
  <c r="M246" i="58"/>
  <c r="L246" i="58"/>
  <c r="K246" i="58"/>
  <c r="J246" i="58"/>
  <c r="I246" i="58"/>
  <c r="G246" i="58"/>
  <c r="F246" i="58"/>
  <c r="E246" i="58"/>
  <c r="P190" i="58"/>
  <c r="O190" i="58"/>
  <c r="N190" i="58"/>
  <c r="M190" i="58"/>
  <c r="L190" i="58"/>
  <c r="K190" i="58"/>
  <c r="J190" i="58"/>
  <c r="I190" i="58"/>
  <c r="G190" i="58"/>
  <c r="F190" i="58"/>
  <c r="E190"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8" i="58"/>
  <c r="O38" i="58"/>
  <c r="N38" i="58"/>
  <c r="M38" i="58"/>
  <c r="L38" i="58"/>
  <c r="K38" i="58"/>
  <c r="J38" i="58"/>
  <c r="I38" i="58"/>
  <c r="G38" i="58"/>
  <c r="F38" i="58"/>
  <c r="E38"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3" i="58"/>
  <c r="O193" i="58"/>
  <c r="N193" i="58"/>
  <c r="M193" i="58"/>
  <c r="L193" i="58"/>
  <c r="K193" i="58"/>
  <c r="J193" i="58"/>
  <c r="I193" i="58"/>
  <c r="G193" i="58"/>
  <c r="F193" i="58"/>
  <c r="E193" i="58"/>
  <c r="P134" i="58"/>
  <c r="O134" i="58"/>
  <c r="N134" i="58"/>
  <c r="M134" i="58"/>
  <c r="L134" i="58"/>
  <c r="K134" i="58"/>
  <c r="J134" i="58"/>
  <c r="I134" i="58"/>
  <c r="G134" i="58"/>
  <c r="F134" i="58"/>
  <c r="E134" i="58"/>
  <c r="P585" i="58"/>
  <c r="O585" i="58"/>
  <c r="N585" i="58"/>
  <c r="M585" i="58"/>
  <c r="L585" i="58"/>
  <c r="K585" i="58"/>
  <c r="J585" i="58"/>
  <c r="I585" i="58"/>
  <c r="G585" i="58"/>
  <c r="F585" i="58"/>
  <c r="E585"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3" i="58"/>
  <c r="O233" i="58"/>
  <c r="N233" i="58"/>
  <c r="M233" i="58"/>
  <c r="L233" i="58"/>
  <c r="K233" i="58"/>
  <c r="J233" i="58"/>
  <c r="I233" i="58"/>
  <c r="G233" i="58"/>
  <c r="F233" i="58"/>
  <c r="E233" i="58"/>
  <c r="P230" i="58"/>
  <c r="O230" i="58"/>
  <c r="N230" i="58"/>
  <c r="M230" i="58"/>
  <c r="L230" i="58"/>
  <c r="K230" i="58"/>
  <c r="J230" i="58"/>
  <c r="I230" i="58"/>
  <c r="G230" i="58"/>
  <c r="F230" i="58"/>
  <c r="E230" i="58"/>
  <c r="P484" i="58"/>
  <c r="O484" i="58"/>
  <c r="N484" i="58"/>
  <c r="M484" i="58"/>
  <c r="L484" i="58"/>
  <c r="K484" i="58"/>
  <c r="J484" i="58"/>
  <c r="I484" i="58"/>
  <c r="G484" i="58"/>
  <c r="F484" i="58"/>
  <c r="E484"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69" i="58"/>
  <c r="O169" i="58"/>
  <c r="N169" i="58"/>
  <c r="M169" i="58"/>
  <c r="L169" i="58"/>
  <c r="K169" i="58"/>
  <c r="J169" i="58"/>
  <c r="I169" i="58"/>
  <c r="G169" i="58"/>
  <c r="F169" i="58"/>
  <c r="E169" i="58"/>
  <c r="P144" i="58"/>
  <c r="O144" i="58"/>
  <c r="N144" i="58"/>
  <c r="M144" i="58"/>
  <c r="L144" i="58"/>
  <c r="K144" i="58"/>
  <c r="J144" i="58"/>
  <c r="I144" i="58"/>
  <c r="G144" i="58"/>
  <c r="F144" i="58"/>
  <c r="E144" i="58"/>
  <c r="P143" i="58"/>
  <c r="O143" i="58"/>
  <c r="N143" i="58"/>
  <c r="M143" i="58"/>
  <c r="L143" i="58"/>
  <c r="K143" i="58"/>
  <c r="J143" i="58"/>
  <c r="I143" i="58"/>
  <c r="G143" i="58"/>
  <c r="F143" i="58"/>
  <c r="E143" i="58"/>
  <c r="P136" i="58"/>
  <c r="O136" i="58"/>
  <c r="N136" i="58"/>
  <c r="M136" i="58"/>
  <c r="L136" i="58"/>
  <c r="K136" i="58"/>
  <c r="J136" i="58"/>
  <c r="I136" i="58"/>
  <c r="G136" i="58"/>
  <c r="F136" i="58"/>
  <c r="E136" i="58"/>
  <c r="P142" i="58"/>
  <c r="O142" i="58"/>
  <c r="N142" i="58"/>
  <c r="M142" i="58"/>
  <c r="L142" i="58"/>
  <c r="K142" i="58"/>
  <c r="J142" i="58"/>
  <c r="I142" i="58"/>
  <c r="G142" i="58"/>
  <c r="F142" i="58"/>
  <c r="E142" i="58"/>
  <c r="P440" i="58"/>
  <c r="O440" i="58"/>
  <c r="N440" i="58"/>
  <c r="M440" i="58"/>
  <c r="L440" i="58"/>
  <c r="K440" i="58"/>
  <c r="J440" i="58"/>
  <c r="I440" i="58"/>
  <c r="G440" i="58"/>
  <c r="F440" i="58"/>
  <c r="E440" i="58"/>
  <c r="P122" i="58"/>
  <c r="O122" i="58"/>
  <c r="N122" i="58"/>
  <c r="M122" i="58"/>
  <c r="L122" i="58"/>
  <c r="K122" i="58"/>
  <c r="J122" i="58"/>
  <c r="I122" i="58"/>
  <c r="G122" i="58"/>
  <c r="F122" i="58"/>
  <c r="E122" i="58"/>
  <c r="P115" i="58"/>
  <c r="O115" i="58"/>
  <c r="N115" i="58"/>
  <c r="M115" i="58"/>
  <c r="L115" i="58"/>
  <c r="K115" i="58"/>
  <c r="J115" i="58"/>
  <c r="I115" i="58"/>
  <c r="G115" i="58"/>
  <c r="F115" i="58"/>
  <c r="E115" i="58"/>
  <c r="P409" i="58"/>
  <c r="O409" i="58"/>
  <c r="N409" i="58"/>
  <c r="M409" i="58"/>
  <c r="L409" i="58"/>
  <c r="K409" i="58"/>
  <c r="J409" i="58"/>
  <c r="I409" i="58"/>
  <c r="G409" i="58"/>
  <c r="F409" i="58"/>
  <c r="E409" i="58"/>
  <c r="P118" i="58"/>
  <c r="O118" i="58"/>
  <c r="N118" i="58"/>
  <c r="M118" i="58"/>
  <c r="L118" i="58"/>
  <c r="K118" i="58"/>
  <c r="J118" i="58"/>
  <c r="I118" i="58"/>
  <c r="G118" i="58"/>
  <c r="F118" i="58"/>
  <c r="E118"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0" i="58"/>
  <c r="O370" i="58"/>
  <c r="N370" i="58"/>
  <c r="M370" i="58"/>
  <c r="L370" i="58"/>
  <c r="K370" i="58"/>
  <c r="J370" i="58"/>
  <c r="I370" i="58"/>
  <c r="G370" i="58"/>
  <c r="F370" i="58"/>
  <c r="E370" i="58"/>
  <c r="P59" i="58"/>
  <c r="O59" i="58"/>
  <c r="N59" i="58"/>
  <c r="M59" i="58"/>
  <c r="L59" i="58"/>
  <c r="K59" i="58"/>
  <c r="J59" i="58"/>
  <c r="I59" i="58"/>
  <c r="G59" i="58"/>
  <c r="F59" i="58"/>
  <c r="E59" i="58"/>
  <c r="P581" i="58"/>
  <c r="O581" i="58"/>
  <c r="N581" i="58"/>
  <c r="M581" i="58"/>
  <c r="L581" i="58"/>
  <c r="K581" i="58"/>
  <c r="J581" i="58"/>
  <c r="I581" i="58"/>
  <c r="G581" i="58"/>
  <c r="F581" i="58"/>
  <c r="E581" i="58"/>
  <c r="P352" i="58"/>
  <c r="O352" i="58"/>
  <c r="N352" i="58"/>
  <c r="M352" i="58"/>
  <c r="L352" i="58"/>
  <c r="K352" i="58"/>
  <c r="J352" i="58"/>
  <c r="I352" i="58"/>
  <c r="G352" i="58"/>
  <c r="F352" i="58"/>
  <c r="E352"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7" i="58"/>
  <c r="O337" i="58"/>
  <c r="N337" i="58"/>
  <c r="M337" i="58"/>
  <c r="L337" i="58"/>
  <c r="K337" i="58"/>
  <c r="J337" i="58"/>
  <c r="I337" i="58"/>
  <c r="G337" i="58"/>
  <c r="F337" i="58"/>
  <c r="E337" i="58"/>
  <c r="P346" i="58"/>
  <c r="O346" i="58"/>
  <c r="N346" i="58"/>
  <c r="M346" i="58"/>
  <c r="L346" i="58"/>
  <c r="K346" i="58"/>
  <c r="J346" i="58"/>
  <c r="I346" i="58"/>
  <c r="G346" i="58"/>
  <c r="F346" i="58"/>
  <c r="E346"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9" i="58"/>
  <c r="O89" i="58"/>
  <c r="N89" i="58"/>
  <c r="M89" i="58"/>
  <c r="L89" i="58"/>
  <c r="K89" i="58"/>
  <c r="J89" i="58"/>
  <c r="I89" i="58"/>
  <c r="G89" i="58"/>
  <c r="F89" i="58"/>
  <c r="E89"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8" i="58"/>
  <c r="O188" i="58"/>
  <c r="N188" i="58"/>
  <c r="M188" i="58"/>
  <c r="L188" i="58"/>
  <c r="K188" i="58"/>
  <c r="J188" i="58"/>
  <c r="I188" i="58"/>
  <c r="G188" i="58"/>
  <c r="F188" i="58"/>
  <c r="E188"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6" i="58"/>
  <c r="O366" i="58"/>
  <c r="N366" i="58"/>
  <c r="M366" i="58"/>
  <c r="L366" i="58"/>
  <c r="K366" i="58"/>
  <c r="J366" i="58"/>
  <c r="I366" i="58"/>
  <c r="G366" i="58"/>
  <c r="F366" i="58"/>
  <c r="E366" i="58"/>
  <c r="P330" i="58"/>
  <c r="O330" i="58"/>
  <c r="N330" i="58"/>
  <c r="M330" i="58"/>
  <c r="L330" i="58"/>
  <c r="K330" i="58"/>
  <c r="J330" i="58"/>
  <c r="I330" i="58"/>
  <c r="G330" i="58"/>
  <c r="F330" i="58"/>
  <c r="E330" i="58"/>
  <c r="P319" i="58"/>
  <c r="O319" i="58"/>
  <c r="N319" i="58"/>
  <c r="M319" i="58"/>
  <c r="L319" i="58"/>
  <c r="K319" i="58"/>
  <c r="J319" i="58"/>
  <c r="I319" i="58"/>
  <c r="G319" i="58"/>
  <c r="F319" i="58"/>
  <c r="E319" i="58"/>
  <c r="P494" i="58"/>
  <c r="O494" i="58"/>
  <c r="N494" i="58"/>
  <c r="M494" i="58"/>
  <c r="L494" i="58"/>
  <c r="K494" i="58"/>
  <c r="J494" i="58"/>
  <c r="I494" i="58"/>
  <c r="G494" i="58"/>
  <c r="F494" i="58"/>
  <c r="E494" i="58"/>
  <c r="P121" i="58"/>
  <c r="O121" i="58"/>
  <c r="N121" i="58"/>
  <c r="M121" i="58"/>
  <c r="L121" i="58"/>
  <c r="K121" i="58"/>
  <c r="J121" i="58"/>
  <c r="I121" i="58"/>
  <c r="G121" i="58"/>
  <c r="F121" i="58"/>
  <c r="E121" i="58"/>
  <c r="P404" i="58"/>
  <c r="O404" i="58"/>
  <c r="N404" i="58"/>
  <c r="M404" i="58"/>
  <c r="L404" i="58"/>
  <c r="K404" i="58"/>
  <c r="J404" i="58"/>
  <c r="I404" i="58"/>
  <c r="G404" i="58"/>
  <c r="F404" i="58"/>
  <c r="E404"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7" i="58"/>
  <c r="O247" i="58"/>
  <c r="N247" i="58"/>
  <c r="M247" i="58"/>
  <c r="L247" i="58"/>
  <c r="K247" i="58"/>
  <c r="J247" i="58"/>
  <c r="I247" i="58"/>
  <c r="G247" i="58"/>
  <c r="F247" i="58"/>
  <c r="E247"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8" i="58"/>
  <c r="O218" i="58"/>
  <c r="N218" i="58"/>
  <c r="M218" i="58"/>
  <c r="L218" i="58"/>
  <c r="K218" i="58"/>
  <c r="J218" i="58"/>
  <c r="I218" i="58"/>
  <c r="G218" i="58"/>
  <c r="F218" i="58"/>
  <c r="E218" i="58"/>
  <c r="P489" i="58"/>
  <c r="O489" i="58"/>
  <c r="N489" i="58"/>
  <c r="M489" i="58"/>
  <c r="L489" i="58"/>
  <c r="K489" i="58"/>
  <c r="J489" i="58"/>
  <c r="I489" i="58"/>
  <c r="G489" i="58"/>
  <c r="F489" i="58"/>
  <c r="E489"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2" i="58"/>
  <c r="O172" i="58"/>
  <c r="N172" i="58"/>
  <c r="M172" i="58"/>
  <c r="L172" i="58"/>
  <c r="K172" i="58"/>
  <c r="J172" i="58"/>
  <c r="I172" i="58"/>
  <c r="G172" i="58"/>
  <c r="F172" i="58"/>
  <c r="E172" i="58"/>
  <c r="P548" i="58"/>
  <c r="O548" i="58"/>
  <c r="N548" i="58"/>
  <c r="M548" i="58"/>
  <c r="L548" i="58"/>
  <c r="K548" i="58"/>
  <c r="J548" i="58"/>
  <c r="I548" i="58"/>
  <c r="G548" i="58"/>
  <c r="F548" i="58"/>
  <c r="E548" i="58"/>
  <c r="P166" i="58"/>
  <c r="O166" i="58"/>
  <c r="N166" i="58"/>
  <c r="M166" i="58"/>
  <c r="L166" i="58"/>
  <c r="K166" i="58"/>
  <c r="J166" i="58"/>
  <c r="I166" i="58"/>
  <c r="G166" i="58"/>
  <c r="F166" i="58"/>
  <c r="E166" i="58"/>
  <c r="P164" i="58"/>
  <c r="O164" i="58"/>
  <c r="N164" i="58"/>
  <c r="M164" i="58"/>
  <c r="L164" i="58"/>
  <c r="K164" i="58"/>
  <c r="J164" i="58"/>
  <c r="I164" i="58"/>
  <c r="G164" i="58"/>
  <c r="F164" i="58"/>
  <c r="E164" i="58"/>
  <c r="P456" i="58"/>
  <c r="O456" i="58"/>
  <c r="N456" i="58"/>
  <c r="M456" i="58"/>
  <c r="L456" i="58"/>
  <c r="K456" i="58"/>
  <c r="J456" i="58"/>
  <c r="I456" i="58"/>
  <c r="G456" i="58"/>
  <c r="F456" i="58"/>
  <c r="E456" i="58"/>
  <c r="P460" i="58"/>
  <c r="O460" i="58"/>
  <c r="N460" i="58"/>
  <c r="M460" i="58"/>
  <c r="L460" i="58"/>
  <c r="K460" i="58"/>
  <c r="J460" i="58"/>
  <c r="I460" i="58"/>
  <c r="G460" i="58"/>
  <c r="F460" i="58"/>
  <c r="E460" i="58"/>
  <c r="P149" i="58"/>
  <c r="O149" i="58"/>
  <c r="N149" i="58"/>
  <c r="M149" i="58"/>
  <c r="L149" i="58"/>
  <c r="K149" i="58"/>
  <c r="J149" i="58"/>
  <c r="I149" i="58"/>
  <c r="G149" i="58"/>
  <c r="F149" i="58"/>
  <c r="E149" i="58"/>
  <c r="P139" i="58"/>
  <c r="O139" i="58"/>
  <c r="N139" i="58"/>
  <c r="M139" i="58"/>
  <c r="L139" i="58"/>
  <c r="K139" i="58"/>
  <c r="J139" i="58"/>
  <c r="I139" i="58"/>
  <c r="G139" i="58"/>
  <c r="F139" i="58"/>
  <c r="E139" i="58"/>
  <c r="P130" i="58"/>
  <c r="O130" i="58"/>
  <c r="N130" i="58"/>
  <c r="M130" i="58"/>
  <c r="L130" i="58"/>
  <c r="K130" i="58"/>
  <c r="J130" i="58"/>
  <c r="I130" i="58"/>
  <c r="G130" i="58"/>
  <c r="F130" i="58"/>
  <c r="E130" i="58"/>
  <c r="P425" i="58"/>
  <c r="O425" i="58"/>
  <c r="N425" i="58"/>
  <c r="M425" i="58"/>
  <c r="L425" i="58"/>
  <c r="K425" i="58"/>
  <c r="J425" i="58"/>
  <c r="I425" i="58"/>
  <c r="G425" i="58"/>
  <c r="F425" i="58"/>
  <c r="E425" i="58"/>
  <c r="P430" i="58"/>
  <c r="O430" i="58"/>
  <c r="N430" i="58"/>
  <c r="M430" i="58"/>
  <c r="L430" i="58"/>
  <c r="K430" i="58"/>
  <c r="J430" i="58"/>
  <c r="I430" i="58"/>
  <c r="G430" i="58"/>
  <c r="F430" i="58"/>
  <c r="E430" i="58"/>
  <c r="P436" i="58"/>
  <c r="O436" i="58"/>
  <c r="N436" i="58"/>
  <c r="M436" i="58"/>
  <c r="L436" i="58"/>
  <c r="K436" i="58"/>
  <c r="J436" i="58"/>
  <c r="I436" i="58"/>
  <c r="G436" i="58"/>
  <c r="F436" i="58"/>
  <c r="E436" i="58"/>
  <c r="P105" i="58"/>
  <c r="O105" i="58"/>
  <c r="N105" i="58"/>
  <c r="M105" i="58"/>
  <c r="L105" i="58"/>
  <c r="K105" i="58"/>
  <c r="J105" i="58"/>
  <c r="I105" i="58"/>
  <c r="G105" i="58"/>
  <c r="F105" i="58"/>
  <c r="E105"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91" i="58"/>
  <c r="O91" i="58"/>
  <c r="N91" i="58"/>
  <c r="M91" i="58"/>
  <c r="L91" i="58"/>
  <c r="K91" i="58"/>
  <c r="J91" i="58"/>
  <c r="I91" i="58"/>
  <c r="G91" i="58"/>
  <c r="F91" i="58"/>
  <c r="E91" i="58"/>
  <c r="P385" i="58"/>
  <c r="O385" i="58"/>
  <c r="N385" i="58"/>
  <c r="M385" i="58"/>
  <c r="L385" i="58"/>
  <c r="K385" i="58"/>
  <c r="J385" i="58"/>
  <c r="I385" i="58"/>
  <c r="G385" i="58"/>
  <c r="F385" i="58"/>
  <c r="E385" i="58"/>
  <c r="P62" i="58"/>
  <c r="O62" i="58"/>
  <c r="N62" i="58"/>
  <c r="M62" i="58"/>
  <c r="L62" i="58"/>
  <c r="K62" i="58"/>
  <c r="J62" i="58"/>
  <c r="I62" i="58"/>
  <c r="G62" i="58"/>
  <c r="F62" i="58"/>
  <c r="E62" i="58"/>
  <c r="P347" i="58"/>
  <c r="O347" i="58"/>
  <c r="N347" i="58"/>
  <c r="M347" i="58"/>
  <c r="L347" i="58"/>
  <c r="K347" i="58"/>
  <c r="J347" i="58"/>
  <c r="I347" i="58"/>
  <c r="G347" i="58"/>
  <c r="F347" i="58"/>
  <c r="E347" i="58"/>
  <c r="P336" i="58"/>
  <c r="O336" i="58"/>
  <c r="N336" i="58"/>
  <c r="M336" i="58"/>
  <c r="L336" i="58"/>
  <c r="K336" i="58"/>
  <c r="J336" i="58"/>
  <c r="I336" i="58"/>
  <c r="G336" i="58"/>
  <c r="F336" i="58"/>
  <c r="E336" i="58"/>
  <c r="P331" i="58"/>
  <c r="O331" i="58"/>
  <c r="N331" i="58"/>
  <c r="M331" i="58"/>
  <c r="L331" i="58"/>
  <c r="K331" i="58"/>
  <c r="J331" i="58"/>
  <c r="I331" i="58"/>
  <c r="G331" i="58"/>
  <c r="F331" i="58"/>
  <c r="E331" i="58"/>
  <c r="P40" i="58"/>
  <c r="O40" i="58"/>
  <c r="N40" i="58"/>
  <c r="M40" i="58"/>
  <c r="L40" i="58"/>
  <c r="K40" i="58"/>
  <c r="J40" i="58"/>
  <c r="I40" i="58"/>
  <c r="G40" i="58"/>
  <c r="F40" i="58"/>
  <c r="E40"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7" i="58"/>
  <c r="O187" i="58"/>
  <c r="N187" i="58"/>
  <c r="M187" i="58"/>
  <c r="L187" i="58"/>
  <c r="K187" i="58"/>
  <c r="J187" i="58"/>
  <c r="I187" i="58"/>
  <c r="G187" i="58"/>
  <c r="F187" i="58"/>
  <c r="E187" i="58"/>
  <c r="P470" i="58"/>
  <c r="O470" i="58"/>
  <c r="N470" i="58"/>
  <c r="M470" i="58"/>
  <c r="L470" i="58"/>
  <c r="K470" i="58"/>
  <c r="J470" i="58"/>
  <c r="I470" i="58"/>
  <c r="G470" i="58"/>
  <c r="F470" i="58"/>
  <c r="E470" i="58"/>
  <c r="P468" i="58"/>
  <c r="O468" i="58"/>
  <c r="N468" i="58"/>
  <c r="M468" i="58"/>
  <c r="L468" i="58"/>
  <c r="K468" i="58"/>
  <c r="J468" i="58"/>
  <c r="I468" i="58"/>
  <c r="G468" i="58"/>
  <c r="F468" i="58"/>
  <c r="E468" i="58"/>
  <c r="P175" i="58"/>
  <c r="O175" i="58"/>
  <c r="N175" i="58"/>
  <c r="M175" i="58"/>
  <c r="L175" i="58"/>
  <c r="K175" i="58"/>
  <c r="J175" i="58"/>
  <c r="I175" i="58"/>
  <c r="G175" i="58"/>
  <c r="F175" i="58"/>
  <c r="E175" i="58"/>
  <c r="P120" i="58"/>
  <c r="O120" i="58"/>
  <c r="N120" i="58"/>
  <c r="M120" i="58"/>
  <c r="L120" i="58"/>
  <c r="K120" i="58"/>
  <c r="J120" i="58"/>
  <c r="I120" i="58"/>
  <c r="G120" i="58"/>
  <c r="F120" i="58"/>
  <c r="E120" i="58"/>
  <c r="P403" i="58"/>
  <c r="O403" i="58"/>
  <c r="N403" i="58"/>
  <c r="M403" i="58"/>
  <c r="L403" i="58"/>
  <c r="K403" i="58"/>
  <c r="J403" i="58"/>
  <c r="I403" i="58"/>
  <c r="G403" i="58"/>
  <c r="F403" i="58"/>
  <c r="E403" i="58"/>
  <c r="P76" i="58"/>
  <c r="O76" i="58"/>
  <c r="N76" i="58"/>
  <c r="M76" i="58"/>
  <c r="L76" i="58"/>
  <c r="K76" i="58"/>
  <c r="J76" i="58"/>
  <c r="I76" i="58"/>
  <c r="G76" i="58"/>
  <c r="F76" i="58"/>
  <c r="E76" i="58"/>
  <c r="P52" i="58"/>
  <c r="O52" i="58"/>
  <c r="N52" i="58"/>
  <c r="M52" i="58"/>
  <c r="L52" i="58"/>
  <c r="K52" i="58"/>
  <c r="J52" i="58"/>
  <c r="I52" i="58"/>
  <c r="G52" i="58"/>
  <c r="F52" i="58"/>
  <c r="E52"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7" i="58"/>
  <c r="O137" i="58"/>
  <c r="N137" i="58"/>
  <c r="M137" i="58"/>
  <c r="L137" i="58"/>
  <c r="K137" i="58"/>
  <c r="J137" i="58"/>
  <c r="I137" i="58"/>
  <c r="G137" i="58"/>
  <c r="F137" i="58"/>
  <c r="E137" i="58"/>
  <c r="P400" i="58"/>
  <c r="O400" i="58"/>
  <c r="N400" i="58"/>
  <c r="M400" i="58"/>
  <c r="L400" i="58"/>
  <c r="K400" i="58"/>
  <c r="J400" i="58"/>
  <c r="I400" i="58"/>
  <c r="G400" i="58"/>
  <c r="F400" i="58"/>
  <c r="E400"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3" i="58"/>
  <c r="O433" i="58"/>
  <c r="N433" i="58"/>
  <c r="M433" i="58"/>
  <c r="L433" i="58"/>
  <c r="K433" i="58"/>
  <c r="J433" i="58"/>
  <c r="I433" i="58"/>
  <c r="G433" i="58"/>
  <c r="F433" i="58"/>
  <c r="E433" i="58"/>
  <c r="P119" i="58"/>
  <c r="O119" i="58"/>
  <c r="N119" i="58"/>
  <c r="M119" i="58"/>
  <c r="L119" i="58"/>
  <c r="K119" i="58"/>
  <c r="J119" i="58"/>
  <c r="I119" i="58"/>
  <c r="G119" i="58"/>
  <c r="F119" i="58"/>
  <c r="E119" i="58"/>
  <c r="P420" i="58"/>
  <c r="O420" i="58"/>
  <c r="N420" i="58"/>
  <c r="M420" i="58"/>
  <c r="L420" i="58"/>
  <c r="K420" i="58"/>
  <c r="J420" i="58"/>
  <c r="I420" i="58"/>
  <c r="G420" i="58"/>
  <c r="F420" i="58"/>
  <c r="E420" i="58"/>
  <c r="P418" i="58"/>
  <c r="O418" i="58"/>
  <c r="N418" i="58"/>
  <c r="M418" i="58"/>
  <c r="L418" i="58"/>
  <c r="K418" i="58"/>
  <c r="J418" i="58"/>
  <c r="I418" i="58"/>
  <c r="G418" i="58"/>
  <c r="F418" i="58"/>
  <c r="E418"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9" i="58"/>
  <c r="O249" i="58"/>
  <c r="N249" i="58"/>
  <c r="M249" i="58"/>
  <c r="L249" i="58"/>
  <c r="K249" i="58"/>
  <c r="J249" i="58"/>
  <c r="I249" i="58"/>
  <c r="G249" i="58"/>
  <c r="F249" i="58"/>
  <c r="E249" i="58"/>
  <c r="P565" i="58"/>
  <c r="O565" i="58"/>
  <c r="N565" i="58"/>
  <c r="M565" i="58"/>
  <c r="L565" i="58"/>
  <c r="K565" i="58"/>
  <c r="J565" i="58"/>
  <c r="I565" i="58"/>
  <c r="G565" i="58"/>
  <c r="F565" i="58"/>
  <c r="E565" i="58"/>
  <c r="P243" i="58"/>
  <c r="O243" i="58"/>
  <c r="N243" i="58"/>
  <c r="M243" i="58"/>
  <c r="L243" i="58"/>
  <c r="K243" i="58"/>
  <c r="J243" i="58"/>
  <c r="I243" i="58"/>
  <c r="G243" i="58"/>
  <c r="F243" i="58"/>
  <c r="E243"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6" i="58"/>
  <c r="O466" i="58"/>
  <c r="N466" i="58"/>
  <c r="M466" i="58"/>
  <c r="L466" i="58"/>
  <c r="K466" i="58"/>
  <c r="J466" i="58"/>
  <c r="I466" i="58"/>
  <c r="G466" i="58"/>
  <c r="F466" i="58"/>
  <c r="E466" i="58"/>
  <c r="P598" i="58"/>
  <c r="O598" i="58"/>
  <c r="N598" i="58"/>
  <c r="M598" i="58"/>
  <c r="L598" i="58"/>
  <c r="K598" i="58"/>
  <c r="J598" i="58"/>
  <c r="I598" i="58"/>
  <c r="G598" i="58"/>
  <c r="F598" i="58"/>
  <c r="E598" i="58"/>
  <c r="P163" i="58"/>
  <c r="O163" i="58"/>
  <c r="N163" i="58"/>
  <c r="M163" i="58"/>
  <c r="L163" i="58"/>
  <c r="K163" i="58"/>
  <c r="J163" i="58"/>
  <c r="I163" i="58"/>
  <c r="G163" i="58"/>
  <c r="F163" i="58"/>
  <c r="E163" i="58"/>
  <c r="P595" i="58"/>
  <c r="O595" i="58"/>
  <c r="N595" i="58"/>
  <c r="M595" i="58"/>
  <c r="L595" i="58"/>
  <c r="K595" i="58"/>
  <c r="J595" i="58"/>
  <c r="I595" i="58"/>
  <c r="G595" i="58"/>
  <c r="F595" i="58"/>
  <c r="E595" i="58"/>
  <c r="P445" i="58"/>
  <c r="O445" i="58"/>
  <c r="N445" i="58"/>
  <c r="M445" i="58"/>
  <c r="L445" i="58"/>
  <c r="K445" i="58"/>
  <c r="J445" i="58"/>
  <c r="I445" i="58"/>
  <c r="G445" i="58"/>
  <c r="F445" i="58"/>
  <c r="E445" i="58"/>
  <c r="P438" i="58"/>
  <c r="O438" i="58"/>
  <c r="N438" i="58"/>
  <c r="M438" i="58"/>
  <c r="L438" i="58"/>
  <c r="K438" i="58"/>
  <c r="J438" i="58"/>
  <c r="I438" i="58"/>
  <c r="G438" i="58"/>
  <c r="F438" i="58"/>
  <c r="E438" i="58"/>
  <c r="P421" i="58"/>
  <c r="O421" i="58"/>
  <c r="N421" i="58"/>
  <c r="M421" i="58"/>
  <c r="L421" i="58"/>
  <c r="K421" i="58"/>
  <c r="J421" i="58"/>
  <c r="I421" i="58"/>
  <c r="G421" i="58"/>
  <c r="F421" i="58"/>
  <c r="E421" i="58"/>
  <c r="P411" i="58"/>
  <c r="O411" i="58"/>
  <c r="N411" i="58"/>
  <c r="M411" i="58"/>
  <c r="L411" i="58"/>
  <c r="K411" i="58"/>
  <c r="J411" i="58"/>
  <c r="I411" i="58"/>
  <c r="G411" i="58"/>
  <c r="F411" i="58"/>
  <c r="E411" i="58"/>
  <c r="P393" i="58"/>
  <c r="O393" i="58"/>
  <c r="N393" i="58"/>
  <c r="M393" i="58"/>
  <c r="L393" i="58"/>
  <c r="K393" i="58"/>
  <c r="J393" i="58"/>
  <c r="I393" i="58"/>
  <c r="G393" i="58"/>
  <c r="F393" i="58"/>
  <c r="E393" i="58"/>
  <c r="P85" i="58"/>
  <c r="O85" i="58"/>
  <c r="N85" i="58"/>
  <c r="M85" i="58"/>
  <c r="L85" i="58"/>
  <c r="K85" i="58"/>
  <c r="J85" i="58"/>
  <c r="I85" i="58"/>
  <c r="G85" i="58"/>
  <c r="F85" i="58"/>
  <c r="E85" i="58"/>
  <c r="P381" i="58"/>
  <c r="O381" i="58"/>
  <c r="N381" i="58"/>
  <c r="M381" i="58"/>
  <c r="L381" i="58"/>
  <c r="K381" i="58"/>
  <c r="J381" i="58"/>
  <c r="I381" i="58"/>
  <c r="G381" i="58"/>
  <c r="F381" i="58"/>
  <c r="E381" i="58"/>
  <c r="P68" i="58"/>
  <c r="O68" i="58"/>
  <c r="N68" i="58"/>
  <c r="M68" i="58"/>
  <c r="L68" i="58"/>
  <c r="K68" i="58"/>
  <c r="J68" i="58"/>
  <c r="I68" i="58"/>
  <c r="G68" i="58"/>
  <c r="F68" i="58"/>
  <c r="E68" i="58"/>
  <c r="P377" i="58"/>
  <c r="O377" i="58"/>
  <c r="N377" i="58"/>
  <c r="M377" i="58"/>
  <c r="L377" i="58"/>
  <c r="K377" i="58"/>
  <c r="J377" i="58"/>
  <c r="I377" i="58"/>
  <c r="G377" i="58"/>
  <c r="F377" i="58"/>
  <c r="E377" i="58"/>
  <c r="P71" i="58"/>
  <c r="O71" i="58"/>
  <c r="N71" i="58"/>
  <c r="M71" i="58"/>
  <c r="L71" i="58"/>
  <c r="K71" i="58"/>
  <c r="J71" i="58"/>
  <c r="I71" i="58"/>
  <c r="G71" i="58"/>
  <c r="F71" i="58"/>
  <c r="E71" i="58"/>
  <c r="P369" i="58"/>
  <c r="O369" i="58"/>
  <c r="N369" i="58"/>
  <c r="M369" i="58"/>
  <c r="L369" i="58"/>
  <c r="K369" i="58"/>
  <c r="J369" i="58"/>
  <c r="I369" i="58"/>
  <c r="G369" i="58"/>
  <c r="F369" i="58"/>
  <c r="E369" i="58"/>
  <c r="P586" i="58"/>
  <c r="O586" i="58"/>
  <c r="N586" i="58"/>
  <c r="M586" i="58"/>
  <c r="L586" i="58"/>
  <c r="K586" i="58"/>
  <c r="J586" i="58"/>
  <c r="I586" i="58"/>
  <c r="G586" i="58"/>
  <c r="F586" i="58"/>
  <c r="E586" i="58"/>
  <c r="P356" i="58"/>
  <c r="O356" i="58"/>
  <c r="N356" i="58"/>
  <c r="M356" i="58"/>
  <c r="L356" i="58"/>
  <c r="K356" i="58"/>
  <c r="J356" i="58"/>
  <c r="I356" i="58"/>
  <c r="G356" i="58"/>
  <c r="F356" i="58"/>
  <c r="E356" i="58"/>
  <c r="P580" i="58"/>
  <c r="O580" i="58"/>
  <c r="N580" i="58"/>
  <c r="M580" i="58"/>
  <c r="L580" i="58"/>
  <c r="K580" i="58"/>
  <c r="J580" i="58"/>
  <c r="I580" i="58"/>
  <c r="G580" i="58"/>
  <c r="F580" i="58"/>
  <c r="E580" i="58"/>
  <c r="P351" i="58"/>
  <c r="O351" i="58"/>
  <c r="N351" i="58"/>
  <c r="M351" i="58"/>
  <c r="L351" i="58"/>
  <c r="K351" i="58"/>
  <c r="J351" i="58"/>
  <c r="I351" i="58"/>
  <c r="G351" i="58"/>
  <c r="F351" i="58"/>
  <c r="E351" i="58"/>
  <c r="P47" i="58"/>
  <c r="O47" i="58"/>
  <c r="N47" i="58"/>
  <c r="M47" i="58"/>
  <c r="L47" i="58"/>
  <c r="K47" i="58"/>
  <c r="J47" i="58"/>
  <c r="I47" i="58"/>
  <c r="G47" i="58"/>
  <c r="F47" i="58"/>
  <c r="E47" i="58"/>
  <c r="P334" i="58"/>
  <c r="O334" i="58"/>
  <c r="N334" i="58"/>
  <c r="M334" i="58"/>
  <c r="L334" i="58"/>
  <c r="K334" i="58"/>
  <c r="J334" i="58"/>
  <c r="I334" i="58"/>
  <c r="G334" i="58"/>
  <c r="F334" i="58"/>
  <c r="E334"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21" i="58"/>
  <c r="O321" i="58"/>
  <c r="N321" i="58"/>
  <c r="M321" i="58"/>
  <c r="L321" i="58"/>
  <c r="K321" i="58"/>
  <c r="J321" i="58"/>
  <c r="I321" i="58"/>
  <c r="G321" i="58"/>
  <c r="F321" i="58"/>
  <c r="E321"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7" i="58"/>
  <c r="O507" i="58"/>
  <c r="N507" i="58"/>
  <c r="M507" i="58"/>
  <c r="L507" i="58"/>
  <c r="K507" i="58"/>
  <c r="J507" i="58"/>
  <c r="I507" i="58"/>
  <c r="G507" i="58"/>
  <c r="F507" i="58"/>
  <c r="E507" i="58"/>
  <c r="P505" i="58"/>
  <c r="O505" i="58"/>
  <c r="N505" i="58"/>
  <c r="M505" i="58"/>
  <c r="L505" i="58"/>
  <c r="K505" i="58"/>
  <c r="J505" i="58"/>
  <c r="I505" i="58"/>
  <c r="G505" i="58"/>
  <c r="F505" i="58"/>
  <c r="E505" i="58"/>
  <c r="P236" i="58"/>
  <c r="O236" i="58"/>
  <c r="N236" i="58"/>
  <c r="M236" i="58"/>
  <c r="L236" i="58"/>
  <c r="K236" i="58"/>
  <c r="J236" i="58"/>
  <c r="I236" i="58"/>
  <c r="G236" i="58"/>
  <c r="F236" i="58"/>
  <c r="E236"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2" i="58"/>
  <c r="O152" i="58"/>
  <c r="N152" i="58"/>
  <c r="M152" i="58"/>
  <c r="L152" i="58"/>
  <c r="K152" i="58"/>
  <c r="J152" i="58"/>
  <c r="I152" i="58"/>
  <c r="G152" i="58"/>
  <c r="F152" i="58"/>
  <c r="E152" i="58"/>
  <c r="P447" i="58"/>
  <c r="O447" i="58"/>
  <c r="N447" i="58"/>
  <c r="M447" i="58"/>
  <c r="L447" i="58"/>
  <c r="K447" i="58"/>
  <c r="J447" i="58"/>
  <c r="I447" i="58"/>
  <c r="G447" i="58"/>
  <c r="F447" i="58"/>
  <c r="E447" i="58"/>
  <c r="P155" i="58"/>
  <c r="O155" i="58"/>
  <c r="N155" i="58"/>
  <c r="M155" i="58"/>
  <c r="L155" i="58"/>
  <c r="K155" i="58"/>
  <c r="J155" i="58"/>
  <c r="I155" i="58"/>
  <c r="G155" i="58"/>
  <c r="F155" i="58"/>
  <c r="E155"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41" i="58"/>
  <c r="O141" i="58"/>
  <c r="N141" i="58"/>
  <c r="M141" i="58"/>
  <c r="L141" i="58"/>
  <c r="K141" i="58"/>
  <c r="J141" i="58"/>
  <c r="I141" i="58"/>
  <c r="G141" i="58"/>
  <c r="F141" i="58"/>
  <c r="E141"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1" i="58"/>
  <c r="O111" i="58"/>
  <c r="N111" i="58"/>
  <c r="M111" i="58"/>
  <c r="L111" i="58"/>
  <c r="K111" i="58"/>
  <c r="J111" i="58"/>
  <c r="I111" i="58"/>
  <c r="G111" i="58"/>
  <c r="F111" i="58"/>
  <c r="E111" i="58"/>
  <c r="P104" i="58"/>
  <c r="O104" i="58"/>
  <c r="N104" i="58"/>
  <c r="M104" i="58"/>
  <c r="L104" i="58"/>
  <c r="K104" i="58"/>
  <c r="J104" i="58"/>
  <c r="I104" i="58"/>
  <c r="G104" i="58"/>
  <c r="F104" i="58"/>
  <c r="E104" i="58"/>
  <c r="P401" i="58"/>
  <c r="O401" i="58"/>
  <c r="N401" i="58"/>
  <c r="M401" i="58"/>
  <c r="L401" i="58"/>
  <c r="K401" i="58"/>
  <c r="J401" i="58"/>
  <c r="I401" i="58"/>
  <c r="G401" i="58"/>
  <c r="F401" i="58"/>
  <c r="E401"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3" i="58"/>
  <c r="O333" i="58"/>
  <c r="N333" i="58"/>
  <c r="M333" i="58"/>
  <c r="L333" i="58"/>
  <c r="K333" i="58"/>
  <c r="J333" i="58"/>
  <c r="I333" i="58"/>
  <c r="G333" i="58"/>
  <c r="F333" i="58"/>
  <c r="E333"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1" i="58"/>
  <c r="O371" i="58"/>
  <c r="N371" i="58"/>
  <c r="M371" i="58"/>
  <c r="L371" i="58"/>
  <c r="K371" i="58"/>
  <c r="J371" i="58"/>
  <c r="I371" i="58"/>
  <c r="G371" i="58"/>
  <c r="F371" i="58"/>
  <c r="E371"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4" i="58"/>
  <c r="O454" i="58"/>
  <c r="N454" i="58"/>
  <c r="M454" i="58"/>
  <c r="L454" i="58"/>
  <c r="K454" i="58"/>
  <c r="J454" i="58"/>
  <c r="I454" i="58"/>
  <c r="G454" i="58"/>
  <c r="F454" i="58"/>
  <c r="E454"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40" i="58"/>
  <c r="O140" i="58"/>
  <c r="N140" i="58"/>
  <c r="M140" i="58"/>
  <c r="L140" i="58"/>
  <c r="K140" i="58"/>
  <c r="J140" i="58"/>
  <c r="I140" i="58"/>
  <c r="G140" i="58"/>
  <c r="F140" i="58"/>
  <c r="E140" i="58"/>
  <c r="P389" i="58"/>
  <c r="O389" i="58"/>
  <c r="N389" i="58"/>
  <c r="M389" i="58"/>
  <c r="L389" i="58"/>
  <c r="K389" i="58"/>
  <c r="J389" i="58"/>
  <c r="I389" i="58"/>
  <c r="G389" i="58"/>
  <c r="F389" i="58"/>
  <c r="E389"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6" i="58"/>
  <c r="O486" i="58"/>
  <c r="N486" i="58"/>
  <c r="M486" i="58"/>
  <c r="L486" i="58"/>
  <c r="K486" i="58"/>
  <c r="J486" i="58"/>
  <c r="I486" i="58"/>
  <c r="G486" i="58"/>
  <c r="F486" i="58"/>
  <c r="E486" i="58"/>
  <c r="P186" i="58"/>
  <c r="O186" i="58"/>
  <c r="N186" i="58"/>
  <c r="M186" i="58"/>
  <c r="L186" i="58"/>
  <c r="K186" i="58"/>
  <c r="J186" i="58"/>
  <c r="I186" i="58"/>
  <c r="G186" i="58"/>
  <c r="F186" i="58"/>
  <c r="E186" i="58"/>
  <c r="P469" i="58"/>
  <c r="O469" i="58"/>
  <c r="N469" i="58"/>
  <c r="M469" i="58"/>
  <c r="L469" i="58"/>
  <c r="K469" i="58"/>
  <c r="J469" i="58"/>
  <c r="I469" i="58"/>
  <c r="G469" i="58"/>
  <c r="F469" i="58"/>
  <c r="E469" i="58"/>
  <c r="P455" i="58"/>
  <c r="O455" i="58"/>
  <c r="N455" i="58"/>
  <c r="M455" i="58"/>
  <c r="L455" i="58"/>
  <c r="K455" i="58"/>
  <c r="J455" i="58"/>
  <c r="I455" i="58"/>
  <c r="G455" i="58"/>
  <c r="F455" i="58"/>
  <c r="E455" i="58"/>
  <c r="P452" i="58"/>
  <c r="O452" i="58"/>
  <c r="N452" i="58"/>
  <c r="M452" i="58"/>
  <c r="L452" i="58"/>
  <c r="K452" i="58"/>
  <c r="J452" i="58"/>
  <c r="I452" i="58"/>
  <c r="G452" i="58"/>
  <c r="F452" i="58"/>
  <c r="E452" i="58"/>
  <c r="P451" i="58"/>
  <c r="O451" i="58"/>
  <c r="N451" i="58"/>
  <c r="M451" i="58"/>
  <c r="L451" i="58"/>
  <c r="K451" i="58"/>
  <c r="J451" i="58"/>
  <c r="I451" i="58"/>
  <c r="G451" i="58"/>
  <c r="F451" i="58"/>
  <c r="E451" i="58"/>
  <c r="P148" i="58"/>
  <c r="O148" i="58"/>
  <c r="N148" i="58"/>
  <c r="M148" i="58"/>
  <c r="L148" i="58"/>
  <c r="K148" i="58"/>
  <c r="J148" i="58"/>
  <c r="I148" i="58"/>
  <c r="G148" i="58"/>
  <c r="F148" i="58"/>
  <c r="E148" i="58"/>
  <c r="P128" i="58"/>
  <c r="O128" i="58"/>
  <c r="N128" i="58"/>
  <c r="M128" i="58"/>
  <c r="L128" i="58"/>
  <c r="K128" i="58"/>
  <c r="J128" i="58"/>
  <c r="I128" i="58"/>
  <c r="G128" i="58"/>
  <c r="F128" i="58"/>
  <c r="E128" i="58"/>
  <c r="P123" i="58"/>
  <c r="O123" i="58"/>
  <c r="N123" i="58"/>
  <c r="M123" i="58"/>
  <c r="L123" i="58"/>
  <c r="K123" i="58"/>
  <c r="J123" i="58"/>
  <c r="I123" i="58"/>
  <c r="G123" i="58"/>
  <c r="F123" i="58"/>
  <c r="E123" i="58"/>
  <c r="P429" i="58"/>
  <c r="O429" i="58"/>
  <c r="N429" i="58"/>
  <c r="M429" i="58"/>
  <c r="L429" i="58"/>
  <c r="K429" i="58"/>
  <c r="J429" i="58"/>
  <c r="I429" i="58"/>
  <c r="G429" i="58"/>
  <c r="F429" i="58"/>
  <c r="E429" i="58"/>
  <c r="P112" i="58"/>
  <c r="O112" i="58"/>
  <c r="N112" i="58"/>
  <c r="M112" i="58"/>
  <c r="L112" i="58"/>
  <c r="K112" i="58"/>
  <c r="J112" i="58"/>
  <c r="I112" i="58"/>
  <c r="G112" i="58"/>
  <c r="F112" i="58"/>
  <c r="E112" i="58"/>
  <c r="P109" i="58"/>
  <c r="O109" i="58"/>
  <c r="N109" i="58"/>
  <c r="M109" i="58"/>
  <c r="L109" i="58"/>
  <c r="K109" i="58"/>
  <c r="J109" i="58"/>
  <c r="I109" i="58"/>
  <c r="G109" i="58"/>
  <c r="F109" i="58"/>
  <c r="E109" i="58"/>
  <c r="P402" i="58"/>
  <c r="O402" i="58"/>
  <c r="N402" i="58"/>
  <c r="M402" i="58"/>
  <c r="L402" i="58"/>
  <c r="K402" i="58"/>
  <c r="J402" i="58"/>
  <c r="I402" i="58"/>
  <c r="G402" i="58"/>
  <c r="F402" i="58"/>
  <c r="E402" i="58"/>
  <c r="P90" i="58"/>
  <c r="O90" i="58"/>
  <c r="N90" i="58"/>
  <c r="M90" i="58"/>
  <c r="L90" i="58"/>
  <c r="K90" i="58"/>
  <c r="J90" i="58"/>
  <c r="I90" i="58"/>
  <c r="G90" i="58"/>
  <c r="F90" i="58"/>
  <c r="E90" i="58"/>
  <c r="P387" i="58"/>
  <c r="O387" i="58"/>
  <c r="N387" i="58"/>
  <c r="M387" i="58"/>
  <c r="L387" i="58"/>
  <c r="K387" i="58"/>
  <c r="J387" i="58"/>
  <c r="I387" i="58"/>
  <c r="G387" i="58"/>
  <c r="F387" i="58"/>
  <c r="E387" i="58"/>
  <c r="P81" i="58"/>
  <c r="O81" i="58"/>
  <c r="N81" i="58"/>
  <c r="M81" i="58"/>
  <c r="L81" i="58"/>
  <c r="K81" i="58"/>
  <c r="J81" i="58"/>
  <c r="I81" i="58"/>
  <c r="G81" i="58"/>
  <c r="F81" i="58"/>
  <c r="E81" i="58"/>
  <c r="P75" i="58"/>
  <c r="O75" i="58"/>
  <c r="N75" i="58"/>
  <c r="M75" i="58"/>
  <c r="L75" i="58"/>
  <c r="K75" i="58"/>
  <c r="J75" i="58"/>
  <c r="I75" i="58"/>
  <c r="G75" i="58"/>
  <c r="F75" i="58"/>
  <c r="E75" i="58"/>
  <c r="P73" i="58"/>
  <c r="O73" i="58"/>
  <c r="N73" i="58"/>
  <c r="M73" i="58"/>
  <c r="L73" i="58"/>
  <c r="K73" i="58"/>
  <c r="J73" i="58"/>
  <c r="I73" i="58"/>
  <c r="G73" i="58"/>
  <c r="F73" i="58"/>
  <c r="E73" i="58"/>
  <c r="P53" i="58"/>
  <c r="O53" i="58"/>
  <c r="N53" i="58"/>
  <c r="M53" i="58"/>
  <c r="L53" i="58"/>
  <c r="K53" i="58"/>
  <c r="J53" i="58"/>
  <c r="I53" i="58"/>
  <c r="G53" i="58"/>
  <c r="F53" i="58"/>
  <c r="E53"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4" i="58"/>
  <c r="O324" i="58"/>
  <c r="N324" i="58"/>
  <c r="M324" i="58"/>
  <c r="L324" i="58"/>
  <c r="K324" i="58"/>
  <c r="J324" i="58"/>
  <c r="I324" i="58"/>
  <c r="G324" i="58"/>
  <c r="F324" i="58"/>
  <c r="E324" i="58"/>
  <c r="P37" i="58"/>
  <c r="O37" i="58"/>
  <c r="N37" i="58"/>
  <c r="M37" i="58"/>
  <c r="L37" i="58"/>
  <c r="K37" i="58"/>
  <c r="J37" i="58"/>
  <c r="I37" i="58"/>
  <c r="G37" i="58"/>
  <c r="F37" i="58"/>
  <c r="E37" i="58"/>
  <c r="P325" i="58"/>
  <c r="O325" i="58"/>
  <c r="N325" i="58"/>
  <c r="M325" i="58"/>
  <c r="L325" i="58"/>
  <c r="K325" i="58"/>
  <c r="J325" i="58"/>
  <c r="I325" i="58"/>
  <c r="G325" i="58"/>
  <c r="F325" i="58"/>
  <c r="E325" i="58"/>
  <c r="P320" i="58"/>
  <c r="O320" i="58"/>
  <c r="N320" i="58"/>
  <c r="M320" i="58"/>
  <c r="L320" i="58"/>
  <c r="K320" i="58"/>
  <c r="J320" i="58"/>
  <c r="I320" i="58"/>
  <c r="G320" i="58"/>
  <c r="F320" i="58"/>
  <c r="E320" i="58"/>
  <c r="P31" i="58"/>
  <c r="O31" i="58"/>
  <c r="N31" i="58"/>
  <c r="M31" i="58"/>
  <c r="L31" i="58"/>
  <c r="K31" i="58"/>
  <c r="J31" i="58"/>
  <c r="I31" i="58"/>
  <c r="G31" i="58"/>
  <c r="F31" i="58"/>
  <c r="E31" i="58"/>
  <c r="P313" i="58"/>
  <c r="O313" i="58"/>
  <c r="N313" i="58"/>
  <c r="M313" i="58"/>
  <c r="L313" i="58"/>
  <c r="K313" i="58"/>
  <c r="J313" i="58"/>
  <c r="I313" i="58"/>
  <c r="G313" i="58"/>
  <c r="F313" i="58"/>
  <c r="E313" i="58"/>
  <c r="P297" i="58"/>
  <c r="O297" i="58"/>
  <c r="N297" i="58"/>
  <c r="M297" i="58"/>
  <c r="L297" i="58"/>
  <c r="K297" i="58"/>
  <c r="J297" i="58"/>
  <c r="I297" i="58"/>
  <c r="G297" i="58"/>
  <c r="F297" i="58"/>
  <c r="E297" i="58"/>
  <c r="P17" i="58"/>
  <c r="O17" i="58"/>
  <c r="N17" i="58"/>
  <c r="M17" i="58"/>
  <c r="L17" i="58"/>
  <c r="K17" i="58"/>
  <c r="J17" i="58"/>
  <c r="I17" i="58"/>
  <c r="G17" i="58"/>
  <c r="F17" i="58"/>
  <c r="E17" i="58"/>
  <c r="P278" i="58"/>
  <c r="O278" i="58"/>
  <c r="N278" i="58"/>
  <c r="M278" i="58"/>
  <c r="L278" i="58"/>
  <c r="K278" i="58"/>
  <c r="J278" i="58"/>
  <c r="I278" i="58"/>
  <c r="G278" i="58"/>
  <c r="F278" i="58"/>
  <c r="E278" i="58"/>
  <c r="P237" i="58"/>
  <c r="O237" i="58"/>
  <c r="N237" i="58"/>
  <c r="M237" i="58"/>
  <c r="L237" i="58"/>
  <c r="K237" i="58"/>
  <c r="J237" i="58"/>
  <c r="I237" i="58"/>
  <c r="G237" i="58"/>
  <c r="F237" i="58"/>
  <c r="E237" i="58"/>
  <c r="P222" i="58"/>
  <c r="O222" i="58"/>
  <c r="N222" i="58"/>
  <c r="M222" i="58"/>
  <c r="L222" i="58"/>
  <c r="K222" i="58"/>
  <c r="J222" i="58"/>
  <c r="I222" i="58"/>
  <c r="G222" i="58"/>
  <c r="F222" i="58"/>
  <c r="E222"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7" i="58"/>
  <c r="O167" i="58"/>
  <c r="N167" i="58"/>
  <c r="M167" i="58"/>
  <c r="L167" i="58"/>
  <c r="K167" i="58"/>
  <c r="J167" i="58"/>
  <c r="I167" i="58"/>
  <c r="G167" i="58"/>
  <c r="F167" i="58"/>
  <c r="E167" i="58"/>
  <c r="P168" i="58"/>
  <c r="O168" i="58"/>
  <c r="N168" i="58"/>
  <c r="M168" i="58"/>
  <c r="L168" i="58"/>
  <c r="K168" i="58"/>
  <c r="J168" i="58"/>
  <c r="I168" i="58"/>
  <c r="G168" i="58"/>
  <c r="F168" i="58"/>
  <c r="E168"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66" i="58"/>
  <c r="O66" i="58"/>
  <c r="N66" i="58"/>
  <c r="M66" i="58"/>
  <c r="L66" i="58"/>
  <c r="K66" i="58"/>
  <c r="J66" i="58"/>
  <c r="I66" i="58"/>
  <c r="G66" i="58"/>
  <c r="F66" i="58"/>
  <c r="E66" i="58"/>
  <c r="P375" i="58"/>
  <c r="O375" i="58"/>
  <c r="N375" i="58"/>
  <c r="M375" i="58"/>
  <c r="L375" i="58"/>
  <c r="K375" i="58"/>
  <c r="J375" i="58"/>
  <c r="I375" i="58"/>
  <c r="G375" i="58"/>
  <c r="F375" i="58"/>
  <c r="E375" i="58"/>
  <c r="P363" i="58"/>
  <c r="O363" i="58"/>
  <c r="N363" i="58"/>
  <c r="M363" i="58"/>
  <c r="L363" i="58"/>
  <c r="K363" i="58"/>
  <c r="J363" i="58"/>
  <c r="I363" i="58"/>
  <c r="G363" i="58"/>
  <c r="F363" i="58"/>
  <c r="E363" i="58"/>
  <c r="P361" i="58"/>
  <c r="O361" i="58"/>
  <c r="N361" i="58"/>
  <c r="M361" i="58"/>
  <c r="L361" i="58"/>
  <c r="K361" i="58"/>
  <c r="J361" i="58"/>
  <c r="I361" i="58"/>
  <c r="G361" i="58"/>
  <c r="F361" i="58"/>
  <c r="E361"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5" i="58"/>
  <c r="O255" i="58"/>
  <c r="N255" i="58"/>
  <c r="M255" i="58"/>
  <c r="L255" i="58"/>
  <c r="K255" i="58"/>
  <c r="J255" i="58"/>
  <c r="I255" i="58"/>
  <c r="G255" i="58"/>
  <c r="F255" i="58"/>
  <c r="E255" i="58"/>
  <c r="P510" i="58"/>
  <c r="O510" i="58"/>
  <c r="N510" i="58"/>
  <c r="M510" i="58"/>
  <c r="L510" i="58"/>
  <c r="K510" i="58"/>
  <c r="J510" i="58"/>
  <c r="I510" i="58"/>
  <c r="G510" i="58"/>
  <c r="F510" i="58"/>
  <c r="E510" i="58"/>
  <c r="P245" i="58"/>
  <c r="O245" i="58"/>
  <c r="N245" i="58"/>
  <c r="M245" i="58"/>
  <c r="L245" i="58"/>
  <c r="K245" i="58"/>
  <c r="J245" i="58"/>
  <c r="I245" i="58"/>
  <c r="G245" i="58"/>
  <c r="F245" i="58"/>
  <c r="E245"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5" i="58"/>
  <c r="O485" i="58"/>
  <c r="N485" i="58"/>
  <c r="M485" i="58"/>
  <c r="L485" i="58"/>
  <c r="K485" i="58"/>
  <c r="J485" i="58"/>
  <c r="I485" i="58"/>
  <c r="G485" i="58"/>
  <c r="F485" i="58"/>
  <c r="E485"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3" i="58"/>
  <c r="O183" i="58"/>
  <c r="N183" i="58"/>
  <c r="M183" i="58"/>
  <c r="L183" i="58"/>
  <c r="K183" i="58"/>
  <c r="J183" i="58"/>
  <c r="I183" i="58"/>
  <c r="G183" i="58"/>
  <c r="F183" i="58"/>
  <c r="E183" i="58"/>
  <c r="P180" i="58"/>
  <c r="O180" i="58"/>
  <c r="N180" i="58"/>
  <c r="M180" i="58"/>
  <c r="L180" i="58"/>
  <c r="K180" i="58"/>
  <c r="J180" i="58"/>
  <c r="I180" i="58"/>
  <c r="G180" i="58"/>
  <c r="F180" i="58"/>
  <c r="E180" i="58"/>
  <c r="P177" i="58"/>
  <c r="O177" i="58"/>
  <c r="N177" i="58"/>
  <c r="M177" i="58"/>
  <c r="L177" i="58"/>
  <c r="K177" i="58"/>
  <c r="J177" i="58"/>
  <c r="I177" i="58"/>
  <c r="G177" i="58"/>
  <c r="F177" i="58"/>
  <c r="E177" i="58"/>
  <c r="P171" i="58"/>
  <c r="O171" i="58"/>
  <c r="N171" i="58"/>
  <c r="M171" i="58"/>
  <c r="L171" i="58"/>
  <c r="K171" i="58"/>
  <c r="J171" i="58"/>
  <c r="I171" i="58"/>
  <c r="G171" i="58"/>
  <c r="F171" i="58"/>
  <c r="E171" i="58"/>
  <c r="P463" i="58"/>
  <c r="O463" i="58"/>
  <c r="N463" i="58"/>
  <c r="M463" i="58"/>
  <c r="L463" i="58"/>
  <c r="K463" i="58"/>
  <c r="J463" i="58"/>
  <c r="I463" i="58"/>
  <c r="G463" i="58"/>
  <c r="F463" i="58"/>
  <c r="E463" i="58"/>
  <c r="P161" i="58"/>
  <c r="O161" i="58"/>
  <c r="N161" i="58"/>
  <c r="M161" i="58"/>
  <c r="L161" i="58"/>
  <c r="K161" i="58"/>
  <c r="J161" i="58"/>
  <c r="I161" i="58"/>
  <c r="G161" i="58"/>
  <c r="F161" i="58"/>
  <c r="E161" i="58"/>
  <c r="P465" i="58"/>
  <c r="O465" i="58"/>
  <c r="N465" i="58"/>
  <c r="M465" i="58"/>
  <c r="L465" i="58"/>
  <c r="K465" i="58"/>
  <c r="J465" i="58"/>
  <c r="I465" i="58"/>
  <c r="G465" i="58"/>
  <c r="F465" i="58"/>
  <c r="E465" i="58"/>
  <c r="P157" i="58"/>
  <c r="O157" i="58"/>
  <c r="N157" i="58"/>
  <c r="M157" i="58"/>
  <c r="L157" i="58"/>
  <c r="K157" i="58"/>
  <c r="J157" i="58"/>
  <c r="I157" i="58"/>
  <c r="G157" i="58"/>
  <c r="F157" i="58"/>
  <c r="E157" i="58"/>
  <c r="P159" i="58"/>
  <c r="O159" i="58"/>
  <c r="N159" i="58"/>
  <c r="M159" i="58"/>
  <c r="L159" i="58"/>
  <c r="K159" i="58"/>
  <c r="J159" i="58"/>
  <c r="I159" i="58"/>
  <c r="G159" i="58"/>
  <c r="F159" i="58"/>
  <c r="E159" i="58"/>
  <c r="P158" i="58"/>
  <c r="O158" i="58"/>
  <c r="N158" i="58"/>
  <c r="M158" i="58"/>
  <c r="L158" i="58"/>
  <c r="K158" i="58"/>
  <c r="J158" i="58"/>
  <c r="I158" i="58"/>
  <c r="G158" i="58"/>
  <c r="F158" i="58"/>
  <c r="E158"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8" i="58"/>
  <c r="O138" i="58"/>
  <c r="N138" i="58"/>
  <c r="M138" i="58"/>
  <c r="L138" i="58"/>
  <c r="K138" i="58"/>
  <c r="J138" i="58"/>
  <c r="I138" i="58"/>
  <c r="G138" i="58"/>
  <c r="F138" i="58"/>
  <c r="E138" i="58"/>
  <c r="P129" i="58"/>
  <c r="O129" i="58"/>
  <c r="N129" i="58"/>
  <c r="M129" i="58"/>
  <c r="L129" i="58"/>
  <c r="K129" i="58"/>
  <c r="J129" i="58"/>
  <c r="I129" i="58"/>
  <c r="G129" i="58"/>
  <c r="F129" i="58"/>
  <c r="E129" i="58"/>
  <c r="P434" i="58"/>
  <c r="O434" i="58"/>
  <c r="N434" i="58"/>
  <c r="M434" i="58"/>
  <c r="L434" i="58"/>
  <c r="K434" i="58"/>
  <c r="J434" i="58"/>
  <c r="I434" i="58"/>
  <c r="G434" i="58"/>
  <c r="F434" i="58"/>
  <c r="E434" i="58"/>
  <c r="P437" i="58"/>
  <c r="O437" i="58"/>
  <c r="N437" i="58"/>
  <c r="M437" i="58"/>
  <c r="L437" i="58"/>
  <c r="K437" i="58"/>
  <c r="J437" i="58"/>
  <c r="I437" i="58"/>
  <c r="G437" i="58"/>
  <c r="F437" i="58"/>
  <c r="E437" i="58"/>
  <c r="P431" i="58"/>
  <c r="O431" i="58"/>
  <c r="N431" i="58"/>
  <c r="M431" i="58"/>
  <c r="L431" i="58"/>
  <c r="K431" i="58"/>
  <c r="J431" i="58"/>
  <c r="I431" i="58"/>
  <c r="G431" i="58"/>
  <c r="F431" i="58"/>
  <c r="E431" i="58"/>
  <c r="P113" i="58"/>
  <c r="O113" i="58"/>
  <c r="N113" i="58"/>
  <c r="M113" i="58"/>
  <c r="L113" i="58"/>
  <c r="K113" i="58"/>
  <c r="J113" i="58"/>
  <c r="I113" i="58"/>
  <c r="G113" i="58"/>
  <c r="F113" i="58"/>
  <c r="E113"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6" i="58"/>
  <c r="O56" i="58"/>
  <c r="N56" i="58"/>
  <c r="M56" i="58"/>
  <c r="L56" i="58"/>
  <c r="K56" i="58"/>
  <c r="J56" i="58"/>
  <c r="I56" i="58"/>
  <c r="G56" i="58"/>
  <c r="F56" i="58"/>
  <c r="E56" i="58"/>
  <c r="P344" i="58"/>
  <c r="O344" i="58"/>
  <c r="N344" i="58"/>
  <c r="M344" i="58"/>
  <c r="L344" i="58"/>
  <c r="K344" i="58"/>
  <c r="J344" i="58"/>
  <c r="I344" i="58"/>
  <c r="G344" i="58"/>
  <c r="F344" i="58"/>
  <c r="E344"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1" i="58"/>
  <c r="O221" i="58"/>
  <c r="N221" i="58"/>
  <c r="M221" i="58"/>
  <c r="L221" i="58"/>
  <c r="K221" i="58"/>
  <c r="J221" i="58"/>
  <c r="I221" i="58"/>
  <c r="G221" i="58"/>
  <c r="F221" i="58"/>
  <c r="E221" i="58"/>
  <c r="P490" i="58"/>
  <c r="O490" i="58"/>
  <c r="N490" i="58"/>
  <c r="M490" i="58"/>
  <c r="L490" i="58"/>
  <c r="K490" i="58"/>
  <c r="J490" i="58"/>
  <c r="I490" i="58"/>
  <c r="G490" i="58"/>
  <c r="F490" i="58"/>
  <c r="E490" i="58"/>
  <c r="P476" i="58"/>
  <c r="O476" i="58"/>
  <c r="N476" i="58"/>
  <c r="M476" i="58"/>
  <c r="L476" i="58"/>
  <c r="K476" i="58"/>
  <c r="J476" i="58"/>
  <c r="I476" i="58"/>
  <c r="G476" i="58"/>
  <c r="F476" i="58"/>
  <c r="E476" i="58"/>
  <c r="P478" i="58"/>
  <c r="O478" i="58"/>
  <c r="N478" i="58"/>
  <c r="M478" i="58"/>
  <c r="L478" i="58"/>
  <c r="K478" i="58"/>
  <c r="J478" i="58"/>
  <c r="I478" i="58"/>
  <c r="G478" i="58"/>
  <c r="F478" i="58"/>
  <c r="E478" i="58"/>
  <c r="P461" i="58"/>
  <c r="O461" i="58"/>
  <c r="N461" i="58"/>
  <c r="M461" i="58"/>
  <c r="L461" i="58"/>
  <c r="K461" i="58"/>
  <c r="J461" i="58"/>
  <c r="I461" i="58"/>
  <c r="G461" i="58"/>
  <c r="F461" i="58"/>
  <c r="E461" i="58"/>
  <c r="P473" i="58"/>
  <c r="O473" i="58"/>
  <c r="N473" i="58"/>
  <c r="M473" i="58"/>
  <c r="L473" i="58"/>
  <c r="K473" i="58"/>
  <c r="J473" i="58"/>
  <c r="I473" i="58"/>
  <c r="G473" i="58"/>
  <c r="F473" i="58"/>
  <c r="E473" i="58"/>
  <c r="P467" i="58"/>
  <c r="O467" i="58"/>
  <c r="N467" i="58"/>
  <c r="M467" i="58"/>
  <c r="L467" i="58"/>
  <c r="K467" i="58"/>
  <c r="J467" i="58"/>
  <c r="I467" i="58"/>
  <c r="G467" i="58"/>
  <c r="F467" i="58"/>
  <c r="E467" i="58"/>
  <c r="P170" i="58"/>
  <c r="O170" i="58"/>
  <c r="N170" i="58"/>
  <c r="M170" i="58"/>
  <c r="L170" i="58"/>
  <c r="K170" i="58"/>
  <c r="J170" i="58"/>
  <c r="I170" i="58"/>
  <c r="G170" i="58"/>
  <c r="F170" i="58"/>
  <c r="E170" i="58"/>
  <c r="P432" i="58"/>
  <c r="O432" i="58"/>
  <c r="N432" i="58"/>
  <c r="M432" i="58"/>
  <c r="L432" i="58"/>
  <c r="K432" i="58"/>
  <c r="J432" i="58"/>
  <c r="I432" i="58"/>
  <c r="G432" i="58"/>
  <c r="F432" i="58"/>
  <c r="E432" i="58"/>
  <c r="P435" i="58"/>
  <c r="O435" i="58"/>
  <c r="N435" i="58"/>
  <c r="M435" i="58"/>
  <c r="L435" i="58"/>
  <c r="K435" i="58"/>
  <c r="J435" i="58"/>
  <c r="I435" i="58"/>
  <c r="G435" i="58"/>
  <c r="F435" i="58"/>
  <c r="E435" i="58"/>
  <c r="P443" i="58"/>
  <c r="O443" i="58"/>
  <c r="N443" i="58"/>
  <c r="M443" i="58"/>
  <c r="L443" i="58"/>
  <c r="K443" i="58"/>
  <c r="J443" i="58"/>
  <c r="I443" i="58"/>
  <c r="G443" i="58"/>
  <c r="F443" i="58"/>
  <c r="E443" i="58"/>
  <c r="P126" i="58"/>
  <c r="O126" i="58"/>
  <c r="N126" i="58"/>
  <c r="M126" i="58"/>
  <c r="L126" i="58"/>
  <c r="K126" i="58"/>
  <c r="J126" i="58"/>
  <c r="I126" i="58"/>
  <c r="G126" i="58"/>
  <c r="F126" i="58"/>
  <c r="E126" i="58"/>
  <c r="P416" i="58"/>
  <c r="O416" i="58"/>
  <c r="N416" i="58"/>
  <c r="M416" i="58"/>
  <c r="L416" i="58"/>
  <c r="K416" i="58"/>
  <c r="J416" i="58"/>
  <c r="I416" i="58"/>
  <c r="G416" i="58"/>
  <c r="F416" i="58"/>
  <c r="E416" i="58"/>
  <c r="P413" i="58"/>
  <c r="O413" i="58"/>
  <c r="N413" i="58"/>
  <c r="M413" i="58"/>
  <c r="L413" i="58"/>
  <c r="K413" i="58"/>
  <c r="J413" i="58"/>
  <c r="I413" i="58"/>
  <c r="G413" i="58"/>
  <c r="F413" i="58"/>
  <c r="E413" i="58"/>
  <c r="P406" i="58"/>
  <c r="O406" i="58"/>
  <c r="N406" i="58"/>
  <c r="M406" i="58"/>
  <c r="L406" i="58"/>
  <c r="K406" i="58"/>
  <c r="J406" i="58"/>
  <c r="I406" i="58"/>
  <c r="G406" i="58"/>
  <c r="F406" i="58"/>
  <c r="E406"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8" i="58"/>
  <c r="O88" i="58"/>
  <c r="N88" i="58"/>
  <c r="M88" i="58"/>
  <c r="L88" i="58"/>
  <c r="K88" i="58"/>
  <c r="J88" i="58"/>
  <c r="I88" i="58"/>
  <c r="G88" i="58"/>
  <c r="F88" i="58"/>
  <c r="E88" i="58"/>
  <c r="P391" i="58"/>
  <c r="O391" i="58"/>
  <c r="N391" i="58"/>
  <c r="M391" i="58"/>
  <c r="L391" i="58"/>
  <c r="K391" i="58"/>
  <c r="J391" i="58"/>
  <c r="I391" i="58"/>
  <c r="G391" i="58"/>
  <c r="F391" i="58"/>
  <c r="E391" i="58"/>
  <c r="P396" i="58"/>
  <c r="O396" i="58"/>
  <c r="N396" i="58"/>
  <c r="M396" i="58"/>
  <c r="L396" i="58"/>
  <c r="K396" i="58"/>
  <c r="J396" i="58"/>
  <c r="I396" i="58"/>
  <c r="G396" i="58"/>
  <c r="F396" i="58"/>
  <c r="E396" i="58"/>
  <c r="P382" i="58"/>
  <c r="O382" i="58"/>
  <c r="N382" i="58"/>
  <c r="M382" i="58"/>
  <c r="L382" i="58"/>
  <c r="K382" i="58"/>
  <c r="J382" i="58"/>
  <c r="I382" i="58"/>
  <c r="G382" i="58"/>
  <c r="F382" i="58"/>
  <c r="E382" i="58"/>
  <c r="P97" i="58"/>
  <c r="O97" i="58"/>
  <c r="N97" i="58"/>
  <c r="M97" i="58"/>
  <c r="L97" i="58"/>
  <c r="K97" i="58"/>
  <c r="J97" i="58"/>
  <c r="I97" i="58"/>
  <c r="G97" i="58"/>
  <c r="F97" i="58"/>
  <c r="E97" i="58"/>
  <c r="P55" i="58"/>
  <c r="O55" i="58"/>
  <c r="N55" i="58"/>
  <c r="M55" i="58"/>
  <c r="L55" i="58"/>
  <c r="K55" i="58"/>
  <c r="J55" i="58"/>
  <c r="I55" i="58"/>
  <c r="G55" i="58"/>
  <c r="F55" i="58"/>
  <c r="E55" i="58"/>
  <c r="P357" i="58"/>
  <c r="O357" i="58"/>
  <c r="N357" i="58"/>
  <c r="M357" i="58"/>
  <c r="L357" i="58"/>
  <c r="K357" i="58"/>
  <c r="J357" i="58"/>
  <c r="I357" i="58"/>
  <c r="G357" i="58"/>
  <c r="F357" i="58"/>
  <c r="E357" i="58"/>
  <c r="P54" i="58"/>
  <c r="O54" i="58"/>
  <c r="N54" i="58"/>
  <c r="M54" i="58"/>
  <c r="L54" i="58"/>
  <c r="K54" i="58"/>
  <c r="J54" i="58"/>
  <c r="I54" i="58"/>
  <c r="G54" i="58"/>
  <c r="F54" i="58"/>
  <c r="E54" i="58"/>
  <c r="P343" i="58"/>
  <c r="O343" i="58"/>
  <c r="N343" i="58"/>
  <c r="M343" i="58"/>
  <c r="L343" i="58"/>
  <c r="K343" i="58"/>
  <c r="J343" i="58"/>
  <c r="I343" i="58"/>
  <c r="G343" i="58"/>
  <c r="F343" i="58"/>
  <c r="E343" i="58"/>
  <c r="P354" i="58"/>
  <c r="O354" i="58"/>
  <c r="N354" i="58"/>
  <c r="M354" i="58"/>
  <c r="L354" i="58"/>
  <c r="K354" i="58"/>
  <c r="J354" i="58"/>
  <c r="I354" i="58"/>
  <c r="G354" i="58"/>
  <c r="F354" i="58"/>
  <c r="E354" i="58"/>
  <c r="P328" i="58"/>
  <c r="O328" i="58"/>
  <c r="N328" i="58"/>
  <c r="M328" i="58"/>
  <c r="L328" i="58"/>
  <c r="K328" i="58"/>
  <c r="J328" i="58"/>
  <c r="I328" i="58"/>
  <c r="G328" i="58"/>
  <c r="F328" i="58"/>
  <c r="E328" i="58"/>
  <c r="P326" i="58"/>
  <c r="O326" i="58"/>
  <c r="N326" i="58"/>
  <c r="M326" i="58"/>
  <c r="L326" i="58"/>
  <c r="K326" i="58"/>
  <c r="J326" i="58"/>
  <c r="I326" i="58"/>
  <c r="G326" i="58"/>
  <c r="F326" i="58"/>
  <c r="E326" i="58"/>
  <c r="R614" i="58" l="1"/>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2" i="58" l="1"/>
  <c r="Q184" i="58" l="1"/>
  <c r="T184" i="58" s="1"/>
  <c r="Q181" i="58"/>
  <c r="T181" i="58" s="1"/>
  <c r="R184" i="58" l="1"/>
  <c r="R181" i="58"/>
  <c r="Q571" i="58"/>
  <c r="T571" i="58" s="1"/>
  <c r="Q177" i="58"/>
  <c r="T177" i="58" s="1"/>
  <c r="R571" i="58" l="1"/>
  <c r="R177" i="58"/>
  <c r="Q310" i="58"/>
  <c r="T310" i="58" s="1"/>
  <c r="Q574" i="58"/>
  <c r="T574" i="58" s="1"/>
  <c r="Q23" i="58"/>
  <c r="T23" i="58" s="1"/>
  <c r="Q365" i="58"/>
  <c r="T365" i="58" s="1"/>
  <c r="Q185" i="58"/>
  <c r="T185" i="58" s="1"/>
  <c r="Q153" i="58"/>
  <c r="T153" i="58" s="1"/>
  <c r="Q151" i="58"/>
  <c r="T151" i="58" s="1"/>
  <c r="Q591" i="58"/>
  <c r="T591" i="58" s="1"/>
  <c r="Q592" i="58"/>
  <c r="T592" i="58" s="1"/>
  <c r="Q414" i="58"/>
  <c r="T414" i="58" s="1"/>
  <c r="Q423" i="58"/>
  <c r="T423" i="58" s="1"/>
  <c r="Q397" i="58"/>
  <c r="T397" i="58" s="1"/>
  <c r="Q376" i="58"/>
  <c r="T376" i="58" s="1"/>
  <c r="Q50" i="58"/>
  <c r="T50" i="58" s="1"/>
  <c r="Q307" i="58"/>
  <c r="T307" i="58" s="1"/>
  <c r="Q301" i="58"/>
  <c r="T301" i="58" s="1"/>
  <c r="Q573" i="58"/>
  <c r="T573" i="58" s="1"/>
  <c r="Q295" i="58"/>
  <c r="T295" i="58" s="1"/>
  <c r="Q8" i="58"/>
  <c r="T8" i="58" s="1"/>
  <c r="Q273" i="58"/>
  <c r="T273" i="58" s="1"/>
  <c r="Q355" i="58"/>
  <c r="T355" i="58" s="1"/>
  <c r="Q19" i="58"/>
  <c r="T19" i="58" s="1"/>
  <c r="Q14" i="58"/>
  <c r="T14" i="58" s="1"/>
  <c r="Q576" i="58"/>
  <c r="T576" i="58" s="1"/>
  <c r="Q534" i="58"/>
  <c r="T534" i="58" s="1"/>
  <c r="Q284" i="58"/>
  <c r="T284" i="58" s="1"/>
  <c r="Q16" i="58"/>
  <c r="T16" i="58" s="1"/>
  <c r="Q418" i="58"/>
  <c r="T418" i="58" s="1"/>
  <c r="Q96" i="58"/>
  <c r="T96" i="58" s="1"/>
  <c r="Q525" i="58"/>
  <c r="T525" i="58" s="1"/>
  <c r="Q552" i="58"/>
  <c r="T552" i="58" s="1"/>
  <c r="Q471" i="58"/>
  <c r="T471" i="58" s="1"/>
  <c r="Q549" i="58"/>
  <c r="T549" i="58" s="1"/>
  <c r="Q459" i="58"/>
  <c r="T459" i="58" s="1"/>
  <c r="Q447" i="58"/>
  <c r="T447" i="58" s="1"/>
  <c r="Q543" i="58"/>
  <c r="T543" i="58" s="1"/>
  <c r="Q317" i="58"/>
  <c r="T317" i="58" s="1"/>
  <c r="Q108" i="58"/>
  <c r="T108" i="58" s="1"/>
  <c r="Q86" i="58"/>
  <c r="T86" i="58" s="1"/>
  <c r="Q383" i="58"/>
  <c r="T383" i="58" s="1"/>
  <c r="Q378" i="58"/>
  <c r="T378" i="58" s="1"/>
  <c r="Q72" i="58"/>
  <c r="T72" i="58" s="1"/>
  <c r="Q66" i="58"/>
  <c r="T66" i="58" s="1"/>
  <c r="Q375" i="58"/>
  <c r="T375" i="58" s="1"/>
  <c r="Q35" i="58"/>
  <c r="T35" i="58" s="1"/>
  <c r="Q416" i="58"/>
  <c r="T416" i="58" s="1"/>
  <c r="Q78" i="58"/>
  <c r="T78" i="58" s="1"/>
  <c r="Q87" i="58"/>
  <c r="T87" i="58" s="1"/>
  <c r="Q161" i="58"/>
  <c r="T161" i="58" s="1"/>
  <c r="Q539" i="58"/>
  <c r="T539" i="58" s="1"/>
  <c r="Q611" i="58"/>
  <c r="T611" i="58" s="1"/>
  <c r="Q610" i="58"/>
  <c r="T610" i="58" s="1"/>
  <c r="Q609" i="58"/>
  <c r="T609" i="58" s="1"/>
  <c r="Q607" i="58"/>
  <c r="T607" i="58" s="1"/>
  <c r="Q606" i="58"/>
  <c r="T606" i="58" s="1"/>
  <c r="Q4" i="58"/>
  <c r="T4" i="58" s="1"/>
  <c r="Q487" i="58"/>
  <c r="T487" i="58" s="1"/>
  <c r="Q455" i="58"/>
  <c r="T455" i="58" s="1"/>
  <c r="Q340" i="58"/>
  <c r="T340" i="58" s="1"/>
  <c r="Q222" i="58"/>
  <c r="T222" i="58" s="1"/>
  <c r="Q498" i="58"/>
  <c r="T498" i="58" s="1"/>
  <c r="Q220" i="58"/>
  <c r="T220" i="58" s="1"/>
  <c r="Q553" i="58"/>
  <c r="T553" i="58" s="1"/>
  <c r="Q260" i="58"/>
  <c r="T260" i="58" s="1"/>
  <c r="Q217" i="58"/>
  <c r="T217" i="58" s="1"/>
  <c r="Q253" i="58"/>
  <c r="T253" i="58" s="1"/>
  <c r="Q255" i="58"/>
  <c r="T255" i="58" s="1"/>
  <c r="Q245" i="58"/>
  <c r="T245" i="58" s="1"/>
  <c r="Q180" i="58"/>
  <c r="T180" i="58" s="1"/>
  <c r="Q158" i="58"/>
  <c r="T158" i="58" s="1"/>
  <c r="Q510" i="58"/>
  <c r="T510" i="58" s="1"/>
  <c r="P312" i="58"/>
  <c r="O312" i="58"/>
  <c r="N312" i="58"/>
  <c r="M312" i="58"/>
  <c r="L312" i="58"/>
  <c r="K312" i="58"/>
  <c r="J312" i="58"/>
  <c r="I312" i="58"/>
  <c r="F312" i="58"/>
  <c r="E312" i="58"/>
  <c r="Q312" i="58" s="1"/>
  <c r="T312" i="58" s="1"/>
  <c r="Q264" i="58"/>
  <c r="R264" i="58" s="1"/>
  <c r="Q205" i="58"/>
  <c r="T205" i="58" s="1"/>
  <c r="Q521" i="58"/>
  <c r="R521" i="58" s="1"/>
  <c r="Q167" i="58"/>
  <c r="T167" i="58" s="1"/>
  <c r="Q99" i="58"/>
  <c r="T99" i="58" s="1"/>
  <c r="Q278" i="58"/>
  <c r="T278" i="58" s="1"/>
  <c r="Q429" i="58"/>
  <c r="T429" i="58" s="1"/>
  <c r="Q486" i="58"/>
  <c r="T486" i="58" s="1"/>
  <c r="Q214" i="58"/>
  <c r="T214" i="58" s="1"/>
  <c r="Q128" i="58"/>
  <c r="T128" i="58" s="1"/>
  <c r="Q469" i="58"/>
  <c r="T469" i="58" s="1"/>
  <c r="Q209" i="58"/>
  <c r="T209" i="58" s="1"/>
  <c r="Q451" i="58"/>
  <c r="T451" i="58" s="1"/>
  <c r="Q75" i="58"/>
  <c r="T75" i="58" s="1"/>
  <c r="Q186" i="58"/>
  <c r="T186" i="58" s="1"/>
  <c r="Q123" i="58"/>
  <c r="T123" i="58" s="1"/>
  <c r="Q225" i="58"/>
  <c r="T225" i="58" s="1"/>
  <c r="Q17" i="58"/>
  <c r="T17" i="58" s="1"/>
  <c r="Q112" i="58"/>
  <c r="T112" i="58" s="1"/>
  <c r="Q388" i="58"/>
  <c r="T388" i="58" s="1"/>
  <c r="Q208" i="58"/>
  <c r="T208" i="58" s="1"/>
  <c r="Q474" i="58"/>
  <c r="T474" i="58" s="1"/>
  <c r="Q483" i="58"/>
  <c r="T483" i="58" s="1"/>
  <c r="Q197" i="58"/>
  <c r="T197" i="58" s="1"/>
  <c r="Q140" i="58"/>
  <c r="T140" i="58" s="1"/>
  <c r="Q546" i="58"/>
  <c r="T546" i="58" s="1"/>
  <c r="Q276" i="58"/>
  <c r="T276" i="58" s="1"/>
  <c r="Q428" i="58"/>
  <c r="T428" i="58" s="1"/>
  <c r="Q538" i="58"/>
  <c r="T538" i="58" s="1"/>
  <c r="Q454" i="58"/>
  <c r="T454" i="58" s="1"/>
  <c r="Q518" i="58"/>
  <c r="T518" i="58" s="1"/>
  <c r="Q239" i="58"/>
  <c r="T239" i="58" s="1"/>
  <c r="Q251" i="58"/>
  <c r="T251" i="58" s="1"/>
  <c r="Q101" i="58"/>
  <c r="T101" i="58" s="1"/>
  <c r="Q587" i="58"/>
  <c r="T587" i="58" s="1"/>
  <c r="Q558" i="58"/>
  <c r="T558" i="58" s="1"/>
  <c r="Q371" i="58"/>
  <c r="T371" i="58" s="1"/>
  <c r="Q155" i="58"/>
  <c r="T155" i="58" s="1"/>
  <c r="Q462" i="58"/>
  <c r="T462" i="58" s="1"/>
  <c r="Q503" i="58"/>
  <c r="T503" i="58" s="1"/>
  <c r="Q500" i="58"/>
  <c r="T500" i="58" s="1"/>
  <c r="Q132" i="58"/>
  <c r="T132" i="58" s="1"/>
  <c r="Q505" i="58"/>
  <c r="T505" i="58" s="1"/>
  <c r="Q263" i="58"/>
  <c r="T263" i="58" s="1"/>
  <c r="Q492" i="58"/>
  <c r="T492" i="58" s="1"/>
  <c r="Q497" i="58"/>
  <c r="T497" i="58" s="1"/>
  <c r="Q514" i="58"/>
  <c r="T514" i="58" s="1"/>
  <c r="Q491" i="58"/>
  <c r="T491" i="58" s="1"/>
  <c r="Q252" i="58"/>
  <c r="T252" i="58" s="1"/>
  <c r="Q507" i="58"/>
  <c r="T507" i="58" s="1"/>
  <c r="Q512" i="58"/>
  <c r="T512" i="58" s="1"/>
  <c r="Q178" i="58"/>
  <c r="T178" i="58" s="1"/>
  <c r="Q464" i="58"/>
  <c r="T464" i="58" s="1"/>
  <c r="Q254" i="58"/>
  <c r="T254" i="58" s="1"/>
  <c r="Q250" i="58"/>
  <c r="T250" i="58" s="1"/>
  <c r="Q227" i="58"/>
  <c r="T227" i="58" s="1"/>
  <c r="Q229" i="58"/>
  <c r="T229" i="58" s="1"/>
  <c r="Q203" i="58"/>
  <c r="T203" i="58" s="1"/>
  <c r="Q189" i="58"/>
  <c r="T189" i="58" s="1"/>
  <c r="Q226" i="58"/>
  <c r="T226" i="58" s="1"/>
  <c r="Q232" i="58"/>
  <c r="T232" i="58" s="1"/>
  <c r="Q248" i="58"/>
  <c r="T248" i="58" s="1"/>
  <c r="Q236" i="58"/>
  <c r="T236" i="58" s="1"/>
  <c r="Q202" i="58"/>
  <c r="T202" i="58" s="1"/>
  <c r="Q561" i="58"/>
  <c r="T561" i="58" s="1"/>
  <c r="Q304" i="58"/>
  <c r="T304" i="58" s="1"/>
  <c r="Q334" i="58"/>
  <c r="T334" i="58" s="1"/>
  <c r="Q68" i="58"/>
  <c r="T68" i="58" s="1"/>
  <c r="Q381" i="58"/>
  <c r="T381" i="58" s="1"/>
  <c r="Q298" i="58"/>
  <c r="T298" i="58" s="1"/>
  <c r="Q305" i="58"/>
  <c r="T305" i="58" s="1"/>
  <c r="Q300" i="58"/>
  <c r="T300" i="58" s="1"/>
  <c r="Q280" i="58"/>
  <c r="T280" i="58" s="1"/>
  <c r="Q393" i="58"/>
  <c r="T393" i="58" s="1"/>
  <c r="Q438" i="58"/>
  <c r="T438" i="58" s="1"/>
  <c r="Q421" i="58"/>
  <c r="T421" i="58" s="1"/>
  <c r="Q306" i="58"/>
  <c r="T306" i="58" s="1"/>
  <c r="Q327" i="58"/>
  <c r="T327" i="58" s="1"/>
  <c r="Q351" i="58"/>
  <c r="T351" i="58" s="1"/>
  <c r="Q356" i="58"/>
  <c r="T356" i="58" s="1"/>
  <c r="Q12" i="58"/>
  <c r="T12" i="58" s="1"/>
  <c r="Q321" i="58"/>
  <c r="T321" i="58" s="1"/>
  <c r="Q277" i="58"/>
  <c r="T277" i="58" s="1"/>
  <c r="Q445" i="58"/>
  <c r="T445" i="58" s="1"/>
  <c r="Q293" i="58"/>
  <c r="T293" i="58" s="1"/>
  <c r="Q71" i="58"/>
  <c r="T71" i="58" s="1"/>
  <c r="Q466" i="58"/>
  <c r="T466" i="58" s="1"/>
  <c r="Q516" i="58"/>
  <c r="T516" i="58" s="1"/>
  <c r="Q377" i="58"/>
  <c r="T377" i="58" s="1"/>
  <c r="Q411" i="58"/>
  <c r="T411" i="58" s="1"/>
  <c r="Q39" i="58"/>
  <c r="T39" i="58" s="1"/>
  <c r="Q369" i="58"/>
  <c r="T369" i="58" s="1"/>
  <c r="Q182" i="58"/>
  <c r="T182" i="58" s="1"/>
  <c r="Q215" i="58"/>
  <c r="T215" i="58" s="1"/>
  <c r="Q598" i="58"/>
  <c r="T598" i="58" s="1"/>
  <c r="Q47" i="58"/>
  <c r="T47" i="58" s="1"/>
  <c r="Q506" i="58"/>
  <c r="T506" i="58" s="1"/>
  <c r="Q231" i="58"/>
  <c r="T231" i="58" s="1"/>
  <c r="Q595" i="58"/>
  <c r="T595" i="58" s="1"/>
  <c r="Q479" i="58"/>
  <c r="T479" i="58" s="1"/>
  <c r="Q243" i="58"/>
  <c r="T243" i="58" s="1"/>
  <c r="Q580" i="58"/>
  <c r="T580" i="58" s="1"/>
  <c r="Q36" i="58"/>
  <c r="T36" i="58" s="1"/>
  <c r="Q578" i="58"/>
  <c r="T578" i="58" s="1"/>
  <c r="Q85" i="58"/>
  <c r="T85" i="58" s="1"/>
  <c r="Q256" i="58"/>
  <c r="T256" i="58" s="1"/>
  <c r="Q262" i="58"/>
  <c r="T262" i="58" s="1"/>
  <c r="Q163" i="58"/>
  <c r="T163" i="58" s="1"/>
  <c r="Q586" i="58"/>
  <c r="T586" i="58" s="1"/>
  <c r="Q530" i="58"/>
  <c r="T530" i="58" s="1"/>
  <c r="Q565" i="58"/>
  <c r="T565" i="58" s="1"/>
  <c r="Q567" i="58"/>
  <c r="T567" i="58" s="1"/>
  <c r="Q555" i="58"/>
  <c r="T555" i="58" s="1"/>
  <c r="Q249" i="58"/>
  <c r="T249" i="58" s="1"/>
  <c r="Q596" i="58"/>
  <c r="T596" i="58" s="1"/>
  <c r="Q472" i="58"/>
  <c r="T472" i="58" s="1"/>
  <c r="Q502" i="58"/>
  <c r="T502" i="58" s="1"/>
  <c r="Q603" i="58"/>
  <c r="T603" i="58" s="1"/>
  <c r="Q433" i="58"/>
  <c r="T433" i="58" s="1"/>
  <c r="Q420" i="58"/>
  <c r="T420" i="58" s="1"/>
  <c r="Q52" i="58"/>
  <c r="T52" i="58" s="1"/>
  <c r="Q353" i="58"/>
  <c r="T353" i="58" s="1"/>
  <c r="Q30" i="58"/>
  <c r="T30" i="58" s="1"/>
  <c r="Q403" i="58"/>
  <c r="T403" i="58" s="1"/>
  <c r="Q468" i="58"/>
  <c r="T468" i="58" s="1"/>
  <c r="Q187" i="58"/>
  <c r="T187" i="58" s="1"/>
  <c r="Q175" i="58"/>
  <c r="T175" i="58" s="1"/>
  <c r="Q210" i="58"/>
  <c r="T210" i="58" s="1"/>
  <c r="Q211" i="58"/>
  <c r="T211" i="58" s="1"/>
  <c r="Q470" i="58"/>
  <c r="T470" i="58" s="1"/>
  <c r="Q556" i="58"/>
  <c r="T556" i="58" s="1"/>
  <c r="Q76" i="58"/>
  <c r="T76" i="58" s="1"/>
  <c r="Q120" i="58"/>
  <c r="T120" i="58" s="1"/>
  <c r="Q568" i="58"/>
  <c r="R568" i="58" s="1"/>
  <c r="Q504" i="58"/>
  <c r="T504" i="58" s="1"/>
  <c r="Q62" i="58"/>
  <c r="T62" i="58" s="1"/>
  <c r="Q331" i="58"/>
  <c r="T331" i="58" s="1"/>
  <c r="Q495" i="58"/>
  <c r="T495" i="58" s="1"/>
  <c r="Q475" i="58"/>
  <c r="T475" i="58" s="1"/>
  <c r="Q336" i="58"/>
  <c r="T336" i="58" s="1"/>
  <c r="Q436" i="58"/>
  <c r="T436" i="58" s="1"/>
  <c r="Q456" i="58"/>
  <c r="T456" i="58" s="1"/>
  <c r="Q385" i="58"/>
  <c r="T385" i="58" s="1"/>
  <c r="Q28" i="58"/>
  <c r="T28" i="58" s="1"/>
  <c r="Q347" i="58"/>
  <c r="T347" i="58" s="1"/>
  <c r="Q430" i="58"/>
  <c r="T430" i="58" s="1"/>
  <c r="Q247" i="58"/>
  <c r="T247" i="58" s="1"/>
  <c r="Q283" i="58"/>
  <c r="T283" i="58" s="1"/>
  <c r="Q172" i="58"/>
  <c r="T172" i="58" s="1"/>
  <c r="Q139" i="58"/>
  <c r="T139" i="58" s="1"/>
  <c r="Q32" i="58"/>
  <c r="T32" i="58" s="1"/>
  <c r="Q103" i="58"/>
  <c r="T103" i="58" s="1"/>
  <c r="Q489" i="58"/>
  <c r="T489" i="58" s="1"/>
  <c r="Q130" i="58"/>
  <c r="T130" i="58" s="1"/>
  <c r="Q91" i="58"/>
  <c r="T91" i="58" s="1"/>
  <c r="Q548" i="58"/>
  <c r="T548" i="58" s="1"/>
  <c r="Q166" i="58"/>
  <c r="T166" i="58" s="1"/>
  <c r="Q235" i="58"/>
  <c r="T235" i="58" s="1"/>
  <c r="Q536" i="58"/>
  <c r="T536" i="58" s="1"/>
  <c r="Q7" i="58"/>
  <c r="T7" i="58" s="1"/>
  <c r="Q149" i="58"/>
  <c r="T149" i="58" s="1"/>
  <c r="Q602" i="58"/>
  <c r="T602" i="58" s="1"/>
  <c r="Q164" i="58"/>
  <c r="T164" i="58" s="1"/>
  <c r="Q563" i="58"/>
  <c r="T563" i="58" s="1"/>
  <c r="Q219" i="58"/>
  <c r="T219" i="58" s="1"/>
  <c r="Q204" i="58"/>
  <c r="T204" i="58" s="1"/>
  <c r="Q179" i="58"/>
  <c r="T179" i="58" s="1"/>
  <c r="Q98" i="58"/>
  <c r="T98" i="58" s="1"/>
  <c r="Q559" i="58"/>
  <c r="T559" i="58" s="1"/>
  <c r="Q105" i="58"/>
  <c r="T105" i="58" s="1"/>
  <c r="Q40" i="58"/>
  <c r="T40" i="58" s="1"/>
  <c r="Q551" i="58"/>
  <c r="T551" i="58" s="1"/>
  <c r="Q601" i="58"/>
  <c r="T601" i="58" s="1"/>
  <c r="Q599" i="58"/>
  <c r="T599" i="58" s="1"/>
  <c r="Q218" i="58"/>
  <c r="T218" i="58" s="1"/>
  <c r="Q238" i="58"/>
  <c r="T238" i="58" s="1"/>
  <c r="Q404" i="58"/>
  <c r="T404" i="58" s="1"/>
  <c r="Q373" i="58"/>
  <c r="T373" i="58" s="1"/>
  <c r="Q494" i="58"/>
  <c r="T494" i="58" s="1"/>
  <c r="Q121" i="58"/>
  <c r="T121" i="58" s="1"/>
  <c r="Q366" i="58"/>
  <c r="T366" i="58" s="1"/>
  <c r="Q319" i="58"/>
  <c r="T319" i="58" s="1"/>
  <c r="Q330" i="58"/>
  <c r="T330" i="58" s="1"/>
  <c r="Q441" i="58"/>
  <c r="T441" i="58" s="1"/>
  <c r="Q188" i="58"/>
  <c r="T188" i="58" s="1"/>
  <c r="Q70" i="58"/>
  <c r="T70" i="58" s="1"/>
  <c r="Q127" i="58"/>
  <c r="T127" i="58" s="1"/>
  <c r="Q545" i="58"/>
  <c r="T545" i="58" s="1"/>
  <c r="Q554" i="58"/>
  <c r="T554" i="58" s="1"/>
  <c r="Q550" i="58"/>
  <c r="T550" i="58" s="1"/>
  <c r="Q600" i="58"/>
  <c r="T600" i="58" s="1"/>
  <c r="Q345" i="58"/>
  <c r="T345" i="58" s="1"/>
  <c r="Q346" i="58"/>
  <c r="T346" i="58" s="1"/>
  <c r="Q337" i="58"/>
  <c r="T337" i="58" s="1"/>
  <c r="Q77" i="58"/>
  <c r="T77" i="58" s="1"/>
  <c r="Q513" i="58"/>
  <c r="T513" i="58" s="1"/>
  <c r="Q409" i="58"/>
  <c r="T409" i="58" s="1"/>
  <c r="Q450" i="58"/>
  <c r="T450" i="58" s="1"/>
  <c r="Q588" i="58"/>
  <c r="T588" i="58" s="1"/>
  <c r="Q358" i="58"/>
  <c r="T358" i="58" s="1"/>
  <c r="Q440" i="58"/>
  <c r="T440" i="58" s="1"/>
  <c r="Q259" i="58"/>
  <c r="T259" i="58" s="1"/>
  <c r="Q350" i="58"/>
  <c r="T350" i="58" s="1"/>
  <c r="Q59" i="58"/>
  <c r="T59" i="58" s="1"/>
  <c r="Q136" i="58"/>
  <c r="T136" i="58" s="1"/>
  <c r="Q484" i="58"/>
  <c r="T484" i="58" s="1"/>
  <c r="Q115" i="58"/>
  <c r="T115" i="58" s="1"/>
  <c r="Q143" i="58"/>
  <c r="T143" i="58" s="1"/>
  <c r="Q122" i="58"/>
  <c r="T122" i="58" s="1"/>
  <c r="Q352" i="58"/>
  <c r="T352" i="58" s="1"/>
  <c r="Q370" i="58"/>
  <c r="T370" i="58" s="1"/>
  <c r="Q212" i="58"/>
  <c r="T212" i="58" s="1"/>
  <c r="Q258" i="58"/>
  <c r="T258" i="58" s="1"/>
  <c r="Q244" i="58"/>
  <c r="T244" i="58" s="1"/>
  <c r="Q118" i="58"/>
  <c r="T118" i="58" s="1"/>
  <c r="Q95" i="58"/>
  <c r="T95" i="58" s="1"/>
  <c r="Q230" i="58"/>
  <c r="T230" i="58" s="1"/>
  <c r="Q144" i="58"/>
  <c r="T144" i="58" s="1"/>
  <c r="Q169" i="58"/>
  <c r="T169" i="58" s="1"/>
  <c r="Q581" i="58"/>
  <c r="T581" i="58" s="1"/>
  <c r="Q200" i="58"/>
  <c r="T200" i="58" s="1"/>
  <c r="Q233" i="58"/>
  <c r="T233" i="58" s="1"/>
  <c r="Q100" i="58"/>
  <c r="T100" i="58" s="1"/>
  <c r="Q142" i="58"/>
  <c r="T142" i="58" s="1"/>
  <c r="Q566" i="58"/>
  <c r="T566" i="58" s="1"/>
  <c r="Q564" i="58"/>
  <c r="T564" i="58" s="1"/>
  <c r="Q488" i="58"/>
  <c r="T488" i="58" s="1"/>
  <c r="Q134" i="58"/>
  <c r="T134" i="58" s="1"/>
  <c r="Q193" i="58"/>
  <c r="T193" i="58" s="1"/>
  <c r="Q585" i="58"/>
  <c r="T585" i="58" s="1"/>
  <c r="Q442" i="58"/>
  <c r="T442" i="58" s="1"/>
  <c r="Q477" i="58"/>
  <c r="T477" i="58" s="1"/>
  <c r="Q131" i="58"/>
  <c r="T131" i="58" s="1"/>
  <c r="Q453" i="58"/>
  <c r="T453" i="58" s="1"/>
  <c r="Q146" i="58"/>
  <c r="T146" i="58" s="1"/>
  <c r="Q542" i="58"/>
  <c r="T542" i="58" s="1"/>
  <c r="Q110" i="58"/>
  <c r="T110" i="58" s="1"/>
  <c r="Q268" i="58"/>
  <c r="T268" i="58" s="1"/>
  <c r="Q269" i="58"/>
  <c r="T269" i="58" s="1"/>
  <c r="Q520" i="58"/>
  <c r="T520" i="58" s="1"/>
  <c r="Q519" i="58"/>
  <c r="T519" i="58" s="1"/>
  <c r="Q67" i="58"/>
  <c r="T67" i="58" s="1"/>
  <c r="Q162" i="58"/>
  <c r="T162" i="58" s="1"/>
  <c r="Q63" i="58"/>
  <c r="T63" i="58" s="1"/>
  <c r="Q496" i="58"/>
  <c r="T496" i="58" s="1"/>
  <c r="Q405" i="58"/>
  <c r="T405" i="58" s="1"/>
  <c r="Q482" i="58"/>
  <c r="T482" i="58" s="1"/>
  <c r="Q517" i="58"/>
  <c r="T517" i="58" s="1"/>
  <c r="Q532" i="58"/>
  <c r="T532" i="58" s="1"/>
  <c r="Q234" i="58"/>
  <c r="T234" i="58" s="1"/>
  <c r="Q439" i="58"/>
  <c r="T439" i="58" s="1"/>
  <c r="Q223" i="58"/>
  <c r="T223" i="58" s="1"/>
  <c r="Q213" i="58"/>
  <c r="T213" i="58" s="1"/>
  <c r="Q199" i="58"/>
  <c r="T199" i="58" s="1"/>
  <c r="Q228" i="58"/>
  <c r="T228" i="58" s="1"/>
  <c r="Q557" i="58"/>
  <c r="T557" i="58" s="1"/>
  <c r="Q458" i="58"/>
  <c r="T458" i="58" s="1"/>
  <c r="Q201" i="58"/>
  <c r="T201" i="58" s="1"/>
  <c r="Q29" i="58"/>
  <c r="T29" i="58" s="1"/>
  <c r="Q257" i="58"/>
  <c r="T257" i="58" s="1"/>
  <c r="Q124" i="58"/>
  <c r="T124" i="58" s="1"/>
  <c r="Q399" i="58"/>
  <c r="T399" i="58" s="1"/>
  <c r="Q481" i="58"/>
  <c r="T481" i="58" s="1"/>
  <c r="Q57" i="58"/>
  <c r="T57" i="58" s="1"/>
  <c r="Q150" i="58"/>
  <c r="T150" i="58" s="1"/>
  <c r="Q116" i="58"/>
  <c r="T116" i="58" s="1"/>
  <c r="Q364" i="58"/>
  <c r="T364" i="58" s="1"/>
  <c r="Q20" i="58"/>
  <c r="T20" i="58" s="1"/>
  <c r="Q194" i="58"/>
  <c r="T194" i="58" s="1"/>
  <c r="Q261" i="58"/>
  <c r="T261" i="58" s="1"/>
  <c r="Q302" i="58"/>
  <c r="T302" i="58" s="1"/>
  <c r="Q207" i="58"/>
  <c r="T207" i="58" s="1"/>
  <c r="Q206" i="58"/>
  <c r="T206" i="58" s="1"/>
  <c r="Q83" i="58"/>
  <c r="T83" i="58" s="1"/>
  <c r="Q448" i="58"/>
  <c r="T448" i="58" s="1"/>
  <c r="Q457" i="58"/>
  <c r="T457" i="58" s="1"/>
  <c r="Q480" i="58"/>
  <c r="T480" i="58" s="1"/>
  <c r="Q597" i="58"/>
  <c r="T597" i="58" s="1"/>
  <c r="Q419" i="58"/>
  <c r="T419" i="58" s="1"/>
  <c r="Q240" i="58"/>
  <c r="T240" i="58" s="1"/>
  <c r="Q224" i="58"/>
  <c r="T224" i="58" s="1"/>
  <c r="Q195" i="58"/>
  <c r="T195" i="58" s="1"/>
  <c r="Q84" i="58"/>
  <c r="T84" i="58" s="1"/>
  <c r="Q562" i="58"/>
  <c r="T562" i="58" s="1"/>
  <c r="Q135" i="58"/>
  <c r="T135" i="58" s="1"/>
  <c r="Q604" i="58"/>
  <c r="R604" i="58" s="1"/>
  <c r="Q605" i="58"/>
  <c r="Q608" i="58"/>
  <c r="T608" i="58" s="1"/>
  <c r="Q612" i="58"/>
  <c r="T612" i="58" s="1"/>
  <c r="R605" i="58" l="1"/>
  <c r="T605" i="58"/>
  <c r="R240" i="58"/>
  <c r="R57" i="58"/>
  <c r="R557" i="58"/>
  <c r="R517" i="58"/>
  <c r="R63" i="58"/>
  <c r="R520" i="58"/>
  <c r="R477" i="58"/>
  <c r="R581" i="58"/>
  <c r="R212" i="58"/>
  <c r="R358" i="58"/>
  <c r="R345" i="58"/>
  <c r="R441" i="58"/>
  <c r="R238" i="58"/>
  <c r="R98" i="58"/>
  <c r="R7" i="58"/>
  <c r="R103" i="58"/>
  <c r="R28" i="58"/>
  <c r="R62" i="58"/>
  <c r="R210" i="58"/>
  <c r="R420" i="58"/>
  <c r="R567" i="58"/>
  <c r="R578" i="58"/>
  <c r="R47" i="58"/>
  <c r="R516" i="58"/>
  <c r="R356" i="58"/>
  <c r="R300" i="58"/>
  <c r="R202" i="58"/>
  <c r="R227" i="58"/>
  <c r="R263" i="58"/>
  <c r="R558" i="58"/>
  <c r="R428" i="58"/>
  <c r="R197" i="58"/>
  <c r="R123" i="58"/>
  <c r="R486" i="58"/>
  <c r="R312" i="58"/>
  <c r="R84" i="58"/>
  <c r="R419" i="58"/>
  <c r="R448" i="58"/>
  <c r="R302" i="58"/>
  <c r="R364" i="58"/>
  <c r="R481" i="58"/>
  <c r="R29" i="58"/>
  <c r="R228" i="58"/>
  <c r="R439" i="58"/>
  <c r="R482" i="58"/>
  <c r="R162" i="58"/>
  <c r="R269" i="58"/>
  <c r="R146" i="58"/>
  <c r="R442" i="58"/>
  <c r="R488" i="58"/>
  <c r="R100" i="58"/>
  <c r="R169" i="58"/>
  <c r="R118" i="58"/>
  <c r="R370" i="58"/>
  <c r="R115" i="58"/>
  <c r="R350" i="58"/>
  <c r="R588" i="58"/>
  <c r="R77" i="58"/>
  <c r="R600" i="58"/>
  <c r="R127" i="58"/>
  <c r="R330" i="58"/>
  <c r="R494" i="58"/>
  <c r="R218" i="58"/>
  <c r="R40" i="58"/>
  <c r="R179" i="58"/>
  <c r="R164" i="58"/>
  <c r="R536" i="58"/>
  <c r="R91" i="58"/>
  <c r="R32" i="58"/>
  <c r="R247" i="58"/>
  <c r="R385" i="58"/>
  <c r="R475" i="58"/>
  <c r="R504" i="58"/>
  <c r="R556" i="58"/>
  <c r="R175" i="58"/>
  <c r="R30" i="58"/>
  <c r="R433" i="58"/>
  <c r="R596" i="58"/>
  <c r="R565" i="58"/>
  <c r="R262" i="58"/>
  <c r="R36" i="58"/>
  <c r="R595" i="58"/>
  <c r="R598" i="58"/>
  <c r="R39" i="58"/>
  <c r="R466" i="58"/>
  <c r="R277" i="58"/>
  <c r="R351" i="58"/>
  <c r="R438" i="58"/>
  <c r="R305" i="58"/>
  <c r="R334" i="58"/>
  <c r="R236" i="58"/>
  <c r="R189" i="58"/>
  <c r="R250" i="58"/>
  <c r="R512" i="58"/>
  <c r="R514" i="58"/>
  <c r="R505" i="58"/>
  <c r="R462" i="58"/>
  <c r="R587" i="58"/>
  <c r="R518" i="58"/>
  <c r="R276" i="58"/>
  <c r="R483" i="58"/>
  <c r="R112" i="58"/>
  <c r="R186" i="58"/>
  <c r="R469" i="58"/>
  <c r="R429" i="58"/>
  <c r="R245" i="58"/>
  <c r="R260" i="58"/>
  <c r="R222" i="58"/>
  <c r="R4" i="58"/>
  <c r="R610" i="58"/>
  <c r="R87" i="58"/>
  <c r="R375" i="58"/>
  <c r="R383" i="58"/>
  <c r="R543" i="58"/>
  <c r="R471" i="58"/>
  <c r="R418" i="58"/>
  <c r="R576" i="58"/>
  <c r="R273" i="58"/>
  <c r="R301" i="58"/>
  <c r="R397" i="58"/>
  <c r="R591" i="58"/>
  <c r="R365" i="58"/>
  <c r="R457" i="58"/>
  <c r="R597" i="58"/>
  <c r="R261" i="58"/>
  <c r="R201" i="58"/>
  <c r="R67" i="58"/>
  <c r="R585" i="58"/>
  <c r="R244" i="58"/>
  <c r="R450" i="58"/>
  <c r="R70" i="58"/>
  <c r="R105" i="58"/>
  <c r="R235" i="58"/>
  <c r="R430" i="58"/>
  <c r="R495" i="58"/>
  <c r="R603" i="58"/>
  <c r="R393" i="58"/>
  <c r="R510" i="58"/>
  <c r="R255" i="58"/>
  <c r="R553" i="58"/>
  <c r="R340" i="58"/>
  <c r="R611" i="58"/>
  <c r="R78" i="58"/>
  <c r="R66" i="58"/>
  <c r="R86" i="58"/>
  <c r="R447" i="58"/>
  <c r="R552" i="58"/>
  <c r="R16" i="58"/>
  <c r="R14" i="58"/>
  <c r="R8" i="58"/>
  <c r="R307" i="58"/>
  <c r="R423" i="58"/>
  <c r="R151" i="58"/>
  <c r="R23" i="58"/>
  <c r="R562" i="58"/>
  <c r="R20" i="58"/>
  <c r="R195" i="58"/>
  <c r="R83" i="58"/>
  <c r="R116" i="58"/>
  <c r="R399" i="58"/>
  <c r="R199" i="58"/>
  <c r="R234" i="58"/>
  <c r="R405" i="58"/>
  <c r="R268" i="58"/>
  <c r="R453" i="58"/>
  <c r="R564" i="58"/>
  <c r="R233" i="58"/>
  <c r="R144" i="58"/>
  <c r="R352" i="58"/>
  <c r="R484" i="58"/>
  <c r="R259" i="58"/>
  <c r="R337" i="58"/>
  <c r="R550" i="58"/>
  <c r="R319" i="58"/>
  <c r="R373" i="58"/>
  <c r="R599" i="58"/>
  <c r="R204" i="58"/>
  <c r="R602" i="58"/>
  <c r="R130" i="58"/>
  <c r="R139" i="58"/>
  <c r="R456" i="58"/>
  <c r="R470" i="58"/>
  <c r="R187" i="58"/>
  <c r="R353" i="58"/>
  <c r="R249" i="58"/>
  <c r="R530" i="58"/>
  <c r="R256" i="58"/>
  <c r="R580" i="58"/>
  <c r="R231" i="58"/>
  <c r="R215" i="58"/>
  <c r="R411" i="58"/>
  <c r="R71" i="58"/>
  <c r="R321" i="58"/>
  <c r="R327" i="58"/>
  <c r="R298" i="58"/>
  <c r="R304" i="58"/>
  <c r="R248" i="58"/>
  <c r="R203" i="58"/>
  <c r="R254" i="58"/>
  <c r="R507" i="58"/>
  <c r="R497" i="58"/>
  <c r="R132" i="58"/>
  <c r="R155" i="58"/>
  <c r="R101" i="58"/>
  <c r="R454" i="58"/>
  <c r="R546" i="58"/>
  <c r="R474" i="58"/>
  <c r="R17" i="58"/>
  <c r="R75" i="58"/>
  <c r="R128" i="58"/>
  <c r="R278" i="58"/>
  <c r="R205" i="58"/>
  <c r="R606" i="58"/>
  <c r="R612" i="58"/>
  <c r="R135" i="58"/>
  <c r="R224" i="58"/>
  <c r="R480" i="58"/>
  <c r="R206" i="58"/>
  <c r="R194" i="58"/>
  <c r="R150" i="58"/>
  <c r="R124" i="58"/>
  <c r="R458" i="58"/>
  <c r="R213" i="58"/>
  <c r="R532" i="58"/>
  <c r="R496" i="58"/>
  <c r="R519" i="58"/>
  <c r="R110" i="58"/>
  <c r="R131" i="58"/>
  <c r="R193" i="58"/>
  <c r="R566" i="58"/>
  <c r="R200" i="58"/>
  <c r="R230" i="58"/>
  <c r="R258" i="58"/>
  <c r="R122" i="58"/>
  <c r="R136" i="58"/>
  <c r="R440" i="58"/>
  <c r="R409" i="58"/>
  <c r="R346" i="58"/>
  <c r="R554" i="58"/>
  <c r="R188" i="58"/>
  <c r="R366" i="58"/>
  <c r="R404" i="58"/>
  <c r="R601" i="58"/>
  <c r="R559" i="58"/>
  <c r="R219" i="58"/>
  <c r="R149" i="58"/>
  <c r="R166" i="58"/>
  <c r="R489" i="58"/>
  <c r="R172" i="58"/>
  <c r="R347" i="58"/>
  <c r="R436" i="58"/>
  <c r="R331" i="58"/>
  <c r="R120" i="58"/>
  <c r="R211" i="58"/>
  <c r="R468" i="58"/>
  <c r="R52" i="58"/>
  <c r="R502" i="58"/>
  <c r="R555" i="58"/>
  <c r="R586" i="58"/>
  <c r="R85" i="58"/>
  <c r="R243" i="58"/>
  <c r="R506" i="58"/>
  <c r="R182" i="58"/>
  <c r="R377" i="58"/>
  <c r="R293" i="58"/>
  <c r="R12" i="58"/>
  <c r="R306" i="58"/>
  <c r="R280" i="58"/>
  <c r="R381" i="58"/>
  <c r="R561" i="58"/>
  <c r="R232" i="58"/>
  <c r="R229" i="58"/>
  <c r="R464" i="58"/>
  <c r="R252" i="58"/>
  <c r="R492" i="58"/>
  <c r="R500" i="58"/>
  <c r="R371" i="58"/>
  <c r="R251" i="58"/>
  <c r="R538" i="58"/>
  <c r="R140" i="58"/>
  <c r="R208" i="58"/>
  <c r="R225" i="58"/>
  <c r="R451" i="58"/>
  <c r="R214" i="58"/>
  <c r="R99" i="58"/>
  <c r="R158" i="58"/>
  <c r="R253" i="58"/>
  <c r="R220" i="58"/>
  <c r="R455" i="58"/>
  <c r="R607" i="58"/>
  <c r="R539" i="58"/>
  <c r="R416" i="58"/>
  <c r="R72" i="58"/>
  <c r="R108" i="58"/>
  <c r="R459" i="58"/>
  <c r="R525" i="58"/>
  <c r="R284" i="58"/>
  <c r="R19" i="58"/>
  <c r="R295" i="58"/>
  <c r="R50" i="58"/>
  <c r="R414" i="58"/>
  <c r="R153" i="58"/>
  <c r="R574" i="58"/>
  <c r="R608" i="58"/>
  <c r="R207" i="58"/>
  <c r="R257" i="58"/>
  <c r="R223" i="58"/>
  <c r="R542" i="58"/>
  <c r="R134" i="58"/>
  <c r="R142" i="58"/>
  <c r="R95" i="58"/>
  <c r="R143" i="58"/>
  <c r="R59" i="58"/>
  <c r="R513" i="58"/>
  <c r="R545" i="58"/>
  <c r="R121" i="58"/>
  <c r="R551" i="58"/>
  <c r="R563" i="58"/>
  <c r="R548" i="58"/>
  <c r="R283" i="58"/>
  <c r="R336" i="58"/>
  <c r="R76" i="58"/>
  <c r="R403" i="58"/>
  <c r="R472" i="58"/>
  <c r="R163" i="58"/>
  <c r="R479" i="58"/>
  <c r="R369" i="58"/>
  <c r="R445" i="58"/>
  <c r="R421" i="58"/>
  <c r="R68" i="58"/>
  <c r="R226" i="58"/>
  <c r="R178" i="58"/>
  <c r="R491" i="58"/>
  <c r="R503" i="58"/>
  <c r="R239" i="58"/>
  <c r="R388" i="58"/>
  <c r="R209" i="58"/>
  <c r="R167" i="58"/>
  <c r="R180" i="58"/>
  <c r="R217" i="58"/>
  <c r="R498" i="58"/>
  <c r="R487" i="58"/>
  <c r="R609" i="58"/>
  <c r="R161" i="58"/>
  <c r="R35" i="58"/>
  <c r="R378" i="58"/>
  <c r="R317" i="58"/>
  <c r="R549" i="58"/>
  <c r="R96" i="58"/>
  <c r="R534" i="58"/>
  <c r="R355" i="58"/>
  <c r="R573" i="58"/>
  <c r="R376" i="58"/>
  <c r="R592" i="58"/>
  <c r="R185" i="58"/>
  <c r="R310" i="58"/>
  <c r="Q5" i="58"/>
  <c r="T5" i="58" s="1"/>
  <c r="Q296" i="58"/>
  <c r="T296" i="58" s="1"/>
  <c r="Q333" i="58"/>
  <c r="T333" i="58" s="1"/>
  <c r="Q359" i="58"/>
  <c r="T359" i="58" s="1"/>
  <c r="Q374" i="58"/>
  <c r="T374" i="58" s="1"/>
  <c r="Q368" i="58"/>
  <c r="T368" i="58" s="1"/>
  <c r="Q104" i="58"/>
  <c r="T104" i="58" s="1"/>
  <c r="Q408" i="58"/>
  <c r="T408" i="58" s="1"/>
  <c r="Q427" i="58"/>
  <c r="T427" i="58" s="1"/>
  <c r="Q389" i="58"/>
  <c r="T389" i="58" s="1"/>
  <c r="Q31" i="58"/>
  <c r="T31" i="58" s="1"/>
  <c r="Q37" i="58"/>
  <c r="T37" i="58" s="1"/>
  <c r="Q324" i="58"/>
  <c r="T324" i="58" s="1"/>
  <c r="Q325" i="58"/>
  <c r="T325" i="58" s="1"/>
  <c r="Q41" i="58"/>
  <c r="T41" i="58" s="1"/>
  <c r="Q46" i="58"/>
  <c r="T46" i="58" s="1"/>
  <c r="Q44" i="58"/>
  <c r="T44" i="58" s="1"/>
  <c r="Q53" i="58"/>
  <c r="T53" i="58" s="1"/>
  <c r="Q73" i="58"/>
  <c r="T73" i="58" s="1"/>
  <c r="Q81" i="58"/>
  <c r="T81" i="58" s="1"/>
  <c r="Q387" i="58"/>
  <c r="T387" i="58" s="1"/>
  <c r="Q90" i="58"/>
  <c r="T90" i="58" s="1"/>
  <c r="Q452" i="58"/>
  <c r="T452" i="58" s="1"/>
  <c r="Q148" i="58"/>
  <c r="T148" i="58" s="1"/>
  <c r="Q526" i="58"/>
  <c r="T526" i="58" s="1"/>
  <c r="Q281" i="58"/>
  <c r="T281" i="58" s="1"/>
  <c r="Q318" i="58"/>
  <c r="T318" i="58" s="1"/>
  <c r="Q363" i="58"/>
  <c r="T363" i="58" s="1"/>
  <c r="Q361" i="58"/>
  <c r="T361" i="58" s="1"/>
  <c r="Q444" i="58"/>
  <c r="T444" i="58" s="1"/>
  <c r="Q145" i="58"/>
  <c r="T145" i="58" s="1"/>
  <c r="Q360" i="58"/>
  <c r="T360" i="58" s="1"/>
  <c r="Q372" i="58"/>
  <c r="T372" i="58" s="1"/>
  <c r="Q386" i="58"/>
  <c r="T386" i="58" s="1"/>
  <c r="Q407" i="58"/>
  <c r="T407" i="58" s="1"/>
  <c r="Q311" i="58"/>
  <c r="T311" i="58" s="1"/>
  <c r="Q316" i="58"/>
  <c r="T316" i="58" s="1"/>
  <c r="Q547" i="58"/>
  <c r="T547" i="58" s="1"/>
  <c r="Q107" i="58"/>
  <c r="T107" i="58" s="1"/>
  <c r="Q332" i="58"/>
  <c r="T332" i="58" s="1"/>
  <c r="Q286" i="58"/>
  <c r="T286" i="58" s="1"/>
  <c r="Q137" i="58"/>
  <c r="T137" i="58" s="1"/>
  <c r="Q315" i="58"/>
  <c r="T315" i="58" s="1"/>
  <c r="Q26" i="58"/>
  <c r="T26" i="58" s="1"/>
  <c r="Q339" i="58"/>
  <c r="T339" i="58" s="1"/>
  <c r="Q533" i="58"/>
  <c r="T533" i="58" s="1"/>
  <c r="Q349" i="58"/>
  <c r="T349" i="58" s="1"/>
  <c r="Q79" i="58"/>
  <c r="T79" i="58" s="1"/>
  <c r="Q308" i="58"/>
  <c r="T308" i="58" s="1"/>
  <c r="Q111" i="58"/>
  <c r="T111" i="58" s="1"/>
  <c r="Q141" i="58"/>
  <c r="T141" i="58" s="1"/>
  <c r="Q176" i="58"/>
  <c r="T176" i="58" s="1"/>
  <c r="Q583" i="58"/>
  <c r="T583" i="58" s="1"/>
  <c r="Q384" i="58"/>
  <c r="T384" i="58" s="1"/>
  <c r="Q367" i="58"/>
  <c r="T367" i="58" s="1"/>
  <c r="Q390" i="58"/>
  <c r="T390" i="58" s="1"/>
  <c r="Q509" i="58"/>
  <c r="T509" i="58" s="1"/>
  <c r="Q400" i="58"/>
  <c r="T400" i="58" s="1"/>
  <c r="Q362" i="58"/>
  <c r="T362" i="58" s="1"/>
  <c r="Q535" i="58"/>
  <c r="T535" i="58" s="1"/>
  <c r="Q401" i="58"/>
  <c r="T401" i="58" s="1"/>
  <c r="Q426" i="58"/>
  <c r="T426" i="58" s="1"/>
  <c r="Q117" i="58"/>
  <c r="T117" i="58" s="1"/>
  <c r="Q133" i="58"/>
  <c r="T133" i="58" s="1"/>
  <c r="Q152" i="58"/>
  <c r="T152" i="58" s="1"/>
  <c r="Q171" i="58"/>
  <c r="T171" i="58" s="1"/>
  <c r="Q575" i="58"/>
  <c r="T575" i="58" s="1"/>
  <c r="Q348" i="58"/>
  <c r="T348" i="58" s="1"/>
  <c r="Q125" i="58"/>
  <c r="T125" i="58" s="1"/>
  <c r="Q80" i="58"/>
  <c r="T80" i="58" s="1"/>
  <c r="Q501" i="58"/>
  <c r="T501" i="58" s="1"/>
  <c r="Q3" i="58"/>
  <c r="T3" i="58" s="1"/>
  <c r="Q267" i="58"/>
  <c r="T267" i="58" s="1"/>
  <c r="Q119" i="58"/>
  <c r="T119" i="58" s="1"/>
  <c r="Q27" i="58"/>
  <c r="T27" i="58" s="1"/>
  <c r="Q51" i="58"/>
  <c r="T51" i="58" s="1"/>
  <c r="Q56" i="58"/>
  <c r="T56" i="58" s="1"/>
  <c r="Q437" i="58"/>
  <c r="T437" i="58" s="1"/>
  <c r="Q431" i="58"/>
  <c r="T431" i="58" s="1"/>
  <c r="Q129" i="58"/>
  <c r="T129" i="58" s="1"/>
  <c r="Q138" i="58"/>
  <c r="T138" i="58" s="1"/>
  <c r="Q449" i="58"/>
  <c r="T449" i="58" s="1"/>
  <c r="Q465" i="58"/>
  <c r="T465" i="58" s="1"/>
  <c r="Q45" i="58"/>
  <c r="T45" i="58" s="1"/>
  <c r="Q165" i="58"/>
  <c r="T165" i="58" s="1"/>
  <c r="Q335" i="58"/>
  <c r="T335" i="58" s="1"/>
  <c r="Q49" i="58"/>
  <c r="T49" i="58" s="1"/>
  <c r="Q540" i="58"/>
  <c r="T540" i="58" s="1"/>
  <c r="Q9" i="58"/>
  <c r="T9" i="58" s="1"/>
  <c r="Q22" i="58"/>
  <c r="T22" i="58" s="1"/>
  <c r="Q241" i="58"/>
  <c r="T241" i="58" s="1"/>
  <c r="Q590" i="58"/>
  <c r="T590" i="58" s="1"/>
  <c r="Q593" i="58"/>
  <c r="T593" i="58" s="1"/>
  <c r="Q594" i="58"/>
  <c r="T594" i="58" s="1"/>
  <c r="Q196" i="58"/>
  <c r="T196" i="58" s="1"/>
  <c r="Q342" i="58"/>
  <c r="T342" i="58" s="1"/>
  <c r="Q270" i="58"/>
  <c r="T270" i="58" s="1"/>
  <c r="Q522" i="58"/>
  <c r="T522" i="58" s="1"/>
  <c r="Q523" i="58"/>
  <c r="T523" i="58" s="1"/>
  <c r="Q524" i="58"/>
  <c r="T524" i="58" s="1"/>
  <c r="Q322" i="58"/>
  <c r="T322" i="58" s="1"/>
  <c r="Q279" i="58"/>
  <c r="T279" i="58" s="1"/>
  <c r="Q292" i="58"/>
  <c r="T292" i="58" s="1"/>
  <c r="Q174" i="58"/>
  <c r="T174" i="58" s="1"/>
  <c r="Q299" i="58"/>
  <c r="T299" i="58" s="1"/>
  <c r="Q577" i="58"/>
  <c r="T577" i="58" s="1"/>
  <c r="Q323" i="58"/>
  <c r="T323" i="58" s="1"/>
  <c r="Q43" i="58"/>
  <c r="T43" i="58" s="1"/>
  <c r="Q531" i="58"/>
  <c r="T531" i="58" s="1"/>
  <c r="Q266" i="58"/>
  <c r="T266" i="58" s="1"/>
  <c r="Q272" i="58"/>
  <c r="T272" i="58" s="1"/>
  <c r="Q18" i="58"/>
  <c r="T18" i="58" s="1"/>
  <c r="Q60" i="58"/>
  <c r="T60" i="58" s="1"/>
  <c r="Q584" i="58"/>
  <c r="T584" i="58" s="1"/>
  <c r="Q93" i="58"/>
  <c r="T93" i="58" s="1"/>
  <c r="Q396" i="58"/>
  <c r="T396" i="58" s="1"/>
  <c r="Q94" i="58"/>
  <c r="T94" i="58" s="1"/>
  <c r="Q406" i="58"/>
  <c r="T406" i="58" s="1"/>
  <c r="Q413" i="58"/>
  <c r="T413" i="58" s="1"/>
  <c r="Q467" i="58"/>
  <c r="T467" i="58" s="1"/>
  <c r="Q221" i="58"/>
  <c r="T221" i="58" s="1"/>
  <c r="Q499" i="58"/>
  <c r="T499" i="58" s="1"/>
  <c r="Q242" i="58"/>
  <c r="T242" i="58" s="1"/>
  <c r="Q515" i="58"/>
  <c r="T515" i="58" s="1"/>
  <c r="Q570" i="58"/>
  <c r="T570" i="58" s="1"/>
  <c r="Q33" i="58"/>
  <c r="T33" i="58" s="1"/>
  <c r="Q343" i="58"/>
  <c r="T343" i="58" s="1"/>
  <c r="Q391" i="58"/>
  <c r="T391" i="58" s="1"/>
  <c r="Q392" i="58"/>
  <c r="T392" i="58" s="1"/>
  <c r="Q34" i="58"/>
  <c r="T34" i="58" s="1"/>
  <c r="Q379" i="58"/>
  <c r="T379" i="58" s="1"/>
  <c r="Q156" i="58"/>
  <c r="T156" i="58" s="1"/>
  <c r="Q154" i="58"/>
  <c r="T154" i="58" s="1"/>
  <c r="Q157" i="58"/>
  <c r="T157" i="58" s="1"/>
  <c r="Q198" i="58"/>
  <c r="T198" i="58" s="1"/>
  <c r="Q560" i="58"/>
  <c r="T560" i="58" s="1"/>
  <c r="Q329" i="58"/>
  <c r="T329" i="58" s="1"/>
  <c r="Q65" i="58"/>
  <c r="T65" i="58" s="1"/>
  <c r="Q106" i="58"/>
  <c r="T106" i="58" s="1"/>
  <c r="Q410" i="58"/>
  <c r="T410" i="58" s="1"/>
  <c r="Q114" i="58"/>
  <c r="T114" i="58" s="1"/>
  <c r="Q168" i="58"/>
  <c r="T168" i="58" s="1"/>
  <c r="Q237" i="58"/>
  <c r="T237" i="58" s="1"/>
  <c r="Q572" i="58"/>
  <c r="T572" i="58" s="1"/>
  <c r="Q170" i="58"/>
  <c r="T170" i="58" s="1"/>
  <c r="Q473" i="58"/>
  <c r="T473" i="58" s="1"/>
  <c r="Q461" i="58"/>
  <c r="T461" i="58" s="1"/>
  <c r="Q478" i="58"/>
  <c r="T478" i="58" s="1"/>
  <c r="Q288" i="58"/>
  <c r="T288" i="58" s="1"/>
  <c r="Q424" i="58"/>
  <c r="T424" i="58" s="1"/>
  <c r="Q58" i="58"/>
  <c r="T58" i="58" s="1"/>
  <c r="Q303" i="58"/>
  <c r="T303" i="58" s="1"/>
  <c r="Q529" i="58"/>
  <c r="T529" i="58" s="1"/>
  <c r="Q527" i="58"/>
  <c r="T527" i="58" s="1"/>
  <c r="Q395" i="58"/>
  <c r="T395" i="58" s="1"/>
  <c r="Q89" i="58"/>
  <c r="T89" i="58" s="1"/>
  <c r="Q274" i="58"/>
  <c r="T274" i="58" s="1"/>
  <c r="Q275" i="58"/>
  <c r="T275" i="58" s="1"/>
  <c r="Q13" i="58"/>
  <c r="T13" i="58" s="1"/>
  <c r="Q285" i="58"/>
  <c r="T285" i="58" s="1"/>
  <c r="Q291" i="58"/>
  <c r="T291" i="58" s="1"/>
  <c r="Q21" i="58"/>
  <c r="T21" i="58" s="1"/>
  <c r="Q24" i="58"/>
  <c r="T24" i="58" s="1"/>
  <c r="Q579" i="58"/>
  <c r="T579" i="58" s="1"/>
  <c r="Q48" i="58"/>
  <c r="T48" i="58" s="1"/>
  <c r="Q394" i="58"/>
  <c r="T394" i="58" s="1"/>
  <c r="Q82" i="58"/>
  <c r="T82" i="58" s="1"/>
  <c r="Q69" i="58"/>
  <c r="T69" i="58" s="1"/>
  <c r="Q92" i="58"/>
  <c r="T92" i="58" s="1"/>
  <c r="Q398" i="58"/>
  <c r="T398" i="58" s="1"/>
  <c r="Q589" i="58"/>
  <c r="T589" i="58" s="1"/>
  <c r="Q537" i="58"/>
  <c r="T537" i="58" s="1"/>
  <c r="Q147" i="58"/>
  <c r="T147" i="58" s="1"/>
  <c r="Q160" i="58"/>
  <c r="T160" i="58" s="1"/>
  <c r="Q173" i="58"/>
  <c r="T173" i="58" s="1"/>
  <c r="Q191" i="58"/>
  <c r="T191" i="58" s="1"/>
  <c r="Q282" i="58"/>
  <c r="T282" i="58" s="1"/>
  <c r="Q341" i="58"/>
  <c r="T341" i="58" s="1"/>
  <c r="Q582" i="58"/>
  <c r="T582" i="58" s="1"/>
  <c r="Q74" i="58"/>
  <c r="T74" i="58" s="1"/>
  <c r="Q102" i="58"/>
  <c r="T102" i="58" s="1"/>
  <c r="Q113" i="58"/>
  <c r="T113" i="58" s="1"/>
  <c r="Q326" i="58"/>
  <c r="T326" i="58" s="1"/>
  <c r="Q354" i="58"/>
  <c r="T354" i="58" s="1"/>
  <c r="Q54" i="58"/>
  <c r="T54" i="58" s="1"/>
  <c r="Q357" i="58"/>
  <c r="T357" i="58" s="1"/>
  <c r="Q55" i="58"/>
  <c r="T55" i="58" s="1"/>
  <c r="Q382" i="58"/>
  <c r="T382" i="58" s="1"/>
  <c r="Q97" i="58"/>
  <c r="T97" i="58" s="1"/>
  <c r="Q380" i="58"/>
  <c r="T380" i="58" s="1"/>
  <c r="Q126" i="58"/>
  <c r="T126" i="58" s="1"/>
  <c r="Q443" i="58"/>
  <c r="T443" i="58" s="1"/>
  <c r="Q432" i="58"/>
  <c r="T432" i="58" s="1"/>
  <c r="Q435" i="58"/>
  <c r="T435" i="58" s="1"/>
  <c r="Q476" i="58"/>
  <c r="T476" i="58" s="1"/>
  <c r="Q490" i="58"/>
  <c r="T490" i="58" s="1"/>
  <c r="Q15" i="58"/>
  <c r="T15" i="58" s="1"/>
  <c r="Q338" i="58"/>
  <c r="T338" i="58" s="1"/>
  <c r="Q309" i="58"/>
  <c r="T309" i="58" s="1"/>
  <c r="Q159" i="58"/>
  <c r="T159" i="58" s="1"/>
  <c r="Q485" i="58"/>
  <c r="T485" i="58" s="1"/>
  <c r="Q434" i="58"/>
  <c r="T434" i="58" s="1"/>
  <c r="Q493" i="58"/>
  <c r="T493" i="58" s="1"/>
  <c r="Q463" i="58"/>
  <c r="T463" i="58" s="1"/>
  <c r="Q64" i="58"/>
  <c r="T64" i="58" s="1"/>
  <c r="Q183" i="58"/>
  <c r="T183" i="58" s="1"/>
  <c r="Q402" i="58"/>
  <c r="T402" i="58" s="1"/>
  <c r="Q320" i="58"/>
  <c r="T320" i="58" s="1"/>
  <c r="Q297" i="58"/>
  <c r="T297" i="58" s="1"/>
  <c r="Q42" i="58"/>
  <c r="T42" i="58" s="1"/>
  <c r="Q313" i="58"/>
  <c r="T313" i="58" s="1"/>
  <c r="Q109" i="58"/>
  <c r="T109" i="58" s="1"/>
  <c r="Q287" i="58"/>
  <c r="T287" i="58" s="1"/>
  <c r="Q508" i="58"/>
  <c r="T508" i="58" s="1"/>
  <c r="Q425" i="58"/>
  <c r="T425" i="58" s="1"/>
  <c r="Q290" i="58"/>
  <c r="T290" i="58" s="1"/>
  <c r="Q460" i="58"/>
  <c r="T460" i="58" s="1"/>
  <c r="Q11" i="58"/>
  <c r="T11" i="58" s="1"/>
  <c r="Q190" i="58"/>
  <c r="T190" i="58" s="1"/>
  <c r="Q246" i="58"/>
  <c r="T246" i="58" s="1"/>
  <c r="Q569" i="58"/>
  <c r="T569" i="58" s="1"/>
  <c r="Q38" i="58"/>
  <c r="T38" i="58" s="1"/>
  <c r="Q541" i="58"/>
  <c r="T541" i="58" s="1"/>
  <c r="Q544" i="58"/>
  <c r="T544" i="58" s="1"/>
  <c r="Q88" i="58"/>
  <c r="T88" i="58" s="1"/>
  <c r="Q10" i="58"/>
  <c r="T10" i="58" s="1"/>
  <c r="Q6" i="58"/>
  <c r="T6" i="58" s="1"/>
  <c r="Q289" i="58"/>
  <c r="T289" i="58" s="1"/>
  <c r="Q314" i="58"/>
  <c r="T314" i="58" s="1"/>
  <c r="Q528" i="58"/>
  <c r="T528" i="58" s="1"/>
  <c r="Q25" i="58"/>
  <c r="T25" i="58" s="1"/>
  <c r="Q344" i="58"/>
  <c r="T344" i="58" s="1"/>
  <c r="Q192" i="58"/>
  <c r="T192" i="58" s="1"/>
  <c r="Q294" i="58"/>
  <c r="T294" i="58" s="1"/>
  <c r="Q446" i="58"/>
  <c r="T446" i="58" s="1"/>
  <c r="Q265" i="58"/>
  <c r="T265" i="58" s="1"/>
  <c r="Q511" i="58"/>
  <c r="T511" i="58" s="1"/>
  <c r="Q417" i="58"/>
  <c r="T417" i="58" s="1"/>
  <c r="Q415" i="58"/>
  <c r="T415" i="58" s="1"/>
  <c r="Q412" i="58"/>
  <c r="T412" i="58" s="1"/>
  <c r="Q422" i="58"/>
  <c r="T422" i="58" s="1"/>
  <c r="Q216" i="58"/>
  <c r="T216" i="58" s="1"/>
  <c r="R314" i="58" l="1"/>
  <c r="R297" i="58"/>
  <c r="R15" i="58"/>
  <c r="R97" i="58"/>
  <c r="R102" i="58"/>
  <c r="R147" i="58"/>
  <c r="R48" i="58"/>
  <c r="R274" i="58"/>
  <c r="R288" i="58"/>
  <c r="R114" i="58"/>
  <c r="R154" i="58"/>
  <c r="R392" i="58"/>
  <c r="R221" i="58"/>
  <c r="R60" i="58"/>
  <c r="R299" i="58"/>
  <c r="R270" i="58"/>
  <c r="R9" i="58"/>
  <c r="R138" i="58"/>
  <c r="R267" i="58"/>
  <c r="R152" i="58"/>
  <c r="R509" i="58"/>
  <c r="R308" i="58"/>
  <c r="R286" i="58"/>
  <c r="R372" i="58"/>
  <c r="R44" i="58"/>
  <c r="R427" i="58"/>
  <c r="R412" i="58"/>
  <c r="R265" i="58"/>
  <c r="R344" i="58"/>
  <c r="R289" i="58"/>
  <c r="R544" i="58"/>
  <c r="R246" i="58"/>
  <c r="R290" i="58"/>
  <c r="R109" i="58"/>
  <c r="R320" i="58"/>
  <c r="R463" i="58"/>
  <c r="R159" i="58"/>
  <c r="R490" i="58"/>
  <c r="R443" i="58"/>
  <c r="R382" i="58"/>
  <c r="R354" i="58"/>
  <c r="R74" i="58"/>
  <c r="R191" i="58"/>
  <c r="R537" i="58"/>
  <c r="R69" i="58"/>
  <c r="R579" i="58"/>
  <c r="R285" i="58"/>
  <c r="R89" i="58"/>
  <c r="R303" i="58"/>
  <c r="R478" i="58"/>
  <c r="R572" i="58"/>
  <c r="R410" i="58"/>
  <c r="R560" i="58"/>
  <c r="R156" i="58"/>
  <c r="R391" i="58"/>
  <c r="R515" i="58"/>
  <c r="R467" i="58"/>
  <c r="R396" i="58"/>
  <c r="R18" i="58"/>
  <c r="R43" i="58"/>
  <c r="R174" i="58"/>
  <c r="R524" i="58"/>
  <c r="R342" i="58"/>
  <c r="R590" i="58"/>
  <c r="R540" i="58"/>
  <c r="R45" i="58"/>
  <c r="R129" i="58"/>
  <c r="R51" i="58"/>
  <c r="R3" i="58"/>
  <c r="R348" i="58"/>
  <c r="R133" i="58"/>
  <c r="R535" i="58"/>
  <c r="R390" i="58"/>
  <c r="R176" i="58"/>
  <c r="R79" i="58"/>
  <c r="R26" i="58"/>
  <c r="R332" i="58"/>
  <c r="R311" i="58"/>
  <c r="R360" i="58"/>
  <c r="R363" i="58"/>
  <c r="R148" i="58"/>
  <c r="R81" i="58"/>
  <c r="R46" i="58"/>
  <c r="R37" i="58"/>
  <c r="R408" i="58"/>
  <c r="R359" i="58"/>
  <c r="R422" i="58"/>
  <c r="R192" i="58"/>
  <c r="R460" i="58"/>
  <c r="R415" i="58"/>
  <c r="R6" i="58"/>
  <c r="R190" i="58"/>
  <c r="R402" i="58"/>
  <c r="R476" i="58"/>
  <c r="R326" i="58"/>
  <c r="R173" i="58"/>
  <c r="R24" i="58"/>
  <c r="R58" i="58"/>
  <c r="R106" i="58"/>
  <c r="R343" i="58"/>
  <c r="R413" i="58"/>
  <c r="R272" i="58"/>
  <c r="R523" i="58"/>
  <c r="R241" i="58"/>
  <c r="R465" i="58"/>
  <c r="R27" i="58"/>
  <c r="R117" i="58"/>
  <c r="R141" i="58"/>
  <c r="R315" i="58"/>
  <c r="R407" i="58"/>
  <c r="R452" i="58"/>
  <c r="R31" i="58"/>
  <c r="R333" i="58"/>
  <c r="R511" i="58"/>
  <c r="R88" i="58"/>
  <c r="R64" i="58"/>
  <c r="R446" i="58"/>
  <c r="R25" i="58"/>
  <c r="R541" i="58"/>
  <c r="R425" i="58"/>
  <c r="R313" i="58"/>
  <c r="R493" i="58"/>
  <c r="R309" i="58"/>
  <c r="R126" i="58"/>
  <c r="R55" i="58"/>
  <c r="R582" i="58"/>
  <c r="R589" i="58"/>
  <c r="R82" i="58"/>
  <c r="R13" i="58"/>
  <c r="R395" i="58"/>
  <c r="R461" i="58"/>
  <c r="R237" i="58"/>
  <c r="R198" i="58"/>
  <c r="R379" i="58"/>
  <c r="R242" i="58"/>
  <c r="R93" i="58"/>
  <c r="R323" i="58"/>
  <c r="R292" i="58"/>
  <c r="R196" i="58"/>
  <c r="R49" i="58"/>
  <c r="R431" i="58"/>
  <c r="R501" i="58"/>
  <c r="R575" i="58"/>
  <c r="R362" i="58"/>
  <c r="R367" i="58"/>
  <c r="R349" i="58"/>
  <c r="R107" i="58"/>
  <c r="R145" i="58"/>
  <c r="R318" i="58"/>
  <c r="R73" i="58"/>
  <c r="R41" i="58"/>
  <c r="R104" i="58"/>
  <c r="R216" i="58"/>
  <c r="R417" i="58"/>
  <c r="R294" i="58"/>
  <c r="R528" i="58"/>
  <c r="R10" i="58"/>
  <c r="R38" i="58"/>
  <c r="R11" i="58"/>
  <c r="R508" i="58"/>
  <c r="R42" i="58"/>
  <c r="R183" i="58"/>
  <c r="R434" i="58"/>
  <c r="R338" i="58"/>
  <c r="R435" i="58"/>
  <c r="R380" i="58"/>
  <c r="R357" i="58"/>
  <c r="R113" i="58"/>
  <c r="R341" i="58"/>
  <c r="R160" i="58"/>
  <c r="R398" i="58"/>
  <c r="R394" i="58"/>
  <c r="R21" i="58"/>
  <c r="R275" i="58"/>
  <c r="R527" i="58"/>
  <c r="R424" i="58"/>
  <c r="R473" i="58"/>
  <c r="R168" i="58"/>
  <c r="R65" i="58"/>
  <c r="R157" i="58"/>
  <c r="R34" i="58"/>
  <c r="R33" i="58"/>
  <c r="R499" i="58"/>
  <c r="R406" i="58"/>
  <c r="R584" i="58"/>
  <c r="R266" i="58"/>
  <c r="R577" i="58"/>
  <c r="R279" i="58"/>
  <c r="R522" i="58"/>
  <c r="R594" i="58"/>
  <c r="R22" i="58"/>
  <c r="R335" i="58"/>
  <c r="R449" i="58"/>
  <c r="R437" i="58"/>
  <c r="R119" i="58"/>
  <c r="R80" i="58"/>
  <c r="R171" i="58"/>
  <c r="R426" i="58"/>
  <c r="R400" i="58"/>
  <c r="R384" i="58"/>
  <c r="R111" i="58"/>
  <c r="R533" i="58"/>
  <c r="R137" i="58"/>
  <c r="R547" i="58"/>
  <c r="R386" i="58"/>
  <c r="R444" i="58"/>
  <c r="R281" i="58"/>
  <c r="R90" i="58"/>
  <c r="R53" i="58"/>
  <c r="R325" i="58"/>
  <c r="R389" i="58"/>
  <c r="R368" i="58"/>
  <c r="R296" i="58"/>
  <c r="R569" i="58"/>
  <c r="R287" i="58"/>
  <c r="R485" i="58"/>
  <c r="R432" i="58"/>
  <c r="R54" i="58"/>
  <c r="R282" i="58"/>
  <c r="R92" i="58"/>
  <c r="R291" i="58"/>
  <c r="R529" i="58"/>
  <c r="R170" i="58"/>
  <c r="R329" i="58"/>
  <c r="R570" i="58"/>
  <c r="R94" i="58"/>
  <c r="R531" i="58"/>
  <c r="R322" i="58"/>
  <c r="R593" i="58"/>
  <c r="R165" i="58"/>
  <c r="R56" i="58"/>
  <c r="R125" i="58"/>
  <c r="R401" i="58"/>
  <c r="R583" i="58"/>
  <c r="R339" i="58"/>
  <c r="R316" i="58"/>
  <c r="R361" i="58"/>
  <c r="R526" i="58"/>
  <c r="R387" i="58"/>
  <c r="R324"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<sst xmlns="http://schemas.openxmlformats.org/spreadsheetml/2006/main" count="9459" uniqueCount="2517">
  <si>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</si>
  <si>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</si>
  <si>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</si>
  <si>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</si>
  <si>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</si>
  <si>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</si>
  <si>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</si>
  <si>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</si>
  <si>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</si>
  <si>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</si>
  <si>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</si>
  <si>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</si>
  <si>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</si>
  <si>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</si>
  <si>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</si>
  <si>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</si>
  <si>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</si>
  <si>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</si>
  <si>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</si>
  <si>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</si>
  <si>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</si>
  <si>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</si>
  <si>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</si>
  <si>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</si>
  <si>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</si>
  <si>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</si>
  <si>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</si>
  <si>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</si>
  <si>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</si>
  <si>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</si>
  <si>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</si>
  <si>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</si>
  <si>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</si>
  <si>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</si>
  <si>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</si>
  <si>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</si>
  <si>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</si>
  <si>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</si>
  <si>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</si>
  <si>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</si>
  <si>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</si>
  <si>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</si>
  <si>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</si>
  <si>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</si>
  <si>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</si>
  <si>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</si>
  <si>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</si>
  <si>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</si>
  <si>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</si>
  <si>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</si>
  <si>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</si>
  <si>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</si>
  <si>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</si>
  <si>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</si>
  <si>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</si>
  <si>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</si>
  <si>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</si>
  <si>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</si>
  <si>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</si>
  <si>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</si>
  <si>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</si>
  <si>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</si>
  <si>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</si>
  <si>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</si>
  <si>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</si>
  <si>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</si>
  <si>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</si>
  <si>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</si>
  <si>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</si>
  <si>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</si>
  <si>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</si>
  <si>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</si>
  <si>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</si>
  <si>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</si>
  <si>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</si>
  <si>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</si>
  <si>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</si>
  <si>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</si>
  <si>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</si>
  <si>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</si>
  <si>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</si>
  <si>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</si>
  <si>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</si>
  <si>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</si>
  <si>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</si>
  <si>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</si>
  <si>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</si>
  <si>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</si>
  <si>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</si>
  <si>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</si>
  <si>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</si>
  <si>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</si>
  <si>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</si>
  <si>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</si>
  <si>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</si>
  <si>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</si>
  <si>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</si>
  <si>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</si>
  <si>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</si>
  <si>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</si>
  <si>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</si>
  <si>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</si>
  <si>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</si>
  <si>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</si>
  <si>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</si>
  <si>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</si>
  <si>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</si>
  <si>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</si>
  <si>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</si>
  <si>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</si>
  <si>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</si>
  <si>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</si>
  <si>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</si>
  <si>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</si>
  <si>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</si>
  <si>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</si>
  <si>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</si>
  <si>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</si>
  <si>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</si>
  <si>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</si>
  <si>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</si>
  <si>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</si>
  <si>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</si>
  <si>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</si>
  <si>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</si>
  <si>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</si>
  <si>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</si>
  <si>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</si>
  <si>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</si>
  <si>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</si>
  <si>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</si>
  <si>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</si>
  <si>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</si>
  <si>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</si>
  <si>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</si>
  <si>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</si>
  <si>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</si>
  <si>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</si>
  <si>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</si>
  <si>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</si>
  <si>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</si>
  <si>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</si>
  <si>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</si>
  <si>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</si>
  <si>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</si>
  <si>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</si>
  <si>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</si>
  <si>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</si>
  <si>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</si>
  <si>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</si>
  <si>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</si>
  <si>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</si>
  <si>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</si>
  <si>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</si>
  <si>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</si>
  <si>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</si>
  <si>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</si>
  <si>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</si>
  <si>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</si>
  <si>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</si>
  <si>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</si>
  <si>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</si>
  <si>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</si>
  <si>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</si>
  <si>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</si>
  <si>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</si>
  <si>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</si>
  <si>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</si>
  <si>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</si>
  <si>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</si>
  <si>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</si>
  <si>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</si>
  <si>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</si>
  <si>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</si>
  <si>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</si>
  <si>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</si>
  <si>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</si>
  <si>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</si>
  <si>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</si>
  <si>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</si>
  <si>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</si>
  <si>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</si>
  <si>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</si>
  <si>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</si>
  <si>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</si>
  <si>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</si>
  <si>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</si>
  <si>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</si>
  <si>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</si>
  <si>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</si>
  <si>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</si>
  <si>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</si>
  <si>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</si>
  <si>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</si>
  <si>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</si>
  <si>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</si>
  <si>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</si>
  <si>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</si>
  <si>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</si>
  <si>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</si>
  <si>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</si>
  <si>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</si>
  <si>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</si>
  <si>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</si>
  <si>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</si>
  <si>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</si>
  <si>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</si>
  <si>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</si>
  <si>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</si>
  <si>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</si>
  <si>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</si>
  <si>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</si>
  <si>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</si>
  <si>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</si>
  <si>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</si>
  <si>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</si>
  <si>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</si>
  <si>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</si>
  <si>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</si>
  <si>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</si>
  <si>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</si>
  <si>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</si>
  <si>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</si>
  <si>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</si>
  <si>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</si>
  <si>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</si>
  <si>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</si>
  <si>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</si>
  <si>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</si>
  <si>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</si>
  <si>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</si>
  <si>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</si>
  <si>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</si>
  <si>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</si>
  <si>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</si>
  <si>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</si>
  <si>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</si>
  <si>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</si>
  <si>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</si>
  <si>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</si>
  <si>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</si>
  <si>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</si>
  <si>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</si>
  <si>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</si>
  <si>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</si>
  <si>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</si>
  <si>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</si>
  <si>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</si>
  <si>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</si>
  <si>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</si>
  <si>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</si>
  <si>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</si>
  <si>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</si>
  <si>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</si>
  <si>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</si>
  <si>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</si>
  <si>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</si>
  <si>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</si>
  <si>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</si>
  <si>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</si>
  <si>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</si>
  <si>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</si>
  <si>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</si>
  <si>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</si>
  <si>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</si>
  <si>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</si>
  <si>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</si>
  <si>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</si>
  <si>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</si>
  <si>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</si>
  <si>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</si>
  <si>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</si>
  <si>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</si>
  <si>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</si>
  <si>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</si>
  <si>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</si>
  <si>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</si>
  <si>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</si>
  <si>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</si>
  <si>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</si>
  <si>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</si>
  <si>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</si>
  <si>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</si>
  <si>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</si>
  <si>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</si>
  <si>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</si>
  <si>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</si>
  <si>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</si>
  <si>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</si>
  <si>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</si>
  <si>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</si>
  <si>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</si>
  <si>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</si>
  <si>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</si>
  <si>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</si>
  <si>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</si>
  <si>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</si>
  <si>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</si>
  <si>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</si>
  <si>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</si>
  <si>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</si>
  <si>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</si>
  <si>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</si>
  <si>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</si>
  <si>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</si>
  <si>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</si>
  <si>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</si>
  <si>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</si>
  <si>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</si>
  <si>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</si>
  <si>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</si>
  <si>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</si>
  <si>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</si>
  <si>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</si>
  <si>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</si>
  <si>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</si>
  <si>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</si>
  <si>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</si>
  <si>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</si>
  <si>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</si>
  <si>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</si>
  <si>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</si>
  <si>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</si>
  <si>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</si>
  <si>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</si>
  <si>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</si>
  <si>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</si>
  <si>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</si>
  <si>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</si>
  <si>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</si>
  <si>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</si>
  <si>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</si>
  <si>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</si>
  <si>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</si>
  <si>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</si>
  <si>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</si>
  <si>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</si>
  <si>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</si>
  <si>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</si>
  <si>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</si>
  <si>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</si>
  <si>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</si>
  <si>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</si>
  <si>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</si>
  <si>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</si>
  <si>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</si>
  <si>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</si>
  <si>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</si>
  <si>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</si>
  <si>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</si>
  <si>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</si>
  <si>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</si>
  <si>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</si>
  <si>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</si>
  <si>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</si>
  <si>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</si>
  <si>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</si>
  <si>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</si>
  <si>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</si>
  <si>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</si>
  <si>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</si>
  <si>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</si>
  <si>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</si>
  <si>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</si>
  <si>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</si>
  <si>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</si>
  <si>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</si>
  <si>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</si>
  <si>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</si>
  <si>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</si>
  <si>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</si>
  <si>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</si>
  <si>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</si>
  <si>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</si>
  <si>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</si>
  <si>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</si>
  <si>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</si>
  <si>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</si>
  <si>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</si>
  <si>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</si>
  <si>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</si>
  <si>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</si>
  <si>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</si>
  <si>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</si>
  <si>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</si>
  <si>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</si>
  <si>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</si>
  <si>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</si>
  <si>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</si>
  <si>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</si>
  <si>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</si>
  <si>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</si>
  <si>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</si>
  <si>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</si>
  <si>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</si>
  <si>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</si>
  <si>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</si>
  <si>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</si>
  <si>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</si>
  <si>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</si>
  <si>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</si>
  <si>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</si>
  <si>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</si>
  <si>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</si>
  <si>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</si>
  <si>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</si>
  <si>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</si>
  <si>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</si>
  <si>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</si>
  <si>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</si>
  <si>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</si>
  <si>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</si>
  <si>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</si>
  <si>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</si>
  <si>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</si>
  <si>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</si>
  <si>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</si>
  <si>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</si>
  <si>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</si>
  <si>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</si>
  <si>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</si>
  <si>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</si>
  <si>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</si>
  <si>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</si>
  <si>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</si>
  <si>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</si>
  <si>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</si>
  <si>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</si>
  <si>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</si>
  <si>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</si>
  <si>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</si>
  <si>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</si>
  <si>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</si>
  <si>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</si>
  <si>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</si>
  <si>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</si>
  <si>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</si>
  <si>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</si>
  <si>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</si>
  <si>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</si>
  <si>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</si>
  <si>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</si>
  <si>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</si>
  <si>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</si>
  <si>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</si>
  <si>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</si>
  <si>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</si>
  <si>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</si>
  <si>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</si>
  <si>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</si>
  <si>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</si>
  <si>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</si>
  <si>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</si>
  <si>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</si>
  <si>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</si>
  <si>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</si>
  <si>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</si>
  <si>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</si>
  <si>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</si>
  <si>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</si>
  <si>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</si>
  <si>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</si>
  <si>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</si>
  <si>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</si>
  <si>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</si>
  <si>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</si>
  <si>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</si>
  <si>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</si>
  <si>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</si>
  <si>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</si>
  <si>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</si>
  <si>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</si>
  <si>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</si>
  <si>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</si>
  <si>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</si>
  <si>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</si>
  <si>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</si>
  <si>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</si>
  <si>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</si>
  <si>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</si>
  <si>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</si>
  <si>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</si>
  <si>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</si>
  <si>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</si>
  <si>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</si>
  <si>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</si>
  <si>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</si>
  <si>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</si>
  <si>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</si>
  <si>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</si>
  <si>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</si>
  <si>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</si>
  <si>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</si>
  <si>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</si>
  <si>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</si>
  <si>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</si>
  <si>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</si>
  <si>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</si>
  <si>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</si>
  <si>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</si>
  <si>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</si>
  <si>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</si>
  <si>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</si>
  <si>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</si>
  <si>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</si>
  <si>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</si>
  <si>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</si>
  <si>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</si>
  <si>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</si>
  <si>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</si>
  <si>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</si>
  <si>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</si>
  <si>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</si>
  <si>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</si>
  <si>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</si>
  <si>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</si>
  <si>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</si>
  <si>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</si>
  <si>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</si>
  <si>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</si>
  <si>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</si>
  <si>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</si>
  <si>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</si>
  <si>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</si>
  <si>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</si>
  <si>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</si>
  <si>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</si>
  <si>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</si>
  <si>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</si>
  <si>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</si>
  <si>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</si>
  <si>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</si>
  <si>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</si>
  <si>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</si>
  <si>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</si>
  <si>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</si>
  <si>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</si>
  <si>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</si>
  <si>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</si>
  <si>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</si>
  <si>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</si>
  <si>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</si>
  <si>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</si>
  <si>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</si>
  <si>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</si>
  <si>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</si>
  <si>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</si>
  <si>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</si>
  <si>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</si>
  <si>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</si>
  <si>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</si>
  <si>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</si>
  <si>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</si>
  <si>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</si>
  <si>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</si>
  <si>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</si>
  <si>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</si>
  <si>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</si>
  <si>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</si>
  <si>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</si>
  <si>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</si>
  <si>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</si>
  <si>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</si>
  <si>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</si>
  <si>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</si>
  <si>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</si>
  <si>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</si>
  <si>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</si>
  <si>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</si>
  <si>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</si>
  <si>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</si>
  <si>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</si>
  <si>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</si>
  <si>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</si>
  <si>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</si>
  <si>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</si>
  <si>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</si>
  <si>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</si>
  <si>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</si>
  <si>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</si>
  <si>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</si>
  <si>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</si>
  <si>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</si>
  <si>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</si>
  <si>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</si>
  <si>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</si>
  <si>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</si>
  <si>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</si>
  <si>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</si>
  <si>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</si>
  <si>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</si>
  <si>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</si>
  <si>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</si>
  <si>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</si>
  <si>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</si>
  <si>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</si>
  <si>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</si>
  <si>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</si>
  <si>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</si>
  <si>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</si>
  <si>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</si>
  <si>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</si>
  <si>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</si>
  <si>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</si>
  <si>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</si>
  <si>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</si>
  <si>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</si>
  <si>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</si>
  <si>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</si>
  <si>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</si>
  <si>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</si>
  <si>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</si>
  <si>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</si>
  <si>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</si>
  <si>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</si>
  <si>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</si>
  <si>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</si>
  <si>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</si>
  <si>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</si>
  <si>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</si>
  <si>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</si>
  <si>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</si>
  <si>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</si>
  <si>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</si>
  <si>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</si>
  <si>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</si>
  <si>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</si>
  <si>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</si>
  <si>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</si>
  <si>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</si>
  <si>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</si>
  <si>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</si>
  <si>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</si>
  <si>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</si>
  <si>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</si>
  <si>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</si>
  <si>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</si>
  <si>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</si>
  <si>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</si>
  <si>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</si>
  <si>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</si>
  <si>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</si>
  <si>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</si>
  <si>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</si>
  <si>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</si>
  <si>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</si>
  <si>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</si>
  <si>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</si>
  <si>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</si>
  <si>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</si>
  <si>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</si>
  <si>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</si>
  <si>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</si>
  <si>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</si>
  <si>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</si>
  <si>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</si>
  <si>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</si>
  <si>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</si>
  <si>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</si>
  <si>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</si>
  <si>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</si>
  <si>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</si>
  <si>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</si>
  <si>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</si>
  <si>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</si>
  <si>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</si>
  <si>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</si>
  <si>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</si>
  <si>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</si>
  <si>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</si>
  <si>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</si>
  <si>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</si>
  <si>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</si>
  <si>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</si>
  <si>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</si>
  <si>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</si>
  <si>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</si>
  <si>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</si>
  <si>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</si>
  <si>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</si>
  <si>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</si>
  <si>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</si>
  <si>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</si>
  <si>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</si>
  <si>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</si>
  <si>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</si>
  <si>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</si>
  <si>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</si>
  <si>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</si>
  <si>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</si>
  <si>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</si>
  <si>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</si>
  <si>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</si>
  <si>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</si>
  <si>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</si>
  <si>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</si>
  <si>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</si>
  <si>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</si>
  <si>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</si>
  <si>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</si>
  <si>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</si>
  <si>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</si>
  <si>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</si>
  <si>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</si>
  <si>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</si>
  <si>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</si>
  <si>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</si>
  <si>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</si>
  <si>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</si>
  <si>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</si>
  <si>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</si>
  <si>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</si>
  <si>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</si>
  <si>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</si>
  <si>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</si>
  <si>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</si>
  <si>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</si>
  <si>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</si>
  <si>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</si>
  <si>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</si>
  <si>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</si>
  <si>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</si>
  <si>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</si>
  <si>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</si>
  <si>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</si>
  <si>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</si>
  <si>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</si>
  <si>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</si>
  <si>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</si>
  <si>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</si>
  <si>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</si>
  <si>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</si>
  <si>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</si>
  <si>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</si>
  <si>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</si>
  <si>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</si>
  <si>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</si>
  <si>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</si>
  <si>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</si>
  <si>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</si>
  <si>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</si>
  <si>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</si>
  <si>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</si>
  <si>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</si>
  <si>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</si>
  <si>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</si>
  <si>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</si>
  <si>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</si>
  <si>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</si>
  <si>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</si>
  <si>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</si>
  <si>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</si>
  <si>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</si>
  <si>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</si>
  <si>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</si>
  <si>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</si>
  <si>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</si>
  <si>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</si>
  <si>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</si>
  <si>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</si>
  <si>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</si>
  <si>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</si>
  <si>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</si>
  <si>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</si>
  <si>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</si>
  <si>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</si>
  <si>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</si>
  <si>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</si>
  <si>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</si>
  <si>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</si>
  <si>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</si>
  <si>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</si>
  <si>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</si>
  <si>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</si>
  <si>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</si>
  <si>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</si>
  <si>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</si>
  <si>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</si>
  <si>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</si>
  <si>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</si>
  <si>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</si>
  <si>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</si>
  <si>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</si>
  <si>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</si>
  <si>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</si>
  <si>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</si>
  <si>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</si>
  <si>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</si>
  <si>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</si>
  <si>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</si>
  <si>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</si>
  <si>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</si>
  <si>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</si>
  <si>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</si>
  <si>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</si>
  <si>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</si>
  <si>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</si>
  <si>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</si>
  <si>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</si>
  <si>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</si>
  <si>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</si>
  <si>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</si>
  <si>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</si>
  <si>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</si>
  <si>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</si>
  <si>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</si>
  <si>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</si>
  <si>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</si>
  <si>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</si>
  <si>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</si>
  <si>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</si>
  <si>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</si>
  <si>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</si>
  <si>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</si>
  <si>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</si>
  <si>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</si>
  <si>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</si>
  <si>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</si>
  <si>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</si>
  <si>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</si>
  <si>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</si>
  <si>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</si>
  <si>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</si>
  <si>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</si>
  <si>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</si>
  <si>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</si>
  <si>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</si>
  <si>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</si>
  <si>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</si>
  <si>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</si>
  <si>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</si>
  <si>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</si>
  <si>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</si>
  <si>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</si>
  <si>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</si>
  <si>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</si>
  <si>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</si>
  <si>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</si>
  <si>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</si>
  <si>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</si>
  <si>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</si>
  <si>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</si>
  <si>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</si>
  <si>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</si>
  <si>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</si>
  <si>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</si>
  <si>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</si>
  <si>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</si>
  <si>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</si>
  <si>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</si>
  <si>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</si>
  <si>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</si>
  <si>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</si>
  <si>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</si>
  <si>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</si>
  <si>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</si>
  <si>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</si>
  <si>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</si>
  <si>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</si>
  <si>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</si>
  <si>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</si>
  <si>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</si>
  <si>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</si>
  <si>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</si>
  <si>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</si>
  <si>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</si>
  <si>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</si>
  <si>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</si>
  <si>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</si>
  <si>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</si>
  <si>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</si>
  <si>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</si>
  <si>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</si>
  <si>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</si>
  <si>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</si>
  <si>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</si>
  <si>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</si>
  <si>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</si>
  <si>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</si>
  <si>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</si>
  <si>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</si>
  <si>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</si>
  <si>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</si>
  <si>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</si>
  <si>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</si>
  <si>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</si>
  <si>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</si>
  <si>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</si>
  <si>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</si>
  <si>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</si>
  <si>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</si>
  <si>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</si>
  <si>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</si>
  <si>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</si>
  <si>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</si>
  <si>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</si>
  <si>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</si>
  <si>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</si>
  <si>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</si>
  <si>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</si>
  <si>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</si>
  <si>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</si>
  <si>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</si>
  <si>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</si>
  <si>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</si>
  <si>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</si>
  <si>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</si>
  <si>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</si>
  <si>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</si>
  <si>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</si>
  <si>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</si>
  <si>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</si>
  <si>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</si>
  <si>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</si>
  <si>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</si>
  <si>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</si>
  <si>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</si>
  <si>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</si>
  <si>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</si>
  <si>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</si>
  <si>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</si>
  <si>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</si>
  <si>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</si>
  <si>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</si>
  <si>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</si>
  <si>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</si>
  <si>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</si>
  <si>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</si>
  <si>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</si>
  <si>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</si>
  <si>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</si>
  <si>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</si>
  <si>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</si>
  <si>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</si>
  <si>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</si>
  <si>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</si>
  <si>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</si>
  <si>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</si>
  <si>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</si>
  <si>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</si>
  <si>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</si>
  <si>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</si>
  <si>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</si>
  <si>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</si>
  <si>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</si>
  <si>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</si>
  <si>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</si>
  <si>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</si>
  <si>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</si>
  <si>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</si>
  <si>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</si>
  <si>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</si>
  <si>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</si>
  <si>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</si>
  <si>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</si>
  <si>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</si>
  <si>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</si>
  <si>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</si>
  <si>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</si>
  <si>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</si>
  <si>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</si>
  <si>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</si>
  <si>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</si>
  <si>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</si>
  <si>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</si>
  <si>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</si>
  <si>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</si>
  <si>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</si>
  <si>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</si>
  <si>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</si>
  <si>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</si>
  <si>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</si>
  <si>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</si>
  <si>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</si>
  <si>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</si>
  <si>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</si>
  <si>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</si>
  <si>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</si>
  <si>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</si>
  <si>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</si>
  <si>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</si>
  <si>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</si>
  <si>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</si>
  <si>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</si>
  <si>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</si>
  <si>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</si>
  <si>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</si>
  <si>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</si>
  <si>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</si>
  <si>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</si>
  <si>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</si>
  <si>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</si>
  <si>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</si>
  <si>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</si>
  <si>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</si>
  <si>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</si>
  <si>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</si>
  <si>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</si>
  <si>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</si>
  <si>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</si>
  <si>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</si>
  <si>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</si>
  <si>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</si>
  <si>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</si>
  <si>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</si>
  <si>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</si>
  <si>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</si>
  <si>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</si>
  <si>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</si>
  <si>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</si>
  <si>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</si>
  <si>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</si>
  <si>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</si>
  <si>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</si>
  <si>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</si>
  <si>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</si>
  <si>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</si>
  <si>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</si>
  <si>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</si>
  <si>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</si>
  <si>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</si>
  <si>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</si>
  <si>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</si>
  <si>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</si>
  <si>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</si>
  <si>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</si>
  <si>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</si>
  <si>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</si>
  <si>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</si>
  <si>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</si>
  <si>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</si>
  <si>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</si>
  <si>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</si>
  <si>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</si>
  <si>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</si>
  <si>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</si>
  <si>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</si>
  <si>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</si>
  <si>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</si>
  <si>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</si>
  <si>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</si>
  <si>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</si>
  <si>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</si>
  <si>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</si>
  <si>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</si>
  <si>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</si>
  <si>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</si>
  <si>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</si>
  <si>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</si>
  <si>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</si>
  <si>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</si>
  <si>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</si>
  <si>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</si>
  <si>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</si>
  <si>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</si>
  <si>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</si>
  <si>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</si>
  <si>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</si>
  <si>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</si>
  <si>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</si>
  <si>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</si>
  <si>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</si>
  <si>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</si>
  <si>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</si>
  <si>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</si>
  <si>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</si>
  <si>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</si>
  <si>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</si>
  <si>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</si>
  <si>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</si>
  <si>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</si>
  <si>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</si>
  <si>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</si>
  <si>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</si>
  <si>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</si>
  <si>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</si>
  <si>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</si>
  <si>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</si>
  <si>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</si>
  <si>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</si>
  <si>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</si>
  <si>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</si>
  <si>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</si>
  <si>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</si>
  <si>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</si>
  <si>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</si>
  <si>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</si>
  <si>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</si>
  <si>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</si>
  <si>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</si>
  <si>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</si>
  <si>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</si>
  <si>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</si>
  <si>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</si>
  <si>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</si>
  <si>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</si>
  <si>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</si>
  <si>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</si>
  <si>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</si>
  <si>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</si>
  <si>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</si>
  <si>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</si>
  <si>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</si>
  <si>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</si>
  <si>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</si>
  <si>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</si>
  <si>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</si>
  <si>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</si>
  <si>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</si>
  <si>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</si>
  <si>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</si>
  <si>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</si>
  <si>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</si>
  <si>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</si>
  <si>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</si>
  <si>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</si>
  <si>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</si>
  <si>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</si>
  <si>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</si>
  <si>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</si>
  <si>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</si>
  <si>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</si>
  <si>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</si>
  <si>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</si>
  <si>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</si>
  <si>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</si>
  <si>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</si>
  <si>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</si>
  <si>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</si>
  <si>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</si>
  <si>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</si>
  <si>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</si>
  <si>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</si>
  <si>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</si>
  <si>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</si>
  <si>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</si>
  <si>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</si>
  <si>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</si>
  <si>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</si>
  <si>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</si>
  <si>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</si>
  <si>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</si>
  <si>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</si>
  <si>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</si>
  <si>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</si>
  <si>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</si>
  <si>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</si>
  <si>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</si>
  <si>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</si>
  <si>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</si>
  <si>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</si>
  <si>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</si>
  <si>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</si>
  <si>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</si>
  <si>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</si>
  <si>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</si>
  <si>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</si>
  <si>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</si>
  <si>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</si>
  <si>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</si>
  <si>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</si>
  <si>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</si>
  <si>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</si>
  <si>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</si>
  <si>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</si>
  <si>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</si>
  <si>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</si>
  <si>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</si>
  <si>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</si>
  <si>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</si>
  <si>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</si>
  <si>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</si>
  <si>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</si>
  <si>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</si>
  <si>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</si>
  <si>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</si>
  <si>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</si>
  <si>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</si>
  <si>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</si>
  <si>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</si>
  <si>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</si>
  <si>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</si>
  <si>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</si>
  <si>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</si>
  <si>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</si>
  <si>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</si>
  <si>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</si>
  <si>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</si>
  <si>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</si>
  <si>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</si>
  <si>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</si>
  <si>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</si>
  <si>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</si>
  <si>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</si>
  <si>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</si>
  <si>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</si>
  <si>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</si>
  <si>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</si>
  <si>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</si>
  <si>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</si>
  <si>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</si>
  <si>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</si>
  <si>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</si>
  <si>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</si>
  <si>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</si>
  <si>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</si>
  <si>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</si>
  <si>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</si>
  <si>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</si>
  <si>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</si>
  <si>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</si>
  <si>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</si>
  <si>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</si>
  <si>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</si>
  <si>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</si>
  <si>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</si>
  <si>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</si>
  <si>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</si>
  <si>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</si>
  <si>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</si>
  <si>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</si>
  <si>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</si>
  <si>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</si>
  <si>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</si>
  <si>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</si>
  <si>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</si>
  <si>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</si>
  <si>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</si>
  <si>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</si>
  <si>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</si>
  <si>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</si>
  <si>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</si>
  <si>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</si>
  <si>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</si>
  <si>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</si>
  <si>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</si>
  <si>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</si>
  <si>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</si>
  <si>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</si>
  <si>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</si>
  <si>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</si>
  <si>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</si>
  <si>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</si>
  <si>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</si>
  <si>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</si>
  <si>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</si>
  <si>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</si>
  <si>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</si>
  <si>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</si>
  <si>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</si>
  <si>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</si>
  <si>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</si>
  <si>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</si>
  <si>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</si>
  <si>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</si>
  <si>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</si>
  <si>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</si>
  <si>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</si>
  <si>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</si>
  <si>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</si>
  <si>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</si>
  <si>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</si>
  <si>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</si>
  <si>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</si>
  <si>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</si>
  <si>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</si>
  <si>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</si>
  <si>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</si>
  <si>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</si>
  <si>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</si>
  <si>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</si>
  <si>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</si>
  <si>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</si>
  <si>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</si>
  <si>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</si>
  <si>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</si>
  <si>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</si>
  <si>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</si>
  <si>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</si>
  <si>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</si>
  <si>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</si>
  <si>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</si>
  <si>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</si>
  <si>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</si>
  <si>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</si>
  <si>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</si>
  <si>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</si>
  <si>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</si>
  <si>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</si>
  <si>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</si>
  <si>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</si>
  <si>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</si>
  <si>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</si>
  <si>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</si>
  <si>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</si>
  <si>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</si>
  <si>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</si>
  <si>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</si>
  <si>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</si>
  <si>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</si>
  <si>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</si>
  <si>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</si>
  <si>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</si>
  <si>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</si>
  <si>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</si>
  <si>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</si>
  <si>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</si>
  <si>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</si>
  <si>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</si>
  <si>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</si>
  <si>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</si>
  <si>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</si>
  <si>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</si>
  <si>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</si>
  <si>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</si>
  <si>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</si>
  <si>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</si>
  <si>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</si>
  <si>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</si>
  <si>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</si>
  <si>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</si>
  <si>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</si>
  <si>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</si>
  <si>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</si>
  <si>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</si>
  <si>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</si>
  <si>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</si>
  <si>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</si>
  <si>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</si>
  <si>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</si>
  <si>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</si>
  <si>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</si>
  <si>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</si>
  <si>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</si>
  <si>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</si>
  <si>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</si>
  <si>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</si>
  <si>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</si>
  <si>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</si>
  <si>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</si>
  <si>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</si>
  <si>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</si>
  <si>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</si>
  <si>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</si>
  <si>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</si>
  <si>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</si>
  <si>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</si>
  <si>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</si>
  <si>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</si>
  <si>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</si>
  <si>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</si>
  <si>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</si>
  <si>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</si>
  <si>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</si>
  <si>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</si>
  <si>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</si>
  <si>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</si>
  <si>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</si>
  <si>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</si>
  <si>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</si>
  <si>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</si>
  <si>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</si>
  <si>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</si>
  <si>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</si>
  <si>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</si>
  <si>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</si>
  <si>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</si>
  <si>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</si>
  <si>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</si>
  <si>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</si>
  <si>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</si>
  <si>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</si>
  <si>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</si>
  <si>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</si>
  <si>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</si>
  <si>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</si>
  <si>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</si>
  <si>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</si>
  <si>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</si>
  <si>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</si>
  <si>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</si>
  <si>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</si>
  <si>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</si>
  <si>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</si>
  <si>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</si>
  <si>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</si>
  <si>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</si>
  <si>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</si>
  <si>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</si>
  <si>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</si>
  <si>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</si>
  <si>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</si>
  <si>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</si>
  <si>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</si>
  <si>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</si>
  <si>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</si>
  <si>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</si>
  <si>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</si>
  <si>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</si>
  <si>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</si>
  <si>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</si>
  <si>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</si>
  <si>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</si>
  <si>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</si>
  <si>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</si>
  <si>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</si>
  <si>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</si>
  <si>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</si>
  <si>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</si>
  <si>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</si>
  <si>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</si>
  <si>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</si>
  <si>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</si>
  <si>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</si>
  <si>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</si>
  <si>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</si>
  <si>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</si>
  <si>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</si>
  <si>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</si>
  <si>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</si>
  <si>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</si>
  <si>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</si>
  <si>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</si>
  <si>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</si>
  <si>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</si>
  <si>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</si>
  <si>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</si>
  <si>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</si>
  <si>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</si>
  <si>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</si>
  <si>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</si>
  <si>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</si>
  <si>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</si>
  <si>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</si>
  <si>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</si>
  <si>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</si>
  <si>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</si>
  <si>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</si>
  <si>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</si>
  <si>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</si>
  <si>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</si>
  <si>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</si>
  <si>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</si>
  <si>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</si>
  <si>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</si>
  <si>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</si>
  <si>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</si>
  <si>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</si>
  <si>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</si>
  <si>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</si>
  <si>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</si>
  <si>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</si>
  <si>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</si>
  <si>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</si>
  <si>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</si>
  <si>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</si>
  <si>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</si>
  <si>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</si>
  <si>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</si>
  <si>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</si>
  <si>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</si>
  <si>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</si>
  <si>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</si>
  <si>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</si>
  <si>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</si>
  <si>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</si>
  <si>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</si>
  <si>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</si>
  <si>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</si>
  <si>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</si>
  <si>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</si>
  <si>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</si>
  <si>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</si>
  <si>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</si>
  <si>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</si>
  <si>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</si>
  <si>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</si>
  <si>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</si>
  <si>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</si>
  <si>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</si>
  <si>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</si>
  <si>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</si>
  <si>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</si>
  <si>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</si>
  <si>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</si>
  <si>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</si>
  <si>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</si>
  <si>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</si>
  <si>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</si>
  <si>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</si>
  <si>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</si>
  <si>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</si>
  <si>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</si>
  <si>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</si>
  <si>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</si>
  <si>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</si>
  <si>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</si>
  <si>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</si>
  <si>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</si>
  <si>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</si>
  <si>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</si>
  <si>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</si>
  <si>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</si>
  <si>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</si>
  <si>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</si>
  <si>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</si>
  <si>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</si>
  <si>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</si>
  <si>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</si>
  <si>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</si>
  <si>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</si>
  <si>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</si>
  <si>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</si>
  <si>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</si>
  <si>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</si>
  <si>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</si>
  <si>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</si>
  <si>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</si>
  <si>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</si>
  <si>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</si>
  <si>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</si>
  <si>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</si>
  <si>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</si>
  <si>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</si>
  <si>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</si>
  <si>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</si>
  <si>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</si>
  <si>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</si>
  <si>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</si>
  <si>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</si>
  <si>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</si>
  <si>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</si>
  <si>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</si>
  <si>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</si>
  <si>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</si>
  <si>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</si>
  <si>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</si>
  <si>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</si>
  <si>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</si>
  <si>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</si>
  <si>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</si>
  <si>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</si>
  <si>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</si>
  <si>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</si>
  <si>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</si>
  <si>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</si>
  <si>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</si>
  <si>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</si>
  <si>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</si>
  <si>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</si>
  <si>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</si>
  <si>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</si>
  <si>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</si>
  <si>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</si>
  <si>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</si>
  <si>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</si>
  <si>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</si>
  <si>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</si>
  <si>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</si>
  <si>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</si>
  <si>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</si>
  <si>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</si>
  <si>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</si>
  <si>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</si>
  <si>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</si>
  <si>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</si>
  <si>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</si>
  <si>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</si>
  <si>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</si>
  <si>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</si>
  <si>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</si>
  <si>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</si>
  <si>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</si>
  <si>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</si>
  <si>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</si>
  <si>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</si>
  <si>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</si>
  <si>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</si>
  <si>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</si>
  <si>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</si>
  <si>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</si>
  <si>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</si>
  <si>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</si>
  <si>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</si>
  <si>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</si>
  <si>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</si>
  <si>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</si>
  <si>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</si>
  <si>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</si>
  <si>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</si>
  <si>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</si>
  <si>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</si>
  <si>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</si>
  <si>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</si>
  <si>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</si>
  <si>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</si>
  <si>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</si>
  <si>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</si>
  <si>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</si>
  <si>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</si>
  <si>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</si>
  <si>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</si>
  <si>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</si>
  <si>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</si>
  <si>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</si>
  <si>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</si>
  <si>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</si>
  <si>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</si>
  <si>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</si>
  <si>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</si>
  <si>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</si>
  <si>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</si>
  <si>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</si>
  <si>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</si>
  <si>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</si>
  <si>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</si>
  <si>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</si>
  <si>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</si>
  <si>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</si>
  <si>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</si>
  <si>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</si>
  <si>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</si>
  <si>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</si>
  <si>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</si>
  <si>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</si>
  <si>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</si>
  <si>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</si>
  <si>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</si>
  <si>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</si>
  <si>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</si>
  <si>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</si>
  <si>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</si>
  <si>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</si>
  <si>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</si>
  <si>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</si>
  <si>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</si>
  <si>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</si>
  <si>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</si>
  <si>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</si>
  <si>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</si>
  <si>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</si>
  <si>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</si>
  <si>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</si>
  <si>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</si>
  <si>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</si>
  <si>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</si>
  <si>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</si>
  <si>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</si>
  <si>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</si>
  <si>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</si>
  <si>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</si>
  <si>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</si>
  <si>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</si>
  <si>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</si>
  <si>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</si>
  <si>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</si>
  <si>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</si>
  <si>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</si>
  <si>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</si>
  <si>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</si>
  <si>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</si>
  <si>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</si>
  <si>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</si>
  <si>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</si>
  <si>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</si>
  <si>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</si>
  <si>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</si>
  <si>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</si>
  <si>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</si>
  <si>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</si>
  <si>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</si>
  <si>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</si>
  <si>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</si>
  <si>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</si>
  <si>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</si>
  <si>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</si>
  <si>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</si>
  <si>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</si>
  <si>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</si>
  <si>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</si>
  <si>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</si>
  <si>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</si>
  <si>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</si>
  <si>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</si>
  <si>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</si>
  <si>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</si>
  <si>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</si>
  <si>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</si>
  <si>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</si>
  <si>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</si>
  <si>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</si>
  <si>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</si>
  <si>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</si>
  <si>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</si>
  <si>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</si>
  <si>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</si>
  <si>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</si>
  <si>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</si>
  <si>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</si>
  <si>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</si>
  <si>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</si>
  <si>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</si>
  <si>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</si>
  <si>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</si>
  <si>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</si>
  <si>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</si>
  <si>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</si>
  <si>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</si>
  <si>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</si>
  <si>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</si>
  <si>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</si>
  <si>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</si>
  <si>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</si>
  <si>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</si>
  <si>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</si>
  <si>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</si>
  <si>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</si>
  <si>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</si>
  <si>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</si>
  <si>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</si>
  <si>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</si>
  <si>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</si>
  <si>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</si>
  <si>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</si>
  <si>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</si>
  <si>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</si>
  <si>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</si>
  <si>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</si>
  <si>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</si>
  <si>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</si>
  <si>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</si>
  <si>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</si>
  <si>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</si>
  <si>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</si>
  <si>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</si>
  <si>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</si>
  <si>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</si>
  <si>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</si>
  <si>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</si>
  <si>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</si>
  <si>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</si>
  <si>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</si>
  <si>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</si>
  <si>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</si>
  <si>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</si>
  <si>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</si>
  <si>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</si>
  <si>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</si>
  <si>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</si>
  <si>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</si>
  <si>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</si>
  <si>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</si>
  <si>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</si>
  <si>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</si>
  <si>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</si>
  <si>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</si>
  <si>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</si>
  <si>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</si>
  <si>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</si>
  <si>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</si>
  <si>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</si>
  <si>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</si>
  <si>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</si>
  <si>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</si>
  <si>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</si>
  <si>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</si>
  <si>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</si>
  <si>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</si>
  <si>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</si>
  <si>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</si>
  <si>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</si>
  <si>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</si>
  <si>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</si>
  <si>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</si>
  <si>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</si>
  <si>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</si>
  <si>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</si>
  <si>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</si>
  <si>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</si>
  <si>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</si>
  <si>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</si>
  <si>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</si>
  <si>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</si>
  <si>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</si>
  <si>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</si>
  <si>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</si>
  <si>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</si>
  <si>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</si>
  <si>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</si>
  <si>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</si>
  <si>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</si>
  <si>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</si>
  <si>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</si>
  <si>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</si>
  <si>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</si>
  <si>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</si>
  <si>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</si>
  <si>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</si>
  <si>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</si>
  <si>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</si>
  <si>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</si>
  <si>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</si>
  <si>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</si>
  <si>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</si>
  <si>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</si>
  <si>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</si>
  <si>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</si>
  <si>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</si>
  <si>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</si>
  <si>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</si>
  <si>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</si>
  <si>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</si>
  <si>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</si>
  <si>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</si>
  <si>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</si>
  <si>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</si>
  <si>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</si>
  <si>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</si>
  <si>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</si>
  <si>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</si>
  <si>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</si>
  <si>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</si>
  <si>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</si>
  <si>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</si>
  <si>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</si>
  <si>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</si>
  <si>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</si>
  <si>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</si>
  <si>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</si>
  <si>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</si>
  <si>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</si>
  <si>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</si>
  <si>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</si>
  <si>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</si>
  <si>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</si>
  <si>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</si>
  <si>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</si>
  <si>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</si>
  <si>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</si>
  <si>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</si>
  <si>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</si>
  <si>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</si>
  <si>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</si>
  <si>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</si>
  <si>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</si>
  <si>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</si>
  <si>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</si>
  <si>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</si>
  <si>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</si>
  <si>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</si>
  <si>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</si>
  <si>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</si>
  <si>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</si>
  <si>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</si>
  <si>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</si>
  <si>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</si>
  <si>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</si>
  <si>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</si>
  <si>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</si>
  <si>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</si>
  <si>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</si>
  <si>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</si>
  <si>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</si>
  <si>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</si>
  <si>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</si>
  <si>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</si>
  <si>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</si>
  <si>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</si>
  <si>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</si>
  <si>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</si>
  <si>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</si>
  <si>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</si>
  <si>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</si>
  <si>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</si>
  <si>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</si>
  <si>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</si>
  <si>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</si>
  <si>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</si>
  <si>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</si>
  <si>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</si>
  <si>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</si>
  <si>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</si>
  <si>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</si>
  <si>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</si>
  <si>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</si>
  <si>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</si>
  <si>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</si>
  <si>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</si>
  <si>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</si>
  <si>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</si>
  <si>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</si>
  <si>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</si>
  <si>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</si>
  <si>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</si>
  <si>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</si>
  <si>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</si>
  <si>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</si>
  <si>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</si>
  <si>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</si>
  <si>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</si>
  <si>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</si>
  <si>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</si>
  <si>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</si>
  <si>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</si>
  <si>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</si>
  <si>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</si>
  <si>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</si>
  <si>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</si>
  <si>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</si>
  <si>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</si>
  <si>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</si>
  <si>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</si>
  <si>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</si>
  <si>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</si>
  <si>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</si>
  <si>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</si>
  <si>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</si>
  <si>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</si>
  <si>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</si>
  <si>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</si>
  <si>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</si>
  <si>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</si>
  <si>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</si>
  <si>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</si>
  <si>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</si>
  <si>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</si>
  <si>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</si>
  <si>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</si>
  <si>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</si>
  <si>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</si>
  <si>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</si>
  <si>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</si>
  <si>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</si>
  <si>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</si>
  <si>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</si>
  <si>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</si>
  <si>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</si>
  <si>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</si>
  <si>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</si>
  <si>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</si>
  <si>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</si>
  <si>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</si>
  <si>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</si>
  <si>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</si>
  <si>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</si>
  <si>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</si>
  <si>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</si>
  <si>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</si>
  <si>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</si>
  <si>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</si>
  <si>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</si>
  <si>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</si>
  <si>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</si>
  <si>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</si>
  <si>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</si>
  <si>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</si>
  <si>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</si>
  <si>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</si>
  <si>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</si>
  <si>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</si>
  <si>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</si>
  <si>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</si>
  <si>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</si>
  <si>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</si>
  <si>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</si>
  <si>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</si>
  <si>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</si>
  <si>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</si>
  <si>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</si>
  <si>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</si>
  <si>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</si>
  <si>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</si>
  <si>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</si>
  <si>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</si>
  <si>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</si>
  <si>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</si>
  <si>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</si>
  <si>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</si>
  <si>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</si>
  <si>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</si>
  <si>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</si>
  <si>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</si>
  <si>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</si>
  <si>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</si>
  <si>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</si>
  <si>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</si>
  <si>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</si>
  <si>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</si>
  <si>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</si>
  <si>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</si>
  <si>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</si>
  <si>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</si>
  <si>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</si>
  <si>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</si>
  <si>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</si>
  <si>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</si>
  <si>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</si>
  <si>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</si>
  <si>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</si>
  <si>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</si>
  <si>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</si>
  <si>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</si>
  <si>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</si>
  <si>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</si>
  <si>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</si>
  <si>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</si>
  <si>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</si>
  <si>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</si>
  <si>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</si>
  <si>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</si>
  <si>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</si>
  <si>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</si>
  <si>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</si>
  <si>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</si>
  <si>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</si>
  <si>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</si>
  <si>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</si>
  <si>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</si>
  <si>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</si>
  <si>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</si>
  <si>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</si>
  <si>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</si>
  <si>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</si>
  <si>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</si>
  <si>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</si>
  <si>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</si>
  <si>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</si>
  <si>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</si>
  <si>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</si>
  <si>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</si>
  <si>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</si>
  <si>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</si>
  <si>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</si>
  <si>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</si>
  <si>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</si>
  <si>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</si>
  <si>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</si>
  <si>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</si>
  <si>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</si>
  <si>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</si>
  <si>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</si>
  <si>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</si>
  <si>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</si>
  <si>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</si>
  <si>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</si>
  <si>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</si>
  <si>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</si>
  <si>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</si>
  <si>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</si>
  <si>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</si>
  <si>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</si>
  <si>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</si>
  <si>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</si>
  <si>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</si>
  <si>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</si>
  <si>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</si>
  <si>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</si>
  <si>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</si>
  <si>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</si>
  <si>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</si>
  <si>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</si>
  <si>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</si>
  <si>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</si>
  <si>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</si>
  <si>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</si>
  <si>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</si>
  <si>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</si>
  <si>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</si>
  <si>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</si>
  <si>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</si>
  <si>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</si>
  <si>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</si>
  <si>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</si>
  <si>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</si>
  <si>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</si>
  <si>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</si>
  <si>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</si>
  <si>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</si>
  <si>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</si>
  <si>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</si>
  <si>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</si>
  <si>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</si>
  <si>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</si>
  <si>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</si>
  <si>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</si>
  <si>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</si>
  <si>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</si>
  <si>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</si>
  <si>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</si>
  <si>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</si>
  <si>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</si>
  <si>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</si>
  <si>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</si>
  <si>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</si>
  <si>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</si>
  <si>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</si>
  <si>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</si>
  <si>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</si>
  <si>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</si>
  <si>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</si>
  <si>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</si>
  <si>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</si>
  <si>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</si>
  <si>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</si>
  <si>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</si>
  <si>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</si>
  <si>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</si>
  <si>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</si>
  <si>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</si>
  <si>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</si>
  <si>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</si>
  <si>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</si>
  <si>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</si>
  <si>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</si>
  <si>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</si>
  <si>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</si>
  <si>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</si>
  <si>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</si>
  <si>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</si>
  <si>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</si>
  <si>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</si>
  <si>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</si>
  <si>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</si>
  <si>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</si>
  <si>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</si>
  <si>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</si>
  <si>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</si>
  <si>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</si>
  <si>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</si>
  <si>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</si>
  <si>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</si>
  <si>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</si>
  <si>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</si>
  <si>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</si>
  <si>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</si>
  <si>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</si>
  <si>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</si>
  <si>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</si>
  <si>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</si>
  <si>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</si>
  <si>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</si>
  <si>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</si>
  <si>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</si>
  <si>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</si>
  <si>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</si>
  <si>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</si>
  <si>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</si>
  <si>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</si>
  <si>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</si>
  <si>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</si>
  <si>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</si>
  <si>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</si>
  <si>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</si>
  <si>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</si>
  <si>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</si>
  <si>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</si>
  <si>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</si>
  <si>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</si>
  <si>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</si>
  <si>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</si>
  <si>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</si>
  <si>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</si>
  <si>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</si>
  <si>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</si>
  <si>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</si>
  <si>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</si>
  <si>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</si>
  <si>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</si>
  <si>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</si>
  <si>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</si>
  <si>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</si>
  <si>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</si>
  <si>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</si>
  <si>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</si>
  <si>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</si>
  <si>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</si>
  <si>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</si>
  <si>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</si>
  <si>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</si>
  <si>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</si>
  <si>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</si>
  <si>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</si>
  <si>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</si>
  <si>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</si>
  <si>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</si>
  <si>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</si>
  <si>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</si>
  <si>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</si>
  <si>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</si>
  <si>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</si>
  <si>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</si>
  <si>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</si>
  <si>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</si>
  <si>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</si>
  <si>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</si>
  <si>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</si>
  <si>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</si>
  <si>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</si>
  <si>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</si>
  <si>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</si>
  <si>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</si>
  <si>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</si>
  <si>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</si>
  <si>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</si>
  <si>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</si>
  <si>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</si>
  <si>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</si>
  <si>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</si>
  <si>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</si>
  <si>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</si>
  <si>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</si>
  <si>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</si>
  <si>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</si>
  <si>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</si>
  <si>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</si>
  <si>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</si>
  <si>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</si>
  <si>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</si>
  <si>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</si>
  <si>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</si>
  <si>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</si>
  <si>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</si>
  <si>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</si>
  <si>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</si>
  <si>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</si>
  <si>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</si>
  <si>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</si>
  <si>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</si>
  <si>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</si>
  <si>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</si>
  <si>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</si>
  <si>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</si>
  <si>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</si>
  <si>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</si>
  <si>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</si>
  <si>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</si>
  <si>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</si>
  <si>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</si>
  <si>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</si>
  <si>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</si>
  <si>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</si>
  <si>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</si>
  <si>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</si>
  <si>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</si>
  <si>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</si>
  <si>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</si>
  <si>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</si>
  <si>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</si>
  <si>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</si>
  <si>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</si>
  <si>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</si>
  <si>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</si>
  <si>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</si>
  <si>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</si>
  <si>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</si>
  <si>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</si>
  <si>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</si>
  <si>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</si>
  <si>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</si>
  <si>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</si>
  <si>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</si>
  <si>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</si>
  <si>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</si>
  <si>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</si>
  <si>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</si>
  <si>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</si>
  <si>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</si>
  <si>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</si>
  <si>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</si>
  <si>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</si>
  <si>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</si>
  <si>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</si>
  <si>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</si>
  <si>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</si>
  <si>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</si>
  <si>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</si>
  <si>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</si>
  <si>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</si>
  <si>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</si>
  <si>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</si>
  <si>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</si>
  <si>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</si>
  <si>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</si>
  <si>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</si>
  <si>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</si>
  <si>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</si>
  <si>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</si>
  <si>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</si>
  <si>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</si>
  <si>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</si>
  <si>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</si>
  <si>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</si>
  <si>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</si>
  <si>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</si>
  <si>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</si>
  <si>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</si>
  <si>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</si>
  <si>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</si>
  <si>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</si>
  <si>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</si>
  <si>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</si>
  <si>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</si>
  <si>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</si>
  <si>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</si>
  <si>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</si>
  <si>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</si>
  <si>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</si>
  <si>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</si>
  <si>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</si>
  <si>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</si>
  <si>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</si>
  <si>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</si>
  <si>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</si>
  <si>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</si>
  <si>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</si>
  <si>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</si>
  <si>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</si>
  <si>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</si>
  <si>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</si>
  <si>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</si>
  <si>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</si>
  <si>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</si>
  <si>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</si>
  <si>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</si>
  <si>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</si>
  <si>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</si>
  <si>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</si>
  <si>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</si>
  <si>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</si>
  <si>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</si>
  <si>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</si>
  <si>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</si>
  <si>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</si>
  <si>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</si>
  <si>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</si>
  <si>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</si>
  <si>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</si>
  <si>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</si>
  <si>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</si>
  <si>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</si>
  <si>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</si>
  <si>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</si>
  <si>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</si>
  <si>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</si>
  <si>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</si>
  <si>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</si>
  <si>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</si>
  <si>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</si>
  <si>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</si>
  <si>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</si>
  <si>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</si>
  <si>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</si>
  <si>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</si>
  <si>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</si>
  <si>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</si>
  <si>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</si>
  <si>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</si>
  <si>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</si>
  <si>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</si>
  <si>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</si>
  <si>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</si>
  <si>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</si>
  <si>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</si>
  <si>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</si>
  <si>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</si>
  <si>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</si>
  <si>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</si>
  <si>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</si>
  <si>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</si>
  <si>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</si>
  <si>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</si>
  <si>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</si>
  <si>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</si>
  <si>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</si>
  <si>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</si>
  <si>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</si>
  <si>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</si>
  <si>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</si>
  <si>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</si>
  <si>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</si>
  <si>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</si>
  <si>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</si>
  <si>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</si>
  <si>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</si>
  <si>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</si>
  <si>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</si>
  <si>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</si>
  <si>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</si>
  <si>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</si>
  <si>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</si>
  <si>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</si>
  <si>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</si>
  <si>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</si>
  <si>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</si>
  <si>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</si>
  <si>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</si>
  <si>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</si>
  <si>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</si>
  <si>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</si>
  <si>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</si>
  <si>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</si>
  <si>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</si>
  <si>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</si>
  <si>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</si>
  <si>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</si>
  <si>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</si>
  <si>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</si>
  <si>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</si>
  <si>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</si>
  <si>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</si>
  <si>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</si>
  <si>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</si>
  <si>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MARTI +5,19</t>
  </si>
  <si>
    <t>BLCYT +4,83</t>
  </si>
  <si>
    <t>NIBAS +4,29</t>
  </si>
  <si>
    <t>IDGYO +3,89</t>
  </si>
  <si>
    <t>GENKM +3,36</t>
  </si>
  <si>
    <t>AVOD +3,03</t>
  </si>
  <si>
    <t>DZGYO +2,35</t>
  </si>
  <si>
    <t>KGYO +2,02</t>
  </si>
  <si>
    <t>IHLGM +1,63</t>
  </si>
  <si>
    <t>BOBET +1,40</t>
  </si>
  <si>
    <t>SEYKM +1,12</t>
  </si>
  <si>
    <t>IHEVA +1,05</t>
  </si>
  <si>
    <t>EPLAS +1,04</t>
  </si>
  <si>
    <t>ZGYO +1,03</t>
  </si>
  <si>
    <t>ISSEN +1,01</t>
  </si>
  <si>
    <t>EFOR +0,99</t>
  </si>
  <si>
    <t>KARSN +0,96</t>
  </si>
  <si>
    <t>DENGE +0,81</t>
  </si>
  <si>
    <t>MIATK +0,73</t>
  </si>
  <si>
    <t>AKSGY +0,65</t>
  </si>
  <si>
    <t>FLAP +0,61</t>
  </si>
  <si>
    <t>OZSUB +0,60</t>
  </si>
  <si>
    <t>DAGI +0,59</t>
  </si>
  <si>
    <t>VAKFA +0,56</t>
  </si>
  <si>
    <t>ODAS +0,53</t>
  </si>
  <si>
    <t>DESA +0,52</t>
  </si>
  <si>
    <t>KAYSE +0,49</t>
  </si>
  <si>
    <t>CEMAS +0,49</t>
  </si>
  <si>
    <t>AKSUE +0,47</t>
  </si>
  <si>
    <t>KRGYO +0,46</t>
  </si>
  <si>
    <t>BAYRK +0,46</t>
  </si>
  <si>
    <t>ATLAS +0,45</t>
  </si>
  <si>
    <t>ENPRA +0,44</t>
  </si>
  <si>
    <t>HKTM +0,44</t>
  </si>
  <si>
    <t>POLHO +0,44</t>
  </si>
  <si>
    <t>TDGYO +0,41</t>
  </si>
  <si>
    <t>SNPAM +0,40</t>
  </si>
  <si>
    <t>ARTMS +0,38</t>
  </si>
  <si>
    <t>SERNT +0,37</t>
  </si>
  <si>
    <t>DOGUB +0,34</t>
  </si>
  <si>
    <t>NETAS +0,30</t>
  </si>
  <si>
    <t>KZGYO +0,30</t>
  </si>
  <si>
    <t>ASGYO +0,26</t>
  </si>
  <si>
    <t>TNZTP +0,24</t>
  </si>
  <si>
    <t>VBTYZ +0,24</t>
  </si>
  <si>
    <t>KRONT +0,22</t>
  </si>
  <si>
    <t>AVGYO +0,21</t>
  </si>
  <si>
    <t>MERIT +0,20</t>
  </si>
  <si>
    <t>VKFYO +0,18</t>
  </si>
  <si>
    <t>ADGYO +0,16</t>
  </si>
  <si>
    <t>ISCTR +0,14</t>
  </si>
  <si>
    <t>EDATA +0,14</t>
  </si>
  <si>
    <t>PETKM +0,14</t>
  </si>
  <si>
    <t>MAGEN +0,13</t>
  </si>
  <si>
    <t>DIRIT +0,13</t>
  </si>
  <si>
    <t>BESTE +0,13</t>
  </si>
  <si>
    <t>BALAT +0,13</t>
  </si>
  <si>
    <t>CRDFA +0,12</t>
  </si>
  <si>
    <t>SANKO +0,12</t>
  </si>
  <si>
    <t>TRCAS +0,12</t>
  </si>
  <si>
    <t>KRPLS +0,11</t>
  </si>
  <si>
    <t>KLYPV +0,10</t>
  </si>
  <si>
    <t>OZRDN +0,10</t>
  </si>
  <si>
    <t>CEOEM +0,10</t>
  </si>
  <si>
    <t>EMPAE +0,10</t>
  </si>
  <si>
    <t>ISMEN +0,09</t>
  </si>
  <si>
    <t>FADE +0,08</t>
  </si>
  <si>
    <t>AEFES +0,07</t>
  </si>
  <si>
    <t>BMSTL +0,07</t>
  </si>
  <si>
    <t>GATEG +0,07</t>
  </si>
  <si>
    <t>CATES +0,07</t>
  </si>
  <si>
    <t>TEHOL +0,06</t>
  </si>
  <si>
    <t>DOFER +0,06</t>
  </si>
  <si>
    <t>ATSYH +0,06</t>
  </si>
  <si>
    <t>BRKVY +0,05</t>
  </si>
  <si>
    <t>NUGYO +0,05</t>
  </si>
  <si>
    <t>BAGFS +0,05</t>
  </si>
  <si>
    <t>BRMEN +0,05</t>
  </si>
  <si>
    <t>IHAAS +0,05</t>
  </si>
  <si>
    <t>CRFSA +0,04</t>
  </si>
  <si>
    <t>YEOTK +0,04</t>
  </si>
  <si>
    <t>UNLU +0,04</t>
  </si>
  <si>
    <t>KLKIM +0,04</t>
  </si>
  <si>
    <t>KMPUR +0,04</t>
  </si>
  <si>
    <t>SMART +0,03</t>
  </si>
  <si>
    <t>KUYAS +0,03</t>
  </si>
  <si>
    <t>ENJSA +0,03</t>
  </si>
  <si>
    <t>EKIZ +0,03</t>
  </si>
  <si>
    <t>BURCE +0,03</t>
  </si>
  <si>
    <t>TRMET +0,03</t>
  </si>
  <si>
    <t>VAKKO +0,02</t>
  </si>
  <si>
    <t>TRALT +0,02</t>
  </si>
  <si>
    <t>DGGYO +0,02</t>
  </si>
  <si>
    <t>COSMO +0,02</t>
  </si>
  <si>
    <t>DOHOL +0,02</t>
  </si>
  <si>
    <t>ARDYZ +0,02</t>
  </si>
  <si>
    <t>BAHKM +0,02</t>
  </si>
  <si>
    <t>KCHOL +0,01</t>
  </si>
  <si>
    <t>CUSAN +0,01</t>
  </si>
  <si>
    <t>TERA +0,01</t>
  </si>
  <si>
    <t>NETCD +0,01</t>
  </si>
  <si>
    <t>TKFEN +0,01</t>
  </si>
  <si>
    <t>NTHOL +0,01</t>
  </si>
  <si>
    <t>MACKO +0,01</t>
  </si>
  <si>
    <t>GUBRF +0,01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</si>
</sst>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1">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28" sqref="A528"/>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4" t="s">
        <v>2315</v>
      </c>
      <c r="B2" s="234"/>
      <c r="C2" s="234"/>
      <c r="D2" s="234"/>
      <c r="E2" s="234"/>
      <c r="F2" s="234"/>
      <c r="G2" s="234"/>
      <c r="H2" s="23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152</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2412</v>
      </c>
      <c r="W3" s="200"/>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7.49</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2413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0.37479561855053117</v>
      </c>
      <c r="F5" s="128">
        <f>VLOOKUP(A5,'Tüm - Sektör'!$A:$H,6,0)</f>
        <v>2.9397927819507872E-3</v>
      </c>
      <c r="G5" s="127">
        <f>VLOOKUP(A5,'Tüm - Sektör'!$A:$H,7,0)</f>
        <v>3.4871699999999996E-4</v>
      </c>
      <c r="H5" s="159">
        <v>11300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1.3069760371408558E-6</v>
      </c>
      <c r="R5" s="166">
        <f>IF(OR(H5="", H6="", Q5=0), "", IF(H5&lt;H6, (H6-H5)/H5, ""))</f>
        <v>8.8053097345132739E-2</v>
      </c>
      <c r="S5" s="191">
        <v>1.316294939366459E-6</v>
      </c>
      <c r="T5" s="208">
        <f>S5-Q5</f>
        <v>9.3189022256032227E-9</v>
      </c>
      <c r="U5" s="222" t="s">
        <v>2414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5.3544285500556823</v>
      </c>
      <c r="F6" s="128">
        <f>VLOOKUP(A6,'Tüm - Sektör'!$A:$H,6,0)</f>
        <v>0.23233182908904565</v>
      </c>
      <c r="G6" s="127">
        <f>VLOOKUP(A6,'Tüm - Sektör'!$A:$H,7,0)</f>
        <v>6.0773900000000004E-4</v>
      </c>
      <c r="H6" s="159">
        <v>12295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3.2540950525822904E-5</v>
      </c>
      <c r="R6" s="166" t="str">
        <f>IF(OR(H6="", H7="", Q6=0), "", IF(H6&lt;H7, (H7-H6)/H6, ""))</f>
        <v/>
      </c>
      <c r="S6" s="191">
        <v>3.1497027098208436E-5</v>
      </c>
      <c r="T6" s="208">
        <f>S6-Q6</f>
        <v>-1.043923427614468E-6</v>
      </c>
      <c r="U6" s="222" t="s">
        <v>2415</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36.081004358291551</v>
      </c>
      <c r="F7" s="128">
        <f>VLOOKUP(A7,'Tüm - Sektör'!$A:$H,6,0)</f>
        <v>2.0653501710665356</v>
      </c>
      <c r="G7" s="127">
        <f>VLOOKUP(A7,'Tüm - Sektör'!$A:$H,7,0)</f>
        <v>7.01302E-4</v>
      </c>
      <c r="H7" s="159">
        <v>1583</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2.5303680518478581E-4</v>
      </c>
      <c r="R7" s="166" t="str">
        <f>IF(OR(H7="", H8="", Q7=0), "", IF(H7&lt;H8, (H8-H7)/H7, ""))</f>
        <v/>
      </c>
      <c r="S7" s="191">
        <v>2.5287705972696712E-4</v>
      </c>
      <c r="T7" s="208">
        <f>S7-Q7</f>
        <v>-1.5974545781869331E-7</v>
      </c>
      <c r="U7" s="222" t="s">
        <v>2416</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30.234624465177841</v>
      </c>
      <c r="F8" s="128">
        <f>VLOOKUP(A8,'Tüm - Sektör'!$A:$H,6,0)</f>
        <v>11.282502468552583</v>
      </c>
      <c r="G8" s="127">
        <f>VLOOKUP(A8,'Tüm - Sektör'!$A:$H,7,0)</f>
        <v>8.7624699999999992E-4</v>
      </c>
      <c r="H8" s="159">
        <v>1510</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2.6492998983738687E-4</v>
      </c>
      <c r="R8" s="166" t="str">
        <f>IF(OR(H8="", H9="", Q8=0), "", IF(H8&lt;H9, (H9-H8)/H8, ""))</f>
        <v/>
      </c>
      <c r="S8" s="191">
        <v>2.659868913925892E-4</v>
      </c>
      <c r="T8" s="208">
        <f>S8-Q8</f>
        <v>1.0569015552023306E-6</v>
      </c>
      <c r="U8" s="222" t="s">
        <v>2417</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1.6368341492336664</v>
      </c>
      <c r="F9" s="128">
        <f>VLOOKUP(A9,'Tüm - Sektör'!$A:$H,6,0)</f>
        <v>2.2806846016652817E-2</v>
      </c>
      <c r="G9" s="127">
        <f>VLOOKUP(A9,'Tüm - Sektör'!$A:$H,7,0)</f>
        <v>16.937048000000001</v>
      </c>
      <c r="H9" s="159">
        <v>1443</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0.27723138553609772</v>
      </c>
      <c r="R9" s="166" t="str">
        <f>IF(OR(H9="", H10="", Q9=0), "", IF(H9&lt;H10, (H10-H9)/H9, ""))</f>
        <v/>
      </c>
      <c r="S9" s="191">
        <v>0.27362851527263271</v>
      </c>
      <c r="T9" s="208">
        <f>S9-Q9</f>
        <v>-3.6028702634650078E-3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2.8306726708630823</v>
      </c>
      <c r="F10" s="128">
        <f>VLOOKUP(A10,'Tüm - Sektör'!$A:$H,6,0)</f>
        <v>4.937506839112301E-2</v>
      </c>
      <c r="G10" s="127">
        <f>VLOOKUP(A10,'Tüm - Sektör'!$A:$H,7,0)</f>
        <v>10.211128</v>
      </c>
      <c r="H10" s="159">
        <v>1384</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0.28904360968284804</v>
      </c>
      <c r="R10" s="166" t="str">
        <f>IF(OR(H10="", H11="", Q10=0), "", IF(H10&lt;H11, (H11-H10)/H10, ""))</f>
        <v/>
      </c>
      <c r="S10" s="191">
        <v>0.28191427470124153</v>
      </c>
      <c r="T10" s="208">
        <f>S10-Q10</f>
        <v>-7.1293349816065055E-3</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2.7746680957703238</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0.39776340019820516</v>
      </c>
      <c r="R11" s="166" t="str">
        <f>IF(OR(H11="", H12="", Q11=0), "", IF(H11&lt;H12, (H12-H11)/H11, ""))</f>
        <v/>
      </c>
      <c r="S11" s="191">
        <v>0.39618809960336082</v>
      </c>
      <c r="T11" s="208">
        <f>S11-Q11</f>
        <v>-1.5753005948443422E-3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3.885424277646202</v>
      </c>
      <c r="F12" s="128">
        <f>VLOOKUP(A12,'Tüm - Sektör'!$A:$H,6,0)</f>
        <v>7.9294373013187799E-2</v>
      </c>
      <c r="G12" s="127">
        <f>VLOOKUP(A12,'Tüm - Sektör'!$A:$H,7,0)</f>
        <v>14.69279</v>
      </c>
      <c r="H12" s="159">
        <v>701</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0.57087722972357335</v>
      </c>
      <c r="R12" s="166" t="str">
        <f>IF(OR(H12="", H13="", Q12=0), "", IF(H12&lt;H13, (H13-H12)/H12, ""))</f>
        <v/>
      </c>
      <c r="S12" s="191">
        <v>0.56884852599321245</v>
      </c>
      <c r="T12" s="208">
        <f>S12-Q12</f>
        <v>-2.0287037303609035E-3</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33.85717149063646</v>
      </c>
      <c r="F13" s="128">
        <f>VLOOKUP(A13,'Tüm - Sektör'!$A:$H,6,0)</f>
        <v>4.5042001238075322</v>
      </c>
      <c r="G13" s="127">
        <f>VLOOKUP(A13,'Tüm - Sektör'!$A:$H,7,0)</f>
        <v>1.717981</v>
      </c>
      <c r="H13" s="159">
        <v>688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0.58165977334655117</v>
      </c>
      <c r="R13" s="166" t="str">
        <f>IF(OR(H13="", H14="", Q13=0), "", IF(H13&lt;H14, (H14-H13)/H13, ""))</f>
        <v/>
      </c>
      <c r="S13" s="191">
        <v>0.58165977334655117</v>
      </c>
      <c r="T13" s="208">
        <f>S13-Q13</f>
        <v>0</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48.569182246749662</v>
      </c>
      <c r="F14" s="128">
        <f>VLOOKUP(A14,'Tüm - Sektör'!$A:$H,6,0)</f>
        <v>4.3076880041463115</v>
      </c>
      <c r="G14" s="127">
        <f>VLOOKUP(A14,'Tüm - Sektör'!$A:$H,7,0)</f>
        <v>1.8682810000000001</v>
      </c>
      <c r="H14" s="159">
        <v>441</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E14*G14/100</f>
        <v>0.90740880377139699</v>
      </c>
      <c r="R14" s="166" t="str">
        <f>IF(OR(H14="", H15="", Q14=0), "", IF(H14&lt;H15, (H15-H14)/H14, ""))</f>
        <v/>
      </c>
      <c r="S14" s="191">
        <v>0.89673340607996888</v>
      </c>
      <c r="T14" s="208">
        <f>S14-Q14</f>
        <v>-1.0675397691428112E-2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2.0936848602297862</v>
      </c>
      <c r="F15" s="128">
        <f>VLOOKUP(A15,'Tüm - Sektör'!$A:$H,6,0)</f>
        <v>4.3778957432038017E-2</v>
      </c>
      <c r="G15" s="127">
        <f>VLOOKUP(A15,'Tüm - Sektör'!$A:$H,7,0)</f>
        <v>44.440303</v>
      </c>
      <c r="H15" s="159">
        <v>430</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E15*G15/100</f>
        <v>0.93043989575124342</v>
      </c>
      <c r="R15" s="166" t="str">
        <f>IF(OR(H15="", H16="", Q15=0), "", IF(H15&lt;H16, (H16-H15)/H15, ""))</f>
        <v/>
      </c>
      <c r="S15" s="191">
        <v>0.93697694419914446</v>
      </c>
      <c r="T15" s="208">
        <f>S15-Q15</f>
        <v>6.5370484479010393E-3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26.770348225343422</v>
      </c>
      <c r="F16" s="128">
        <f>VLOOKUP(A16,'Tüm - Sektör'!$A:$H,6,0)</f>
        <v>3.4233181873840692</v>
      </c>
      <c r="G16" s="127">
        <f>VLOOKUP(A16,'Tüm - Sektör'!$A:$H,7,0)</f>
        <v>3.9666589999999999</v>
      </c>
      <c r="H16" s="159">
        <v>376.75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1.0618884272119251</v>
      </c>
      <c r="R16" s="166" t="str">
        <f>IF(OR(H16="", H17="", Q16=0), "", IF(H16&lt;H17, (H17-H16)/H16, ""))</f>
        <v/>
      </c>
      <c r="S16" s="191">
        <v>1.0384593509463798</v>
      </c>
      <c r="T16" s="208">
        <f>S16-Q16</f>
        <v>-2.3429076265545357E-2</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53.5165740829935</v>
      </c>
      <c r="F17" s="128">
        <f>VLOOKUP(A17,'Tüm - Sektör'!$A:$H,6,0)</f>
        <v>5.9147407253529511</v>
      </c>
      <c r="G17" s="127">
        <f>VLOOKUP(A17,'Tüm - Sektör'!$A:$H,7,0)</f>
        <v>2.016016</v>
      </c>
      <c r="H17" s="159">
        <v>370.75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1.0789026961650021</v>
      </c>
      <c r="R17" s="166" t="str">
        <f>IF(OR(H17="", H18="", Q17=0), "", IF(H17&lt;H18, (H18-H17)/H17, ""))</f>
        <v/>
      </c>
      <c r="S17" s="191">
        <v>1.0760004696790171</v>
      </c>
      <c r="T17" s="208">
        <f>S17-Q17</f>
        <v>-2.9022264859850377E-3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20.447314669787442</v>
      </c>
      <c r="F18" s="128">
        <f>VLOOKUP(A18,'Tüm - Sektör'!$A:$H,6,0)</f>
        <v>3.846643559278061</v>
      </c>
      <c r="G18" s="127">
        <f>VLOOKUP(A18,'Tüm - Sektör'!$A:$H,7,0)</f>
        <v>5.5196949999999996</v>
      </c>
      <c r="H18" s="159">
        <v>354.5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1.1286294054625239</v>
      </c>
      <c r="R18" s="166" t="str">
        <f>IF(OR(H18="", H19="", Q18=0), "", IF(H18&lt;H19, (H19-H18)/H18, ""))</f>
        <v/>
      </c>
      <c r="S18" s="191">
        <v>1.0961619842094923</v>
      </c>
      <c r="T18" s="208">
        <f>S18-Q18</f>
        <v>-3.2467421253031592E-2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9.6262902201373066</v>
      </c>
      <c r="F19" s="128">
        <f>VLOOKUP(A19,'Tüm - Sektör'!$A:$H,6,0)</f>
        <v>0.22624147666075078</v>
      </c>
      <c r="G19" s="127">
        <f>VLOOKUP(A19,'Tüm - Sektör'!$A:$H,7,0)</f>
        <v>13.658674</v>
      </c>
      <c r="H19" s="159">
        <v>304.5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1.3148235994624369</v>
      </c>
      <c r="R19" s="166" t="str">
        <f>IF(OR(H19="", H20="", Q19=0), "", IF(H19&lt;H20, (H20-H19)/H19, ""))</f>
        <v/>
      </c>
      <c r="S19" s="191">
        <v>1.3548689882785518</v>
      </c>
      <c r="T19" s="208">
        <f>S19-Q19</f>
        <v>4.0045388816114968E-2</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17.188769023878756</v>
      </c>
      <c r="F20" s="128">
        <f>VLOOKUP(A20,'Tüm - Sektör'!$A:$H,6,0)</f>
        <v>1.5312259269750985</v>
      </c>
      <c r="G20" s="127">
        <f>VLOOKUP(A20,'Tüm - Sektör'!$A:$H,7,0)</f>
        <v>7.956887</v>
      </c>
      <c r="H20" s="159">
        <v>292.5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1.3676909279210354</v>
      </c>
      <c r="R20" s="166" t="str">
        <f>IF(OR(H20="", H21="", Q20=0), "", IF(H20&lt;H21, (H21-H20)/H20, ""))</f>
        <v/>
      </c>
      <c r="S20" s="191">
        <v>1.2842683673094795</v>
      </c>
      <c r="T20" s="208">
        <f>S20-Q20</f>
        <v>-8.3422560611555951E-2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43.975201761413871</v>
      </c>
      <c r="F21" s="128">
        <f>VLOOKUP(A21,'Tüm - Sektör'!$A:$H,6,0)</f>
        <v>10.621339023932979</v>
      </c>
      <c r="G21" s="127">
        <f>VLOOKUP(A21,'Tüm - Sektör'!$A:$H,7,0)</f>
        <v>3.1674739999999999</v>
      </c>
      <c r="H21" s="159">
        <v>287.25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1.3929030822403263</v>
      </c>
      <c r="R21" s="166" t="str">
        <f>IF(OR(H21="", H22="", Q21=0), "", IF(H21&lt;H22, (H22-H21)/H21, ""))</f>
        <v/>
      </c>
      <c r="S21" s="191">
        <v>1.3844685480053069</v>
      </c>
      <c r="T21" s="208">
        <f>S21-Q21</f>
        <v>-8.4345342350193864E-3</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48.107193816275448</v>
      </c>
      <c r="F22" s="128">
        <f>VLOOKUP(A22,'Tüm - Sektör'!$A:$H,6,0)</f>
        <v>5.0232805006694736</v>
      </c>
      <c r="G22" s="127">
        <f>VLOOKUP(A22,'Tüm - Sektör'!$A:$H,7,0)</f>
        <v>3.3655849999999998</v>
      </c>
      <c r="H22" s="159">
        <v>247.1</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1.619088499001494</v>
      </c>
      <c r="R22" s="166" t="str">
        <f>IF(OR(H22="", H23="", Q22=0), "", IF(H22&lt;H23, (H23-H22)/H22, ""))</f>
        <v/>
      </c>
      <c r="S22" s="191">
        <v>1.5955205108804353</v>
      </c>
      <c r="T22" s="208">
        <f>S22-Q22</f>
        <v>-2.3567988121058647E-2</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68.028928267706135</v>
      </c>
      <c r="F23" s="128">
        <f>VLOOKUP(A23,'Tüm - Sektör'!$A:$H,6,0)</f>
        <v>14.341928141171266</v>
      </c>
      <c r="G23" s="127">
        <f>VLOOKUP(A23,'Tüm - Sektör'!$A:$H,7,0)</f>
        <v>2.4591859999999999</v>
      </c>
      <c r="H23" s="159">
        <v>239.1</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1.6729578799094715</v>
      </c>
      <c r="R23" s="166" t="str">
        <f>IF(OR(H23="", H24="", Q23=0), "", IF(H23&lt;H24, (H24-H23)/H23, ""))</f>
        <v/>
      </c>
      <c r="S23" s="191">
        <v>1.657018347499398</v>
      </c>
      <c r="T23" s="208">
        <f>S23-Q23</f>
        <v>-1.5939532410073509E-2</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34.416773358664081</v>
      </c>
      <c r="F24" s="128">
        <f>VLOOKUP(A24,'Tüm - Sektör'!$A:$H,6,0)</f>
        <v>1.8152306623767975</v>
      </c>
      <c r="G24" s="127">
        <f>VLOOKUP(A24,'Tüm - Sektör'!$A:$H,7,0)</f>
        <v>5.0446229999999996</v>
      </c>
      <c r="H24" s="159">
        <v>230.6</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1.7361964647090407</v>
      </c>
      <c r="R24" s="166" t="str">
        <f>IF(OR(H24="", H25="", Q24=0), "", IF(H24&lt;H25, (H25-H24)/H24, ""))</f>
        <v/>
      </c>
      <c r="S24" s="191">
        <v>1.7220081925243214</v>
      </c>
      <c r="T24" s="208">
        <f>S24-Q24</f>
        <v>-1.4188272184719297E-2</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15.335730384671107</v>
      </c>
      <c r="F25" s="128">
        <f>VLOOKUP(A25,'Tüm - Sektör'!$A:$H,6,0)</f>
        <v>4.5642054716283056</v>
      </c>
      <c r="G25" s="127">
        <f>VLOOKUP(A25,'Tüm - Sektör'!$A:$H,7,0)</f>
        <v>12.081939999999999</v>
      </c>
      <c r="H25" s="159">
        <v>215.9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1.8528537436377324</v>
      </c>
      <c r="R25" s="166" t="str">
        <f>IF(OR(H25="", H26="", Q25=0), "", IF(H25&lt;H26, (H26-H25)/H25, ""))</f>
        <v/>
      </c>
      <c r="S25" s="191">
        <v>1.8324833864012202</v>
      </c>
      <c r="T25" s="208">
        <f>S25-Q25</f>
        <v>-2.0370357236512149E-2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1.8282952327119535</v>
      </c>
      <c r="F26" s="128">
        <f>VLOOKUP(A26,'Tüm - Sektör'!$A:$H,6,0)</f>
        <v>3.5747291674884218E-2</v>
      </c>
      <c r="G26" s="127">
        <f>VLOOKUP(A26,'Tüm - Sektör'!$A:$H,7,0)</f>
        <v>112.25637500000001</v>
      </c>
      <c r="H26" s="159">
        <v>194.9</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2.0523779525402532</v>
      </c>
      <c r="R26" s="166" t="str">
        <f>IF(OR(H26="", H27="", Q26=0), "", IF(H26&lt;H27, (H27-H26)/H26, ""))</f>
        <v/>
      </c>
      <c r="S26" s="191">
        <v>2.0429441417267382</v>
      </c>
      <c r="T26" s="208">
        <f>S26-Q26</f>
        <v>-9.43381081351502E-3</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1.3050557337101638</v>
      </c>
      <c r="F27" s="128">
        <f>VLOOKUP(A27,'Tüm - Sektör'!$A:$H,6,0)</f>
        <v>9.7610750464484954E-3</v>
      </c>
      <c r="G27" s="127">
        <f>VLOOKUP(A27,'Tüm - Sektör'!$A:$H,7,0)</f>
        <v>158.53750099999999</v>
      </c>
      <c r="H27" s="159">
        <v>193.4</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2.0690027468813081</v>
      </c>
      <c r="R27" s="166" t="str">
        <f>IF(OR(H27="", H28="", Q27=0), "", IF(H27&lt;H28, (H28-H27)/H27, ""))</f>
        <v/>
      </c>
      <c r="S27" s="191">
        <v>2.0830043271569236</v>
      </c>
      <c r="T27" s="208">
        <f>S27-Q27</f>
        <v>1.4001580275615488E-2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21.516837669420983</v>
      </c>
      <c r="F28" s="128">
        <f>VLOOKUP(A28,'Tüm - Sektör'!$A:$H,6,0)</f>
        <v>4.3583260250602063</v>
      </c>
      <c r="G28" s="127">
        <f>VLOOKUP(A28,'Tüm - Sektör'!$A:$H,7,0)</f>
        <v>10.082440999999999</v>
      </c>
      <c r="H28" s="159">
        <v>184.4</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2.1694224630851453</v>
      </c>
      <c r="R28" s="166" t="str">
        <f>IF(OR(H28="", H29="", Q28=0), "", IF(H28&lt;H29, (H29-H28)/H28, ""))</f>
        <v/>
      </c>
      <c r="S28" s="191">
        <v>2.1290127844220375</v>
      </c>
      <c r="T28" s="208">
        <f>S28-Q28</f>
        <v>-4.0409678663107851E-2</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45.519729707486576</v>
      </c>
      <c r="F29" s="128">
        <f>VLOOKUP(A29,'Tüm - Sektör'!$A:$H,6,0)</f>
        <v>37.155171682470424</v>
      </c>
      <c r="G29" s="127">
        <f>VLOOKUP(A29,'Tüm - Sektör'!$A:$H,7,0)</f>
        <v>5.4653780000000003</v>
      </c>
      <c r="H29" s="159">
        <v>160.80000000000001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2.4878252930924361</v>
      </c>
      <c r="R29" s="166" t="str">
        <f>IF(OR(H29="", H30="", Q29=0), "", IF(H29&lt;H30, (H30-H29)/H29, ""))</f>
        <v/>
      </c>
      <c r="S29" s="191">
        <v>2.4924754338271882</v>
      </c>
      <c r="T29" s="208">
        <f>S29-Q29</f>
        <v>4.6501407347521173E-3</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14.734072099708415</v>
      </c>
      <c r="F30" s="128">
        <f>VLOOKUP(A30,'Tüm - Sektör'!$A:$H,6,0)</f>
        <v>1.25932240168448</v>
      </c>
      <c r="G30" s="127">
        <f>VLOOKUP(A30,'Tüm - Sektör'!$A:$H,7,0)</f>
        <v>17.011634999999998</v>
      </c>
      <c r="H30" s="159">
        <v>159.6</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2.5065065662392314</v>
      </c>
      <c r="R30" s="166" t="str">
        <f>IF(OR(H30="", H31="", Q30=0), "", IF(H30&lt;H31, (H31-H30)/H30, ""))</f>
        <v/>
      </c>
      <c r="S30" s="191">
        <v>2.364293427729204</v>
      </c>
      <c r="T30" s="208">
        <f>S30-Q30</f>
        <v>-0.14221313851002737</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13.608468255852705</v>
      </c>
      <c r="F31" s="197">
        <f>VLOOKUP(A31,'Tüm - Sektör'!$A:$H,6,0)</f>
        <v>0.90159325390906897</v>
      </c>
      <c r="G31" s="196">
        <f>VLOOKUP(A31,'Tüm - Sektör'!$A:$H,7,0)</f>
        <v>18.897796</v>
      </c>
      <c r="H31" s="198">
        <v>155.6</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E31*G31/100</f>
        <v>2.571700569715802</v>
      </c>
      <c r="R31" s="166" t="str">
        <f>IF(OR(H31="", H32="", Q31=0), "", IF(H31&lt;H32, (H32-H31)/H31, ""))</f>
        <v/>
      </c>
      <c r="S31" s="191">
        <v>2.5569112373659983</v>
      </c>
      <c r="T31" s="208">
        <f>S31-Q31</f>
        <v>-1.4789332349803619E-2</v>
      </c>
      <c r="U31" s="222" t="s">
        <v>2440</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14.314363461728403</v>
      </c>
      <c r="F32" s="128">
        <f>VLOOKUP(A32,'Tüm - Sektör'!$A:$H,6,0)</f>
        <v>1.6791042183845635</v>
      </c>
      <c r="G32" s="127">
        <f>VLOOKUP(A32,'Tüm - Sektör'!$A:$H,7,0)</f>
        <v>18.044423999999999</v>
      </c>
      <c r="H32" s="159">
        <v>154.9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2.5829444359353504</v>
      </c>
      <c r="R32" s="166" t="str">
        <f>IF(OR(H32="", H33="", Q32=0), "", IF(H32&lt;H33, (H33-H32)/H32, ""))</f>
        <v/>
      </c>
      <c r="S32" s="191">
        <v>2.5980395657557516</v>
      </c>
      <c r="T32" s="208">
        <f>S32-Q32</f>
        <v>1.5095129820401176E-2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32.484532192331621</v>
      </c>
      <c r="F33" s="128">
        <f>VLOOKUP(A33,'Tüm - Sektör'!$A:$H,6,0)</f>
        <v>2.1796560047047193</v>
      </c>
      <c r="G33" s="127">
        <f>VLOOKUP(A33,'Tüm - Sektör'!$A:$H,7,0)</f>
        <v>8.2922969999999996</v>
      </c>
      <c r="H33" s="159">
        <v>148.5</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2.693713888448749</v>
      </c>
      <c r="R33" s="166" t="str">
        <f>IF(OR(H33="", H34="", Q33=0), "", IF(H33&lt;H34, (H34-H33)/H33, ""))</f>
        <v/>
      </c>
      <c r="S33" s="191">
        <v>2.6721209915473558</v>
      </c>
      <c r="T33" s="208">
        <f>S33-Q33</f>
        <v>-2.159289690139321E-2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16.817985101818305</v>
      </c>
      <c r="F34" s="128">
        <f>VLOOKUP(A34,'Tüm - Sektör'!$A:$H,6,0)</f>
        <v>0.35474488049019348</v>
      </c>
      <c r="G34" s="127">
        <f>VLOOKUP(A34,'Tüm - Sektör'!$A:$H,7,0)</f>
        <v>16.157962000000001</v>
      </c>
      <c r="H34" s="159">
        <v>147.19999999999999</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2.7174436419174635</v>
      </c>
      <c r="R34" s="166" t="str">
        <f>IF(OR(H34="", H35="", Q34=0), "", IF(H34&lt;H35, (H35-H34)/H34, ""))</f>
        <v/>
      </c>
      <c r="S34" s="191">
        <v>2.7137564727968155</v>
      </c>
      <c r="T34" s="208">
        <f>S34-Q34</f>
        <v>-3.6871691206479262E-3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23.942687909098233</v>
      </c>
      <c r="F35" s="128">
        <f>VLOOKUP(A35,'Tüm - Sektör'!$A:$H,6,0)</f>
        <v>8.199550653800765</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2.7837356363325978</v>
      </c>
      <c r="R35" s="166" t="str">
        <f>IF(OR(H35="", H36="", Q35=0), "", IF(H35&lt;H36, (H36-H35)/H35, ""))</f>
        <v/>
      </c>
      <c r="S35" s="191">
        <v>2.7702410729985756</v>
      </c>
      <c r="T35" s="208">
        <f>S35-Q35</f>
        <v>-1.3494563334022214E-2</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53.495223324027812</v>
      </c>
      <c r="F36" s="128">
        <f>VLOOKUP(A36,'Tüm - Sektör'!$A:$H,6,0)</f>
        <v>48.318310400441788</v>
      </c>
      <c r="G36" s="127">
        <f>VLOOKUP(A36,'Tüm - Sektör'!$A:$H,7,0)</f>
        <v>5.6142630000000002</v>
      </c>
      <c r="H36" s="159">
        <v>133.19999999999999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3.003362529848264</v>
      </c>
      <c r="R36" s="166" t="str">
        <f>IF(OR(H36="", H37="", Q36=0), "", IF(H36&lt;H37, (H37-H36)/H36, ""))</f>
        <v/>
      </c>
      <c r="S36" s="191">
        <v>2.8905194290158143</v>
      </c>
      <c r="T36" s="208">
        <f>S36-Q36</f>
        <v>-0.11284310083244975</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42.193333079962372</v>
      </c>
      <c r="F37" s="128">
        <f>VLOOKUP(A37,'Tüm - Sektör'!$A:$H,6,0)</f>
        <v>14.603559082793934</v>
      </c>
      <c r="G37" s="127">
        <f>VLOOKUP(A37,'Tüm - Sektör'!$A:$H,7,0)</f>
        <v>7.6577849999999996</v>
      </c>
      <c r="H37" s="159">
        <v>123.8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3.2310747315973964</v>
      </c>
      <c r="R37" s="166" t="str">
        <f>IF(OR(H37="", H38="", Q37=0), "", IF(H37&lt;H38, (H38-H37)/H37, ""))</f>
        <v/>
      </c>
      <c r="S37" s="191">
        <v>3.1471837275512011</v>
      </c>
      <c r="T37" s="208">
        <f>S37-Q37</f>
        <v>-8.3891004046195317E-2</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39.999917588649794</v>
      </c>
      <c r="F38" s="128">
        <f>VLOOKUP(A38,'Tüm - Sektör'!$A:$H,6,0)</f>
        <v>13.06916240763017</v>
      </c>
      <c r="G38" s="127">
        <f>VLOOKUP(A38,'Tüm - Sektör'!$A:$H,7,0)</f>
        <v>8.1175940000000004</v>
      </c>
      <c r="H38" s="159">
        <v>123.2</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3.2470309101811807</v>
      </c>
      <c r="R38" s="166" t="str">
        <f>IF(OR(H38="", H39="", Q38=0), "", IF(H38&lt;H39, (H39-H38)/H38, ""))</f>
        <v/>
      </c>
      <c r="S38" s="191">
        <v>3.2443974706757621</v>
      </c>
      <c r="T38" s="208">
        <f>S38-Q38</f>
        <v>-2.633439505418611E-3</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15.093230855978906</v>
      </c>
      <c r="F39" s="128">
        <f>VLOOKUP(A39,'Tüm - Sektör'!$A:$H,6,0)</f>
        <v>3.0213092740422929</v>
      </c>
      <c r="G39" s="127">
        <f>VLOOKUP(A39,'Tüm - Sektör'!$A:$H,7,0)</f>
        <v>21.706330999999999</v>
      </c>
      <c r="H39" s="159">
        <v>122.1</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3.2761866481929145</v>
      </c>
      <c r="R39" s="166" t="str">
        <f>IF(OR(H39="", H40="", Q39=0), "", IF(H39&lt;H40, (H40-H39)/H39, ""))</f>
        <v/>
      </c>
      <c r="S39" s="191">
        <v>3.0327702027623564</v>
      </c>
      <c r="T39" s="208">
        <f>S39-Q39</f>
        <v>-0.24341644543055807</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69.16961372177181</v>
      </c>
      <c r="F40" s="128">
        <f>VLOOKUP(A40,'Tüm - Sektör'!$A:$H,6,0)</f>
        <v>56.590932180475285</v>
      </c>
      <c r="G40" s="127">
        <f>VLOOKUP(A40,'Tüm - Sektör'!$A:$H,7,0)</f>
        <v>5.1827810000000003</v>
      </c>
      <c r="H40" s="159">
        <v>111.6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3.5849095977453822</v>
      </c>
      <c r="R40" s="166" t="str">
        <f>IF(OR(H40="", H41="", Q40=0), "", IF(H40&lt;H41, (H41-H40)/H40, ""))</f>
        <v/>
      </c>
      <c r="S40" s="191">
        <v>3.5530720347103433</v>
      </c>
      <c r="T40" s="208">
        <f>S40-Q40</f>
        <v>-3.1837563035038929E-2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26.675033299775581</v>
      </c>
      <c r="F41" s="128">
        <f>VLOOKUP(A41,'Tüm - Sektör'!$A:$H,6,0)</f>
        <v>5.9419275568651448</v>
      </c>
      <c r="G41" s="127">
        <f>VLOOKUP(A41,'Tüm - Sektör'!$A:$H,7,0)</f>
        <v>13.534167</v>
      </c>
      <c r="H41" s="159">
        <v>110.8</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3.610243554097238</v>
      </c>
      <c r="R41" s="166" t="str">
        <f>IF(OR(H41="", H42="", Q41=0), "", IF(H41&lt;H42, (H42-H41)/H41, ""))</f>
        <v/>
      </c>
      <c r="S41" s="191">
        <v>3.594025029595453</v>
      </c>
      <c r="T41" s="208">
        <f>S41-Q41</f>
        <v>-1.6218524501784959E-2</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15.634470641663338</v>
      </c>
      <c r="F42" s="128">
        <f>VLOOKUP(A42,'Tüm - Sektör'!$A:$H,6,0)</f>
        <v>2.083484893611852</v>
      </c>
      <c r="G42" s="127">
        <f>VLOOKUP(A42,'Tüm - Sektör'!$A:$H,7,0)</f>
        <v>23.711504000000001</v>
      </c>
      <c r="H42" s="159">
        <v>107.9</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3.7071681315768283</v>
      </c>
      <c r="R42" s="166" t="str">
        <f>IF(OR(H42="", H43="", Q42=0), "", IF(H42&lt;H43, (H43-H42)/H42, ""))</f>
        <v/>
      </c>
      <c r="S42" s="191">
        <v>3.6765022187237117</v>
      </c>
      <c r="T42" s="208">
        <f>S42-Q42</f>
        <v>-3.0665912853116595E-2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28.699566395471066</v>
      </c>
      <c r="F43" s="128">
        <f>VLOOKUP(A43,'Tüm - Sektör'!$A:$H,6,0)</f>
        <v>7.4105469932532193</v>
      </c>
      <c r="G43" s="127">
        <f>VLOOKUP(A43,'Tüm - Sektör'!$A:$H,7,0)</f>
        <v>13.732926000000001</v>
      </c>
      <c r="H43" s="159">
        <v>101.5</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3.9412902154109095</v>
      </c>
      <c r="R43" s="166" t="str">
        <f>IF(OR(H43="", H44="", Q43=0), "", IF(H43&lt;H44, (H44-H43)/H43, ""))</f>
        <v/>
      </c>
      <c r="S43" s="191">
        <v>3.8763658610872795</v>
      </c>
      <c r="T43" s="208">
        <f>S43-Q43</f>
        <v>-6.4924354323629974E-2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16.562785428002986</v>
      </c>
      <c r="F44" s="128">
        <f>VLOOKUP(A44,'Tüm - Sektör'!$A:$H,6,0)</f>
        <v>2.6598249724817018</v>
      </c>
      <c r="G44" s="127">
        <f>VLOOKUP(A44,'Tüm - Sektör'!$A:$H,7,0)</f>
        <v>23.936191999999998</v>
      </c>
      <c r="H44" s="159">
        <v>100.9</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3.964500120594816</v>
      </c>
      <c r="R44" s="166" t="str">
        <f>IF(OR(H44="", H45="", Q44=0), "", IF(H44&lt;H45, (H45-H44)/H44, ""))</f>
        <v/>
      </c>
      <c r="S44" s="191">
        <v>4.2645848845204366</v>
      </c>
      <c r="T44" s="208">
        <f>S44-Q44</f>
        <v>0.30008476392562056</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31.495078956903146</v>
      </c>
      <c r="F45" s="128">
        <f>VLOOKUP(A45,'Tüm - Sektör'!$A:$H,6,0)</f>
        <v>6.1164994478565884</v>
      </c>
      <c r="G45" s="127">
        <f>VLOOKUP(A45,'Tüm - Sektör'!$A:$H,7,0)</f>
        <v>13.570377000000001</v>
      </c>
      <c r="H45" s="159">
        <v>93.6</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4.2740009508994241</v>
      </c>
      <c r="R45" s="166" t="str">
        <f>IF(OR(H45="", H46="", Q45=0), "", IF(H45&lt;H46, (H46-H45)/H45, ""))</f>
        <v/>
      </c>
      <c r="S45" s="191">
        <v>4.324826908153363</v>
      </c>
      <c r="T45" s="208">
        <f>S45-Q45</f>
        <v>5.0825957253938903E-2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38.211170787407085</v>
      </c>
      <c r="F46" s="128">
        <f>VLOOKUP(A46,'Tüm - Sektör'!$A:$H,6,0)</f>
        <v>13.844627096886624</v>
      </c>
      <c r="G46" s="127">
        <f>VLOOKUP(A46,'Tüm - Sektör'!$A:$H,7,0)</f>
        <v>12.224814</v>
      </c>
      <c r="H46" s="159">
        <v>85.65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4.6712445559828515</v>
      </c>
      <c r="R46" s="166" t="str">
        <f>IF(OR(H46="", H47="", Q46=0), "", IF(H46&lt;H47, (H47-H46)/H46, ""))</f>
        <v/>
      </c>
      <c r="S46" s="191">
        <v>4.3942020452491075</v>
      </c>
      <c r="T46" s="208">
        <f>S46-Q46</f>
        <v>-0.27704251073374397</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102.78438795597209</v>
      </c>
      <c r="F48" s="128">
        <f>VLOOKUP(A48,'Tüm - Sektör'!$A:$H,6,0)</f>
        <v>43.700845219375893</v>
      </c>
      <c r="G48" s="127">
        <f>VLOOKUP(A48,'Tüm - Sektör'!$A:$H,7,0)</f>
        <v>4.7491070000000004</v>
      </c>
      <c r="H48" s="159">
        <v>81.95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4.8813405633242279</v>
      </c>
      <c r="R48" s="166" t="str">
        <f>IF(OR(H48="", H49="", Q48=0), "", IF(H48&lt;H49, (H49-H48)/H48, ""))</f>
        <v/>
      </c>
      <c r="S48" s="191">
        <v>4.8166870459292062</v>
      </c>
      <c r="T48" s="208">
        <f>S48-Q48</f>
        <v>-6.4653517395021787E-2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62.45159903494168</v>
      </c>
      <c r="F49" s="128">
        <f>VLOOKUP(A49,'Tüm - Sektör'!$A:$H,6,0)</f>
        <v>38.12673933757123</v>
      </c>
      <c r="G49" s="127">
        <f>VLOOKUP(A49,'Tüm - Sektör'!$A:$H,7,0)</f>
        <v>8.2712769999999995</v>
      </c>
      <c r="H49" s="159">
        <v>77.45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5.1655447471093536</v>
      </c>
      <c r="R49" s="166" t="str">
        <f>IF(OR(H49="", H50="", Q49=0), "", IF(H49&lt;H50, (H50-H49)/H49, ""))</f>
        <v/>
      </c>
      <c r="S49" s="191">
        <v>5.1456133847410852</v>
      </c>
      <c r="T49" s="208">
        <f>S49-Q49</f>
        <v>-1.9931362368268424E-2</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50.402701569578483</v>
      </c>
      <c r="F50" s="128">
        <f>VLOOKUP(A50,'Tüm - Sektör'!$A:$H,6,0)</f>
        <v>15.983467628356374</v>
      </c>
      <c r="G50" s="127">
        <f>VLOOKUP(A50,'Tüm - Sektör'!$A:$H,7,0)</f>
        <v>10.270289999999999</v>
      </c>
      <c r="H50" s="159">
        <v>77.3</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5.1765036190302611</v>
      </c>
      <c r="R50" s="166" t="str">
        <f>IF(OR(H50="", H51="", Q50=0), "", IF(H50&lt;H51, (H51-H50)/H50, ""))</f>
        <v/>
      </c>
      <c r="S50" s="191">
        <v>5.139932302518166</v>
      </c>
      <c r="T50" s="208">
        <f>S50-Q50</f>
        <v>-3.6571316512095109E-2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35.780395105728566</v>
      </c>
      <c r="F51" s="128">
        <f>VLOOKUP(A51,'Tüm - Sektör'!$A:$H,6,0)</f>
        <v>9.9722394386088542</v>
      </c>
      <c r="G51" s="127">
        <f>VLOOKUP(A51,'Tüm - Sektör'!$A:$H,7,0)</f>
        <v>14.636780999999999</v>
      </c>
      <c r="H51" s="159">
        <v>76.400000000000006</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5.2370980725602081</v>
      </c>
      <c r="R51" s="166" t="str">
        <f>IF(OR(H51="", H52="", Q51=0), "", IF(H51&lt;H52, (H52-H51)/H51, ""))</f>
        <v/>
      </c>
      <c r="S51" s="191">
        <v>5.1527919220038623</v>
      </c>
      <c r="T51" s="208">
        <f>S51-Q51</f>
        <v>-8.4306150556345827E-2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9.7143790287017886</v>
      </c>
      <c r="F52" s="128">
        <f>VLOOKUP(A52,'Tüm - Sektör'!$A:$H,6,0)</f>
        <v>1.5484988848116019</v>
      </c>
      <c r="G52" s="127">
        <f>VLOOKUP(A52,'Tüm - Sektör'!$A:$H,7,0)</f>
        <v>54.217528999999999</v>
      </c>
      <c r="H52" s="159">
        <v>75.95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5.2668962670563113</v>
      </c>
      <c r="R52" s="166" t="str">
        <f>IF(OR(H52="", H53="", Q52=0), "", IF(H52&lt;H53, (H53-H52)/H52, ""))</f>
        <v/>
      </c>
      <c r="S52" s="191">
        <v>5.2290296925872779</v>
      </c>
      <c r="T52" s="208">
        <f>S52-Q52</f>
        <v>-3.7866574469033409E-2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770</v>
      </c>
      <c r="B53" s="136" t="s">
        <v>355</v>
      </c>
      <c r="C53" s="137">
        <v>1774061912</v>
      </c>
      <c r="D53" s="137">
        <v>170000000</v>
      </c>
      <c r="E53" s="128">
        <f>VLOOKUP(A53,'Tüm - Sektör'!$A:$H,5,0)</f>
        <v>14.127985918918995</v>
      </c>
      <c r="F53" s="128">
        <f>VLOOKUP(A53,'Tüm - Sektör'!$A:$H,6,0)</f>
        <v>1.2591787806523169</v>
      </c>
      <c r="G53" s="127">
        <f>VLOOKUP(A53,'Tüm - Sektör'!$A:$H,7,0)</f>
        <v>37.993921</v>
      </c>
      <c r="H53" s="159">
        <v>74.55</v>
      </c>
      <c r="I53" s="138" t="e">
        <f>VLOOKUP(A53,'Tüm - Sektör'!$A:$H,9,0)</f>
        <v>#REF!</v>
      </c>
      <c r="J53" s="137" t="e">
        <f>VLOOKUP(A53,'Tüm - Sektör'!$A:$H,10,0)</f>
        <v>#REF!</v>
      </c>
      <c r="K53" s="138" t="e">
        <f>VLOOKUP(A53,'Tüm - Sektör'!$A:$H,11,0)</f>
        <v>#REF!</v>
      </c>
      <c r="L53" s="138" t="e">
        <f>VLOOKUP(A53,'Tüm - Sektör'!$A:$H,12,0)</f>
        <v>#REF!</v>
      </c>
      <c r="M53" s="138" t="e">
        <f>VLOOKUP(A53,'Tüm - Sektör'!$A:$H,13,0)</f>
        <v>#REF!</v>
      </c>
      <c r="N53" s="139" t="e">
        <f>VLOOKUP(A53,'Tüm - Sektör'!$A:$H,14,0)</f>
        <v>#REF!</v>
      </c>
      <c r="O53" s="140" t="e">
        <f>VLOOKUP(A53,'Tüm - Sektör'!$A:$H,15,0)</f>
        <v>#REF!</v>
      </c>
      <c r="P53" s="154" t="e">
        <f>VLOOKUP(A53,'Tüm - Sektör'!$A:$H,16,0)</f>
        <v>#REF!</v>
      </c>
      <c r="Q53" s="158">
        <f>E53*G53/100</f>
        <v>5.3677758089252077</v>
      </c>
      <c r="R53" s="166" t="str">
        <f>IF(OR(H53="", H54="", Q53=0), "", IF(H53&lt;H54, (H54-H53)/H53, ""))</f>
        <v/>
      </c>
      <c r="S53" s="191">
        <v>5.4630400894931617</v>
      </c>
      <c r="T53" s="208">
        <f>S53-Q53</f>
        <v>9.5264280567953996E-2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74.107364776931888</v>
      </c>
      <c r="F54" s="128">
        <f>VLOOKUP(A54,'Tüm - Sektör'!$A:$H,6,0)</f>
        <v>32.205827793373366</v>
      </c>
      <c r="G54" s="127">
        <f>VLOOKUP(A54,'Tüm - Sektör'!$A:$H,7,0)</f>
        <v>7.4210630000000002</v>
      </c>
      <c r="H54" s="159">
        <v>72.75</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5.4995542277359251</v>
      </c>
      <c r="R54" s="166" t="str">
        <f>IF(OR(H54="", H55="", Q54=0), "", IF(H54&lt;H55, (H55-H54)/H54, ""))</f>
        <v/>
      </c>
      <c r="S54" s="191">
        <v>5.4471418661373523</v>
      </c>
      <c r="T54" s="208">
        <f>S54-Q54</f>
        <v>-5.2412361598572765E-2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518</v>
      </c>
      <c r="B55" s="126" t="s">
        <v>208</v>
      </c>
      <c r="C55" s="127">
        <v>13276708610</v>
      </c>
      <c r="D55" s="127">
        <v>165200000</v>
      </c>
      <c r="E55" s="128">
        <f>VLOOKUP(A55,'Tüm - Sektör'!$A:$H,5,0)</f>
        <v>17.291354499899978</v>
      </c>
      <c r="F55" s="128">
        <f>VLOOKUP(A55,'Tüm - Sektör'!$A:$H,6,0)</f>
        <v>1.5169451608853544</v>
      </c>
      <c r="G55" s="127">
        <f>VLOOKUP(A55,'Tüm - Sektör'!$A:$H,7,0)</f>
        <v>33.030631999999997</v>
      </c>
      <c r="H55" s="159">
        <v>70.05</v>
      </c>
      <c r="I55" s="128" t="e">
        <f>VLOOKUP(A55,'Tüm - Sektör'!$A:$H,9,0)</f>
        <v>#REF!</v>
      </c>
      <c r="J55" s="127" t="e">
        <f>VLOOKUP(A55,'Tüm - Sektör'!$A:$H,10,0)</f>
        <v>#REF!</v>
      </c>
      <c r="K55" s="128" t="e">
        <f>VLOOKUP(A55,'Tüm - Sektör'!$A:$H,11,0)</f>
        <v>#REF!</v>
      </c>
      <c r="L55" s="128" t="e">
        <f>VLOOKUP(A55,'Tüm - Sektör'!$A:$H,12,0)</f>
        <v>#REF!</v>
      </c>
      <c r="M55" s="128" t="e">
        <f>VLOOKUP(A55,'Tüm - Sektör'!$A:$H,13,0)</f>
        <v>#REF!</v>
      </c>
      <c r="N55" s="129" t="e">
        <f>VLOOKUP(A55,'Tüm - Sektör'!$A:$H,14,0)</f>
        <v>#REF!</v>
      </c>
      <c r="O55" s="130" t="e">
        <f>VLOOKUP(A55,'Tüm - Sektör'!$A:$H,15,0)</f>
        <v>#REF!</v>
      </c>
      <c r="P55" s="152" t="e">
        <f>VLOOKUP(A55,'Tüm - Sektör'!$A:$H,16,0)</f>
        <v>#REF!</v>
      </c>
      <c r="Q55" s="158">
        <f>E55*G55/100</f>
        <v>5.7114436726774009</v>
      </c>
      <c r="R55" s="166" t="str">
        <f>IF(OR(H55="", H56="", Q55=0), "", IF(H55&lt;H56, (H56-H55)/H55, ""))</f>
        <v/>
      </c>
      <c r="S55" s="191">
        <v>5.7774242494014736</v>
      </c>
      <c r="T55" s="208">
        <f>S55-Q55</f>
        <v>6.5980576724072648E-2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481</v>
      </c>
      <c r="B56" s="131" t="s">
        <v>233</v>
      </c>
      <c r="C56" s="132">
        <v>4515514494</v>
      </c>
      <c r="D56" s="132">
        <v>146250000</v>
      </c>
      <c r="E56" s="128">
        <f>VLOOKUP(A56,'Tüm - Sektör'!$A:$H,5,0)</f>
        <v>25.882378823555296</v>
      </c>
      <c r="F56" s="128">
        <f>VLOOKUP(A56,'Tüm - Sektör'!$A:$H,6,0)</f>
        <v>2.6025519179040018</v>
      </c>
      <c r="G56" s="127">
        <f>VLOOKUP(A56,'Tüm - Sektör'!$A:$H,7,0)</f>
        <v>22.737297000000002</v>
      </c>
      <c r="H56" s="159">
        <v>68</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E56*G56/100</f>
        <v>5.884953343776874</v>
      </c>
      <c r="R56" s="166" t="str">
        <f>IF(OR(H56="", H57="", Q56=0), "", IF(H56&lt;H57, (H57-H56)/H56, ""))</f>
        <v/>
      </c>
      <c r="S56" s="191">
        <v>5.7455395172552395</v>
      </c>
      <c r="T56" s="208">
        <f>S56-Q56</f>
        <v>-0.13941382652163448</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32.302880566306897</v>
      </c>
      <c r="F57" s="128">
        <f>VLOOKUP(A57,'Tüm - Sektör'!$A:$H,6,0)</f>
        <v>6.2628931663274567</v>
      </c>
      <c r="G57" s="127">
        <f>VLOOKUP(A57,'Tüm - Sektör'!$A:$H,7,0)</f>
        <v>21.769193000000001</v>
      </c>
      <c r="H57" s="159">
        <v>56.9</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7.0320764150388415</v>
      </c>
      <c r="R57" s="166" t="str">
        <f>IF(OR(H57="", H58="", Q57=0), "", IF(H57&lt;H58, (H58-H57)/H57, ""))</f>
        <v/>
      </c>
      <c r="S57" s="191">
        <v>6.9526524416283246</v>
      </c>
      <c r="T57" s="208">
        <f>S57-Q57</f>
        <v>-7.9423973410516879E-2</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31.746054346199006</v>
      </c>
      <c r="F58" s="128">
        <f>VLOOKUP(A58,'Tüm - Sektör'!$A:$H,6,0)</f>
        <v>8.7115353269081339</v>
      </c>
      <c r="G58" s="127">
        <f>VLOOKUP(A58,'Tüm - Sektör'!$A:$H,7,0)</f>
        <v>22.243836999999999</v>
      </c>
      <c r="H58" s="159">
        <v>56.65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7.061540582699922</v>
      </c>
      <c r="R58" s="166" t="str">
        <f>IF(OR(H58="", H59="", Q58=0), "", IF(H58&lt;H59, (H59-H58)/H58, ""))</f>
        <v/>
      </c>
      <c r="S58" s="191">
        <v>6.9571525914774019</v>
      </c>
      <c r="T58" s="208">
        <f>S58-Q58</f>
        <v>-0.10438799122252007</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17.549189060748095</v>
      </c>
      <c r="F59" s="128">
        <f>VLOOKUP(A59,'Tüm - Sektör'!$A:$H,6,0)</f>
        <v>4.1304357895258832</v>
      </c>
      <c r="G59" s="127">
        <f>VLOOKUP(A59,'Tüm - Sektör'!$A:$H,7,0)</f>
        <v>42.211663999999999</v>
      </c>
      <c r="H59" s="159">
        <v>54</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7.407804721047742</v>
      </c>
      <c r="R59" s="166" t="str">
        <f>IF(OR(H59="", H60="", Q59=0), "", IF(H59&lt;H60, (H60-H59)/H59, ""))</f>
        <v/>
      </c>
      <c r="S59" s="191">
        <v>7.3736673721028207</v>
      </c>
      <c r="T59" s="208">
        <f>S59-Q59</f>
        <v>-3.4137348944921264E-2</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25.767673757543971</v>
      </c>
      <c r="F60" s="128">
        <f>VLOOKUP(A60,'Tüm - Sektör'!$A:$H,6,0)</f>
        <v>7.3412175947418721</v>
      </c>
      <c r="G60" s="127">
        <f>VLOOKUP(A60,'Tüm - Sektör'!$A:$H,7,0)</f>
        <v>29.489985999999998</v>
      </c>
      <c r="H60" s="159">
        <v>52.65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7.59888338362539</v>
      </c>
      <c r="R60" s="166" t="str">
        <f>IF(OR(H60="", H61="", Q60=0), "", IF(H60&lt;H61, (H61-H60)/H60, ""))</f>
        <v/>
      </c>
      <c r="S60" s="191">
        <v>7.5273981213147092</v>
      </c>
      <c r="T60" s="208">
        <f>S60-Q60</f>
        <v>-7.1485262310680753E-2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13.890879239662167</v>
      </c>
      <c r="F61" s="128">
        <f>VLOOKUP(A61,'Tüm - Sektör'!$A:$H,6,0)</f>
        <v>1.670982706563475</v>
      </c>
      <c r="G61" s="127">
        <f>VLOOKUP(A61,'Tüm - Sektör'!$A:$H,7,0)</f>
        <v>56.026116999999999</v>
      </c>
      <c r="H61" s="159">
        <v>51.4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7.7825202551418364</v>
      </c>
      <c r="R61" s="166" t="str">
        <f>IF(OR(H61="", H62="", Q61=0), "", IF(H61&lt;H62, (H62-H61)/H61, ""))</f>
        <v/>
      </c>
      <c r="S61" s="191">
        <v>7.8282101979313188</v>
      </c>
      <c r="T61" s="208">
        <f>S61-Q61</f>
        <v>4.5689942789482352E-2</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307</v>
      </c>
      <c r="B62" s="136" t="s">
        <v>255</v>
      </c>
      <c r="C62" s="137">
        <v>402238316</v>
      </c>
      <c r="D62" s="137">
        <v>177187500</v>
      </c>
      <c r="E62" s="128">
        <f>VLOOKUP(A62,'Tüm - Sektör'!$A:$H,5,0)</f>
        <v>6.3959960584974098</v>
      </c>
      <c r="F62" s="128">
        <f>VLOOKUP(A62,'Tüm - Sektör'!$A:$H,6,0)</f>
        <v>0.66846911578782775</v>
      </c>
      <c r="G62" s="127">
        <f>VLOOKUP(A62,'Tüm - Sektör'!$A:$H,7,0)</f>
        <v>124.842961</v>
      </c>
      <c r="H62" s="159">
        <v>50.1</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7.9849508648714584</v>
      </c>
      <c r="R62" s="166" t="str">
        <f>IF(OR(H62="", H63="", Q62=0), "", IF(H62&lt;H63, (H63-H62)/H62, ""))</f>
        <v/>
      </c>
      <c r="S62" s="191">
        <v>7.7528302001949623</v>
      </c>
      <c r="T62" s="208">
        <f>S62-Q62</f>
        <v>-0.23212066467649617</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67.4689210954229</v>
      </c>
      <c r="F63" s="128">
        <f>VLOOKUP(A63,'Tüm - Sektör'!$A:$H,6,0)</f>
        <v>75.541661402540015</v>
      </c>
      <c r="G63" s="127">
        <f>VLOOKUP(A63,'Tüm - Sektör'!$A:$H,7,0)</f>
        <v>12.279838</v>
      </c>
      <c r="H63" s="159">
        <v>48.28</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8.2850742108657567</v>
      </c>
      <c r="R63" s="166" t="str">
        <f>IF(OR(H63="", H64="", Q63=0), "", IF(H63&lt;H64, (H64-H63)/H63, ""))</f>
        <v/>
      </c>
      <c r="S63" s="191">
        <v>7.9761392402911033</v>
      </c>
      <c r="T63" s="208">
        <f>S63-Q63</f>
        <v>-0.30893497057465336</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18.139976610713237</v>
      </c>
      <c r="F64" s="128">
        <f>VLOOKUP(A64,'Tüm - Sektör'!$A:$H,6,0)</f>
        <v>2.156184073542522</v>
      </c>
      <c r="G64" s="127">
        <f>VLOOKUP(A64,'Tüm - Sektör'!$A:$H,7,0)</f>
        <v>47.254246999999999</v>
      </c>
      <c r="H64" s="159">
        <v>46.68</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8.5719093533686603</v>
      </c>
      <c r="R64" s="166" t="str">
        <f>IF(OR(H64="", H65="", Q64=0), "", IF(H64&lt;H65, (H65-H64)/H64, ""))</f>
        <v/>
      </c>
      <c r="S64" s="191">
        <v>8.3466151150448304</v>
      </c>
      <c r="T64" s="208">
        <f>S64-Q64</f>
        <v>-0.22529423832382989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12.254127067455048</v>
      </c>
      <c r="F65" s="128">
        <f>VLOOKUP(A65,'Tüm - Sektör'!$A:$H,6,0)</f>
        <v>1.8566859193113709</v>
      </c>
      <c r="G65" s="127">
        <f>VLOOKUP(A65,'Tüm - Sektör'!$A:$H,7,0)</f>
        <v>74.740385000000003</v>
      </c>
      <c r="H65" s="159">
        <v>43.68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E65*G65/100</f>
        <v>9.1587817486051133</v>
      </c>
      <c r="R65" s="166" t="str">
        <f>IF(OR(H65="", H66="", Q65=0), "", IF(H65&lt;H66, (H66-H65)/H65, ""))</f>
        <v/>
      </c>
      <c r="S65" s="191">
        <v>9.2306319053777415</v>
      </c>
      <c r="T65" s="208">
        <f>S65-Q65</f>
        <v>7.1850156772628182E-2</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29.400861497201291</v>
      </c>
      <c r="F66" s="128">
        <f>VLOOKUP(A66,'Tüm - Sektör'!$A:$H,6,0)</f>
        <v>8.7917800720712123</v>
      </c>
      <c r="G66" s="127">
        <f>VLOOKUP(A66,'Tüm - Sektör'!$A:$H,7,0)</f>
        <v>31.848393999999999</v>
      </c>
      <c r="H66" s="159">
        <v>42.72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9.363702209022966</v>
      </c>
      <c r="R66" s="166" t="str">
        <f>IF(OR(H66="", H67="", Q66=0), "", IF(H66&lt;H67, (H67-H66)/H66, ""))</f>
        <v/>
      </c>
      <c r="S66" s="191">
        <v>9.2854540011481213</v>
      </c>
      <c r="T66" s="208">
        <f>S66-Q66</f>
        <v>-7.8248207874844766E-2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449</v>
      </c>
      <c r="B67" s="136" t="s">
        <v>426</v>
      </c>
      <c r="C67" s="137">
        <v>1225783772</v>
      </c>
      <c r="D67" s="137">
        <v>120000000</v>
      </c>
      <c r="E67" s="128">
        <f>VLOOKUP(A67,'Tüm - Sektör'!$A:$H,5,0)</f>
        <v>22.351080672515408</v>
      </c>
      <c r="F67" s="128">
        <f>VLOOKUP(A67,'Tüm - Sektör'!$A:$H,6,0)</f>
        <v>4.3316047814952343</v>
      </c>
      <c r="G67" s="127">
        <f>VLOOKUP(A67,'Tüm - Sektör'!$A:$H,7,0)</f>
        <v>42.238092000000002</v>
      </c>
      <c r="H67" s="159">
        <v>42.38</v>
      </c>
      <c r="I67" s="141" t="e">
        <f>VLOOKUP(A67,'Tüm - Sektör'!$A:$H,9,0)</f>
        <v>#REF!</v>
      </c>
      <c r="J67" s="145" t="e">
        <f>VLOOKUP(A67,'Tüm - Sektör'!$A:$H,10,0)</f>
        <v>#REF!</v>
      </c>
      <c r="K67" s="146" t="e">
        <f>VLOOKUP(A67,'Tüm - Sektör'!$A:$H,11,0)</f>
        <v>#REF!</v>
      </c>
      <c r="L67" s="146" t="e">
        <f>VLOOKUP(A67,'Tüm - Sektör'!$A:$H,12,0)</f>
        <v>#REF!</v>
      </c>
      <c r="M67" s="146" t="e">
        <f>VLOOKUP(A67,'Tüm - Sektör'!$A:$H,13,0)</f>
        <v>#REF!</v>
      </c>
      <c r="N67" s="147" t="e">
        <f>VLOOKUP(A67,'Tüm - Sektör'!$A:$H,14,0)</f>
        <v>#REF!</v>
      </c>
      <c r="O67" s="148" t="e">
        <f>VLOOKUP(A67,'Tüm - Sektör'!$A:$H,15,0)</f>
        <v>#REF!</v>
      </c>
      <c r="P67" s="156" t="e">
        <f>VLOOKUP(A67,'Tüm - Sektör'!$A:$H,16,0)</f>
        <v>#REF!</v>
      </c>
      <c r="Q67" s="158">
        <f>E67*G67/100</f>
        <v>9.4406700174512768</v>
      </c>
      <c r="R67" s="166" t="str">
        <f>IF(OR(H67="", H68="", Q67=0), "", IF(H67&lt;H68, (H68-H67)/H67, ""))</f>
        <v/>
      </c>
      <c r="S67" s="191">
        <v>10.04256012398557</v>
      </c>
      <c r="T67" s="208">
        <f>S67-Q67</f>
        <v>0.60189010653429342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668</v>
      </c>
      <c r="B68" s="136" t="s">
        <v>349</v>
      </c>
      <c r="C68" s="137">
        <v>9236034572</v>
      </c>
      <c r="D68" s="137">
        <v>1995840000</v>
      </c>
      <c r="E68" s="128">
        <f>VLOOKUP(A68,'Tüm - Sektör'!$A:$H,5,0)</f>
        <v>0.7614238426098171</v>
      </c>
      <c r="F68" s="128">
        <f>VLOOKUP(A68,'Tüm - Sektör'!$A:$H,6,0)</f>
        <v>1.0039617174905608E-2</v>
      </c>
      <c r="G68" s="127">
        <f>VLOOKUP(A68,'Tüm - Sektör'!$A:$H,7,0)</f>
        <v>1250.3727839999999</v>
      </c>
      <c r="H68" s="159">
        <v>42.02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9.5206364988801475</v>
      </c>
      <c r="R68" s="166" t="str">
        <f>IF(OR(H68="", H69="", Q68=0), "", IF(H68&lt;H69, (H69-H68)/H68, ""))</f>
        <v/>
      </c>
      <c r="S68" s="191">
        <v>9.5845027715127902</v>
      </c>
      <c r="T68" s="208">
        <f>S68-Q68</f>
        <v>6.3866272632642662E-2</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48.347172147310168</v>
      </c>
      <c r="F69" s="128">
        <f>VLOOKUP(A69,'Tüm - Sektör'!$A:$H,6,0)</f>
        <v>16.845704580944311</v>
      </c>
      <c r="G69" s="127">
        <f>VLOOKUP(A69,'Tüm - Sektör'!$A:$H,7,0)</f>
        <v>19.831706000000001</v>
      </c>
      <c r="H69" s="159">
        <v>41.72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9.58806903956844</v>
      </c>
      <c r="R69" s="166" t="str">
        <f>IF(OR(H69="", H70="", Q69=0), "", IF(H69&lt;H70, (H70-H69)/H69, ""))</f>
        <v/>
      </c>
      <c r="S69" s="191">
        <v>9.9654768393322186</v>
      </c>
      <c r="T69" s="208">
        <f>S69-Q69</f>
        <v>0.37740779976377858</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8.3632113795536327</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9.8583164502456722</v>
      </c>
      <c r="R70" s="166" t="str">
        <f>IF(OR(H70="", H71="", Q70=0), "", IF(H70&lt;H71, (H71-H70)/H70, ""))</f>
        <v/>
      </c>
      <c r="S70" s="191">
        <v>9.7430706661219997</v>
      </c>
      <c r="T70" s="208">
        <f>S70-Q70</f>
        <v>-0.11524578412367248</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672</v>
      </c>
      <c r="B71" s="136" t="s">
        <v>349</v>
      </c>
      <c r="C71" s="137">
        <v>620166725</v>
      </c>
      <c r="D71" s="137">
        <v>174710255</v>
      </c>
      <c r="E71" s="128">
        <f>VLOOKUP(A71,'Tüm - Sektör'!$A:$H,5,0)</f>
        <v>7.5454746869680971</v>
      </c>
      <c r="F71" s="128">
        <f>VLOOKUP(A71,'Tüm - Sektör'!$A:$H,6,0)</f>
        <v>1.0533781598650489</v>
      </c>
      <c r="G71" s="127">
        <f>VLOOKUP(A71,'Tüm - Sektör'!$A:$H,7,0)</f>
        <v>132.143317</v>
      </c>
      <c r="H71" s="159">
        <v>40.119999999999997</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9.9708405347550109</v>
      </c>
      <c r="R71" s="166" t="str">
        <f>IF(OR(H71="", H72="", Q71=0), "", IF(H71&lt;H72, (H72-H71)/H71, ""))</f>
        <v/>
      </c>
      <c r="S71" s="191">
        <v>9.6859593766191523</v>
      </c>
      <c r="T71" s="208">
        <f>S71-Q71</f>
        <v>-0.28488115813585857</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47.786179782838097</v>
      </c>
      <c r="F72" s="128">
        <f>VLOOKUP(A72,'Tüm - Sektör'!$A:$H,6,0)</f>
        <v>15.928726594279366</v>
      </c>
      <c r="G72" s="127">
        <f>VLOOKUP(A72,'Tüm - Sektör'!$A:$H,7,0)</f>
        <v>20.950914999999998</v>
      </c>
      <c r="H72" s="159">
        <v>39.96</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10.011641908049594</v>
      </c>
      <c r="R72" s="166" t="str">
        <f>IF(OR(H72="", H73="", Q72=0), "", IF(H72&lt;H73, (H73-H72)/H72, ""))</f>
        <v/>
      </c>
      <c r="S72" s="191">
        <v>9.9717151207792067</v>
      </c>
      <c r="T72" s="208">
        <f>S72-Q72</f>
        <v>-3.992678727038701E-2</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86.235977033030949</v>
      </c>
      <c r="F73" s="128">
        <f>VLOOKUP(A73,'Tüm - Sektör'!$A:$H,6,0)</f>
        <v>93.734757644598858</v>
      </c>
      <c r="G73" s="127">
        <f>VLOOKUP(A73,'Tüm - Sektör'!$A:$H,7,0)</f>
        <v>11.696857</v>
      </c>
      <c r="H73" s="159">
        <v>39.659999999999997</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E73*G73/100</f>
        <v>10.086898916106472</v>
      </c>
      <c r="R73" s="166" t="str">
        <f>IF(OR(H73="", H74="", Q73=0), "", IF(H73&lt;H74, (H74-H73)/H73, ""))</f>
        <v/>
      </c>
      <c r="S73" s="191">
        <v>10.076735793772862</v>
      </c>
      <c r="T73" s="208">
        <f>S73-Q73</f>
        <v>-1.0163122333610275E-2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19.061072619528929</v>
      </c>
      <c r="F74" s="128">
        <f>VLOOKUP(A74,'Tüm - Sektör'!$A:$H,6,0)</f>
        <v>1.7432844905367595</v>
      </c>
      <c r="G74" s="127">
        <f>VLOOKUP(A74,'Tüm - Sektör'!$A:$H,7,0)</f>
        <v>54.497838000000002</v>
      </c>
      <c r="H74" s="159">
        <v>38.520000000000003</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E74*G74/100</f>
        <v>10.387872477253232</v>
      </c>
      <c r="R74" s="166" t="str">
        <f>IF(OR(H74="", H75="", Q74=0), "", IF(H74&lt;H75, (H75-H74)/H74, ""))</f>
        <v/>
      </c>
      <c r="S74" s="191">
        <v>9.9885383880128433</v>
      </c>
      <c r="T74" s="208">
        <f>S74-Q74</f>
        <v>-0.39933408924038893</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89</v>
      </c>
      <c r="B75" s="136" t="s">
        <v>355</v>
      </c>
      <c r="C75" s="137">
        <v>1056734129</v>
      </c>
      <c r="D75" s="137">
        <v>117000000</v>
      </c>
      <c r="E75" s="128">
        <f>VLOOKUP(A75,'Tüm - Sektör'!$A:$H,5,0)</f>
        <v>20.095090208005363</v>
      </c>
      <c r="F75" s="128">
        <f>VLOOKUP(A75,'Tüm - Sektör'!$A:$H,6,0)</f>
        <v>4.5198133621244629</v>
      </c>
      <c r="G75" s="127">
        <f>VLOOKUP(A75,'Tüm - Sektör'!$A:$H,7,0)</f>
        <v>53.028322000000003</v>
      </c>
      <c r="H75" s="159">
        <v>37.54</v>
      </c>
      <c r="I75" s="138" t="e">
        <f>VLOOKUP(A75,'Tüm - Sektör'!$A:$H,9,0)</f>
        <v>#REF!</v>
      </c>
      <c r="J75" s="137" t="e">
        <f>VLOOKUP(A75,'Tüm - Sektör'!$A:$H,10,0)</f>
        <v>#REF!</v>
      </c>
      <c r="K75" s="138" t="e">
        <f>VLOOKUP(A75,'Tüm - Sektör'!$A:$H,11,0)</f>
        <v>#REF!</v>
      </c>
      <c r="L75" s="138" t="e">
        <f>VLOOKUP(A75,'Tüm - Sektör'!$A:$H,12,0)</f>
        <v>#REF!</v>
      </c>
      <c r="M75" s="138" t="e">
        <f>VLOOKUP(A75,'Tüm - Sektör'!$A:$H,13,0)</f>
        <v>#REF!</v>
      </c>
      <c r="N75" s="139" t="e">
        <f>VLOOKUP(A75,'Tüm - Sektör'!$A:$H,14,0)</f>
        <v>#REF!</v>
      </c>
      <c r="O75" s="140" t="e">
        <f>VLOOKUP(A75,'Tüm - Sektör'!$A:$H,15,0)</f>
        <v>#REF!</v>
      </c>
      <c r="P75" s="154" t="e">
        <f>VLOOKUP(A75,'Tüm - Sektör'!$A:$H,16,0)</f>
        <v>#REF!</v>
      </c>
      <c r="Q75" s="158">
        <f>E75*G75/100</f>
        <v>10.656089141691554</v>
      </c>
      <c r="R75" s="166" t="str">
        <f>IF(OR(H75="", H76="", Q75=0), "", IF(H75&lt;H76, (H76-H75)/H75, ""))</f>
        <v/>
      </c>
      <c r="S75" s="191">
        <v>10.894051916642184</v>
      </c>
      <c r="T75" s="208">
        <f>S75-Q75</f>
        <v>0.23796277495062945</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85.110004681050256</v>
      </c>
      <c r="F76" s="128">
        <f>VLOOKUP(A76,'Tüm - Sektör'!$A:$H,6,0)</f>
        <v>31.10745785126106</v>
      </c>
      <c r="G76" s="127">
        <f>VLOOKUP(A76,'Tüm - Sektör'!$A:$H,7,0)</f>
        <v>12.606714999999999</v>
      </c>
      <c r="H76" s="159">
        <v>37.299999999999997</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10.729575726626665</v>
      </c>
      <c r="R76" s="166" t="str">
        <f>IF(OR(H76="", H77="", Q76=0), "", IF(H76&lt;H77, (H77-H76)/H76, ""))</f>
        <v/>
      </c>
      <c r="S76" s="191">
        <v>10.593255018612348</v>
      </c>
      <c r="T76" s="208">
        <f>S76-Q76</f>
        <v>-0.13632070801431695</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5.7176151710798031</v>
      </c>
      <c r="F77" s="128">
        <f>VLOOKUP(A77,'Tüm - Sektör'!$A:$H,6,0)</f>
        <v>0.42639767598155121</v>
      </c>
      <c r="G77" s="127">
        <f>VLOOKUP(A77,'Tüm - Sektör'!$A:$H,7,0)</f>
        <v>194.679441</v>
      </c>
      <c r="H77" s="159">
        <v>35.94</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11.131021253589354</v>
      </c>
      <c r="R77" s="166" t="str">
        <f>IF(OR(H77="", H78="", Q77=0), "", IF(H77&lt;H78, (H78-H77)/H77, ""))</f>
        <v/>
      </c>
      <c r="S77" s="191">
        <v>10.771375978836868</v>
      </c>
      <c r="T77" s="208">
        <f>S77-Q77</f>
        <v>-0.35964527475248609</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3.6674260910615115</v>
      </c>
      <c r="F78" s="128">
        <f>VLOOKUP(A78,'Tüm - Sektör'!$A:$H,6,0)</f>
        <v>0.31651322616644156</v>
      </c>
      <c r="G78" s="127">
        <f>VLOOKUP(A78,'Tüm - Sektör'!$A:$H,7,0)</f>
        <v>306.919645</v>
      </c>
      <c r="H78" s="159">
        <v>35.54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E78*G78/100</f>
        <v>11.256051139323368</v>
      </c>
      <c r="R78" s="166" t="str">
        <f>IF(OR(H78="", H79="", Q78=0), "", IF(H78&lt;H79, (H79-H78)/H78, ""))</f>
        <v/>
      </c>
      <c r="S78" s="191">
        <v>11.143177088901185</v>
      </c>
      <c r="T78" s="208">
        <f>S78-Q78</f>
        <v>-0.11287405042218346</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36.316744183546561</v>
      </c>
      <c r="F79" s="128">
        <f>VLOOKUP(A79,'Tüm - Sektör'!$A:$H,6,0)</f>
        <v>15.51997614681477</v>
      </c>
      <c r="G79" s="127">
        <f>VLOOKUP(A79,'Tüm - Sektör'!$A:$H,7,0)</f>
        <v>31.101011</v>
      </c>
      <c r="H79" s="159">
        <v>35.42</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11.294874603366678</v>
      </c>
      <c r="R79" s="166" t="str">
        <f>IF(OR(H79="", H80="", Q79=0), "", IF(H79&lt;H80, (H80-H79)/H79, ""))</f>
        <v/>
      </c>
      <c r="S79" s="191">
        <v>11.174984872939881</v>
      </c>
      <c r="T79" s="208">
        <f>S79-Q79</f>
        <v>-0.11988973042679696</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37.284766693368773</v>
      </c>
      <c r="F80" s="128">
        <f>VLOOKUP(A80,'Tüm - Sektör'!$A:$H,6,0)</f>
        <v>10.652790483819649</v>
      </c>
      <c r="G80" s="127">
        <f>VLOOKUP(A80,'Tüm - Sektör'!$A:$H,7,0)</f>
        <v>30.53511</v>
      </c>
      <c r="H80" s="159">
        <v>35.14</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11.384944523063519</v>
      </c>
      <c r="R80" s="166" t="str">
        <f>IF(OR(H80="", H81="", Q80=0), "", IF(H80&lt;H81, (H81-H80)/H80, ""))</f>
        <v/>
      </c>
      <c r="S80" s="191">
        <v>11.397918818816295</v>
      </c>
      <c r="T80" s="208">
        <f>S80-Q80</f>
        <v>1.2974295752776754E-2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72.994773754861214</v>
      </c>
      <c r="F81" s="128">
        <f>VLOOKUP(A81,'Tüm - Sektör'!$A:$H,6,0)</f>
        <v>45.836592624716616</v>
      </c>
      <c r="G81" s="127">
        <f>VLOOKUP(A81,'Tüm - Sektör'!$A:$H,7,0)</f>
        <v>15.667655999999999</v>
      </c>
      <c r="H81" s="159">
        <v>34.979999999999997</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11.436570049889937</v>
      </c>
      <c r="R81" s="166" t="str">
        <f>IF(OR(H81="", H82="", Q81=0), "", IF(H81&lt;H82, (H82-H81)/H81, ""))</f>
        <v/>
      </c>
      <c r="S81" s="191">
        <v>11.410474054339705</v>
      </c>
      <c r="T81" s="208">
        <f>S81-Q81</f>
        <v>-2.6095995550232232E-2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79.092239386424552</v>
      </c>
      <c r="F82" s="128">
        <f>VLOOKUP(A82,'Tüm - Sektör'!$A:$H,6,0)</f>
        <v>41.847745707102938</v>
      </c>
      <c r="G82" s="127">
        <f>VLOOKUP(A82,'Tüm - Sektör'!$A:$H,7,0)</f>
        <v>14.576017</v>
      </c>
      <c r="H82" s="159">
        <v>34.700000000000003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11.528498258645939</v>
      </c>
      <c r="R82" s="166" t="str">
        <f>IF(OR(H82="", H83="", Q82=0), "", IF(H82&lt;H83, (H83-H82)/H82, ""))</f>
        <v/>
      </c>
      <c r="S82" s="191">
        <v>11.358287608603469</v>
      </c>
      <c r="T82" s="208">
        <f>S82-Q82</f>
        <v>-0.17021065004247049</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64.898014068851097</v>
      </c>
      <c r="F83" s="128">
        <f>VLOOKUP(A83,'Tüm - Sektör'!$A:$H,6,0)</f>
        <v>20.331458041620017</v>
      </c>
      <c r="G83" s="127">
        <f>VLOOKUP(A83,'Tüm - Sektör'!$A:$H,7,0)</f>
        <v>17.924288000000001</v>
      </c>
      <c r="H83" s="159">
        <v>34.4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11.632506947981391</v>
      </c>
      <c r="R83" s="166" t="str">
        <f>IF(OR(H83="", H84="", Q83=0), "", IF(H83&lt;H84, (H84-H83)/H83, ""))</f>
        <v/>
      </c>
      <c r="S83" s="191">
        <v>10.437095435851843</v>
      </c>
      <c r="T83" s="208">
        <f>S83-Q83</f>
        <v>-1.1954115121295477</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62.909413677847773</v>
      </c>
      <c r="F84" s="128">
        <f>VLOOKUP(A84,'Tüm - Sektör'!$A:$H,6,0)</f>
        <v>35.582247555343763</v>
      </c>
      <c r="G84" s="127">
        <f>VLOOKUP(A84,'Tüm - Sektör'!$A:$H,7,0)</f>
        <v>18.913271000000002</v>
      </c>
      <c r="H84" s="159">
        <v>33.619999999999997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11.898227893402417</v>
      </c>
      <c r="R84" s="166" t="str">
        <f>IF(OR(H84="", H85="", Q84=0), "", IF(H84&lt;H85, (H85-H84)/H84, ""))</f>
        <v/>
      </c>
      <c r="S84" s="191">
        <v>11.786046605073343</v>
      </c>
      <c r="T84" s="208">
        <f>S84-Q84</f>
        <v>-0.11218128832907404</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81</v>
      </c>
      <c r="B85" s="136" t="s">
        <v>349</v>
      </c>
      <c r="C85" s="137">
        <v>886453369</v>
      </c>
      <c r="D85" s="137">
        <v>37250000</v>
      </c>
      <c r="E85" s="128">
        <f>VLOOKUP(A85,'Tüm - Sektör'!$A:$H,5,0)</f>
        <v>45.428425968049439</v>
      </c>
      <c r="F85" s="128">
        <f>VLOOKUP(A85,'Tüm - Sektör'!$A:$H,6,0)</f>
        <v>35.869266457204454</v>
      </c>
      <c r="G85" s="127">
        <f>VLOOKUP(A85,'Tüm - Sektör'!$A:$H,7,0)</f>
        <v>26.585895000000001</v>
      </c>
      <c r="H85" s="159">
        <v>33.119999999999997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12.077553628018359</v>
      </c>
      <c r="R85" s="166" t="str">
        <f>IF(OR(H85="", H86="", Q85=0), "", IF(H85&lt;H86, (H86-H85)/H85, ""))</f>
        <v/>
      </c>
      <c r="S85" s="191">
        <v>12.019488466345193</v>
      </c>
      <c r="T85" s="208">
        <f>S85-Q85</f>
        <v>-5.8065161673166443E-2</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27.968279124234726</v>
      </c>
      <c r="F86" s="128">
        <f>VLOOKUP(A86,'Tüm - Sektör'!$A:$H,6,0)</f>
        <v>10.060821579122683</v>
      </c>
      <c r="G86" s="127">
        <f>VLOOKUP(A86,'Tüm - Sektör'!$A:$H,7,0)</f>
        <v>44.361629999999998</v>
      </c>
      <c r="H86" s="159">
        <v>32.24</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12.40718450246025</v>
      </c>
      <c r="R86" s="166" t="str">
        <f>IF(OR(H86="", H87="", Q86=0), "", IF(H86&lt;H87, (H87-H86)/H86, ""))</f>
        <v/>
      </c>
      <c r="S86" s="191">
        <v>12.438048145501197</v>
      </c>
      <c r="T86" s="208">
        <f>S86-Q86</f>
        <v>3.0863643040946798E-2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650</v>
      </c>
      <c r="B87" s="136" t="s">
        <v>696</v>
      </c>
      <c r="C87" s="137">
        <v>1357332842</v>
      </c>
      <c r="D87" s="137">
        <v>535000000</v>
      </c>
      <c r="E87" s="128">
        <f>VLOOKUP(A87,'Tüm - Sektör'!$A:$H,5,0)</f>
        <v>17.227648518041843</v>
      </c>
      <c r="F87" s="128">
        <f>VLOOKUP(A87,'Tüm - Sektör'!$A:$H,6,0)</f>
        <v>2.0088209559283863</v>
      </c>
      <c r="G87" s="127">
        <f>VLOOKUP(A87,'Tüm - Sektör'!$A:$H,7,0)</f>
        <v>72.488142999999994</v>
      </c>
      <c r="H87" s="159">
        <v>32.04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12.48800249329555</v>
      </c>
      <c r="R87" s="166" t="str">
        <f>IF(OR(H87="", H88="", Q87=0), "", IF(H87&lt;H88, (H88-H87)/H87, ""))</f>
        <v/>
      </c>
      <c r="S87" s="191">
        <v>12.221001829113909</v>
      </c>
      <c r="T87" s="208">
        <f>S87-Q87</f>
        <v>-0.2670006641816407</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768</v>
      </c>
      <c r="B88" s="126" t="s">
        <v>208</v>
      </c>
      <c r="C88" s="127">
        <v>4337630740</v>
      </c>
      <c r="D88" s="127">
        <v>188205000</v>
      </c>
      <c r="E88" s="128">
        <f>VLOOKUP(A88,'Tüm - Sektör'!$A:$H,5,0)</f>
        <v>22.982111951215774</v>
      </c>
      <c r="F88" s="128">
        <f>VLOOKUP(A88,'Tüm - Sektör'!$A:$H,6,0)</f>
        <v>3.9391007148546455</v>
      </c>
      <c r="G88" s="127">
        <f>VLOOKUP(A88,'Tüm - Sektör'!$A:$H,7,0)</f>
        <v>54.564166</v>
      </c>
      <c r="H88" s="159">
        <v>31.9</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E88*G88/100</f>
        <v>12.539997715367214</v>
      </c>
      <c r="R88" s="166" t="str">
        <f>IF(OR(H88="", H89="", Q88=0), "", IF(H88&lt;H89, (H89-H88)/H88, ""))</f>
        <v/>
      </c>
      <c r="S88" s="191">
        <v>12.667065456624892</v>
      </c>
      <c r="T88" s="208">
        <f>S88-Q88</f>
        <v>0.12706774125767772</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189</v>
      </c>
      <c r="B89" s="136" t="s">
        <v>351</v>
      </c>
      <c r="C89" s="137">
        <v>2158486550</v>
      </c>
      <c r="D89" s="137">
        <v>118350000</v>
      </c>
      <c r="E89" s="128">
        <f>VLOOKUP(A89,'Tüm - Sektör'!$A:$H,5,0)</f>
        <v>28.103453773600211</v>
      </c>
      <c r="F89" s="128">
        <f>VLOOKUP(A89,'Tüm - Sektör'!$A:$H,6,0)</f>
        <v>7.1957736486794976</v>
      </c>
      <c r="G89" s="127">
        <f>VLOOKUP(A89,'Tüm - Sektör'!$A:$H,7,0)</f>
        <v>44.628962999999999</v>
      </c>
      <c r="H89" s="159">
        <v>31.9</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12.542279986342141</v>
      </c>
      <c r="R89" s="166" t="str">
        <f>IF(OR(H89="", H90="", Q89=0), "", IF(H89&lt;H90, (H90-H89)/H89, ""))</f>
        <v/>
      </c>
      <c r="S89" s="191">
        <v>12.341108314753681</v>
      </c>
      <c r="T89" s="208">
        <f>S89-Q89</f>
        <v>-0.20117167158845994</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154</v>
      </c>
      <c r="B90" s="136" t="s">
        <v>355</v>
      </c>
      <c r="C90" s="137">
        <v>1139133952</v>
      </c>
      <c r="D90" s="137">
        <v>100500000</v>
      </c>
      <c r="E90" s="128">
        <f>VLOOKUP(A90,'Tüm - Sektör'!$A:$H,5,0)</f>
        <v>31.561579562751117</v>
      </c>
      <c r="F90" s="128">
        <f>VLOOKUP(A90,'Tüm - Sektör'!$A:$H,6,0)</f>
        <v>10.130502186728011</v>
      </c>
      <c r="G90" s="127">
        <f>VLOOKUP(A90,'Tüm - Sektör'!$A:$H,7,0)</f>
        <v>40.319831000000001</v>
      </c>
      <c r="H90" s="159">
        <v>31.44</v>
      </c>
      <c r="I90" s="138" t="e">
        <f>VLOOKUP(A90,'Tüm - Sektör'!$A:$H,9,0)</f>
        <v>#REF!</v>
      </c>
      <c r="J90" s="137" t="e">
        <f>VLOOKUP(A90,'Tüm - Sektör'!$A:$H,10,0)</f>
        <v>#REF!</v>
      </c>
      <c r="K90" s="138" t="e">
        <f>VLOOKUP(A90,'Tüm - Sektör'!$A:$H,11,0)</f>
        <v>#REF!</v>
      </c>
      <c r="L90" s="138" t="e">
        <f>VLOOKUP(A90,'Tüm - Sektör'!$A:$H,12,0)</f>
        <v>#REF!</v>
      </c>
      <c r="M90" s="138" t="e">
        <f>VLOOKUP(A90,'Tüm - Sektör'!$A:$H,13,0)</f>
        <v>#REF!</v>
      </c>
      <c r="N90" s="139" t="e">
        <f>VLOOKUP(A90,'Tüm - Sektör'!$A:$H,14,0)</f>
        <v>#REF!</v>
      </c>
      <c r="O90" s="140" t="e">
        <f>VLOOKUP(A90,'Tüm - Sektör'!$A:$H,15,0)</f>
        <v>#REF!</v>
      </c>
      <c r="P90" s="154" t="e">
        <f>VLOOKUP(A90,'Tüm - Sektör'!$A:$H,16,0)</f>
        <v>#REF!</v>
      </c>
      <c r="Q90" s="158">
        <f>E90*G90/100</f>
        <v>12.725575540631789</v>
      </c>
      <c r="R90" s="166" t="str">
        <f>IF(OR(H90="", H91="", Q90=0), "", IF(H90&lt;H91, (H91-H90)/H90, ""))</f>
        <v/>
      </c>
      <c r="S90" s="191">
        <v>12.709405813134163</v>
      </c>
      <c r="T90" s="208">
        <f>S90-Q90</f>
        <v>-1.6169727497626241E-2</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31.839597710503678</v>
      </c>
      <c r="F91" s="128">
        <f>VLOOKUP(A91,'Tüm - Sektör'!$A:$H,6,0)</f>
        <v>6.2186714278327493</v>
      </c>
      <c r="G91" s="127">
        <f>VLOOKUP(A91,'Tüm - Sektör'!$A:$H,7,0)</f>
        <v>39.992564999999999</v>
      </c>
      <c r="H91" s="159">
        <v>31.42</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12.733471810111697</v>
      </c>
      <c r="R91" s="166" t="str">
        <f>IF(OR(H91="", H92="", Q91=0), "", IF(H91&lt;H92, (H92-H91)/H91, ""))</f>
        <v/>
      </c>
      <c r="S91" s="191">
        <v>12.409605591616298</v>
      </c>
      <c r="T91" s="208">
        <f>S91-Q91</f>
        <v>-0.32386621849539843</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343</v>
      </c>
      <c r="B92" s="136" t="s">
        <v>287</v>
      </c>
      <c r="C92" s="137">
        <v>4894491923</v>
      </c>
      <c r="D92" s="137">
        <v>81950000</v>
      </c>
      <c r="E92" s="128">
        <f>VLOOKUP(A92,'Tüm - Sektör'!$A:$H,5,0)</f>
        <v>26.864281395180875</v>
      </c>
      <c r="F92" s="128">
        <f>VLOOKUP(A92,'Tüm - Sektör'!$A:$H,6,0)</f>
        <v>10.574615282796699</v>
      </c>
      <c r="G92" s="127">
        <f>VLOOKUP(A92,'Tüm - Sektör'!$A:$H,7,0)</f>
        <v>48.191560000000003</v>
      </c>
      <c r="H92" s="159">
        <v>30.9</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12.946316287127429</v>
      </c>
      <c r="R92" s="166" t="str">
        <f>IF(OR(H92="", H93="", Q92=0), "", IF(H92&lt;H93, (H93-H92)/H92, ""))</f>
        <v/>
      </c>
      <c r="S92" s="191">
        <v>12.56410720076123</v>
      </c>
      <c r="T92" s="208">
        <f>S92-Q92</f>
        <v>-0.3822090863661991</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373</v>
      </c>
      <c r="B93" s="136" t="s">
        <v>696</v>
      </c>
      <c r="C93" s="137">
        <v>1357332842</v>
      </c>
      <c r="D93" s="137">
        <v>535000000</v>
      </c>
      <c r="E93" s="128">
        <f>VLOOKUP(A93,'Tüm - Sektör'!$A:$H,5,0)</f>
        <v>18.14189060188702</v>
      </c>
      <c r="F93" s="128">
        <f>VLOOKUP(A93,'Tüm - Sektör'!$A:$H,6,0)</f>
        <v>2.2519375756814872</v>
      </c>
      <c r="G93" s="127">
        <f>VLOOKUP(A93,'Tüm - Sektör'!$A:$H,7,0)</f>
        <v>71.729606000000004</v>
      </c>
      <c r="H93" s="159">
        <v>30.74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13.013106649684589</v>
      </c>
      <c r="R93" s="166" t="str">
        <f>IF(OR(H93="", H94="", Q93=0), "", IF(H93&lt;H94, (H94-H93)/H93, ""))</f>
        <v/>
      </c>
      <c r="S93" s="191">
        <v>12.755832219748219</v>
      </c>
      <c r="T93" s="208">
        <f>S93-Q93</f>
        <v>-0.25727442993636984</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13.290459337245693</v>
      </c>
      <c r="R94" s="166" t="str">
        <f>IF(OR(H94="", H95="", Q94=0), "", IF(H94&lt;H95, (H95-H94)/H94, ""))</f>
        <v/>
      </c>
      <c r="S94" s="191">
        <v>13.064755912837864</v>
      </c>
      <c r="T94" s="208">
        <f>S94-Q94</f>
        <v>-0.22570342440782909</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13.298648001314218</v>
      </c>
      <c r="R95" s="166" t="str">
        <f>IF(OR(H95="", H96="", Q95=0), "", IF(H95&lt;H96, (H96-H95)/H95, ""))</f>
        <v/>
      </c>
      <c r="S95" s="191">
        <v>13.254583561283358</v>
      </c>
      <c r="T95" s="208">
        <f>S95-Q95</f>
        <v>-4.4064440030860297E-2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46.38259646501335</v>
      </c>
      <c r="F96" s="128">
        <f>VLOOKUP(A96,'Tüm - Sektör'!$A:$H,6,0)</f>
        <v>12.062542645811014</v>
      </c>
      <c r="G96" s="127">
        <f>VLOOKUP(A96,'Tüm - Sektör'!$A:$H,7,0)</f>
        <v>29.906797999999998</v>
      </c>
      <c r="H96" s="159">
        <v>28.84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13.871549431946683</v>
      </c>
      <c r="R96" s="166" t="str">
        <f>IF(OR(H96="", H97="", Q96=0), "", IF(H96&lt;H97, (H97-H96)/H96, ""))</f>
        <v/>
      </c>
      <c r="S96" s="191">
        <v>13.388737805131939</v>
      </c>
      <c r="T96" s="208">
        <f>S96-Q96</f>
        <v>-0.48281162681474399</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35</v>
      </c>
      <c r="B97" s="126" t="s">
        <v>208</v>
      </c>
      <c r="C97" s="127">
        <v>989726098</v>
      </c>
      <c r="D97" s="127">
        <v>66000000</v>
      </c>
      <c r="E97" s="128">
        <f>VLOOKUP(A97,'Tüm - Sektör'!$A:$H,5,0)</f>
        <v>26.68955306517827</v>
      </c>
      <c r="F97" s="128">
        <f>VLOOKUP(A97,'Tüm - Sektör'!$A:$H,6,0)</f>
        <v>14.977302505711712</v>
      </c>
      <c r="G97" s="127">
        <f>VLOOKUP(A97,'Tüm - Sektör'!$A:$H,7,0)</f>
        <v>53.070768999999999</v>
      </c>
      <c r="H97" s="159">
        <v>28.24</v>
      </c>
      <c r="I97" s="128" t="e">
        <f>VLOOKUP(A97,'Tüm - Sektör'!$A:$H,9,0)</f>
        <v>#REF!</v>
      </c>
      <c r="J97" s="127" t="e">
        <f>VLOOKUP(A97,'Tüm - Sektör'!$A:$H,10,0)</f>
        <v>#REF!</v>
      </c>
      <c r="K97" s="128" t="e">
        <f>VLOOKUP(A97,'Tüm - Sektör'!$A:$H,11,0)</f>
        <v>#REF!</v>
      </c>
      <c r="L97" s="128" t="e">
        <f>VLOOKUP(A97,'Tüm - Sektör'!$A:$H,12,0)</f>
        <v>#REF!</v>
      </c>
      <c r="M97" s="128" t="e">
        <f>VLOOKUP(A97,'Tüm - Sektör'!$A:$H,13,0)</f>
        <v>#REF!</v>
      </c>
      <c r="N97" s="129" t="e">
        <f>VLOOKUP(A97,'Tüm - Sektör'!$A:$H,14,0)</f>
        <v>#REF!</v>
      </c>
      <c r="O97" s="130" t="e">
        <f>VLOOKUP(A97,'Tüm - Sektör'!$A:$H,15,0)</f>
        <v>#REF!</v>
      </c>
      <c r="P97" s="152" t="e">
        <f>VLOOKUP(A97,'Tüm - Sektör'!$A:$H,16,0)</f>
        <v>#REF!</v>
      </c>
      <c r="Q97" s="158">
        <f>E97*G97/100</f>
        <v>14.164351054353178</v>
      </c>
      <c r="R97" s="166" t="str">
        <f>IF(OR(H97="", H98="", Q97=0), "", IF(H97&lt;H98, (H98-H97)/H97, ""))</f>
        <v/>
      </c>
      <c r="S97" s="191">
        <v>14.63062449798587</v>
      </c>
      <c r="T97" s="208">
        <f>S97-Q97</f>
        <v>0.46627344363269252</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58.368761967116122</v>
      </c>
      <c r="F98" s="128">
        <f>VLOOKUP(A98,'Tüm - Sektör'!$A:$H,6,0)</f>
        <v>44.680183506574046</v>
      </c>
      <c r="G98" s="127">
        <f>VLOOKUP(A98,'Tüm - Sektör'!$A:$H,7,0)</f>
        <v>24.81212</v>
      </c>
      <c r="H98" s="159">
        <v>27.62</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14.482527261795212</v>
      </c>
      <c r="R98" s="166" t="str">
        <f>IF(OR(H98="", H99="", Q98=0), "", IF(H98&lt;H99, (H99-H98)/H98, ""))</f>
        <v/>
      </c>
      <c r="S98" s="191">
        <v>14.174606767214168</v>
      </c>
      <c r="T98" s="208">
        <f>S98-Q98</f>
        <v>-0.30792049458104387</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76.977234256237892</v>
      </c>
      <c r="F99" s="128">
        <f>VLOOKUP(A99,'Tüm - Sektör'!$A:$H,6,0)</f>
        <v>51.139169079048592</v>
      </c>
      <c r="G99" s="127">
        <f>VLOOKUP(A99,'Tüm - Sektör'!$A:$H,7,0)</f>
        <v>18.855746</v>
      </c>
      <c r="H99" s="159">
        <v>27.56</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E99*G99/100</f>
        <v>14.514631769181205</v>
      </c>
      <c r="R99" s="166" t="str">
        <f>IF(OR(H99="", H100="", Q99=0), "", IF(H99&lt;H100, (H100-H99)/H99, ""))</f>
        <v/>
      </c>
      <c r="S99" s="191">
        <v>14.578106835227189</v>
      </c>
      <c r="T99" s="208">
        <f>S99-Q99</f>
        <v>6.3475066045983297E-2</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58.122611606753999</v>
      </c>
      <c r="F100" s="128">
        <f>VLOOKUP(A100,'Tüm - Sektör'!$A:$H,6,0)</f>
        <v>27.180420691523569</v>
      </c>
      <c r="G100" s="127">
        <f>VLOOKUP(A100,'Tüm - Sektör'!$A:$H,7,0)</f>
        <v>25.101271000000001</v>
      </c>
      <c r="H100" s="159">
        <v>27.42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14.589514251688776</v>
      </c>
      <c r="R100" s="166" t="str">
        <f>IF(OR(H100="", H101="", Q100=0), "", IF(H100&lt;H101, (H101-H100)/H100, ""))</f>
        <v/>
      </c>
      <c r="S100" s="191">
        <v>14.369413821167608</v>
      </c>
      <c r="T100" s="208">
        <f>S100-Q100</f>
        <v>-0.22010043052116757</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45.014784768446319</v>
      </c>
      <c r="F101" s="128">
        <f>VLOOKUP(A101,'Tüm - Sektör'!$A:$H,6,0)</f>
        <v>3.7349848798100198</v>
      </c>
      <c r="G101" s="127">
        <f>VLOOKUP(A101,'Tüm - Sektör'!$A:$H,7,0)</f>
        <v>33.254894999999998</v>
      </c>
      <c r="H101" s="159">
        <v>26.74</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14.969619409222814</v>
      </c>
      <c r="R101" s="166" t="str">
        <f>IF(OR(H101="", H102="", Q101=0), "", IF(H101&lt;H102, (H102-H101)/H101, ""))</f>
        <v/>
      </c>
      <c r="S101" s="191">
        <v>14.947260007566022</v>
      </c>
      <c r="T101" s="208">
        <f>S101-Q101</f>
        <v>-2.2359401656791178E-2</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37.521940579534473</v>
      </c>
      <c r="F102" s="128">
        <f>VLOOKUP(A102,'Tüm - Sektör'!$A:$H,6,0)</f>
        <v>11.135428709500971</v>
      </c>
      <c r="G102" s="127">
        <f>VLOOKUP(A102,'Tüm - Sektör'!$A:$H,7,0)</f>
        <v>40.565173999999999</v>
      </c>
      <c r="H102" s="159">
        <v>26.28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15.220840484264768</v>
      </c>
      <c r="R102" s="166" t="str">
        <f>IF(OR(H102="", H103="", Q102=0), "", IF(H102&lt;H103, (H103-H102)/H102, ""))</f>
        <v/>
      </c>
      <c r="S102" s="191">
        <v>15.174646734691887</v>
      </c>
      <c r="T102" s="208">
        <f>S102-Q102</f>
        <v>-4.6193749572880805E-2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18.759942564372245</v>
      </c>
      <c r="F103" s="128">
        <f>VLOOKUP(A103,'Tüm - Sektör'!$A:$H,6,0)</f>
        <v>5.5585015005547396</v>
      </c>
      <c r="G103" s="127">
        <f>VLOOKUP(A103,'Tüm - Sektör'!$A:$H,7,0)</f>
        <v>82.584238999999997</v>
      </c>
      <c r="H103" s="159">
        <v>25.82</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15.492755803623904</v>
      </c>
      <c r="R103" s="166" t="str">
        <f>IF(OR(H103="", H104="", Q103=0), "", IF(H103&lt;H104, (H104-H103)/H103, ""))</f>
        <v/>
      </c>
      <c r="S103" s="191">
        <v>15.540907336813099</v>
      </c>
      <c r="T103" s="208">
        <f>S103-Q103</f>
        <v>4.8151533189194851E-2</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23.185244539411205</v>
      </c>
      <c r="F104" s="128">
        <f>VLOOKUP(A104,'Tüm - Sektör'!$A:$H,6,0)</f>
        <v>4.4587008729636928</v>
      </c>
      <c r="G104" s="127">
        <f>VLOOKUP(A104,'Tüm - Sektör'!$A:$H,7,0)</f>
        <v>69.12876</v>
      </c>
      <c r="H104" s="159">
        <v>24.96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16.027672053062677</v>
      </c>
      <c r="R104" s="166" t="str">
        <f>IF(OR(H104="", H105="", Q104=0), "", IF(H104&lt;H105, (H105-H104)/H104, ""))</f>
        <v/>
      </c>
      <c r="S104" s="191">
        <v>15.529918262594892</v>
      </c>
      <c r="T104" s="208">
        <f>S104-Q104</f>
        <v>-0.4977537904677849</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66.665566684816369</v>
      </c>
      <c r="F105" s="128">
        <f>VLOOKUP(A105,'Tüm - Sektör'!$A:$H,6,0)</f>
        <v>22.408593843635753</v>
      </c>
      <c r="G105" s="127">
        <f>VLOOKUP(A105,'Tüm - Sektör'!$A:$H,7,0)</f>
        <v>24.496238000000002</v>
      </c>
      <c r="H105" s="159">
        <v>24.5</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16.330555879161331</v>
      </c>
      <c r="R105" s="166" t="str">
        <f>IF(OR(H105="", H106="", Q105=0), "", IF(H105&lt;H106, (H106-H105)/H105, ""))</f>
        <v/>
      </c>
      <c r="S105" s="191">
        <v>16.159071851351072</v>
      </c>
      <c r="T105" s="208">
        <f>S105-Q105</f>
        <v>-0.17148402781025851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22.41482276124739</v>
      </c>
      <c r="F106" s="128">
        <f>VLOOKUP(A106,'Tüm - Sektör'!$A:$H,6,0)</f>
        <v>2.3257943385227784</v>
      </c>
      <c r="G106" s="127">
        <f>VLOOKUP(A106,'Tüm - Sektör'!$A:$H,7,0)</f>
        <v>74.176674000000006</v>
      </c>
      <c r="H106" s="159">
        <v>24.06</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16.626570007288276</v>
      </c>
      <c r="R106" s="166" t="str">
        <f>IF(OR(H106="", H107="", Q106=0), "", IF(H106&lt;H107, (H107-H106)/H106, ""))</f>
        <v/>
      </c>
      <c r="S106" s="191">
        <v>16.612760563760631</v>
      </c>
      <c r="T106" s="208">
        <f>S106-Q106</f>
        <v>-1.3809443527645016E-2</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134</v>
      </c>
      <c r="B107" s="136" t="s">
        <v>743</v>
      </c>
      <c r="C107" s="137">
        <v>1357332842</v>
      </c>
      <c r="D107" s="137">
        <v>535000000</v>
      </c>
      <c r="E107" s="128">
        <f>VLOOKUP(A107,'Tüm - Sektör'!$A:$H,5,0)</f>
        <v>75.207184512253576</v>
      </c>
      <c r="F107" s="128">
        <f>VLOOKUP(A107,'Tüm - Sektör'!$A:$H,6,0)</f>
        <v>71.218924727512857</v>
      </c>
      <c r="G107" s="127">
        <f>VLOOKUP(A107,'Tüm - Sektör'!$A:$H,7,0)</f>
        <v>22.200189999999999</v>
      </c>
      <c r="H107" s="159">
        <v>23.96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16.696137855370868</v>
      </c>
      <c r="R107" s="166" t="str">
        <f>IF(OR(H107="", H108="", Q107=0), "", IF(H107&lt;H108, (H108-H107)/H107, ""))</f>
        <v/>
      </c>
      <c r="S107" s="191">
        <v>16.794267968710582</v>
      </c>
      <c r="T107" s="208">
        <f>S107-Q107</f>
        <v>9.8130113339713887E-2</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91.682413837512115</v>
      </c>
      <c r="F108" s="128">
        <f>VLOOKUP(A108,'Tüm - Sektör'!$A:$H,6,0)</f>
        <v>53.615446688603576</v>
      </c>
      <c r="G108" s="127">
        <f>VLOOKUP(A108,'Tüm - Sektör'!$A:$H,7,0)</f>
        <v>18.348433</v>
      </c>
      <c r="H108" s="159">
        <v>23.78</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E108*G108/100</f>
        <v>16.822286275758639</v>
      </c>
      <c r="R108" s="166" t="str">
        <f>IF(OR(H108="", H109="", Q108=0), "", IF(H108&lt;H109, (H109-H108)/H108, ""))</f>
        <v/>
      </c>
      <c r="S108" s="191">
        <v>16.836446449391435</v>
      </c>
      <c r="T108" s="208">
        <f>S108-Q108</f>
        <v>1.4160173632795647E-2</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153</v>
      </c>
      <c r="B109" s="136" t="s">
        <v>355</v>
      </c>
      <c r="C109" s="137">
        <v>824789585</v>
      </c>
      <c r="D109" s="137">
        <v>171222156</v>
      </c>
      <c r="E109" s="128">
        <f>VLOOKUP(A109,'Tüm - Sektör'!$A:$H,5,0)</f>
        <v>15.140396765601782</v>
      </c>
      <c r="F109" s="128">
        <f>VLOOKUP(A109,'Tüm - Sektör'!$A:$H,6,0)</f>
        <v>3.8445849276863195</v>
      </c>
      <c r="G109" s="127">
        <f>VLOOKUP(A109,'Tüm - Sektör'!$A:$H,7,0)</f>
        <v>111.579138</v>
      </c>
      <c r="H109" s="159">
        <v>23.68</v>
      </c>
      <c r="I109" s="138" t="e">
        <f>VLOOKUP(A109,'Tüm - Sektör'!$A:$H,9,0)</f>
        <v>#REF!</v>
      </c>
      <c r="J109" s="137" t="e">
        <f>VLOOKUP(A109,'Tüm - Sektör'!$A:$H,10,0)</f>
        <v>#REF!</v>
      </c>
      <c r="K109" s="138" t="e">
        <f>VLOOKUP(A109,'Tüm - Sektör'!$A:$H,11,0)</f>
        <v>#REF!</v>
      </c>
      <c r="L109" s="138" t="e">
        <f>VLOOKUP(A109,'Tüm - Sektör'!$A:$H,12,0)</f>
        <v>#REF!</v>
      </c>
      <c r="M109" s="138" t="e">
        <f>VLOOKUP(A109,'Tüm - Sektör'!$A:$H,13,0)</f>
        <v>#REF!</v>
      </c>
      <c r="N109" s="139" t="e">
        <f>VLOOKUP(A109,'Tüm - Sektör'!$A:$H,14,0)</f>
        <v>#REF!</v>
      </c>
      <c r="O109" s="140" t="e">
        <f>VLOOKUP(A109,'Tüm - Sektör'!$A:$H,15,0)</f>
        <v>#REF!</v>
      </c>
      <c r="P109" s="154" t="e">
        <f>VLOOKUP(A109,'Tüm - Sektör'!$A:$H,16,0)</f>
        <v>#REF!</v>
      </c>
      <c r="Q109" s="158">
        <f>E109*G109/100</f>
        <v>16.89352420083835</v>
      </c>
      <c r="R109" s="166" t="str">
        <f>IF(OR(H109="", H110="", Q109=0), "", IF(H109&lt;H110, (H110-H109)/H109, ""))</f>
        <v/>
      </c>
      <c r="S109" s="191">
        <v>17.11029311701677</v>
      </c>
      <c r="T109" s="208">
        <f>S109-Q109</f>
        <v>0.21676891617842031</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64.145643370904679</v>
      </c>
      <c r="F110" s="128">
        <f>VLOOKUP(A110,'Tüm - Sektör'!$A:$H,6,0)</f>
        <v>33.211549813604996</v>
      </c>
      <c r="G110" s="127">
        <f>VLOOKUP(A110,'Tüm - Sektör'!$A:$H,7,0)</f>
        <v>26.361856</v>
      </c>
      <c r="H110" s="159">
        <v>23.66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16.909982135711438</v>
      </c>
      <c r="R110" s="166" t="str">
        <f>IF(OR(H110="", H111="", Q110=0), "", IF(H110&lt;H111, (H111-H110)/H110, ""))</f>
        <v/>
      </c>
      <c r="S110" s="191">
        <v>16.628851925641424</v>
      </c>
      <c r="T110" s="208">
        <f>S110-Q110</f>
        <v>-0.28113021007001393</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763</v>
      </c>
      <c r="B111" s="136" t="s">
        <v>221</v>
      </c>
      <c r="C111" s="137">
        <v>3157167716</v>
      </c>
      <c r="D111" s="137">
        <v>210492225</v>
      </c>
      <c r="E111" s="128">
        <f>VLOOKUP(A111,'Tüm - Sektör'!$A:$H,5,0)</f>
        <v>34.940155719684775</v>
      </c>
      <c r="F111" s="128">
        <f>VLOOKUP(A111,'Tüm - Sektör'!$A:$H,6,0)</f>
        <v>6.6397047624319185</v>
      </c>
      <c r="G111" s="127">
        <f>VLOOKUP(A111,'Tüm - Sektör'!$A:$H,7,0)</f>
        <v>50.002209999999998</v>
      </c>
      <c r="H111" s="159">
        <v>22.9</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17.470850037283792</v>
      </c>
      <c r="R111" s="166" t="str">
        <f>IF(OR(H111="", H112="", Q111=0), "", IF(H111&lt;H112, (H112-H111)/H111, ""))</f>
        <v/>
      </c>
      <c r="S111" s="191">
        <v>18.505201935883385</v>
      </c>
      <c r="T111" s="208">
        <f>S111-Q111</f>
        <v>1.0343518985995921</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60.183138608797293</v>
      </c>
      <c r="F112" s="128">
        <f>VLOOKUP(A112,'Tüm - Sektör'!$A:$H,6,0)</f>
        <v>82.123442930796102</v>
      </c>
      <c r="G112" s="127">
        <f>VLOOKUP(A112,'Tüm - Sektör'!$A:$H,7,0)</f>
        <v>29.645479000000002</v>
      </c>
      <c r="H112" s="159">
        <v>22.42</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17.841579717811893</v>
      </c>
      <c r="R112" s="166" t="str">
        <f>IF(OR(H112="", H113="", Q112=0), "", IF(H112&lt;H113, (H113-H112)/H112, ""))</f>
        <v/>
      </c>
      <c r="S112" s="191">
        <v>17.873468153411203</v>
      </c>
      <c r="T112" s="208">
        <f>S112-Q112</f>
        <v>3.1888435599309872E-2</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552</v>
      </c>
      <c r="B113" s="131" t="s">
        <v>233</v>
      </c>
      <c r="C113" s="132">
        <v>2574862803</v>
      </c>
      <c r="D113" s="132">
        <v>132500000</v>
      </c>
      <c r="E113" s="128">
        <f>VLOOKUP(A113,'Tüm - Sektör'!$A:$H,5,0)</f>
        <v>42.597177380040485</v>
      </c>
      <c r="F113" s="128">
        <f>VLOOKUP(A113,'Tüm - Sektör'!$A:$H,6,0)</f>
        <v>14.613096871368949</v>
      </c>
      <c r="G113" s="127">
        <f>VLOOKUP(A113,'Tüm - Sektör'!$A:$H,7,0)</f>
        <v>42.424709</v>
      </c>
      <c r="H113" s="159">
        <v>22.14</v>
      </c>
      <c r="I113" s="133" t="e">
        <f>VLOOKUP(A113,'Tüm - Sektör'!$A:$H,9,0)</f>
        <v>#REF!</v>
      </c>
      <c r="J113" s="132" t="e">
        <f>VLOOKUP(A113,'Tüm - Sektör'!$A:$H,10,0)</f>
        <v>#REF!</v>
      </c>
      <c r="K113" s="133" t="e">
        <f>VLOOKUP(A113,'Tüm - Sektör'!$A:$H,11,0)</f>
        <v>#REF!</v>
      </c>
      <c r="L113" s="133" t="e">
        <f>VLOOKUP(A113,'Tüm - Sektör'!$A:$H,12,0)</f>
        <v>#REF!</v>
      </c>
      <c r="M113" s="133" t="e">
        <f>VLOOKUP(A113,'Tüm - Sektör'!$A:$H,13,0)</f>
        <v>#REF!</v>
      </c>
      <c r="N113" s="134" t="e">
        <f>VLOOKUP(A113,'Tüm - Sektör'!$A:$H,14,0)</f>
        <v>#REF!</v>
      </c>
      <c r="O113" s="135" t="e">
        <f>VLOOKUP(A113,'Tüm - Sektör'!$A:$H,15,0)</f>
        <v>#REF!</v>
      </c>
      <c r="P113" s="153" t="e">
        <f>VLOOKUP(A113,'Tüm - Sektör'!$A:$H,16,0)</f>
        <v>#REF!</v>
      </c>
      <c r="Q113" s="158">
        <f>E113*G113/100</f>
        <v>18.071728545696001</v>
      </c>
      <c r="R113" s="166" t="str">
        <f>IF(OR(H113="", H114="", Q113=0), "", IF(H113&lt;H114, (H114-H113)/H113, ""))</f>
        <v/>
      </c>
      <c r="S113" s="191">
        <v>18.00666381645857</v>
      </c>
      <c r="T113" s="208">
        <f>S113-Q113</f>
        <v>-6.5064729237430896E-2</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56.496326738776993</v>
      </c>
      <c r="F114" s="128">
        <f>VLOOKUP(A114,'Tüm - Sektör'!$A:$H,6,0)</f>
        <v>7.9259717646993533</v>
      </c>
      <c r="G114" s="127">
        <f>VLOOKUP(A114,'Tüm - Sektör'!$A:$H,7,0)</f>
        <v>32.008808999999999</v>
      </c>
      <c r="H114" s="159">
        <v>22.14</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18.083801317831057</v>
      </c>
      <c r="R114" s="166" t="str">
        <f>IF(OR(H114="", H115="", Q114=0), "", IF(H114&lt;H115, (H115-H114)/H114, ""))</f>
        <v/>
      </c>
      <c r="S114" s="191">
        <v>17.873900052534804</v>
      </c>
      <c r="T114" s="208">
        <f>S114-Q114</f>
        <v>-0.20990126529625286</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20.184798694883209</v>
      </c>
      <c r="F115" s="128">
        <f>VLOOKUP(A115,'Tüm - Sektör'!$A:$H,6,0)</f>
        <v>3.1986052919551873</v>
      </c>
      <c r="G115" s="127">
        <f>VLOOKUP(A115,'Tüm - Sektör'!$A:$H,7,0)</f>
        <v>89.692524000000006</v>
      </c>
      <c r="H115" s="159">
        <v>22.1</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18.104255413759812</v>
      </c>
      <c r="R115" s="166" t="str">
        <f>IF(OR(H115="", H116="", Q115=0), "", IF(H115&lt;H116, (H116-H115)/H115, ""))</f>
        <v/>
      </c>
      <c r="S115" s="191">
        <v>18.087886285899266</v>
      </c>
      <c r="T115" s="208">
        <f>S115-Q115</f>
        <v>-1.6369127860546229E-2</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75.211662482089551</v>
      </c>
      <c r="F116" s="128">
        <f>VLOOKUP(A116,'Tüm - Sektör'!$A:$H,6,0)</f>
        <v>34.294288963050235</v>
      </c>
      <c r="G116" s="127">
        <f>VLOOKUP(A116,'Tüm - Sektör'!$A:$H,7,0)</f>
        <v>24.468298000000001</v>
      </c>
      <c r="H116" s="159">
        <v>21.74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18.403013706871867</v>
      </c>
      <c r="R116" s="166" t="str">
        <f>IF(OR(H116="", H117="", Q116=0), "", IF(H116&lt;H117, (H117-H116)/H116, ""))</f>
        <v/>
      </c>
      <c r="S116" s="191">
        <v>18.386099172214816</v>
      </c>
      <c r="T116" s="208">
        <f>S116-Q116</f>
        <v>-1.691453465705095E-2</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38.600261864176488</v>
      </c>
      <c r="F117" s="128">
        <f>VLOOKUP(A117,'Tüm - Sektör'!$A:$H,6,0)</f>
        <v>10.157963648467497</v>
      </c>
      <c r="G117" s="127">
        <f>VLOOKUP(A117,'Tüm - Sektör'!$A:$H,7,0)</f>
        <v>49.455556000000001</v>
      </c>
      <c r="H117" s="159">
        <v>20.96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19.089974122384447</v>
      </c>
      <c r="R117" s="166" t="str">
        <f>IF(OR(H117="", H118="", Q117=0), "", IF(H117&lt;H118, (H118-H117)/H117, ""))</f>
        <v/>
      </c>
      <c r="S117" s="191">
        <v>19.385942713429166</v>
      </c>
      <c r="T117" s="208">
        <f>S117-Q117</f>
        <v>0.29596859104471918</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53</v>
      </c>
      <c r="B118" s="136" t="s">
        <v>375</v>
      </c>
      <c r="C118" s="137">
        <v>1141807084</v>
      </c>
      <c r="D118" s="137">
        <v>170000000</v>
      </c>
      <c r="E118" s="128">
        <f>VLOOKUP(A118,'Tüm - Sektör'!$A:$H,5,0)</f>
        <v>34.899802231545706</v>
      </c>
      <c r="F118" s="128">
        <f>VLOOKUP(A118,'Tüm - Sektör'!$A:$H,6,0)</f>
        <v>8.9257806218786975</v>
      </c>
      <c r="G118" s="127">
        <f>VLOOKUP(A118,'Tüm - Sektör'!$A:$H,7,0)</f>
        <v>55.376739000000001</v>
      </c>
      <c r="H118" s="159">
        <v>20.7</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19.326372393279243</v>
      </c>
      <c r="R118" s="166" t="str">
        <f>IF(OR(H118="", H119="", Q118=0), "", IF(H118&lt;H119, (H119-H118)/H118, ""))</f>
        <v/>
      </c>
      <c r="S118" s="191">
        <v>17.717267871606744</v>
      </c>
      <c r="T118" s="208">
        <f>S118-Q118</f>
        <v>-1.6091045216724993</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757</v>
      </c>
      <c r="B119" s="136" t="s">
        <v>376</v>
      </c>
      <c r="C119" s="137">
        <v>903452863</v>
      </c>
      <c r="D119" s="137">
        <v>49875000</v>
      </c>
      <c r="E119" s="128">
        <f>VLOOKUP(A119,'Tüm - Sektör'!$A:$H,5,0)</f>
        <v>52.253622940690967</v>
      </c>
      <c r="F119" s="128">
        <f>VLOOKUP(A119,'Tüm - Sektör'!$A:$H,6,0)</f>
        <v>49.890080382566865</v>
      </c>
      <c r="G119" s="127">
        <f>VLOOKUP(A119,'Tüm - Sektör'!$A:$H,7,0)</f>
        <v>37.056989999999999</v>
      </c>
      <c r="H119" s="159">
        <v>20.66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19.363619827769558</v>
      </c>
      <c r="R119" s="166" t="str">
        <f>IF(OR(H119="", H120="", Q119=0), "", IF(H119&lt;H120, (H120-H119)/H119, ""))</f>
        <v/>
      </c>
      <c r="S119" s="191">
        <v>19.251799116540859</v>
      </c>
      <c r="T119" s="208">
        <f>S119-Q119</f>
        <v>-0.11182071122869885</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114.26176501976613</v>
      </c>
      <c r="F120" s="128">
        <f>VLOOKUP(A120,'Tüm - Sektör'!$A:$H,6,0)</f>
        <v>136.02591073781682</v>
      </c>
      <c r="G120" s="127">
        <f>VLOOKUP(A120,'Tüm - Sektör'!$A:$H,7,0)</f>
        <v>17.263808999999998</v>
      </c>
      <c r="H120" s="159">
        <v>20.28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19.725932873041234</v>
      </c>
      <c r="R120" s="166" t="str">
        <f>IF(OR(H120="", H121="", Q120=0), "", IF(H120&lt;H121, (H121-H120)/H120, ""))</f>
        <v/>
      </c>
      <c r="S120" s="191">
        <v>19.419510614819234</v>
      </c>
      <c r="T120" s="208">
        <f>S120-Q120</f>
        <v>-0.30642225822199975</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39.954018757696637</v>
      </c>
      <c r="F121" s="128">
        <f>VLOOKUP(A121,'Tüm - Sektör'!$A:$H,6,0)</f>
        <v>8.1622101650044208</v>
      </c>
      <c r="G121" s="127">
        <f>VLOOKUP(A121,'Tüm - Sektör'!$A:$H,7,0)</f>
        <v>49.484341999999998</v>
      </c>
      <c r="H121" s="159">
        <v>20.239999999999998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19.770983284802757</v>
      </c>
      <c r="R121" s="166" t="str">
        <f>IF(OR(H121="", H122="", Q121=0), "", IF(H121&lt;H122, (H122-H121)/H121, ""))</f>
        <v/>
      </c>
      <c r="S121" s="191">
        <v>19.577529436614856</v>
      </c>
      <c r="T121" s="208">
        <f>S121-Q121</f>
        <v>-0.19345384818790023</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327</v>
      </c>
      <c r="B122" s="136" t="s">
        <v>375</v>
      </c>
      <c r="C122" s="137">
        <v>1614800897</v>
      </c>
      <c r="D122" s="137">
        <v>224000000</v>
      </c>
      <c r="E122" s="128">
        <f>VLOOKUP(A122,'Tüm - Sektör'!$A:$H,5,0)</f>
        <v>18.796557192510129</v>
      </c>
      <c r="F122" s="128">
        <f>VLOOKUP(A122,'Tüm - Sektör'!$A:$H,6,0)</f>
        <v>4.1956600876138683</v>
      </c>
      <c r="G122" s="127">
        <f>VLOOKUP(A122,'Tüm - Sektör'!$A:$H,7,0)</f>
        <v>107.968583</v>
      </c>
      <c r="H122" s="159">
        <v>19.71</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20.294376453537769</v>
      </c>
      <c r="R122" s="166" t="str">
        <f>IF(OR(H122="", H123="", Q122=0), "", IF(H122&lt;H123, (H123-H122)/H122, ""))</f>
        <v/>
      </c>
      <c r="S122" s="191">
        <v>20.050233578908742</v>
      </c>
      <c r="T122" s="208">
        <f>S122-Q122</f>
        <v>-0.24414287462902706</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41.11648949057389</v>
      </c>
      <c r="F123" s="128">
        <f>VLOOKUP(A123,'Tüm - Sektör'!$A:$H,6,0)</f>
        <v>20.558244745286945</v>
      </c>
      <c r="G123" s="127">
        <f>VLOOKUP(A123,'Tüm - Sektör'!$A:$H,7,0)</f>
        <v>50.595194999999997</v>
      </c>
      <c r="H123" s="159">
        <v>19.23</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E123*G123/100</f>
        <v>20.802968034910364</v>
      </c>
      <c r="R123" s="166" t="str">
        <f>IF(OR(H123="", H124="", Q123=0), "", IF(H123&lt;H124, (H124-H123)/H123, ""))</f>
        <v/>
      </c>
      <c r="S123" s="191">
        <v>20.30665356910286</v>
      </c>
      <c r="T123" s="208">
        <f>S123-Q123</f>
        <v>-0.49631446580750449</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65</v>
      </c>
      <c r="B124" s="136" t="s">
        <v>357</v>
      </c>
      <c r="C124" s="137">
        <v>2454857833</v>
      </c>
      <c r="D124" s="137">
        <v>150000000</v>
      </c>
      <c r="E124" s="128">
        <f>VLOOKUP(A124,'Tüm - Sektör'!$A:$H,5,0)</f>
        <v>103.30231681271033</v>
      </c>
      <c r="F124" s="128">
        <f>VLOOKUP(A124,'Tüm - Sektör'!$A:$H,6,0)</f>
        <v>38.260117338040864</v>
      </c>
      <c r="G124" s="127">
        <f>VLOOKUP(A124,'Tüm - Sektör'!$A:$H,7,0)</f>
        <v>20.225930999999999</v>
      </c>
      <c r="H124" s="159">
        <v>19.149999999999999</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20.89385531994019</v>
      </c>
      <c r="R124" s="166" t="str">
        <f>IF(OR(H124="", H125="", Q124=0), "", IF(H124&lt;H125, (H125-H124)/H124, ""))</f>
        <v/>
      </c>
      <c r="S124" s="191">
        <v>21.014565618532284</v>
      </c>
      <c r="T124" s="208">
        <f>S124-Q124</f>
        <v>0.12071029859209403</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34.231390438344249</v>
      </c>
      <c r="F125" s="128">
        <f>VLOOKUP(A125,'Tüm - Sektör'!$A:$H,6,0)</f>
        <v>2.0949443352719861</v>
      </c>
      <c r="G125" s="127">
        <f>VLOOKUP(A125,'Tüm - Sektör'!$A:$H,7,0)</f>
        <v>61.448740000000001</v>
      </c>
      <c r="H125" s="159">
        <v>19.03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21.034758108843015</v>
      </c>
      <c r="R125" s="166" t="str">
        <f>IF(OR(H125="", H126="", Q125=0), "", IF(H125&lt;H126, (H126-H125)/H125, ""))</f>
        <v/>
      </c>
      <c r="S125" s="191">
        <v>20.496233835703155</v>
      </c>
      <c r="T125" s="208">
        <f>S125-Q125</f>
        <v>-0.53852427313985984</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45.742032236092072</v>
      </c>
      <c r="F126" s="128">
        <f>VLOOKUP(A126,'Tüm - Sektör'!$A:$H,6,0)</f>
        <v>13.167302574197887</v>
      </c>
      <c r="G126" s="127">
        <f>VLOOKUP(A126,'Tüm - Sektör'!$A:$H,7,0)</f>
        <v>46.995370999999999</v>
      </c>
      <c r="H126" s="159">
        <v>18.61</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21.496637752291061</v>
      </c>
      <c r="R126" s="166" t="str">
        <f>IF(OR(H126="", H127="", Q126=0), "", IF(H126&lt;H127, (H127-H126)/H126, ""))</f>
        <v/>
      </c>
      <c r="S126" s="191">
        <v>21.211687623018914</v>
      </c>
      <c r="T126" s="208">
        <f>S126-Q126</f>
        <v>-0.28495012927214702</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47.213213471458317</v>
      </c>
      <c r="F127" s="128">
        <f>VLOOKUP(A127,'Tüm - Sektör'!$A:$H,6,0)</f>
        <v>17.619432261333049</v>
      </c>
      <c r="G127" s="127">
        <f>VLOOKUP(A127,'Tüm - Sektör'!$A:$H,7,0)</f>
        <v>46.839131000000002</v>
      </c>
      <c r="H127" s="159">
        <v>18.09</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22.114258907206008</v>
      </c>
      <c r="R127" s="166" t="str">
        <f>IF(OR(H127="", H128="", Q127=0), "", IF(H127&lt;H128, (H128-H127)/H127, ""))</f>
        <v/>
      </c>
      <c r="S127" s="191">
        <v>21.908375883425887</v>
      </c>
      <c r="T127" s="208">
        <f>S127-Q127</f>
        <v>-0.20588302378012102</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15.592360933313824</v>
      </c>
      <c r="F128" s="128">
        <f>VLOOKUP(A128,'Tüm - Sektör'!$A:$H,6,0)</f>
        <v>2.2806218811936163</v>
      </c>
      <c r="G128" s="127">
        <f>VLOOKUP(A128,'Tüm - Sektör'!$A:$H,7,0)</f>
        <v>145.268338</v>
      </c>
      <c r="H128" s="159">
        <v>17.66</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22.650763582786279</v>
      </c>
      <c r="R128" s="166" t="str">
        <f>IF(OR(H128="", H129="", Q128=0), "", IF(H128&lt;H129, (H129-H128)/H128, ""))</f>
        <v/>
      </c>
      <c r="S128" s="191">
        <v>22.792734180741064</v>
      </c>
      <c r="T128" s="208">
        <f>S128-Q128</f>
        <v>0.14197059795478495</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21.746229954840611</v>
      </c>
      <c r="F129" s="128">
        <f>VLOOKUP(A129,'Tüm - Sektör'!$A:$H,6,0)</f>
        <v>5.2254493355537805</v>
      </c>
      <c r="G129" s="127">
        <f>VLOOKUP(A129,'Tüm - Sektör'!$A:$H,7,0)</f>
        <v>106.89830000000001</v>
      </c>
      <c r="H129" s="159">
        <v>17.21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23.246350135815383</v>
      </c>
      <c r="R129" s="166" t="str">
        <f>IF(OR(H129="", H130="", Q129=0), "", IF(H129&lt;H130, (H130-H129)/H129, ""))</f>
        <v/>
      </c>
      <c r="S129" s="191">
        <v>23.192445555790304</v>
      </c>
      <c r="T129" s="208">
        <f>S129-Q129</f>
        <v>-5.3904580025079696E-2</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31.296985066930318</v>
      </c>
      <c r="F130" s="128">
        <f>VLOOKUP(A130,'Tüm - Sektör'!$A:$H,6,0)</f>
        <v>9.6705887125451184</v>
      </c>
      <c r="G130" s="127">
        <f>VLOOKUP(A130,'Tüm - Sektör'!$A:$H,7,0)</f>
        <v>74.278114000000002</v>
      </c>
      <c r="H130" s="159">
        <v>17.21</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23.246810246577478</v>
      </c>
      <c r="R130" s="166" t="str">
        <f>IF(OR(H130="", H131="", Q130=0), "", IF(H130&lt;H131, (H131-H130)/H130, ""))</f>
        <v/>
      </c>
      <c r="S130" s="191">
        <v>23.206357560533558</v>
      </c>
      <c r="T130" s="208">
        <f>S130-Q130</f>
        <v>-4.0452686043920494E-2</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23.880612298517246</v>
      </c>
      <c r="F131" s="128">
        <f>VLOOKUP(A131,'Tüm - Sektör'!$A:$H,6,0)</f>
        <v>7.4255635256583474</v>
      </c>
      <c r="G131" s="127">
        <f>VLOOKUP(A131,'Tüm - Sektör'!$A:$H,7,0)</f>
        <v>100.424344</v>
      </c>
      <c r="H131" s="159">
        <v>16.68</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23.981948243969267</v>
      </c>
      <c r="R131" s="166" t="str">
        <f>IF(OR(H131="", H132="", Q131=0), "", IF(H131&lt;H132, (H132-H131)/H131, ""))</f>
        <v/>
      </c>
      <c r="S131" s="191">
        <v>23.754091253527754</v>
      </c>
      <c r="T131" s="208">
        <f>S131-Q131</f>
        <v>-0.22785699044151286</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0.42494006308746424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24.465716346479507</v>
      </c>
      <c r="R132" s="166" t="str">
        <f>IF(OR(H132="", H133="", Q132=0), "", IF(H132&lt;H133, (H133-H132)/H132, ""))</f>
        <v/>
      </c>
      <c r="S132" s="191">
        <v>24.465716346479507</v>
      </c>
      <c r="T132" s="208">
        <f>S132-Q132</f>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42.377837982785621</v>
      </c>
      <c r="F133" s="128">
        <f>VLOOKUP(A133,'Tüm - Sektör'!$A:$H,6,0)</f>
        <v>25.315315401903</v>
      </c>
      <c r="G133" s="127">
        <f>VLOOKUP(A133,'Tüm - Sektör'!$A:$H,7,0)</f>
        <v>58.125256</v>
      </c>
      <c r="H133" s="159">
        <v>16.239999999999998</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24.632226814759377</v>
      </c>
      <c r="R133" s="166" t="str">
        <f>IF(OR(H133="", H134="", Q133=0), "", IF(H133&lt;H134, (H134-H133)/H133, ""))</f>
        <v/>
      </c>
      <c r="S133" s="191">
        <v>24.84642009140946</v>
      </c>
      <c r="T133" s="208">
        <f>S133-Q133</f>
        <v>0.21419327665008225</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23.707147623998555</v>
      </c>
      <c r="F134" s="128">
        <f>VLOOKUP(A134,'Tüm - Sektör'!$A:$H,6,0)</f>
        <v>3.663430490792686</v>
      </c>
      <c r="G134" s="127">
        <f>VLOOKUP(A134,'Tüm - Sektör'!$A:$H,7,0)</f>
        <v>107.825118</v>
      </c>
      <c r="H134" s="159">
        <v>15.65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25.562259900010641</v>
      </c>
      <c r="R134" s="166" t="str">
        <f>IF(OR(H134="", H135="", Q134=0), "", IF(H134&lt;H135, (H135-H134)/H134, ""))</f>
        <v/>
      </c>
      <c r="S134" s="191">
        <v>25.432254763837662</v>
      </c>
      <c r="T134" s="208">
        <f>S134-Q134</f>
        <v>-0.13000513617297926</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82.297435066908463</v>
      </c>
      <c r="F135" s="128">
        <f>VLOOKUP(A135,'Tüm - Sektör'!$A:$H,6,0)</f>
        <v>64.509940483812485</v>
      </c>
      <c r="G135" s="127">
        <f>VLOOKUP(A135,'Tüm - Sektör'!$A:$H,7,0)</f>
        <v>31.079121000000001</v>
      </c>
      <c r="H135" s="159">
        <v>15.64</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25.577319424340914</v>
      </c>
      <c r="R135" s="166" t="str">
        <f>IF(OR(H135="", H136="", Q135=0), "", IF(H135&lt;H136, (H136-H135)/H135, ""))</f>
        <v/>
      </c>
      <c r="S135" s="191">
        <v>25.414820571581441</v>
      </c>
      <c r="T135" s="208">
        <f>S135-Q135</f>
        <v>-0.16249885275947307</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182</v>
      </c>
      <c r="B136" s="136" t="s">
        <v>375</v>
      </c>
      <c r="C136" s="137">
        <v>7154261414</v>
      </c>
      <c r="D136" s="137">
        <v>700000000</v>
      </c>
      <c r="E136" s="128">
        <f>VLOOKUP(A136,'Tüm - Sektör'!$A:$H,5,0)</f>
        <v>21.409773647309091</v>
      </c>
      <c r="F136" s="128">
        <f>VLOOKUP(A136,'Tüm - Sektör'!$A:$H,6,0)</f>
        <v>2.0390260616484848</v>
      </c>
      <c r="G136" s="127">
        <f>VLOOKUP(A136,'Tüm - Sektör'!$A:$H,7,0)</f>
        <v>119.87214899999999</v>
      </c>
      <c r="H136" s="159">
        <v>15.59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25.664355767065086</v>
      </c>
      <c r="R136" s="166" t="str">
        <f>IF(OR(H136="", H137="", Q136=0), "", IF(H136&lt;H137, (H137-H136)/H136, ""))</f>
        <v/>
      </c>
      <c r="S136" s="191">
        <v>25.58230859389672</v>
      </c>
      <c r="T136" s="208">
        <f>S136-Q136</f>
        <v>-8.2047173168366072E-2</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392</v>
      </c>
      <c r="B137" s="136" t="s">
        <v>393</v>
      </c>
      <c r="C137" s="137">
        <v>2102739086</v>
      </c>
      <c r="D137" s="137">
        <v>500000000</v>
      </c>
      <c r="E137" s="128">
        <f>VLOOKUP(A137,'Tüm - Sektör'!$A:$H,5,0)</f>
        <v>23.662814360488778</v>
      </c>
      <c r="F137" s="128">
        <f>VLOOKUP(A137,'Tüm - Sektör'!$A:$H,6,0)</f>
        <v>2.9578517950610972</v>
      </c>
      <c r="G137" s="127">
        <f>VLOOKUP(A137,'Tüm - Sektör'!$A:$H,7,0)</f>
        <v>109.220557</v>
      </c>
      <c r="H137" s="159">
        <v>15.48</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25.844657646401828</v>
      </c>
      <c r="R137" s="166" t="str">
        <f>IF(OR(H137="", H138="", Q137=0), "", IF(H137&lt;H138, (H138-H137)/H137, ""))</f>
        <v/>
      </c>
      <c r="S137" s="191">
        <v>25.844657646401828</v>
      </c>
      <c r="T137" s="208">
        <f>S137-Q137</f>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62.160460582533183</v>
      </c>
      <c r="F138" s="128">
        <f>VLOOKUP(A138,'Tüm - Sektör'!$A:$H,6,0)</f>
        <v>49.395443179000083</v>
      </c>
      <c r="G138" s="127">
        <f>VLOOKUP(A138,'Tüm - Sektör'!$A:$H,7,0)</f>
        <v>41.711512999999997</v>
      </c>
      <c r="H138" s="159">
        <v>15.43</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E138*G138/100</f>
        <v>25.928068596743202</v>
      </c>
      <c r="R138" s="166" t="str">
        <f>IF(OR(H138="", H139="", Q138=0), "", IF(H138&lt;H139, (H139-H138)/H138, ""))</f>
        <v/>
      </c>
      <c r="S138" s="191">
        <v>26.012360107135734</v>
      </c>
      <c r="T138" s="208">
        <f>S138-Q138</f>
        <v>8.4291510392532132E-2</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257</v>
      </c>
      <c r="B139" s="136" t="s">
        <v>255</v>
      </c>
      <c r="C139" s="137">
        <v>4481586649</v>
      </c>
      <c r="D139" s="137">
        <v>300000000</v>
      </c>
      <c r="E139" s="128">
        <f>VLOOKUP(A139,'Tüm - Sektör'!$A:$H,5,0)</f>
        <v>18.552779317658462</v>
      </c>
      <c r="F139" s="128">
        <f>VLOOKUP(A139,'Tüm - Sektör'!$A:$H,6,0)</f>
        <v>4.1228398483685469</v>
      </c>
      <c r="G139" s="127">
        <f>VLOOKUP(A139,'Tüm - Sektör'!$A:$H,7,0)</f>
        <v>140.647705</v>
      </c>
      <c r="H139" s="159">
        <v>15.33</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26.094058324001288</v>
      </c>
      <c r="R139" s="166" t="str">
        <f>IF(OR(H139="", H140="", Q139=0), "", IF(H139&lt;H140, (H140-H139)/H139, ""))</f>
        <v/>
      </c>
      <c r="S139" s="191">
        <v>25.824526411035485</v>
      </c>
      <c r="T139" s="208">
        <f>S139-Q139</f>
        <v>-0.26953191296580314</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517</v>
      </c>
      <c r="B140" s="136" t="s">
        <v>679</v>
      </c>
      <c r="C140" s="137">
        <v>31421246000</v>
      </c>
      <c r="D140" s="137">
        <v>1500000000</v>
      </c>
      <c r="E140" s="128">
        <f>VLOOKUP(A140,'Tüm - Sektör'!$A:$H,5,0)</f>
        <v>50.470019723179007</v>
      </c>
      <c r="F140" s="128">
        <f>VLOOKUP(A140,'Tüm - Sektör'!$A:$H,6,0)</f>
        <v>23.258073605151615</v>
      </c>
      <c r="G140" s="127">
        <f>VLOOKUP(A140,'Tüm - Sektör'!$A:$H,7,0)</f>
        <v>52.462822000000003</v>
      </c>
      <c r="H140" s="159">
        <v>15.11</v>
      </c>
      <c r="I140" s="141" t="e">
        <f>VLOOKUP(A140,'Tüm - Sektör'!$A:$H,9,0)</f>
        <v>#REF!</v>
      </c>
      <c r="J140" s="142" t="e">
        <f>VLOOKUP(A140,'Tüm - Sektör'!$A:$H,10,0)</f>
        <v>#REF!</v>
      </c>
      <c r="K140" s="141" t="e">
        <f>VLOOKUP(A140,'Tüm - Sektör'!$A:$H,11,0)</f>
        <v>#REF!</v>
      </c>
      <c r="L140" s="141" t="e">
        <f>VLOOKUP(A140,'Tüm - Sektör'!$A:$H,12,0)</f>
        <v>#REF!</v>
      </c>
      <c r="M140" s="141" t="e">
        <f>VLOOKUP(A140,'Tüm - Sektör'!$A:$H,13,0)</f>
        <v>#REF!</v>
      </c>
      <c r="N140" s="143" t="e">
        <f>VLOOKUP(A140,'Tüm - Sektör'!$A:$H,14,0)</f>
        <v>#REF!</v>
      </c>
      <c r="O140" s="144" t="e">
        <f>VLOOKUP(A140,'Tüm - Sektör'!$A:$H,15,0)</f>
        <v>#REF!</v>
      </c>
      <c r="P140" s="155" t="e">
        <f>VLOOKUP(A140,'Tüm - Sektör'!$A:$H,16,0)</f>
        <v>#REF!</v>
      </c>
      <c r="Q140" s="158">
        <f>E140*G140/100</f>
        <v>26.477996610736295</v>
      </c>
      <c r="R140" s="166" t="str">
        <f>IF(OR(H140="", H141="", Q140=0), "", IF(H140&lt;H141, (H141-H140)/H140, ""))</f>
        <v/>
      </c>
      <c r="S140" s="191">
        <v>26.338546990666583</v>
      </c>
      <c r="T140" s="208">
        <f>S140-Q140</f>
        <v>-0.13944962006971195</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23.917111347353178</v>
      </c>
      <c r="F141" s="128">
        <f>VLOOKUP(A141,'Tüm - Sektör'!$A:$H,6,0)</f>
        <v>2.0718218422863113</v>
      </c>
      <c r="G141" s="127">
        <f>VLOOKUP(A141,'Tüm - Sektör'!$A:$H,7,0)</f>
        <v>112.720027</v>
      </c>
      <c r="H141" s="159">
        <v>14.84</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26.959374368356567</v>
      </c>
      <c r="R141" s="166" t="str">
        <f>IF(OR(H141="", H142="", Q141=0), "", IF(H141&lt;H142, (H142-H141)/H141, ""))</f>
        <v/>
      </c>
      <c r="S141" s="191">
        <v>25.711896891157544</v>
      </c>
      <c r="T141" s="208">
        <f>S141-Q141</f>
        <v>-1.2474774771990234</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413</v>
      </c>
      <c r="B142" s="136" t="s">
        <v>375</v>
      </c>
      <c r="C142" s="137">
        <v>1236382849</v>
      </c>
      <c r="D142" s="137">
        <v>112000000</v>
      </c>
      <c r="E142" s="128">
        <f>VLOOKUP(A142,'Tüm - Sektör'!$A:$H,5,0)</f>
        <v>63.778630801374412</v>
      </c>
      <c r="F142" s="128">
        <f>VLOOKUP(A142,'Tüm - Sektör'!$A:$H,6,0)</f>
        <v>37.963470715103817</v>
      </c>
      <c r="G142" s="127">
        <f>VLOOKUP(A142,'Tüm - Sektör'!$A:$H,7,0)</f>
        <v>42.556854000000001</v>
      </c>
      <c r="H142" s="159">
        <v>14.74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27.142178793339941</v>
      </c>
      <c r="R142" s="166" t="str">
        <f>IF(OR(H142="", H143="", Q142=0), "", IF(H142&lt;H143, (H143-H142)/H142, ""))</f>
        <v/>
      </c>
      <c r="S142" s="191">
        <v>26.796765935286722</v>
      </c>
      <c r="T142" s="208">
        <f>S142-Q142</f>
        <v>-0.3454128580532192</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25.610106362613244</v>
      </c>
      <c r="F143" s="128">
        <f>VLOOKUP(A143,'Tüm - Sektör'!$A:$H,6,0)</f>
        <v>12.195288744101545</v>
      </c>
      <c r="G143" s="127">
        <f>VLOOKUP(A143,'Tüm - Sektör'!$A:$H,7,0)</f>
        <v>116.820232</v>
      </c>
      <c r="H143" s="159">
        <v>13.37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29.917785668251554</v>
      </c>
      <c r="R143" s="166" t="str">
        <f>IF(OR(H143="", H144="", Q143=0), "", IF(H143&lt;H144, (H144-H143)/H143, ""))</f>
        <v/>
      </c>
      <c r="S143" s="191">
        <v>28.510391616858392</v>
      </c>
      <c r="T143" s="208">
        <f>S143-Q143</f>
        <v>-1.4073940513931618</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400</v>
      </c>
      <c r="B144" s="136" t="s">
        <v>375</v>
      </c>
      <c r="C144" s="137">
        <v>1053946708</v>
      </c>
      <c r="D144" s="137">
        <v>105000000</v>
      </c>
      <c r="E144" s="128">
        <f>VLOOKUP(A144,'Tüm - Sektör'!$A:$H,5,0)</f>
        <v>43.555733262947271</v>
      </c>
      <c r="F144" s="128">
        <f>VLOOKUP(A144,'Tüm - Sektör'!$A:$H,6,0)</f>
        <v>31.908962097397268</v>
      </c>
      <c r="G144" s="127">
        <f>VLOOKUP(A144,'Tüm - Sektör'!$A:$H,7,0)</f>
        <v>69.578063</v>
      </c>
      <c r="H144" s="159">
        <v>13.2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30.305235529805408</v>
      </c>
      <c r="R144" s="166" t="str">
        <f>IF(OR(H144="", H145="", Q144=0), "", IF(H144&lt;H145, (H145-H144)/H144, ""))</f>
        <v/>
      </c>
      <c r="S144" s="191">
        <v>30.747817755067743</v>
      </c>
      <c r="T144" s="208">
        <f>S144-Q144</f>
        <v>0.44258222526233482</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19.790171618151771</v>
      </c>
      <c r="F145" s="128">
        <f>VLOOKUP(A145,'Tüm - Sektör'!$A:$H,6,0)</f>
        <v>7.0477819152962144</v>
      </c>
      <c r="G145" s="127">
        <f>VLOOKUP(A145,'Tüm - Sektör'!$A:$H,7,0)</f>
        <v>154.526747</v>
      </c>
      <c r="H145" s="159">
        <v>13.08</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30.581108427247191</v>
      </c>
      <c r="R145" s="166" t="str">
        <f>IF(OR(H145="", H146="", Q145=0), "", IF(H145&lt;H146, (H146-H145)/H145, ""))</f>
        <v/>
      </c>
      <c r="S145" s="191">
        <v>30.188747036105156</v>
      </c>
      <c r="T145" s="208">
        <f>S145-Q145</f>
        <v>-0.39236139114203539</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47.143010963767196</v>
      </c>
      <c r="F146" s="128">
        <f>VLOOKUP(A146,'Tüm - Sektör'!$A:$H,6,0)</f>
        <v>15.109939411463845</v>
      </c>
      <c r="G146" s="127">
        <f>VLOOKUP(A146,'Tüm - Sektör'!$A:$H,7,0)</f>
        <v>64.982984999999999</v>
      </c>
      <c r="H146" s="159">
        <v>13.06</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30.634935743133191</v>
      </c>
      <c r="R146" s="166" t="str">
        <f>IF(OR(H146="", H147="", Q146=0), "", IF(H146&lt;H147, (H147-H146)/H146, ""))</f>
        <v/>
      </c>
      <c r="S146" s="191">
        <v>30.379063083167765</v>
      </c>
      <c r="T146" s="208">
        <f>S146-Q146</f>
        <v>-0.25587265996542641</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716</v>
      </c>
      <c r="B147" s="136" t="s">
        <v>287</v>
      </c>
      <c r="C147" s="137">
        <v>1697139850</v>
      </c>
      <c r="D147" s="137">
        <v>63000000</v>
      </c>
      <c r="E147" s="128">
        <f>VLOOKUP(A147,'Tüm - Sektör'!$A:$H,5,0)</f>
        <v>68.614536614660238</v>
      </c>
      <c r="F147" s="128">
        <f>VLOOKUP(A147,'Tüm - Sektör'!$A:$H,6,0)</f>
        <v>90.7599690670109</v>
      </c>
      <c r="G147" s="127">
        <f>VLOOKUP(A147,'Tüm - Sektör'!$A:$H,7,0)</f>
        <v>44.915382999999999</v>
      </c>
      <c r="H147" s="159">
        <v>12.98</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30.818481914149878</v>
      </c>
      <c r="R147" s="166" t="str">
        <f>IF(OR(H147="", H148="", Q147=0), "", IF(H147&lt;H148, (H148-H147)/H147, ""))</f>
        <v/>
      </c>
      <c r="S147" s="191">
        <v>30.304840548914054</v>
      </c>
      <c r="T147" s="208">
        <f>S147-Q147</f>
        <v>-0.5136413652358236</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19.218788167855056</v>
      </c>
      <c r="F148" s="128">
        <f>VLOOKUP(A148,'Tüm - Sektör'!$A:$H,6,0)</f>
        <v>3.7568188348230698</v>
      </c>
      <c r="G148" s="127">
        <f>VLOOKUP(A148,'Tüm - Sektör'!$A:$H,7,0)</f>
        <v>160.62860900000001</v>
      </c>
      <c r="H148" s="159">
        <v>12.96</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30.870872100682163</v>
      </c>
      <c r="R148" s="166" t="str">
        <f>IF(OR(H148="", H149="", Q148=0), "", IF(H148&lt;H149, (H149-H148)/H148, ""))</f>
        <v/>
      </c>
      <c r="S148" s="191">
        <v>30.634494825791794</v>
      </c>
      <c r="T148" s="208">
        <f>S148-Q148</f>
        <v>-0.23637727489036919</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319</v>
      </c>
      <c r="B149" s="136" t="s">
        <v>255</v>
      </c>
      <c r="C149" s="137">
        <v>8232091507</v>
      </c>
      <c r="D149" s="137">
        <v>300000000</v>
      </c>
      <c r="E149" s="128">
        <f>VLOOKUP(A149,'Tüm - Sektör'!$A:$H,5,0)</f>
        <v>40.776278400040781</v>
      </c>
      <c r="F149" s="128">
        <f>VLOOKUP(A149,'Tüm - Sektör'!$A:$H,6,0)</f>
        <v>10.455456000010457</v>
      </c>
      <c r="G149" s="127">
        <f>VLOOKUP(A149,'Tüm - Sektör'!$A:$H,7,0)</f>
        <v>75.779038999999997</v>
      </c>
      <c r="H149" s="159">
        <v>12.95</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30.899871911515479</v>
      </c>
      <c r="R149" s="166" t="str">
        <f>IF(OR(H149="", H150="", Q149=0), "", IF(H149&lt;H150, (H150-H149)/H149, ""))</f>
        <v/>
      </c>
      <c r="S149" s="191">
        <v>30.733743567905179</v>
      </c>
      <c r="T149" s="208">
        <f>S149-Q149</f>
        <v>-0.16612834361029982</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68.219164298182562</v>
      </c>
      <c r="F150" s="128">
        <f>VLOOKUP(A150,'Tüm - Sektör'!$A:$H,6,0)</f>
        <v>34.984186819580799</v>
      </c>
      <c r="G150" s="127">
        <f>VLOOKUP(A150,'Tüm - Sektör'!$A:$H,7,0)</f>
        <v>45.644831000000003</v>
      </c>
      <c r="H150" s="159">
        <v>12.85</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31.138522253517767</v>
      </c>
      <c r="R150" s="166" t="str">
        <f>IF(OR(H150="", H151="", Q150=0), "", IF(H150&lt;H151, (H151-H150)/H150, ""))</f>
        <v/>
      </c>
      <c r="S150" s="191">
        <v>31.041893790357122</v>
      </c>
      <c r="T150" s="208">
        <f>S150-Q150</f>
        <v>-9.6628463160644884E-2</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32.340369989958575</v>
      </c>
      <c r="R151" s="166" t="str">
        <f>IF(OR(H151="", H152="", Q151=0), "", IF(H151&lt;H152, (H152-H151)/H151, ""))</f>
        <v/>
      </c>
      <c r="S151" s="191">
        <v>32.236130280079578</v>
      </c>
      <c r="T151" s="208">
        <f>S151-Q151</f>
        <v>-0.10423970987899622</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11.221795419936418</v>
      </c>
      <c r="F152" s="128">
        <f>VLOOKUP(A152,'Tüm - Sektör'!$A:$H,6,0)</f>
        <v>1.0201632199942199</v>
      </c>
      <c r="G152" s="127">
        <f>VLOOKUP(A152,'Tüm - Sektör'!$A:$H,7,0)</f>
        <v>294.12620600000002</v>
      </c>
      <c r="H152" s="159">
        <v>12.12</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33.006241113740757</v>
      </c>
      <c r="R152" s="166" t="str">
        <f>IF(OR(H152="", H153="", Q152=0), "", IF(H152&lt;H153, (H153-H152)/H152, ""))</f>
        <v/>
      </c>
      <c r="S152" s="191">
        <v>35.029390744180205</v>
      </c>
      <c r="T152" s="208">
        <f>S152-Q152</f>
        <v>2.0231496304394483</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54.156899997781849</v>
      </c>
      <c r="F153" s="128">
        <f>VLOOKUP(A153,'Tüm - Sektör'!$A:$H,6,0)</f>
        <v>19.742235344773203</v>
      </c>
      <c r="G153" s="127">
        <f>VLOOKUP(A153,'Tüm - Sektör'!$A:$H,7,0)</f>
        <v>61.006332999999998</v>
      </c>
      <c r="H153" s="159">
        <v>12.11</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33.039138755123787</v>
      </c>
      <c r="R153" s="166" t="str">
        <f>IF(OR(H153="", H154="", Q153=0), "", IF(H153&lt;H154, (H154-H153)/H153, ""))</f>
        <v/>
      </c>
      <c r="S153" s="191">
        <v>32.768547938128499</v>
      </c>
      <c r="T153" s="208">
        <f>S153-Q153</f>
        <v>-0.27059081699528775</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56.34892208231085</v>
      </c>
      <c r="F154" s="128">
        <f>VLOOKUP(A154,'Tüm - Sektör'!$A:$H,6,0)</f>
        <v>17.786907222951658</v>
      </c>
      <c r="G154" s="127">
        <f>VLOOKUP(A154,'Tüm - Sektör'!$A:$H,7,0)</f>
        <v>59.070202000000002</v>
      </c>
      <c r="H154" s="159">
        <v>12.02</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33.285422098843625</v>
      </c>
      <c r="R154" s="166" t="str">
        <f>IF(OR(H154="", H155="", Q154=0), "", IF(H154&lt;H155, (H155-H154)/H154, ""))</f>
        <v/>
      </c>
      <c r="S154" s="191">
        <v>33.147537168856701</v>
      </c>
      <c r="T154" s="208">
        <f>S154-Q154</f>
        <v>-0.13788492998692448</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26</v>
      </c>
      <c r="B155" s="136" t="s">
        <v>221</v>
      </c>
      <c r="C155" s="137">
        <v>8135775636</v>
      </c>
      <c r="D155" s="137">
        <v>5000000000</v>
      </c>
      <c r="E155" s="128">
        <f>VLOOKUP(A155,'Tüm - Sektör'!$A:$H,5,0)</f>
        <v>1.0632006326043764</v>
      </c>
      <c r="F155" s="128">
        <f>VLOOKUP(A155,'Tüm - Sektör'!$A:$H,6,0)</f>
        <v>1.7720010543406273E-2</v>
      </c>
      <c r="G155" s="127">
        <f>VLOOKUP(A155,'Tüm - Sektör'!$A:$H,7,0)</f>
        <v>3271.9011879999998</v>
      </c>
      <c r="H155" s="159">
        <v>11.5</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E155*G155/100</f>
        <v>34.786874129006108</v>
      </c>
      <c r="R155" s="166" t="str">
        <f>IF(OR(H155="", H156="", Q155=0), "", IF(H155&lt;H156, (H156-H155)/H155, ""))</f>
        <v/>
      </c>
      <c r="S155" s="191">
        <v>33.816487952964515</v>
      </c>
      <c r="T155" s="208">
        <f>S155-Q155</f>
        <v>-0.97038617604159327</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37.197697560908892</v>
      </c>
      <c r="F156" s="128">
        <f>VLOOKUP(A156,'Tüm - Sektör'!$A:$H,6,0)</f>
        <v>8.7493114338254472</v>
      </c>
      <c r="G156" s="127">
        <f>VLOOKUP(A156,'Tüm - Sektör'!$A:$H,7,0)</f>
        <v>94.595506999999998</v>
      </c>
      <c r="H156" s="159">
        <v>11.37</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35.187350600068399</v>
      </c>
      <c r="R156" s="166" t="str">
        <f>IF(OR(H156="", H157="", Q156=0), "", IF(H156&lt;H157, (H157-H156)/H156, ""))</f>
        <v/>
      </c>
      <c r="S156" s="191">
        <v>35.033290396040087</v>
      </c>
      <c r="T156" s="208">
        <f>S156-Q156</f>
        <v>-0.15406020402831189</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159</v>
      </c>
      <c r="B157" s="131" t="s">
        <v>233</v>
      </c>
      <c r="C157" s="132">
        <v>10497610768</v>
      </c>
      <c r="D157" s="132">
        <v>303345000</v>
      </c>
      <c r="E157" s="128">
        <f>VLOOKUP(A157,'Tüm - Sektör'!$A:$H,5,0)</f>
        <v>35.13120885265932</v>
      </c>
      <c r="F157" s="128">
        <f>VLOOKUP(A157,'Tüm - Sektör'!$A:$H,6,0)</f>
        <v>10.52842888240342</v>
      </c>
      <c r="G157" s="127">
        <f>VLOOKUP(A157,'Tüm - Sektör'!$A:$H,7,0)</f>
        <v>100.333235</v>
      </c>
      <c r="H157" s="159">
        <v>11.35</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35.24827833647948</v>
      </c>
      <c r="R157" s="166" t="str">
        <f>IF(OR(H157="", H158="", Q157=0), "", IF(H157&lt;H158, (H158-H157)/H157, ""))</f>
        <v/>
      </c>
      <c r="S157" s="191">
        <v>35.093680624477372</v>
      </c>
      <c r="T157" s="208">
        <f>S157-Q157</f>
        <v>-0.15459771200210781</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20.206833102268195</v>
      </c>
      <c r="F158" s="128">
        <f>VLOOKUP(A158,'Tüm - Sektör'!$A:$H,6,0)</f>
        <v>2.1114768131941686</v>
      </c>
      <c r="G158" s="127">
        <f>VLOOKUP(A158,'Tüm - Sektör'!$A:$H,7,0)</f>
        <v>174.93409199999999</v>
      </c>
      <c r="H158" s="159">
        <v>11.32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35.348640009408292</v>
      </c>
      <c r="R158" s="166" t="str">
        <f>IF(OR(H158="", H159="", Q158=0), "", IF(H158&lt;H159, (H159-H158)/H158, ""))</f>
        <v/>
      </c>
      <c r="S158" s="191">
        <v>34.64472769753263</v>
      </c>
      <c r="T158" s="208">
        <f>S158-Q158</f>
        <v>-0.70391231187566206</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4.9629370501378212</v>
      </c>
      <c r="F159" s="128">
        <f>VLOOKUP(A159,'Tüm - Sektör'!$A:$H,6,0)</f>
        <v>0.30435516423844755</v>
      </c>
      <c r="G159" s="127">
        <f>VLOOKUP(A159,'Tüm - Sektör'!$A:$H,7,0)</f>
        <v>727.55648099999996</v>
      </c>
      <c r="H159" s="159">
        <v>11.08</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36.108170156227935</v>
      </c>
      <c r="R159" s="166" t="str">
        <f>IF(OR(H159="", H160="", Q159=0), "", IF(H159&lt;H160, (H160-H159)/H159, ""))</f>
        <v/>
      </c>
      <c r="S159" s="191">
        <v>35.405179232832353</v>
      </c>
      <c r="T159" s="208">
        <f>S159-Q159</f>
        <v>-0.702990923395582</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26.428458127454096</v>
      </c>
      <c r="F160" s="128">
        <f>VLOOKUP(A160,'Tüm - Sektör'!$A:$H,6,0)</f>
        <v>8.6644479890288402</v>
      </c>
      <c r="G160" s="127">
        <f>VLOOKUP(A160,'Tüm - Sektör'!$A:$H,7,0)</f>
        <v>137.36788300000001</v>
      </c>
      <c r="H160" s="159">
        <v>11.02</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36.304213439225137</v>
      </c>
      <c r="R160" s="166" t="str">
        <f>IF(OR(H160="", H161="", Q160=0), "", IF(H160&lt;H161, (H161-H160)/H160, ""))</f>
        <v/>
      </c>
      <c r="S160" s="191">
        <v>35.657079509827184</v>
      </c>
      <c r="T160" s="208">
        <f>S160-Q160</f>
        <v>-0.64713392939795256</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30.621574475716649</v>
      </c>
      <c r="F161" s="128">
        <f>VLOOKUP(A161,'Tüm - Sektör'!$A:$H,6,0)</f>
        <v>8.8470185685135139</v>
      </c>
      <c r="G161" s="127">
        <f>VLOOKUP(A161,'Tüm - Sektör'!$A:$H,7,0)</f>
        <v>118.75529</v>
      </c>
      <c r="H161" s="159">
        <v>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36.364739571203287</v>
      </c>
      <c r="R161" s="166" t="str">
        <f>IF(OR(H161="", H162="", Q161=0), "", IF(H161&lt;H162, (H162-H161)/H161, ""))</f>
        <v/>
      </c>
      <c r="S161" s="191">
        <v>36.364739571203287</v>
      </c>
      <c r="T161" s="208">
        <f>S161-Q161</f>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45.172395061201584</v>
      </c>
      <c r="F162" s="128">
        <f>VLOOKUP(A162,'Tüm - Sektör'!$A:$H,6,0)</f>
        <v>15.148355151308378</v>
      </c>
      <c r="G162" s="127">
        <f>VLOOKUP(A162,'Tüm - Sektör'!$A:$H,7,0)</f>
        <v>83.863085999999996</v>
      </c>
      <c r="H162" s="159">
        <v>10.56</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37.88296451843523</v>
      </c>
      <c r="R162" s="166" t="str">
        <f>IF(OR(H162="", H163="", Q162=0), "", IF(H162&lt;H163, (H163-H162)/H162, ""))</f>
        <v/>
      </c>
      <c r="S162" s="191">
        <v>37.422273649642293</v>
      </c>
      <c r="T162" s="208">
        <f>S162-Q162</f>
        <v>-0.46069086879293764</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752</v>
      </c>
      <c r="B163" s="136" t="s">
        <v>349</v>
      </c>
      <c r="C163" s="137">
        <v>2885537108</v>
      </c>
      <c r="D163" s="137">
        <v>175740000</v>
      </c>
      <c r="E163" s="128">
        <f>VLOOKUP(A163,'Tüm - Sektör'!$A:$H,5,0)</f>
        <v>61.511914029766452</v>
      </c>
      <c r="F163" s="128">
        <f>VLOOKUP(A163,'Tüm - Sektör'!$A:$H,6,0)</f>
        <v>35.001658148268156</v>
      </c>
      <c r="G163" s="127">
        <f>VLOOKUP(A163,'Tüm - Sektör'!$A:$H,7,0)</f>
        <v>61.770183000000003</v>
      </c>
      <c r="H163" s="159">
        <v>10.53</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37.996021862989416</v>
      </c>
      <c r="R163" s="166" t="str">
        <f>IF(OR(H163="", H164="", Q163=0), "", IF(H163&lt;H164, (H164-H163)/H163, ""))</f>
        <v/>
      </c>
      <c r="S163" s="191">
        <v>38.032139754494153</v>
      </c>
      <c r="T163" s="208">
        <f>S163-Q163</f>
        <v>3.6117891504737543E-2</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409</v>
      </c>
      <c r="B164" s="136" t="s">
        <v>255</v>
      </c>
      <c r="C164" s="137">
        <v>932814398</v>
      </c>
      <c r="D164" s="137">
        <v>174600000</v>
      </c>
      <c r="E164" s="128">
        <f>VLOOKUP(A164,'Tüm - Sektör'!$A:$H,5,0)</f>
        <v>48.782762866362859</v>
      </c>
      <c r="F164" s="128">
        <f>VLOOKUP(A164,'Tüm - Sektör'!$A:$H,6,0)</f>
        <v>27.939726727584684</v>
      </c>
      <c r="G164" s="127">
        <f>VLOOKUP(A164,'Tüm - Sektör'!$A:$H,7,0)</f>
        <v>78.469515999999999</v>
      </c>
      <c r="H164" s="159">
        <v>10.45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38.279597912662659</v>
      </c>
      <c r="R164" s="166" t="str">
        <f>IF(OR(H164="", H165="", Q164=0), "", IF(H164&lt;H165, (H165-H164)/H164, ""))</f>
        <v/>
      </c>
      <c r="S164" s="191">
        <v>38.389807887459192</v>
      </c>
      <c r="T164" s="208">
        <f>S164-Q164</f>
        <v>0.11020997479653261</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23.988339747815385</v>
      </c>
      <c r="F165" s="128">
        <f>VLOOKUP(A165,'Tüm - Sektör'!$A:$H,6,0)</f>
        <v>2.5894149123289489</v>
      </c>
      <c r="G165" s="127">
        <f>VLOOKUP(A165,'Tüm - Sektör'!$A:$H,7,0)</f>
        <v>159.75809699999999</v>
      </c>
      <c r="H165" s="159">
        <v>10.44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38.323315083004452</v>
      </c>
      <c r="R165" s="166" t="str">
        <f>IF(OR(H165="", H166="", Q165=0), "", IF(H165&lt;H166, (H166-H165)/H165, ""))</f>
        <v/>
      </c>
      <c r="S165" s="191">
        <v>37.959716268175185</v>
      </c>
      <c r="T165" s="208">
        <f>S165-Q165</f>
        <v>-0.36359881482926681</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771</v>
      </c>
      <c r="B166" s="136" t="s">
        <v>255</v>
      </c>
      <c r="C166" s="137">
        <v>6697968298</v>
      </c>
      <c r="D166" s="137">
        <v>609000000</v>
      </c>
      <c r="E166" s="128">
        <f>VLOOKUP(A166,'Tüm - Sektör'!$A:$H,5,0)</f>
        <v>31.428483585959803</v>
      </c>
      <c r="F166" s="128">
        <f>VLOOKUP(A166,'Tüm - Sektör'!$A:$H,6,0)</f>
        <v>5.7340783772960782</v>
      </c>
      <c r="G166" s="127">
        <f>VLOOKUP(A166,'Tüm - Sektör'!$A:$H,7,0)</f>
        <v>123.570446</v>
      </c>
      <c r="H166" s="159">
        <v>10.3</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38.836317338207323</v>
      </c>
      <c r="R166" s="166" t="str">
        <f>IF(OR(H166="", H167="", Q166=0), "", IF(H166&lt;H167, (H167-H166)/H166, ""))</f>
        <v/>
      </c>
      <c r="S166" s="191">
        <v>42.195576854803313</v>
      </c>
      <c r="T166" s="208">
        <f>S166-Q166</f>
        <v>3.3592595165959906</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85</v>
      </c>
      <c r="B167" s="126" t="s">
        <v>200</v>
      </c>
      <c r="C167" s="127">
        <v>1271636030</v>
      </c>
      <c r="D167" s="127">
        <v>100000000</v>
      </c>
      <c r="E167" s="128">
        <f>VLOOKUP(A167,'Tüm - Sektör'!$A:$H,5,0)</f>
        <v>62.971171954906978</v>
      </c>
      <c r="F167" s="128">
        <f>VLOOKUP(A167,'Tüm - Sektör'!$A:$H,6,0)</f>
        <v>62.971171954906978</v>
      </c>
      <c r="G167" s="127">
        <f>VLOOKUP(A167,'Tüm - Sektör'!$A:$H,7,0)</f>
        <v>62.830463000000002</v>
      </c>
      <c r="H167" s="159">
        <v>10.11</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39.565078895794208</v>
      </c>
      <c r="R167" s="166" t="str">
        <f>IF(OR(H167="", H168="", Q167=0), "", IF(H167&lt;H168, (H168-H167)/H167, ""))</f>
        <v/>
      </c>
      <c r="S167" s="191">
        <v>38.535929444747538</v>
      </c>
      <c r="T167" s="208">
        <f>S167-Q167</f>
        <v>-1.0291494510466705</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10.894888431575948</v>
      </c>
      <c r="F168" s="128">
        <f>VLOOKUP(A168,'Tüm - Sektör'!$A:$H,6,0)</f>
        <v>0.72632589543839654</v>
      </c>
      <c r="G168" s="127">
        <f>VLOOKUP(A168,'Tüm - Sektör'!$A:$H,7,0)</f>
        <v>363.24555199999998</v>
      </c>
      <c r="H168" s="159">
        <v>10.11</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39.575197623062195</v>
      </c>
      <c r="R168" s="166" t="str">
        <f>IF(OR(H168="", H169="", Q168=0), "", IF(H168&lt;H169, (H169-H168)/H168, ""))</f>
        <v/>
      </c>
      <c r="S168" s="191">
        <v>38.361001722834011</v>
      </c>
      <c r="T168" s="208">
        <f>S168-Q168</f>
        <v>-1.2141959002281837</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330</v>
      </c>
      <c r="B169" s="136" t="s">
        <v>375</v>
      </c>
      <c r="C169" s="137">
        <v>1864832744</v>
      </c>
      <c r="D169" s="137">
        <v>200000000</v>
      </c>
      <c r="E169" s="128">
        <f>VLOOKUP(A169,'Tüm - Sektör'!$A:$H,5,0)</f>
        <v>38.011431938155397</v>
      </c>
      <c r="F169" s="128">
        <f>VLOOKUP(A169,'Tüm - Sektör'!$A:$H,6,0)</f>
        <v>19.005715969077698</v>
      </c>
      <c r="G169" s="127">
        <f>VLOOKUP(A169,'Tüm - Sektör'!$A:$H,7,0)</f>
        <v>104.516908</v>
      </c>
      <c r="H169" s="159">
        <v>10.07</v>
      </c>
      <c r="I169" s="141" t="e">
        <f>VLOOKUP(A169,'Tüm - Sektör'!$A:$H,9,0)</f>
        <v>#REF!</v>
      </c>
      <c r="J169" s="145" t="e">
        <f>VLOOKUP(A169,'Tüm - Sektör'!$A:$H,10,0)</f>
        <v>#REF!</v>
      </c>
      <c r="K169" s="146" t="e">
        <f>VLOOKUP(A169,'Tüm - Sektör'!$A:$H,11,0)</f>
        <v>#REF!</v>
      </c>
      <c r="L169" s="146" t="e">
        <f>VLOOKUP(A169,'Tüm - Sektör'!$A:$H,12,0)</f>
        <v>#REF!</v>
      </c>
      <c r="M169" s="146" t="e">
        <f>VLOOKUP(A169,'Tüm - Sektör'!$A:$H,13,0)</f>
        <v>#REF!</v>
      </c>
      <c r="N169" s="147" t="e">
        <f>VLOOKUP(A169,'Tüm - Sektör'!$A:$H,14,0)</f>
        <v>#REF!</v>
      </c>
      <c r="O169" s="148" t="e">
        <f>VLOOKUP(A169,'Tüm - Sektör'!$A:$H,15,0)</f>
        <v>#REF!</v>
      </c>
      <c r="P169" s="156" t="e">
        <f>VLOOKUP(A169,'Tüm - Sektör'!$A:$H,16,0)</f>
        <v>#REF!</v>
      </c>
      <c r="Q169" s="158">
        <f>E169*G169/100</f>
        <v>39.728373348284492</v>
      </c>
      <c r="R169" s="166" t="str">
        <f>IF(OR(H169="", H170="", Q169=0), "", IF(H169&lt;H170, (H170-H169)/H169, ""))</f>
        <v/>
      </c>
      <c r="S169" s="191">
        <v>39.260522042907247</v>
      </c>
      <c r="T169" s="208">
        <f>S169-Q169</f>
        <v>-0.46785130537724484</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34</v>
      </c>
      <c r="B170" s="126" t="s">
        <v>208</v>
      </c>
      <c r="C170" s="127">
        <v>14552864000</v>
      </c>
      <c r="D170" s="127">
        <v>729164000</v>
      </c>
      <c r="E170" s="128">
        <f>VLOOKUP(A170,'Tüm - Sektör'!$A:$H,5,0)</f>
        <v>21.57465797960208</v>
      </c>
      <c r="F170" s="128">
        <f>VLOOKUP(A170,'Tüm - Sektör'!$A:$H,6,0)</f>
        <v>2.9588210580338687</v>
      </c>
      <c r="G170" s="127">
        <f>VLOOKUP(A170,'Tüm - Sektör'!$A:$H,7,0)</f>
        <v>184.162025</v>
      </c>
      <c r="H170" s="159">
        <v>10.07</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39.732327022059273</v>
      </c>
      <c r="R170" s="166" t="str">
        <f>IF(OR(H170="", H171="", Q170=0), "", IF(H170&lt;H171, (H171-H170)/H170, ""))</f>
        <v/>
      </c>
      <c r="S170" s="191">
        <v>38.920674427250674</v>
      </c>
      <c r="T170" s="208">
        <f>S170-Q170</f>
        <v>-0.8116525948085993</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32</v>
      </c>
      <c r="B171" s="131" t="s">
        <v>233</v>
      </c>
      <c r="C171" s="132">
        <v>2705096261</v>
      </c>
      <c r="D171" s="132">
        <v>284288125</v>
      </c>
      <c r="E171" s="128">
        <f>VLOOKUP(A171,'Tüm - Sektör'!$A:$H,5,0)</f>
        <v>40.474794126036279</v>
      </c>
      <c r="F171" s="128">
        <f>VLOOKUP(A171,'Tüm - Sektör'!$A:$H,6,0)</f>
        <v>14.2372440375539</v>
      </c>
      <c r="G171" s="127">
        <f>VLOOKUP(A171,'Tüm - Sektör'!$A:$H,7,0)</f>
        <v>98.355564999999999</v>
      </c>
      <c r="H171" s="159">
        <v>10.050000000000001</v>
      </c>
      <c r="I171" s="133" t="e">
        <f>VLOOKUP(A171,'Tüm - Sektör'!$A:$H,9,0)</f>
        <v>#REF!</v>
      </c>
      <c r="J171" s="132" t="e">
        <f>VLOOKUP(A171,'Tüm - Sektör'!$A:$H,10,0)</f>
        <v>#REF!</v>
      </c>
      <c r="K171" s="133" t="e">
        <f>VLOOKUP(A171,'Tüm - Sektör'!$A:$H,11,0)</f>
        <v>#REF!</v>
      </c>
      <c r="L171" s="133" t="e">
        <f>VLOOKUP(A171,'Tüm - Sektör'!$A:$H,12,0)</f>
        <v>#REF!</v>
      </c>
      <c r="M171" s="133" t="e">
        <f>VLOOKUP(A171,'Tüm - Sektör'!$A:$H,13,0)</f>
        <v>#REF!</v>
      </c>
      <c r="N171" s="134" t="e">
        <f>VLOOKUP(A171,'Tüm - Sektör'!$A:$H,14,0)</f>
        <v>#REF!</v>
      </c>
      <c r="O171" s="135" t="e">
        <f>VLOOKUP(A171,'Tüm - Sektör'!$A:$H,15,0)</f>
        <v>#REF!</v>
      </c>
      <c r="P171" s="153" t="e">
        <f>VLOOKUP(A171,'Tüm - Sektör'!$A:$H,16,0)</f>
        <v>#REF!</v>
      </c>
      <c r="Q171" s="158">
        <f>E171*G171/100</f>
        <v>39.809212445249798</v>
      </c>
      <c r="R171" s="166" t="str">
        <f>IF(OR(H171="", H172="", Q171=0), "", IF(H171&lt;H172, (H172-H171)/H171, ""))</f>
        <v/>
      </c>
      <c r="S171" s="191">
        <v>39.690732646305598</v>
      </c>
      <c r="T171" s="208">
        <f>S171-Q171</f>
        <v>-0.11847979894420035</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74</v>
      </c>
      <c r="B172" s="136" t="s">
        <v>255</v>
      </c>
      <c r="C172" s="137">
        <v>633089921</v>
      </c>
      <c r="D172" s="137">
        <v>375000000</v>
      </c>
      <c r="E172" s="128">
        <f>VLOOKUP(A172,'Tüm - Sektör'!$A:$H,5,0)</f>
        <v>19.025006468502202</v>
      </c>
      <c r="F172" s="128">
        <f>VLOOKUP(A172,'Tüm - Sektör'!$A:$H,6,0)</f>
        <v>5.0733350582672534</v>
      </c>
      <c r="G172" s="127">
        <f>VLOOKUP(A172,'Tüm - Sektör'!$A:$H,7,0)</f>
        <v>217.20958099999999</v>
      </c>
      <c r="H172" s="159">
        <v>9.68</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41.324136835456528</v>
      </c>
      <c r="R172" s="166" t="str">
        <f>IF(OR(H172="", H173="", Q172=0), "", IF(H172&lt;H173, (H173-H172)/H172, ""))</f>
        <v/>
      </c>
      <c r="S172" s="191">
        <v>41.281490667411681</v>
      </c>
      <c r="T172" s="208">
        <f>S172-Q172</f>
        <v>-4.2646168044846888E-2</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47.10101495622078</v>
      </c>
      <c r="F173" s="128">
        <f>VLOOKUP(A173,'Tüm - Sektör'!$A:$H,6,0)</f>
        <v>10.680502257646435</v>
      </c>
      <c r="G173" s="127">
        <f>VLOOKUP(A173,'Tüm - Sektör'!$A:$H,7,0)</f>
        <v>88.016211999999996</v>
      </c>
      <c r="H173" s="159">
        <v>9.65</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41.45652917801899</v>
      </c>
      <c r="R173" s="166" t="str">
        <f>IF(OR(H173="", H174="", Q173=0), "", IF(H173&lt;H174, (H174-H173)/H173, ""))</f>
        <v/>
      </c>
      <c r="S173" s="191">
        <v>41.978542137238534</v>
      </c>
      <c r="T173" s="208">
        <f>S173-Q173</f>
        <v>0.52201295921954483</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24.077889081833039</v>
      </c>
      <c r="F174" s="128">
        <f>VLOOKUP(A174,'Tüm - Sektör'!$A:$H,6,0)</f>
        <v>6.0194722704582597</v>
      </c>
      <c r="G174" s="127">
        <f>VLOOKUP(A174,'Tüm - Sektör'!$A:$H,7,0)</f>
        <v>175.248232</v>
      </c>
      <c r="H174" s="159">
        <v>9.48</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42.196074918833439</v>
      </c>
      <c r="R174" s="166" t="str">
        <f>IF(OR(H174="", H175="", Q174=0), "", IF(H174&lt;H175, (H175-H174)/H174, ""))</f>
        <v/>
      </c>
      <c r="S174" s="191">
        <v>42.782758313426839</v>
      </c>
      <c r="T174" s="208">
        <f>S174-Q174</f>
        <v>0.58668339459340046</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56.822784140840504</v>
      </c>
      <c r="F175" s="128">
        <f>VLOOKUP(A175,'Tüm - Sektör'!$A:$H,6,0)</f>
        <v>16.188827390552849</v>
      </c>
      <c r="G175" s="127">
        <f>VLOOKUP(A175,'Tüm - Sektör'!$A:$H,7,0)</f>
        <v>74.35284</v>
      </c>
      <c r="H175" s="159">
        <v>9.4700000000000006</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42.249353775784513</v>
      </c>
      <c r="R175" s="166" t="str">
        <f>IF(OR(H175="", H176="", Q175=0), "", IF(H175&lt;H176, (H176-H175)/H175, ""))</f>
        <v/>
      </c>
      <c r="S175" s="191">
        <v>42.249353775784513</v>
      </c>
      <c r="T175" s="208">
        <f>S175-Q175</f>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36.694251570284635</v>
      </c>
      <c r="F176" s="128">
        <f>VLOOKUP(A176,'Tüm - Sektör'!$A:$H,6,0)</f>
        <v>11.119470172813525</v>
      </c>
      <c r="G176" s="127">
        <f>VLOOKUP(A176,'Tüm - Sektör'!$A:$H,7,0)</f>
        <v>119.817104</v>
      </c>
      <c r="H176" s="159">
        <v>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43.965989565989574</v>
      </c>
      <c r="R176" s="166" t="str">
        <f>IF(OR(H176="", H177="", Q176=0), "", IF(H176&lt;H177, (H177-H176)/H176, ""))</f>
        <v/>
      </c>
      <c r="S176" s="191">
        <v>41.719552142909812</v>
      </c>
      <c r="T176" s="208">
        <f>S176-Q176</f>
        <v>-2.2464374230797617</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33.394114796527369</v>
      </c>
      <c r="F177" s="128">
        <f>VLOOKUP(A177,'Tüm - Sektör'!$A:$H,6,0)</f>
        <v>21.202612569223724</v>
      </c>
      <c r="G177" s="127">
        <f>VLOOKUP(A177,'Tüm - Sektör'!$A:$H,7,0)</f>
        <v>134.44486900000001</v>
      </c>
      <c r="H177" s="159">
        <v>8.91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E177*G177/100</f>
        <v>44.896673891900839</v>
      </c>
      <c r="R177" s="166" t="str">
        <f>IF(OR(H177="", H178="", Q177=0), "", IF(H177&lt;H178, (H178-H177)/H177, ""))</f>
        <v/>
      </c>
      <c r="S177" s="191">
        <v>44.447707152981828</v>
      </c>
      <c r="T177" s="208">
        <f>S177-Q177</f>
        <v>-0.44896673891901173</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27.031350367142046</v>
      </c>
      <c r="F178" s="128">
        <f>VLOOKUP(A178,'Tüm - Sektör'!$A:$H,6,0)</f>
        <v>10.075857902515464</v>
      </c>
      <c r="G178" s="127">
        <f>VLOOKUP(A178,'Tüm - Sektör'!$A:$H,7,0)</f>
        <v>166.28656799999999</v>
      </c>
      <c r="H178" s="159">
        <v>8.9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44.949504809575899</v>
      </c>
      <c r="R178" s="166" t="str">
        <f>IF(OR(H178="", H179="", Q178=0), "", IF(H178&lt;H179, (H179-H178)/H178, ""))</f>
        <v/>
      </c>
      <c r="S178" s="191">
        <v>45.000066682252594</v>
      </c>
      <c r="T178" s="208">
        <f>S178-Q178</f>
        <v>5.056187267669543E-2</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58.101647204938907</v>
      </c>
      <c r="F179" s="128">
        <f>VLOOKUP(A179,'Tüm - Sektör'!$A:$H,6,0)</f>
        <v>33.012299548260742</v>
      </c>
      <c r="G179" s="127">
        <f>VLOOKUP(A179,'Tüm - Sektör'!$A:$H,7,0)</f>
        <v>78.150914</v>
      </c>
      <c r="H179" s="159">
        <v>8.81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45.406968339715213</v>
      </c>
      <c r="R179" s="166" t="str">
        <f>IF(OR(H179="", H180="", Q179=0), "", IF(H179&lt;H180, (H180-H179)/H179, ""))</f>
        <v/>
      </c>
      <c r="S179" s="191">
        <v>45.201739104281479</v>
      </c>
      <c r="T179" s="208">
        <f>S179-Q179</f>
        <v>-0.20522923543373395</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26.451197329317829</v>
      </c>
      <c r="F180" s="128">
        <f>VLOOKUP(A180,'Tüm - Sektör'!$A:$H,6,0)</f>
        <v>17.220831594607962</v>
      </c>
      <c r="G180" s="127">
        <f>VLOOKUP(A180,'Tüm - Sektör'!$A:$H,7,0)</f>
        <v>171.666124</v>
      </c>
      <c r="H180" s="159">
        <v>8.81</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E180*G180/100</f>
        <v>45.407745206831436</v>
      </c>
      <c r="R180" s="166" t="str">
        <f>IF(OR(H180="", H181="", Q180=0), "", IF(H180&lt;H181, (H181-H180)/H180, ""))</f>
        <v/>
      </c>
      <c r="S180" s="191">
        <v>45.202512460133896</v>
      </c>
      <c r="T180" s="208">
        <f>S180-Q180</f>
        <v>-0.20523274669753988</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24.000024000023998</v>
      </c>
      <c r="F181" s="128">
        <f>VLOOKUP(A181,'Tüm - Sektör'!$A:$H,6,0)</f>
        <v>6.0000060000059996</v>
      </c>
      <c r="G181" s="127">
        <f>VLOOKUP(A181,'Tüm - Sektör'!$A:$H,7,0)</f>
        <v>194.287902</v>
      </c>
      <c r="H181" s="159">
        <v>8.58</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46.629143109143108</v>
      </c>
      <c r="R181" s="166" t="str">
        <f>IF(OR(H181="", H182="", Q181=0), "", IF(H181&lt;H182, (H182-H181)/H181, ""))</f>
        <v/>
      </c>
      <c r="S181" s="191">
        <v>46.358985848951079</v>
      </c>
      <c r="T181" s="208">
        <f>S181-Q181</f>
        <v>-0.27015726019202901</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14.895995008411656</v>
      </c>
      <c r="F182" s="128">
        <f>VLOOKUP(A182,'Tüm - Sektör'!$A:$H,6,0)</f>
        <v>3.4481469926878834</v>
      </c>
      <c r="G182" s="127">
        <f>VLOOKUP(A182,'Tüm - Sektör'!$A:$H,7,0)</f>
        <v>324.72809000000001</v>
      </c>
      <c r="H182" s="159">
        <v>8.27</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48.371480077310515</v>
      </c>
      <c r="R182" s="166" t="str">
        <f>IF(OR(H182="", H183="", Q182=0), "", IF(H182&lt;H183, (H183-H182)/H182, ""))</f>
        <v/>
      </c>
      <c r="S182" s="191">
        <v>47.96548444117002</v>
      </c>
      <c r="T182" s="208">
        <f>S182-Q182</f>
        <v>-0.40599563614049572</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108</v>
      </c>
      <c r="B183" s="131" t="s">
        <v>233</v>
      </c>
      <c r="C183" s="132">
        <v>15078182984</v>
      </c>
      <c r="D183" s="132">
        <v>750000000</v>
      </c>
      <c r="E183" s="128">
        <f>VLOOKUP(A183,'Tüm - Sektör'!$A:$H,5,0)</f>
        <v>16.684289447395479</v>
      </c>
      <c r="F183" s="128">
        <f>VLOOKUP(A183,'Tüm - Sektör'!$A:$H,6,0)</f>
        <v>2.7807149078992466</v>
      </c>
      <c r="G183" s="127">
        <f>VLOOKUP(A183,'Tüm - Sektör'!$A:$H,7,0)</f>
        <v>290.32257499999997</v>
      </c>
      <c r="H183" s="159">
        <v>8.26</v>
      </c>
      <c r="I183" s="133" t="e">
        <f>VLOOKUP(A183,'Tüm - Sektör'!$A:$H,9,0)</f>
        <v>#REF!</v>
      </c>
      <c r="J183" s="132" t="e">
        <f>VLOOKUP(A183,'Tüm - Sektör'!$A:$H,10,0)</f>
        <v>#REF!</v>
      </c>
      <c r="K183" s="133" t="e">
        <f>VLOOKUP(A183,'Tüm - Sektör'!$A:$H,11,0)</f>
        <v>#REF!</v>
      </c>
      <c r="L183" s="133" t="e">
        <f>VLOOKUP(A183,'Tüm - Sektör'!$A:$H,12,0)</f>
        <v>#REF!</v>
      </c>
      <c r="M183" s="133" t="e">
        <f>VLOOKUP(A183,'Tüm - Sektör'!$A:$H,13,0)</f>
        <v>#REF!</v>
      </c>
      <c r="N183" s="134" t="e">
        <f>VLOOKUP(A183,'Tüm - Sektör'!$A:$H,14,0)</f>
        <v>#REF!</v>
      </c>
      <c r="O183" s="135" t="e">
        <f>VLOOKUP(A183,'Tüm - Sektör'!$A:$H,15,0)</f>
        <v>#REF!</v>
      </c>
      <c r="P183" s="153" t="e">
        <f>VLOOKUP(A183,'Tüm - Sektör'!$A:$H,16,0)</f>
        <v>#REF!</v>
      </c>
      <c r="Q183" s="158">
        <f>E183*G183/100</f>
        <v>48.438258744131815</v>
      </c>
      <c r="R183" s="166" t="str">
        <f>IF(OR(H183="", H184="", Q183=0), "", IF(H183&lt;H184, (H184-H183)/H183, ""))</f>
        <v/>
      </c>
      <c r="S183" s="191">
        <v>47.237310180227716</v>
      </c>
      <c r="T183" s="208">
        <f>S183-Q183</f>
        <v>-1.2009485639040989</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46.065372291125783</v>
      </c>
      <c r="F184" s="128">
        <f>VLOOKUP(A184,'Tüm - Sektör'!$A:$H,6,0)</f>
        <v>28.790857681953614</v>
      </c>
      <c r="G184" s="127">
        <f>VLOOKUP(A184,'Tüm - Sektör'!$A:$H,7,0)</f>
        <v>105.381429</v>
      </c>
      <c r="H184" s="159">
        <v>8.24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E184*G184/100</f>
        <v>48.544347594558388</v>
      </c>
      <c r="R184" s="166" t="str">
        <f>IF(OR(H184="", H185="", Q184=0), "", IF(H184&lt;H185, (H185-H184)/H184, ""))</f>
        <v/>
      </c>
      <c r="S184" s="191">
        <v>47.847538777411621</v>
      </c>
      <c r="T184" s="208">
        <f>S184-Q184</f>
        <v>-0.69680881714676701</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43.615531462839975</v>
      </c>
      <c r="F185" s="128">
        <f>VLOOKUP(A185,'Tüm - Sektör'!$A:$H,6,0)</f>
        <v>13.200826713934617</v>
      </c>
      <c r="G185" s="127">
        <f>VLOOKUP(A185,'Tüm - Sektör'!$A:$H,7,0)</f>
        <v>112.701047</v>
      </c>
      <c r="H185" s="159">
        <v>8.14</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49.155160613235068</v>
      </c>
      <c r="R185" s="166" t="str">
        <f>IF(OR(H185="", H186="", Q185=0), "", IF(H185&lt;H186, (H186-H185)/H185, ""))</f>
        <v/>
      </c>
      <c r="S185" s="191">
        <v>49.520174182145226</v>
      </c>
      <c r="T185" s="208">
        <f>S185-Q185</f>
        <v>0.36501356891015746</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34.180848614081093</v>
      </c>
      <c r="F186" s="128">
        <f>VLOOKUP(A186,'Tüm - Sektör'!$A:$H,6,0)</f>
        <v>24.723941131342563</v>
      </c>
      <c r="G186" s="127">
        <f>VLOOKUP(A186,'Tüm - Sektör'!$A:$H,7,0)</f>
        <v>147.57517300000001</v>
      </c>
      <c r="H186" s="159">
        <v>7.93</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E186*G186/100</f>
        <v>50.442446475098279</v>
      </c>
      <c r="R186" s="166" t="str">
        <f>IF(OR(H186="", H187="", Q186=0), "", IF(H186&lt;H187, (H187-H186)/H186, ""))</f>
        <v/>
      </c>
      <c r="S186" s="191">
        <v>50.126391046056312</v>
      </c>
      <c r="T186" s="208">
        <f>S186-Q186</f>
        <v>-0.31605542904196682</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36.464180706561322</v>
      </c>
      <c r="F187" s="128">
        <f>VLOOKUP(A187,'Tüm - Sektör'!$A:$H,6,0)</f>
        <v>6.201391276626075</v>
      </c>
      <c r="G187" s="127">
        <f>VLOOKUP(A187,'Tüm - Sektör'!$A:$H,7,0)</f>
        <v>139.25645700000001</v>
      </c>
      <c r="H187" s="159">
        <v>7.88</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50.778726126034869</v>
      </c>
      <c r="R187" s="166" t="str">
        <f>IF(OR(H187="", H188="", Q187=0), "", IF(H187&lt;H188, (H188-H187)/H187, ""))</f>
        <v/>
      </c>
      <c r="S187" s="191">
        <v>50.26838716999432</v>
      </c>
      <c r="T187" s="208">
        <f>S187-Q187</f>
        <v>-0.51033895604054891</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665</v>
      </c>
      <c r="B188" s="136" t="s">
        <v>350</v>
      </c>
      <c r="C188" s="137">
        <v>1571604579</v>
      </c>
      <c r="D188" s="137">
        <v>275000000</v>
      </c>
      <c r="E188" s="128">
        <f>VLOOKUP(A188,'Tüm - Sektör'!$A:$H,5,0)</f>
        <v>25.017250175785275</v>
      </c>
      <c r="F188" s="128">
        <f>VLOOKUP(A188,'Tüm - Sektör'!$A:$H,6,0)</f>
        <v>11.37147735262967</v>
      </c>
      <c r="G188" s="127">
        <f>VLOOKUP(A188,'Tüm - Sektör'!$A:$H,7,0)</f>
        <v>204.47359800000001</v>
      </c>
      <c r="H188" s="159">
        <v>7.82</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51.153671555089474</v>
      </c>
      <c r="R188" s="166" t="str">
        <f>IF(OR(H188="", H189="", Q188=0), "", IF(H188&lt;H189, (H189-H188)/H188, ""))</f>
        <v/>
      </c>
      <c r="S188" s="191">
        <v>49.568985323519172</v>
      </c>
      <c r="T188" s="208">
        <f>S188-Q188</f>
        <v>-1.5846862315703021</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47.236209388668982</v>
      </c>
      <c r="F189" s="128">
        <f>VLOOKUP(A189,'Tüm - Sektör'!$A:$H,6,0)</f>
        <v>16.870074781667494</v>
      </c>
      <c r="G189" s="127">
        <f>VLOOKUP(A189,'Tüm - Sektör'!$A:$H,7,0)</f>
        <v>112.187603</v>
      </c>
      <c r="H189" s="159">
        <v>7.55</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52.993171061208685</v>
      </c>
      <c r="R189" s="166" t="str">
        <f>IF(OR(H189="", H190="", Q189=0), "", IF(H189&lt;H190, (H190-H189)/H189, ""))</f>
        <v/>
      </c>
      <c r="S189" s="191">
        <v>55.338650278302282</v>
      </c>
      <c r="T189" s="208">
        <f>S189-Q189</f>
        <v>2.3454792170935974</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110</v>
      </c>
      <c r="B190" s="136" t="s">
        <v>609</v>
      </c>
      <c r="C190" s="137">
        <v>5800330455</v>
      </c>
      <c r="D190" s="137">
        <v>300000000</v>
      </c>
      <c r="E190" s="128">
        <f>VLOOKUP(A190,'Tüm - Sektör'!$A:$H,5,0)</f>
        <v>27.381431556004614</v>
      </c>
      <c r="F190" s="128">
        <f>VLOOKUP(A190,'Tüm - Sektör'!$A:$H,6,0)</f>
        <v>13.038776931430769</v>
      </c>
      <c r="G190" s="127">
        <f>VLOOKUP(A190,'Tüm - Sektör'!$A:$H,7,0)</f>
        <v>195.306963</v>
      </c>
      <c r="H190" s="159">
        <v>7.48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53.477842397956259</v>
      </c>
      <c r="R190" s="166" t="str">
        <f>IF(OR(H190="", H191="", Q190=0), "", IF(H190&lt;H191, (H191-H190)/H190, ""))</f>
        <v/>
      </c>
      <c r="S190" s="191">
        <v>50.379629866084734</v>
      </c>
      <c r="T190" s="208">
        <f>S190-Q190</f>
        <v>-3.0982125318715248</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27.022525220393014</v>
      </c>
      <c r="F191" s="128">
        <f>VLOOKUP(A191,'Tüm - Sektör'!$A:$H,6,0)</f>
        <v>8.0424182203550636</v>
      </c>
      <c r="G191" s="127">
        <f>VLOOKUP(A191,'Tüm - Sektör'!$A:$H,7,0)</f>
        <v>200.330117</v>
      </c>
      <c r="H191" s="159">
        <v>7.39</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54.134256390367838</v>
      </c>
      <c r="R191" s="166" t="str">
        <f>IF(OR(H191="", H192="", Q191=0), "", IF(H191&lt;H192, (H192-H191)/H191, ""))</f>
        <v/>
      </c>
      <c r="S191" s="191">
        <v>53.770450903873424</v>
      </c>
      <c r="T191" s="208">
        <f>S191-Q191</f>
        <v>-0.3638054864944138</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50.297251965950856</v>
      </c>
      <c r="F192" s="128">
        <f>VLOOKUP(A192,'Tüm - Sektör'!$A:$H,6,0)</f>
        <v>44.740683335932872</v>
      </c>
      <c r="G192" s="127">
        <f>VLOOKUP(A192,'Tüm - Sektör'!$A:$H,7,0)</f>
        <v>107.916184</v>
      </c>
      <c r="H192" s="159">
        <v>7.37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54.278874978519141</v>
      </c>
      <c r="R192" s="166" t="str">
        <f>IF(OR(H192="", H193="", Q192=0), "", IF(H192&lt;H193, (H193-H192)/H192, ""))</f>
        <v/>
      </c>
      <c r="S192" s="191">
        <v>53.985871604815927</v>
      </c>
      <c r="T192" s="208">
        <f>S192-Q192</f>
        <v>-0.29300337370321472</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389</v>
      </c>
      <c r="B193" s="136" t="s">
        <v>390</v>
      </c>
      <c r="C193" s="137">
        <v>1471327206</v>
      </c>
      <c r="D193" s="137">
        <v>350000000</v>
      </c>
      <c r="E193" s="128">
        <f>VLOOKUP(A193,'Tüm - Sektör'!$A:$H,5,0)</f>
        <v>31.680163406282851</v>
      </c>
      <c r="F193" s="128">
        <f>VLOOKUP(A193,'Tüm - Sektör'!$A:$H,6,0)</f>
        <v>12.93067894133994</v>
      </c>
      <c r="G193" s="127">
        <f>VLOOKUP(A193,'Tüm - Sektör'!$A:$H,7,0)</f>
        <v>172.747309</v>
      </c>
      <c r="H193" s="159">
        <v>7.31</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54.726629771156361</v>
      </c>
      <c r="R193" s="166" t="str">
        <f>IF(OR(H193="", H194="", Q193=0), "", IF(H193&lt;H194, (H194-H193)/H193, ""))</f>
        <v/>
      </c>
      <c r="S193" s="191">
        <v>53.269196221991081</v>
      </c>
      <c r="T193" s="208">
        <f>S193-Q193</f>
        <v>-1.4574335491652803</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50.114270559730301</v>
      </c>
      <c r="F194" s="128">
        <f>VLOOKUP(A194,'Tüm - Sektör'!$A:$H,6,0)</f>
        <v>12.093212007656925</v>
      </c>
      <c r="G194" s="127">
        <f>VLOOKUP(A194,'Tüm - Sektör'!$A:$H,7,0)</f>
        <v>110.71429000000001</v>
      </c>
      <c r="H194" s="159">
        <v>7.21</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55.483658838884431</v>
      </c>
      <c r="R194" s="166" t="str">
        <f>IF(OR(H194="", H195="", Q194=0), "", IF(H194&lt;H195, (H195-H194)/H194, ""))</f>
        <v/>
      </c>
      <c r="S194" s="191">
        <v>54.352877748418024</v>
      </c>
      <c r="T194" s="208">
        <f>S194-Q194</f>
        <v>-1.1307810904664066</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50.910187607095949</v>
      </c>
      <c r="F195" s="128">
        <f>VLOOKUP(A195,'Tüm - Sektör'!$A:$H,6,0)</f>
        <v>37.106550734034947</v>
      </c>
      <c r="G195" s="127">
        <f>VLOOKUP(A195,'Tüm - Sektör'!$A:$H,7,0)</f>
        <v>110.663554</v>
      </c>
      <c r="H195" s="159">
        <v>7.1</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56.339022954079937</v>
      </c>
      <c r="R195" s="166" t="str">
        <f>IF(OR(H195="", H196="", Q195=0), "", IF(H195&lt;H196, (H196-H195)/H195, ""))</f>
        <v/>
      </c>
      <c r="S195" s="191">
        <v>55.633805698743735</v>
      </c>
      <c r="T195" s="208">
        <f>S195-Q195</f>
        <v>-0.70521725533620128</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69.631327906459504</v>
      </c>
      <c r="F196" s="128">
        <f>VLOOKUP(A196,'Tüm - Sektör'!$A:$H,6,0)</f>
        <v>27.345137842204092</v>
      </c>
      <c r="G196" s="127">
        <f>VLOOKUP(A196,'Tüm - Sektör'!$A:$H,7,0)</f>
        <v>82.424139999999994</v>
      </c>
      <c r="H196" s="159">
        <v>6.97</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57.393023197479245</v>
      </c>
      <c r="R196" s="166" t="str">
        <f>IF(OR(H196="", H197="", Q196=0), "", IF(H196&lt;H197, (H197-H196)/H196, ""))</f>
        <v/>
      </c>
      <c r="S196" s="191">
        <v>58.398448421376699</v>
      </c>
      <c r="T196" s="208">
        <f>S196-Q196</f>
        <v>1.0054252238974541</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44.541644210254375</v>
      </c>
      <c r="F197" s="128">
        <f>VLOOKUP(A197,'Tüm - Sektör'!$A:$H,6,0)</f>
        <v>15.907730075090848</v>
      </c>
      <c r="G197" s="127">
        <f>VLOOKUP(A197,'Tüm - Sektör'!$A:$H,7,0)</f>
        <v>129.881788</v>
      </c>
      <c r="H197" s="159">
        <v>6.94</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57.851483904876858</v>
      </c>
      <c r="R197" s="166" t="str">
        <f>IF(OR(H197="", H198="", Q197=0), "", IF(H197&lt;H198, (H198-H197)/H197, ""))</f>
        <v/>
      </c>
      <c r="S197" s="191">
        <v>57.519956776482147</v>
      </c>
      <c r="T197" s="208">
        <f>S197-Q197</f>
        <v>-0.33152712839471121</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21.998134558189463</v>
      </c>
      <c r="F198" s="128">
        <f>VLOOKUP(A198,'Tüm - Sektör'!$A:$H,6,0)</f>
        <v>3.819120583019004</v>
      </c>
      <c r="G198" s="127">
        <f>VLOOKUP(A198,'Tüm - Sektör'!$A:$H,7,0)</f>
        <v>279.81076200000001</v>
      </c>
      <c r="H198" s="159">
        <v>6.5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61.553147933055271</v>
      </c>
      <c r="R198" s="166" t="str">
        <f>IF(OR(H198="", H199="", Q198=0), "", IF(H198&lt;H199, (H199-H198)/H198, ""))</f>
        <v/>
      </c>
      <c r="S198" s="191">
        <v>60.528814155046781</v>
      </c>
      <c r="T198" s="208">
        <f>S198-Q198</f>
        <v>-1.02433377800849</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40.517390874511158</v>
      </c>
      <c r="F199" s="128">
        <f>VLOOKUP(A199,'Tüm - Sektör'!$A:$H,6,0)</f>
        <v>5.1945372916039947</v>
      </c>
      <c r="G199" s="127">
        <f>VLOOKUP(A199,'Tüm - Sektör'!$A:$H,7,0)</f>
        <v>158.22672900000001</v>
      </c>
      <c r="H199" s="159">
        <v>6.24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64.109342256883508</v>
      </c>
      <c r="R199" s="166" t="str">
        <f>IF(OR(H199="", H200="", Q199=0), "", IF(H199&lt;H200, (H200-H199)/H199, ""))</f>
        <v/>
      </c>
      <c r="S199" s="191">
        <v>63.802598992496506</v>
      </c>
      <c r="T199" s="208">
        <f>S199-Q199</f>
        <v>-0.30674326438700206</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46.125139596653931</v>
      </c>
      <c r="F200" s="128">
        <f>VLOOKUP(A200,'Tüm - Sektör'!$A:$H,6,0)</f>
        <v>31.783041927065586</v>
      </c>
      <c r="G200" s="127">
        <f>VLOOKUP(A200,'Tüm - Sektör'!$A:$H,7,0)</f>
        <v>141.93746899999999</v>
      </c>
      <c r="H200" s="159">
        <v>6.11</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65.468855716207386</v>
      </c>
      <c r="R200" s="166" t="str">
        <f>IF(OR(H200="", H201="", Q200=0), "", IF(H200&lt;H201, (H201-H200)/H200, ""))</f>
        <v/>
      </c>
      <c r="S200" s="191">
        <v>64.518501359036648</v>
      </c>
      <c r="T200" s="208">
        <f>S200-Q200</f>
        <v>-0.95035435717073824</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43.421096052674997</v>
      </c>
      <c r="F201" s="128">
        <f>VLOOKUP(A201,'Tüm - Sektör'!$A:$H,6,0)</f>
        <v>18.556023954134613</v>
      </c>
      <c r="G201" s="127">
        <f>VLOOKUP(A201,'Tüm - Sektör'!$A:$H,7,0)</f>
        <v>151.529539</v>
      </c>
      <c r="H201" s="159">
        <v>6.08</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65.795786677365626</v>
      </c>
      <c r="R201" s="166" t="str">
        <f>IF(OR(H201="", H202="", Q201=0), "", IF(H201&lt;H202, (H202-H201)/H201, ""))</f>
        <v/>
      </c>
      <c r="S201" s="191">
        <v>64.418419162380516</v>
      </c>
      <c r="T201" s="208">
        <f>S201-Q201</f>
        <v>-1.3773675149851101</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70.20370135830315</v>
      </c>
      <c r="R202" s="166" t="str">
        <f>IF(OR(H202="", H203="", Q202=0), "", IF(H202&lt;H203, (H203-H202)/H202, ""))</f>
        <v/>
      </c>
      <c r="S202" s="191">
        <v>70.20370135830315</v>
      </c>
      <c r="T202" s="208">
        <f>S202-Q202</f>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50.241531086797629</v>
      </c>
      <c r="F203" s="128">
        <f>VLOOKUP(A203,'Tüm - Sektör'!$A:$H,6,0)</f>
        <v>21.389927992856098</v>
      </c>
      <c r="G203" s="127">
        <f>VLOOKUP(A203,'Tüm - Sektör'!$A:$H,7,0)</f>
        <v>141.922583</v>
      </c>
      <c r="H203" s="159">
        <v>5.61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71.304078657131171</v>
      </c>
      <c r="R203" s="166" t="str">
        <f>IF(OR(H203="", H204="", Q203=0), "", IF(H203&lt;H204, (H204-H203)/H203, ""))</f>
        <v/>
      </c>
      <c r="S203" s="191">
        <v>70.301560855273436</v>
      </c>
      <c r="T203" s="208">
        <f>S203-Q203</f>
        <v>-1.002517801857735</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52.306878750298083</v>
      </c>
      <c r="F204" s="128">
        <f>VLOOKUP(A204,'Tüm - Sektör'!$A:$H,6,0)</f>
        <v>54.882163058191928</v>
      </c>
      <c r="G204" s="127">
        <f>VLOOKUP(A204,'Tüm - Sektör'!$A:$H,7,0)</f>
        <v>136.56980300000001</v>
      </c>
      <c r="H204" s="159">
        <v>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71.435401264730956</v>
      </c>
      <c r="R204" s="166" t="str">
        <f>IF(OR(H204="", H205="", Q204=0), "", IF(H204&lt;H205, (H205-H204)/H204, ""))</f>
        <v/>
      </c>
      <c r="S204" s="191">
        <v>72.470696935234315</v>
      </c>
      <c r="T204" s="208">
        <f>S204-Q204</f>
        <v>1.0352956705033591</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43.765352064904022</v>
      </c>
      <c r="F205" s="128">
        <f>VLOOKUP(A205,'Tüm - Sektör'!$A:$H,6,0)</f>
        <v>14.588450688301341</v>
      </c>
      <c r="G205" s="127">
        <f>VLOOKUP(A205,'Tüm - Sektör'!$A:$H,7,0)</f>
        <v>163.504896</v>
      </c>
      <c r="H205" s="159">
        <v>5.59</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71.55849337775517</v>
      </c>
      <c r="R205" s="166" t="str">
        <f>IF(OR(H205="", H206="", Q205=0), "", IF(H205&lt;H206, (H206-H205)/H205, ""))</f>
        <v/>
      </c>
      <c r="S205" s="191">
        <v>70.9241095712148</v>
      </c>
      <c r="T205" s="208">
        <f>S205-Q205</f>
        <v>-0.63438380654037019</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48.577806976278289</v>
      </c>
      <c r="F206" s="128">
        <f>VLOOKUP(A206,'Tüm - Sektör'!$A:$H,6,0)</f>
        <v>40.481505813565242</v>
      </c>
      <c r="G206" s="127">
        <f>VLOOKUP(A206,'Tüm - Sektör'!$A:$H,7,0)</f>
        <v>148.650609</v>
      </c>
      <c r="H206" s="159">
        <v>5.54</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72.211205909082167</v>
      </c>
      <c r="R206" s="166" t="str">
        <f>IF(OR(H206="", H207="", Q206=0), "", IF(H206&lt;H207, (H207-H206)/H206, ""))</f>
        <v/>
      </c>
      <c r="S206" s="191">
        <v>71.951453369840863</v>
      </c>
      <c r="T206" s="208">
        <f>S206-Q206</f>
        <v>-0.2597525392413047</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25.610713637637467</v>
      </c>
      <c r="F207" s="128">
        <f>VLOOKUP(A207,'Tüm - Sektör'!$A:$H,6,0)</f>
        <v>9.574098556126156</v>
      </c>
      <c r="G207" s="127">
        <f>VLOOKUP(A207,'Tüm - Sektör'!$A:$H,7,0)</f>
        <v>285.553631</v>
      </c>
      <c r="H207" s="159">
        <v>5.47</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73.132322717285973</v>
      </c>
      <c r="R207" s="166" t="str">
        <f>IF(OR(H207="", H208="", Q207=0), "", IF(H207&lt;H208, (H208-H207)/H207, ""))</f>
        <v/>
      </c>
      <c r="S207" s="191">
        <v>72.208268098114473</v>
      </c>
      <c r="T207" s="208">
        <f>S207-Q207</f>
        <v>-0.92405461917149978</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15.995917092581251</v>
      </c>
      <c r="F208" s="128">
        <f>VLOOKUP(A208,'Tüm - Sektör'!$A:$H,6,0)</f>
        <v>3.3313167667527308</v>
      </c>
      <c r="G208" s="127">
        <f>VLOOKUP(A208,'Tüm - Sektör'!$A:$H,7,0)</f>
        <v>464.88056799999998</v>
      </c>
      <c r="H208" s="159">
        <v>5.38</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E208*G208/100</f>
        <v>74.36191023680081</v>
      </c>
      <c r="R208" s="166" t="str">
        <f>IF(OR(H208="", H209="", Q208=0), "", IF(H208&lt;H209, (H209-H208)/H208, ""))</f>
        <v/>
      </c>
      <c r="S208" s="191">
        <v>73.004941071895672</v>
      </c>
      <c r="T208" s="208">
        <f>S208-Q208</f>
        <v>-1.3569691649051379</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16.882752569371725</v>
      </c>
      <c r="F209" s="128">
        <f>VLOOKUP(A209,'Tüm - Sektör'!$A:$H,6,0)</f>
        <v>4.790505712813351</v>
      </c>
      <c r="G209" s="127">
        <f>VLOOKUP(A209,'Tüm - Sektör'!$A:$H,7,0)</f>
        <v>465.53517099999999</v>
      </c>
      <c r="H209" s="159">
        <v>5.09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78.595151043331555</v>
      </c>
      <c r="R209" s="166" t="str">
        <f>IF(OR(H209="", H210="", Q209=0), "", IF(H209&lt;H210, (H210-H209)/H209, ""))</f>
        <v/>
      </c>
      <c r="S209" s="191">
        <v>77.830606772482028</v>
      </c>
      <c r="T209" s="208">
        <f>S209-Q209</f>
        <v>-0.7645442708495267</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80.50668776272235</v>
      </c>
      <c r="R210" s="166" t="str">
        <f>IF(OR(H210="", H211="", Q210=0), "", IF(H210&lt;H211, (H211-H210)/H210, ""))</f>
        <v/>
      </c>
      <c r="S210" s="191">
        <v>80.345027747134552</v>
      </c>
      <c r="T210" s="208">
        <f>S210-Q210</f>
        <v>-0.16166001558779897</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81.486232948962495</v>
      </c>
      <c r="R211" s="166" t="str">
        <f>IF(OR(H211="", H212="", Q211=0), "", IF(H211&lt;H212, (H212-H211)/H211, ""))</f>
        <v/>
      </c>
      <c r="S211" s="191">
        <v>80.664799149073758</v>
      </c>
      <c r="T211" s="208">
        <f>S211-Q211</f>
        <v>-0.82143379988873733</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27.508796763028879</v>
      </c>
      <c r="F212" s="128">
        <f>VLOOKUP(A212,'Tüm - Sektör'!$A:$H,6,0)</f>
        <v>6.1403564203189465</v>
      </c>
      <c r="G212" s="127">
        <f>VLOOKUP(A212,'Tüm - Sektör'!$A:$H,7,0)</f>
        <v>306.82462600000002</v>
      </c>
      <c r="H212" s="159">
        <v>4.74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84.403762785263481</v>
      </c>
      <c r="R212" s="166" t="str">
        <f>IF(OR(H212="", H213="", Q212=0), "", IF(H212&lt;H213, (H213-H212)/H212, ""))</f>
        <v/>
      </c>
      <c r="S212" s="191">
        <v>82.659883388873752</v>
      </c>
      <c r="T212" s="208">
        <f>S212-Q212</f>
        <v>-1.7438793963897297</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41.214025390015742</v>
      </c>
      <c r="F213" s="128">
        <f>VLOOKUP(A213,'Tüm - Sektör'!$A:$H,6,0)</f>
        <v>18.870890746344205</v>
      </c>
      <c r="G213" s="127">
        <f>VLOOKUP(A213,'Tüm - Sektör'!$A:$H,7,0)</f>
        <v>205.642202</v>
      </c>
      <c r="H213" s="159">
        <v>4.72</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84.753429344867456</v>
      </c>
      <c r="R213" s="166" t="str">
        <f>IF(OR(H213="", H214="", Q213=0), "", IF(H213&lt;H214, (H214-H213)/H213, ""))</f>
        <v/>
      </c>
      <c r="S213" s="191">
        <v>82.995059441446955</v>
      </c>
      <c r="T213" s="208">
        <f>S213-Q213</f>
        <v>-1.7583699034205011</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14.853064029221157</v>
      </c>
      <c r="F214" s="128">
        <f>VLOOKUP(A214,'Tüm - Sektör'!$A:$H,6,0)</f>
        <v>3.9671645377193259</v>
      </c>
      <c r="G214" s="127">
        <f>VLOOKUP(A214,'Tüm - Sektör'!$A:$H,7,0)</f>
        <v>576.74861299999998</v>
      </c>
      <c r="H214" s="159">
        <v>4.67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85.66484077653493</v>
      </c>
      <c r="R214" s="166" t="str">
        <f>IF(OR(H214="", H215="", Q214=0), "", IF(H214&lt;H215, (H215-H214)/H214, ""))</f>
        <v/>
      </c>
      <c r="S214" s="191">
        <v>82.998922495107493</v>
      </c>
      <c r="T214" s="208">
        <f>S214-Q214</f>
        <v>-2.6659182814274374</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16.069058385316737</v>
      </c>
      <c r="F215" s="128">
        <f>VLOOKUP(A215,'Tüm - Sektör'!$A:$H,6,0)</f>
        <v>4.0172645963291842</v>
      </c>
      <c r="G215" s="127">
        <f>VLOOKUP(A215,'Tüm - Sektör'!$A:$H,7,0)</f>
        <v>554.46052299999997</v>
      </c>
      <c r="H215" s="159">
        <v>4.49</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89.096585164402526</v>
      </c>
      <c r="R215" s="166" t="str">
        <f>IF(OR(H215="", H216="", Q215=0), "", IF(H215&lt;H216, (H216-H215)/H215, ""))</f>
        <v/>
      </c>
      <c r="S215" s="191">
        <v>88.898592752926064</v>
      </c>
      <c r="T215" s="208">
        <f>S215-Q215</f>
        <v>-0.19799241147646285</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33.827540850696487</v>
      </c>
      <c r="F216" s="128">
        <f>VLOOKUP(A216,'Tüm - Sektör'!$A:$H,6,0)</f>
        <v>26.101497569981856</v>
      </c>
      <c r="G216" s="127">
        <f>VLOOKUP(A216,'Tüm - Sektör'!$A:$H,7,0)</f>
        <v>267.548676</v>
      </c>
      <c r="H216" s="159">
        <v>4.42</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90.505137669397584</v>
      </c>
      <c r="R216" s="166" t="str">
        <f>IF(OR(H216="", H217="", Q216=0), "", IF(H216&lt;H217, (H217-H216)/H216, ""))</f>
        <v/>
      </c>
      <c r="S216" s="191">
        <v>94.794480686904592</v>
      </c>
      <c r="T216" s="208">
        <f>S216-Q216</f>
        <v>4.289343017507008</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36.153543847646148</v>
      </c>
      <c r="F217" s="128">
        <f>VLOOKUP(A217,'Tüm - Sektör'!$A:$H,6,0)</f>
        <v>33.475503562635325</v>
      </c>
      <c r="G217" s="127">
        <f>VLOOKUP(A217,'Tüm - Sektör'!$A:$H,7,0)</f>
        <v>253.18759900000001</v>
      </c>
      <c r="H217" s="159">
        <v>4.37</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E217*G217/100</f>
        <v>91.5362896212675</v>
      </c>
      <c r="R217" s="166" t="str">
        <f>IF(OR(H217="", H218="", Q217=0), "", IF(H217&lt;H218, (H218-H217)/H217, ""))</f>
        <v/>
      </c>
      <c r="S217" s="191">
        <v>94.565859490529292</v>
      </c>
      <c r="T217" s="208">
        <f>S217-Q217</f>
        <v>3.0295698692617918</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40</v>
      </c>
      <c r="B218" s="136" t="s">
        <v>255</v>
      </c>
      <c r="C218" s="137">
        <v>1508599655</v>
      </c>
      <c r="D218" s="137">
        <v>119728125</v>
      </c>
      <c r="E218" s="128">
        <f>VLOOKUP(A218,'Tüm - Sektör'!$A:$H,5,0)</f>
        <v>172.57530389887791</v>
      </c>
      <c r="F218" s="128">
        <f>VLOOKUP(A218,'Tüm - Sektör'!$A:$H,6,0)</f>
        <v>360.34829723358212</v>
      </c>
      <c r="G218" s="127">
        <f>VLOOKUP(A218,'Tüm - Sektör'!$A:$H,7,0)</f>
        <v>53.051453000000002</v>
      </c>
      <c r="H218" s="159">
        <v>4.37</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91.553706237520387</v>
      </c>
      <c r="R218" s="166" t="str">
        <f>IF(OR(H218="", H219="", Q218=0), "", IF(H218&lt;H219, (H219-H218)/H218, ""))</f>
        <v/>
      </c>
      <c r="S218" s="191">
        <v>91.344679510950698</v>
      </c>
      <c r="T218" s="208">
        <f>S218-Q218</f>
        <v>-0.20902672656968946</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50.672039524189607</v>
      </c>
      <c r="F219" s="128">
        <f>VLOOKUP(A219,'Tüm - Sektör'!$A:$H,6,0)</f>
        <v>50.672041145694926</v>
      </c>
      <c r="G219" s="127">
        <f>VLOOKUP(A219,'Tüm - Sektör'!$A:$H,7,0)</f>
        <v>187.95273599999999</v>
      </c>
      <c r="H219" s="159">
        <v>4.2</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95.239484672715733</v>
      </c>
      <c r="R219" s="166" t="str">
        <f>IF(OR(H219="", H220="", Q219=0), "", IF(H219&lt;H220, (H220-H219)/H219, ""))</f>
        <v/>
      </c>
      <c r="S219" s="191">
        <v>95.69517598693929</v>
      </c>
      <c r="T219" s="208">
        <f>S219-Q219</f>
        <v>0.45569131422355724</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14.469303814898254</v>
      </c>
      <c r="F220" s="128">
        <f>VLOOKUP(A220,'Tüm - Sektör'!$A:$H,6,0)</f>
        <v>4.573104871965314</v>
      </c>
      <c r="G220" s="127">
        <f>VLOOKUP(A220,'Tüm - Sektör'!$A:$H,7,0)</f>
        <v>679.26380900000004</v>
      </c>
      <c r="H220" s="159">
        <v>4.07</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98.284744228860205</v>
      </c>
      <c r="R220" s="166" t="str">
        <f>IF(OR(H220="", H221="", Q220=0), "", IF(H220&lt;H221, (H221-H220)/H220, ""))</f>
        <v/>
      </c>
      <c r="S220" s="191">
        <v>98.77010099048421</v>
      </c>
      <c r="T220" s="208">
        <f>S220-Q220</f>
        <v>0.48535676162400421</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298</v>
      </c>
      <c r="B221" s="126" t="s">
        <v>208</v>
      </c>
      <c r="C221" s="127">
        <v>4913859307</v>
      </c>
      <c r="D221" s="127">
        <v>1000000000</v>
      </c>
      <c r="E221" s="128">
        <f>VLOOKUP(A221,'Tüm - Sektör'!$A:$H,5,0)</f>
        <v>15.435957754870817</v>
      </c>
      <c r="F221" s="128">
        <f>VLOOKUP(A221,'Tüm - Sektör'!$A:$H,6,0)</f>
        <v>5.1453192516236053</v>
      </c>
      <c r="G221" s="127">
        <f>VLOOKUP(A221,'Tüm - Sektör'!$A:$H,7,0)</f>
        <v>669.65183400000001</v>
      </c>
      <c r="H221" s="159">
        <v>3.87</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E221*G221/100</f>
        <v>103.36717420095765</v>
      </c>
      <c r="R221" s="166" t="str">
        <f>IF(OR(H221="", H222="", Q221=0), "", IF(H221&lt;H222, (H222-H221)/H221, ""))</f>
        <v/>
      </c>
      <c r="S221" s="191">
        <v>103.10076395817168</v>
      </c>
      <c r="T221" s="208">
        <f>S221-Q221</f>
        <v>-0.26641024278596603</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37.029507703803937</v>
      </c>
      <c r="F222" s="128">
        <f>VLOOKUP(A222,'Tüm - Sektör'!$A:$H,6,0)</f>
        <v>34.286581207225865</v>
      </c>
      <c r="G222" s="127">
        <f>VLOOKUP(A222,'Tüm - Sektör'!$A:$H,7,0)</f>
        <v>282.78303399999999</v>
      </c>
      <c r="H222" s="159">
        <v>3.82</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104.7131653600805</v>
      </c>
      <c r="R222" s="166" t="str">
        <f>IF(OR(H222="", H223="", Q222=0), "", IF(H222&lt;H223, (H223-H222)/H222, ""))</f>
        <v/>
      </c>
      <c r="S222" s="191">
        <v>104.7131653600805</v>
      </c>
      <c r="T222" s="208">
        <f>S222-Q222</f>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16.80313746435208</v>
      </c>
      <c r="F223" s="128">
        <f>VLOOKUP(A223,'Tüm - Sektör'!$A:$H,6,0)</f>
        <v>2.3841000942610782</v>
      </c>
      <c r="G223" s="127">
        <f>VLOOKUP(A223,'Tüm - Sektör'!$A:$H,7,0)</f>
        <v>624.90556200000003</v>
      </c>
      <c r="H223" s="159">
        <v>3.81</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105.00374060524193</v>
      </c>
      <c r="R223" s="166" t="str">
        <f>IF(OR(H223="", H224="", Q223=0), "", IF(H223&lt;H224, (H224-H223)/H223, ""))</f>
        <v/>
      </c>
      <c r="S223" s="191">
        <v>105.00374060524193</v>
      </c>
      <c r="T223" s="208">
        <f>S223-Q223</f>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469</v>
      </c>
      <c r="B224" s="136" t="s">
        <v>696</v>
      </c>
      <c r="C224" s="137">
        <v>1357332842</v>
      </c>
      <c r="D224" s="137">
        <v>535000000</v>
      </c>
      <c r="E224" s="128">
        <f>VLOOKUP(A224,'Tüm - Sektör'!$A:$H,5,0)</f>
        <v>31.765956374918694</v>
      </c>
      <c r="F224" s="128">
        <f>VLOOKUP(A224,'Tüm - Sektör'!$A:$H,6,0)</f>
        <v>22.853206025121363</v>
      </c>
      <c r="G224" s="127">
        <f>VLOOKUP(A224,'Tüm - Sektör'!$A:$H,7,0)</f>
        <v>335.80419000000001</v>
      </c>
      <c r="H224" s="159">
        <v>3.75</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E224*G224/100</f>
        <v>106.67141250054908</v>
      </c>
      <c r="R224" s="166" t="str">
        <f>IF(OR(H224="", H225="", Q224=0), "", IF(H224&lt;H225, (H225-H224)/H224, ""))</f>
        <v/>
      </c>
      <c r="S224" s="191">
        <v>102.30634191229132</v>
      </c>
      <c r="T224" s="208">
        <f>S224-Q224</f>
        <v>-4.3650705882577654</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42.362111327628568</v>
      </c>
      <c r="F225" s="128">
        <f>VLOOKUP(A225,'Tüm - Sektör'!$A:$H,6,0)</f>
        <v>14.120703775876189</v>
      </c>
      <c r="G225" s="127">
        <f>VLOOKUP(A225,'Tüm - Sektör'!$A:$H,7,0)</f>
        <v>255.25220999999999</v>
      </c>
      <c r="H225" s="159">
        <v>3.7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108.13022536643226</v>
      </c>
      <c r="R225" s="166" t="str">
        <f>IF(OR(H225="", H226="", Q225=0), "", IF(H225&lt;H226, (H226-H225)/H225, ""))</f>
        <v/>
      </c>
      <c r="S225" s="191">
        <v>107.2605452696513</v>
      </c>
      <c r="T225" s="208">
        <f>S225-Q225</f>
        <v>-0.8696800967809537</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54.480623938148717</v>
      </c>
      <c r="F226" s="128">
        <f>VLOOKUP(A226,'Tüm - Sektör'!$A:$H,6,0)</f>
        <v>22.322033128980255</v>
      </c>
      <c r="G226" s="127">
        <f>VLOOKUP(A226,'Tüm - Sektör'!$A:$H,7,0)</f>
        <v>202.870632</v>
      </c>
      <c r="H226" s="159">
        <v>3.62</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110.5251861008656</v>
      </c>
      <c r="R226" s="166" t="str">
        <f>IF(OR(H226="", H227="", Q226=0), "", IF(H226&lt;H227, (H227-H226)/H226, ""))</f>
        <v/>
      </c>
      <c r="S226" s="191">
        <v>108.13545234733336</v>
      </c>
      <c r="T226" s="208">
        <f>S226-Q226</f>
        <v>-2.3897337535322407</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41.64220664176748</v>
      </c>
      <c r="F227" s="128">
        <f>VLOOKUP(A227,'Tüm - Sektör'!$A:$H,6,0)</f>
        <v>17.031577358596106</v>
      </c>
      <c r="G227" s="127">
        <f>VLOOKUP(A227,'Tüm - Sektör'!$A:$H,7,0)</f>
        <v>284.200897</v>
      </c>
      <c r="H227" s="159">
        <v>3.38</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118.34752480649675</v>
      </c>
      <c r="R227" s="166" t="str">
        <f>IF(OR(H227="", H228="", Q227=0), "", IF(H227&lt;H228, (H228-H227)/H227, ""))</f>
        <v/>
      </c>
      <c r="S227" s="191">
        <v>117.30634423635162</v>
      </c>
      <c r="T227" s="208">
        <f>S227-Q227</f>
        <v>-1.04118057014513</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122.33643555488835</v>
      </c>
      <c r="R228" s="166" t="str">
        <f>IF(OR(H228="", H229="", Q228=0), "", IF(H228&lt;H229, (H229-H228)/H228, ""))</f>
        <v/>
      </c>
      <c r="S228" s="191">
        <v>121.59274901656076</v>
      </c>
      <c r="T228" s="208">
        <f>S228-Q228</f>
        <v>-0.74368653832759435</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48.776929706308145</v>
      </c>
      <c r="F229" s="128">
        <f>VLOOKUP(A229,'Tüm - Sektör'!$A:$H,6,0)</f>
        <v>13.106792880910424</v>
      </c>
      <c r="G229" s="127">
        <f>VLOOKUP(A229,'Tüm - Sektör'!$A:$H,7,0)</f>
        <v>259.57994600000001</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126.61512779209265</v>
      </c>
      <c r="R229" s="166" t="str">
        <f>IF(OR(H229="", H230="", Q229=0), "", IF(H229&lt;H230, (H230-H229)/H229, ""))</f>
        <v/>
      </c>
      <c r="S229" s="191">
        <v>125.03243869469148</v>
      </c>
      <c r="T229" s="208">
        <f>S229-Q229</f>
        <v>-1.5826890974011718</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40.41266177188507</v>
      </c>
      <c r="F230" s="128">
        <f>VLOOKUP(A230,'Tüm - Sektör'!$A:$H,6,0)</f>
        <v>22.451478762158374</v>
      </c>
      <c r="G230" s="127">
        <f>VLOOKUP(A230,'Tüm - Sektör'!$A:$H,7,0)</f>
        <v>321.37161300000002</v>
      </c>
      <c r="H230" s="159">
        <v>3.08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129.87482299254143</v>
      </c>
      <c r="R230" s="166" t="str">
        <f>IF(OR(H230="", H231="", Q230=0), "", IF(H230&lt;H231, (H231-H230)/H230, ""))</f>
        <v/>
      </c>
      <c r="S230" s="191">
        <v>128.20976115930375</v>
      </c>
      <c r="T230" s="208">
        <f>S230-Q230</f>
        <v>-1.6650618332376723</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28.077753476482144</v>
      </c>
      <c r="F231" s="128">
        <f>VLOOKUP(A231,'Tüm - Sektör'!$A:$H,6,0)</f>
        <v>15.598751931378969</v>
      </c>
      <c r="G231" s="127">
        <f>VLOOKUP(A231,'Tüm - Sektör'!$A:$H,7,0)</f>
        <v>476.48790200000002</v>
      </c>
      <c r="H231" s="159">
        <v>2.99</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133.78709846882185</v>
      </c>
      <c r="R231" s="166" t="str">
        <f>IF(OR(H231="", H232="", Q231=0), "", IF(H231&lt;H232, (H232-H231)/H231, ""))</f>
        <v/>
      </c>
      <c r="S231" s="191">
        <v>132.89814764843103</v>
      </c>
      <c r="T231" s="208">
        <f>S231-Q231</f>
        <v>-0.88895082039081785</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136.1068291246724</v>
      </c>
      <c r="R232" s="166" t="str">
        <f>IF(OR(H232="", H233="", Q232=0), "", IF(H232&lt;H233, (H233-H232)/H232, ""))</f>
        <v/>
      </c>
      <c r="S232" s="191">
        <v>136.57135755171905</v>
      </c>
      <c r="T232" s="208">
        <f>S232-Q232</f>
        <v>0.46452842704664477</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503</v>
      </c>
      <c r="B233" s="136" t="s">
        <v>375</v>
      </c>
      <c r="C233" s="137">
        <v>1513644763</v>
      </c>
      <c r="D233" s="137">
        <v>800000000</v>
      </c>
      <c r="E233" s="128">
        <f>VLOOKUP(A233,'Tüm - Sektör'!$A:$H,5,0)</f>
        <v>46.258732492226216</v>
      </c>
      <c r="F233" s="128">
        <f>VLOOKUP(A233,'Tüm - Sektör'!$A:$H,6,0)</f>
        <v>19.274471871760923</v>
      </c>
      <c r="G233" s="127">
        <f>VLOOKUP(A233,'Tüm - Sektör'!$A:$H,7,0)</f>
        <v>295.12339900000001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136.52034366537544</v>
      </c>
      <c r="R233" s="166" t="str">
        <f>IF(OR(H233="", H234="", Q233=0), "", IF(H233&lt;H234, (H234-H233)/H233, ""))</f>
        <v/>
      </c>
      <c r="S233" s="191">
        <v>134.68168583823231</v>
      </c>
      <c r="T233" s="208">
        <f>S233-Q233</f>
        <v>-1.8386578271431233</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139.41291996170045</v>
      </c>
      <c r="R234" s="166" t="str">
        <f>IF(OR(H234="", H235="", Q234=0), "", IF(H234&lt;H235, (H235-H234)/H234, ""))</f>
        <v/>
      </c>
      <c r="S234" s="191">
        <v>137.49659116497602</v>
      </c>
      <c r="T234" s="208">
        <f>S234-Q234</f>
        <v>-1.9163287967244287</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34.039482395630692</v>
      </c>
      <c r="F235" s="128">
        <f>VLOOKUP(A235,'Tüm - Sektör'!$A:$H,6,0)</f>
        <v>34.039482395630692</v>
      </c>
      <c r="G235" s="127">
        <f>VLOOKUP(A235,'Tüm - Sektör'!$A:$H,7,0)</f>
        <v>422.728272</v>
      </c>
      <c r="H235" s="159">
        <v>2.78</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143.89451572879383</v>
      </c>
      <c r="R235" s="166" t="str">
        <f>IF(OR(H235="", H236="", Q235=0), "", IF(H235&lt;H236, (H236-H235)/H235, ""))</f>
        <v/>
      </c>
      <c r="S235" s="191">
        <v>142.35827534734761</v>
      </c>
      <c r="T235" s="208">
        <f>S235-Q235</f>
        <v>-1.5362403814462198</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445</v>
      </c>
      <c r="B236" s="136" t="s">
        <v>221</v>
      </c>
      <c r="C236" s="137">
        <v>1936877995</v>
      </c>
      <c r="D236" s="137">
        <v>700000000</v>
      </c>
      <c r="E236" s="128">
        <f>VLOOKUP(A236,'Tüm - Sektör'!$A:$H,5,0)</f>
        <v>61.006261682699119</v>
      </c>
      <c r="F236" s="128">
        <f>VLOOKUP(A236,'Tüm - Sektör'!$A:$H,6,0)</f>
        <v>43.575901201927941</v>
      </c>
      <c r="G236" s="127">
        <f>VLOOKUP(A236,'Tüm - Sektör'!$A:$H,7,0)</f>
        <v>248.370544</v>
      </c>
      <c r="H236" s="159">
        <v>2.64</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151.52158401538335</v>
      </c>
      <c r="R236" s="166" t="str">
        <f>IF(OR(H236="", H237="", Q236=0), "", IF(H236&lt;H237, (H237-H236)/H236, ""))</f>
        <v/>
      </c>
      <c r="S236" s="191">
        <v>149.81909430734532</v>
      </c>
      <c r="T236" s="208">
        <f>S236-Q236</f>
        <v>-1.7024897080380299</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152.09848142014044</v>
      </c>
      <c r="R237" s="166" t="str">
        <f>IF(OR(H237="", H238="", Q237=0), "", IF(H237&lt;H238, (H238-H237)/H237, ""))</f>
        <v/>
      </c>
      <c r="S237" s="191">
        <v>148.15518745739604</v>
      </c>
      <c r="T237" s="208">
        <f>S237-Q237</f>
        <v>-3.9432939627444057</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223.53212044804781</v>
      </c>
      <c r="F238" s="128">
        <f>VLOOKUP(A238,'Tüm - Sektör'!$A:$H,6,0)</f>
        <v>413.9483712000885</v>
      </c>
      <c r="G238" s="127">
        <f>VLOOKUP(A238,'Tüm - Sektör'!$A:$H,7,0)</f>
        <v>68.060782000000003</v>
      </c>
      <c r="H238" s="159">
        <v>2.63</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152.13770919812325</v>
      </c>
      <c r="R238" s="166" t="str">
        <f>IF(OR(H238="", H239="", Q238=0), "", IF(H238&lt;H239, (H239-H238)/H238, ""))</f>
        <v/>
      </c>
      <c r="S238" s="191">
        <v>151.56142999661517</v>
      </c>
      <c r="T238" s="208">
        <f>S238-Q238</f>
        <v>-0.57627920150807199</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156.88957343974252</v>
      </c>
      <c r="R239" s="166" t="str">
        <f>IF(OR(H239="", H240="", Q239=0), "", IF(H239&lt;H240, (H240-H239)/H239, ""))</f>
        <v/>
      </c>
      <c r="S239" s="191">
        <v>155.0652760741641</v>
      </c>
      <c r="T239" s="208">
        <f>S239-Q239</f>
        <v>-1.8242973655784169</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167.36981352991967</v>
      </c>
      <c r="R240" s="166" t="str">
        <f>IF(OR(H240="", H241="", Q240=0), "", IF(H240&lt;H241, (H241-H240)/H240, ""))</f>
        <v/>
      </c>
      <c r="S240" s="191">
        <v>165.29498113078847</v>
      </c>
      <c r="T240" s="208">
        <f>S240-Q240</f>
        <v>-2.0748323991311963</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493.1489285106656</v>
      </c>
      <c r="F241" s="128">
        <f>VLOOKUP(A241,'Tüm - Sektör'!$A:$H,6,0)</f>
        <v>2465.744642553328</v>
      </c>
      <c r="G241" s="127">
        <f>VLOOKUP(A241,'Tüm - Sektör'!$A:$H,7,0)</f>
        <v>35.895862999999999</v>
      </c>
      <c r="H241" s="159">
        <v>2.2599999999999998</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177.02006376415645</v>
      </c>
      <c r="R241" s="166" t="str">
        <f>IF(OR(H241="", H242="", Q241=0), "", IF(H241&lt;H242, (H242-H241)/H241, ""))</f>
        <v/>
      </c>
      <c r="S241" s="191">
        <v>181.84788368499707</v>
      </c>
      <c r="T241" s="208">
        <f>S241-Q241</f>
        <v>4.8278199208406249</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47.095746594742039</v>
      </c>
      <c r="F242" s="128">
        <f>VLOOKUP(A242,'Tüm - Sektör'!$A:$H,6,0)</f>
        <v>30.541988712543475</v>
      </c>
      <c r="G242" s="127">
        <f>VLOOKUP(A242,'Tüm - Sektör'!$A:$H,7,0)</f>
        <v>377.50861900000001</v>
      </c>
      <c r="H242" s="159">
        <v>2.25</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E242*G242/100</f>
        <v>177.79050257755023</v>
      </c>
      <c r="R242" s="166" t="str">
        <f>IF(OR(H242="", H243="", Q242=0), "", IF(H242&lt;H243, (H243-H242)/H242, ""))</f>
        <v/>
      </c>
      <c r="S242" s="191">
        <v>175.45115385942455</v>
      </c>
      <c r="T242" s="208">
        <f>S242-Q242</f>
        <v>-2.3393487181256774</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34.275815430218039</v>
      </c>
      <c r="F243" s="128">
        <f>VLOOKUP(A243,'Tüm - Sektör'!$A:$H,6,0)</f>
        <v>28.563179525181699</v>
      </c>
      <c r="G243" s="127">
        <f>VLOOKUP(A243,'Tüm - Sektör'!$A:$H,7,0)</f>
        <v>523.35924</v>
      </c>
      <c r="H243" s="159">
        <v>2.23</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E243*G243/100</f>
        <v>179.38564713939184</v>
      </c>
      <c r="R243" s="166" t="str">
        <f>IF(OR(H243="", H244="", Q243=0), "", IF(H243&lt;H244, (H244-H243)/H243, ""))</f>
        <v/>
      </c>
      <c r="S243" s="191">
        <v>180.1936905949747</v>
      </c>
      <c r="T243" s="208">
        <f>S243-Q243</f>
        <v>0.80804345558286172</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27.763595207892411</v>
      </c>
      <c r="F244" s="128">
        <f>VLOOKUP(A244,'Tüm - Sektör'!$A:$H,6,0)</f>
        <v>15.007348761022925</v>
      </c>
      <c r="G244" s="127">
        <f>VLOOKUP(A244,'Tüm - Sektör'!$A:$H,7,0)</f>
        <v>648.99339299999997</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180.18389855848636</v>
      </c>
      <c r="R244" s="166" t="str">
        <f>IF(OR(H244="", H245="", Q244=0), "", IF(H244&lt;H245, (H245-H244)/H244, ""))</f>
        <v/>
      </c>
      <c r="S244" s="191">
        <v>177.78144657770656</v>
      </c>
      <c r="T244" s="208">
        <f>S244-Q244</f>
        <v>-2.4024519807798015</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8</v>
      </c>
      <c r="B245" s="131" t="s">
        <v>233</v>
      </c>
      <c r="C245" s="132">
        <v>7531082000</v>
      </c>
      <c r="D245" s="132">
        <v>2160000000</v>
      </c>
      <c r="E245" s="128">
        <f>VLOOKUP(A245,'Tüm - Sektör'!$A:$H,5,0)</f>
        <v>30.393254059216638</v>
      </c>
      <c r="F245" s="128">
        <f>VLOOKUP(A245,'Tüm - Sektör'!$A:$H,6,0)</f>
        <v>7.0354754766705181</v>
      </c>
      <c r="G245" s="127">
        <f>VLOOKUP(A245,'Tüm - Sektör'!$A:$H,7,0)</f>
        <v>595.52635199999997</v>
      </c>
      <c r="H245" s="159">
        <v>2.21</v>
      </c>
      <c r="I245" s="133" t="e">
        <f>VLOOKUP(A245,'Tüm - Sektör'!$A:$H,9,0)</f>
        <v>#REF!</v>
      </c>
      <c r="J245" s="132" t="e">
        <f>VLOOKUP(A245,'Tüm - Sektör'!$A:$H,10,0)</f>
        <v>#REF!</v>
      </c>
      <c r="K245" s="133" t="e">
        <f>VLOOKUP(A245,'Tüm - Sektör'!$A:$H,11,0)</f>
        <v>#REF!</v>
      </c>
      <c r="L245" s="133" t="e">
        <f>VLOOKUP(A245,'Tüm - Sektör'!$A:$H,12,0)</f>
        <v>#REF!</v>
      </c>
      <c r="M245" s="133" t="e">
        <f>VLOOKUP(A245,'Tüm - Sektör'!$A:$H,13,0)</f>
        <v>#REF!</v>
      </c>
      <c r="N245" s="134" t="e">
        <f>VLOOKUP(A245,'Tüm - Sektör'!$A:$H,14,0)</f>
        <v>#REF!</v>
      </c>
      <c r="O245" s="135" t="e">
        <f>VLOOKUP(A245,'Tüm - Sektör'!$A:$H,15,0)</f>
        <v>#REF!</v>
      </c>
      <c r="P245" s="153" t="e">
        <f>VLOOKUP(A245,'Tüm - Sektör'!$A:$H,16,0)</f>
        <v>#REF!</v>
      </c>
      <c r="Q245" s="158">
        <f>E245*G245/100</f>
        <v>180.99983715294474</v>
      </c>
      <c r="R245" s="166" t="str">
        <f>IF(OR(H245="", H246="", Q245=0), "", IF(H245&lt;H246, (H246-H245)/H245, ""))</f>
        <v/>
      </c>
      <c r="S245" s="191">
        <v>179.37652022780625</v>
      </c>
      <c r="T245" s="208">
        <f>S245-Q245</f>
        <v>-1.6233169251384822</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47</v>
      </c>
      <c r="B246" s="136" t="s">
        <v>609</v>
      </c>
      <c r="C246" s="137">
        <v>7288297817</v>
      </c>
      <c r="D246" s="137">
        <v>1500000000</v>
      </c>
      <c r="E246" s="128">
        <f>VLOOKUP(A246,'Tüm - Sektör'!$A:$H,5,0)</f>
        <v>19.841712736643426</v>
      </c>
      <c r="F246" s="128">
        <f>VLOOKUP(A246,'Tüm - Sektör'!$A:$H,6,0)</f>
        <v>6.6139042455478085</v>
      </c>
      <c r="G246" s="127">
        <f>VLOOKUP(A246,'Tüm - Sektör'!$A:$H,7,0)</f>
        <v>924.882115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183.51245241089211</v>
      </c>
      <c r="R246" s="166" t="str">
        <f>IF(OR(H246="", H247="", Q246=0), "", IF(H246&lt;H247, (H247-H246)/H246, ""))</f>
        <v/>
      </c>
      <c r="S246" s="191">
        <v>188.70620106403058</v>
      </c>
      <c r="T246" s="208">
        <f>S246-Q246</f>
        <v>5.1937486531384707</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671</v>
      </c>
      <c r="B247" s="136" t="s">
        <v>255</v>
      </c>
      <c r="C247" s="137">
        <v>4839967141</v>
      </c>
      <c r="D247" s="137">
        <v>3016276170</v>
      </c>
      <c r="E247" s="128">
        <f>VLOOKUP(A247,'Tüm - Sektör'!$A:$H,5,0)</f>
        <v>19.290522079916112</v>
      </c>
      <c r="F247" s="128">
        <f>VLOOKUP(A247,'Tüm - Sektör'!$A:$H,6,0)</f>
        <v>2.8173903416468966</v>
      </c>
      <c r="G247" s="127">
        <f>VLOOKUP(A247,'Tüm - Sektör'!$A:$H,7,0)</f>
        <v>955.68482200000005</v>
      </c>
      <c r="H247" s="159">
        <v>2.17</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184.35659160231702</v>
      </c>
      <c r="R247" s="166" t="str">
        <f>IF(OR(H247="", H248="", Q247=0), "", IF(H247&lt;H248, (H248-H247)/H247, ""))</f>
        <v/>
      </c>
      <c r="S247" s="191">
        <v>184.35659160231702</v>
      </c>
      <c r="T247" s="208">
        <f>S247-Q247</f>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57.312502149218822</v>
      </c>
      <c r="F248" s="128">
        <f>VLOOKUP(A248,'Tüm - Sektör'!$A:$H,6,0)</f>
        <v>28.656251074609411</v>
      </c>
      <c r="G248" s="127">
        <f>VLOOKUP(A248,'Tüm - Sektör'!$A:$H,7,0)</f>
        <v>338.83675399999998</v>
      </c>
      <c r="H248" s="159">
        <v>2.06</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194.19582191859328</v>
      </c>
      <c r="R248" s="166" t="str">
        <f>IF(OR(H248="", H249="", Q248=0), "", IF(H248&lt;H249, (H249-H248)/H248, ""))</f>
        <v/>
      </c>
      <c r="S248" s="191">
        <v>191.40832208244126</v>
      </c>
      <c r="T248" s="208">
        <f>S248-Q248</f>
        <v>-2.7874998361520227</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15</v>
      </c>
      <c r="B249" s="136" t="s">
        <v>349</v>
      </c>
      <c r="C249" s="137">
        <v>1874835039</v>
      </c>
      <c r="D249" s="137">
        <v>197281323</v>
      </c>
      <c r="E249" s="128">
        <f>VLOOKUP(A249,'Tüm - Sektör'!$A:$H,5,0)</f>
        <v>170.56764057918519</v>
      </c>
      <c r="F249" s="128">
        <f>VLOOKUP(A249,'Tüm - Sektör'!$A:$H,6,0)</f>
        <v>432.2954600704528</v>
      </c>
      <c r="G249" s="127">
        <f>VLOOKUP(A249,'Tüm - Sektör'!$A:$H,7,0)</f>
        <v>116.67577300000001</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199.01111313362603</v>
      </c>
      <c r="R249" s="166" t="str">
        <f>IF(OR(H249="", H250="", Q249=0), "", IF(H249&lt;H250, (H250-H249)/H249, ""))</f>
        <v/>
      </c>
      <c r="S249" s="191">
        <v>197.05041251161984</v>
      </c>
      <c r="T249" s="208">
        <f>S249-Q249</f>
        <v>-1.9607006220061862</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37.987040151446735</v>
      </c>
      <c r="F250" s="128">
        <f>VLOOKUP(A250,'Tüm - Sektör'!$A:$H,6,0)</f>
        <v>46.325658721276504</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225.99032451093822</v>
      </c>
      <c r="R250" s="166" t="str">
        <f>IF(OR(H250="", H251="", Q250=0), "", IF(H250&lt;H251, (H251-H250)/H250, ""))</f>
        <v/>
      </c>
      <c r="S250" s="191">
        <v>222.22381910242257</v>
      </c>
      <c r="T250" s="208">
        <f>S250-Q250</f>
        <v>-3.7665054085156555</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243.93930805349467</v>
      </c>
      <c r="R251" s="166" t="str">
        <f>IF(OR(H251="", H252="", Q251=0), "", IF(H251&lt;H252, (H252-H251)/H251, ""))</f>
        <v/>
      </c>
      <c r="S251" s="191">
        <v>241.00028024562121</v>
      </c>
      <c r="T251" s="208">
        <f>S251-Q251</f>
        <v>-2.9390278078734582</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15.117546628941781</v>
      </c>
      <c r="F252" s="128">
        <f>VLOOKUP(A252,'Tüm - Sektör'!$A:$H,6,0)</f>
        <v>6.298568355115993</v>
      </c>
      <c r="G252" s="127">
        <f>VLOOKUP(A252,'Tüm - Sektör'!$A:$H,7,0)</f>
        <v>1653.7573420000001</v>
      </c>
      <c r="H252" s="159">
        <v>1.6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250.00753730639823</v>
      </c>
      <c r="R252" s="166" t="str">
        <f>IF(OR(H252="", H253="", Q252=0), "", IF(H252&lt;H253, (H253-H252)/H252, ""))</f>
        <v/>
      </c>
      <c r="S252" s="191">
        <v>250.00753730639823</v>
      </c>
      <c r="T252" s="208">
        <f>S252-Q252</f>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34.423672734157556</v>
      </c>
      <c r="F253" s="128">
        <f>VLOOKUP(A253,'Tüm - Sektör'!$A:$H,6,0)</f>
        <v>14.683379477090043</v>
      </c>
      <c r="G253" s="127">
        <f>VLOOKUP(A253,'Tüm - Sektör'!$A:$H,7,0)</f>
        <v>735.54148399999997</v>
      </c>
      <c r="H253" s="159">
        <v>1.58</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E253*G253/100</f>
        <v>253.20039327612582</v>
      </c>
      <c r="R253" s="166" t="str">
        <f>IF(OR(H253="", H254="", Q253=0), "", IF(H253&lt;H254, (H254-H253)/H253, ""))</f>
        <v/>
      </c>
      <c r="S253" s="191">
        <v>248.48237352563905</v>
      </c>
      <c r="T253" s="208">
        <f>S253-Q253</f>
        <v>-4.7180197504867749</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33.988403156842885</v>
      </c>
      <c r="F254" s="128">
        <f>VLOOKUP(A254,'Tüm - Sektör'!$A:$H,6,0)</f>
        <v>33.988403156842885</v>
      </c>
      <c r="G254" s="127">
        <f>VLOOKUP(A254,'Tüm - Sektör'!$A:$H,7,0)</f>
        <v>749.65266799999995</v>
      </c>
      <c r="H254" s="159">
        <v>1.57</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254.79497107586889</v>
      </c>
      <c r="R254" s="166" t="str">
        <f>IF(OR(H254="", H255="", Q254=0), "", IF(H254&lt;H255, (H255-H254)/H254, ""))</f>
        <v/>
      </c>
      <c r="S254" s="191">
        <v>256.42827217250908</v>
      </c>
      <c r="T254" s="208">
        <f>S254-Q254</f>
        <v>1.6333010966401957</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33.320940026202337</v>
      </c>
      <c r="F255" s="128">
        <f>VLOOKUP(A255,'Tüm - Sektör'!$A:$H,6,0)</f>
        <v>31.643817688701173</v>
      </c>
      <c r="G255" s="127">
        <f>VLOOKUP(A255,'Tüm - Sektör'!$A:$H,7,0)</f>
        <v>774.54246000000001</v>
      </c>
      <c r="H255" s="159">
        <v>1.55</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258.08482857407222</v>
      </c>
      <c r="R255" s="166" t="str">
        <f>IF(OR(H255="", H256="", Q255=0), "", IF(H255&lt;H256, (H256-H255)/H255, ""))</f>
        <v/>
      </c>
      <c r="S255" s="191">
        <v>256.43043864731538</v>
      </c>
      <c r="T255" s="208">
        <f>S255-Q255</f>
        <v>-1.6543899267568349</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263.16306437054959</v>
      </c>
      <c r="R256" s="166" t="str">
        <f>IF(OR(H256="", H257="", Q256=0), "", IF(H256&lt;H257, (H257-H256)/H256, ""))</f>
        <v/>
      </c>
      <c r="S256" s="191">
        <v>259.74536223586711</v>
      </c>
      <c r="T256" s="208">
        <f>S256-Q256</f>
        <v>-3.4177021346824858</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66.321331493579606</v>
      </c>
      <c r="F257" s="128">
        <f>VLOOKUP(A257,'Tüm - Sektör'!$A:$H,6,0)</f>
        <v>110.53555248929935</v>
      </c>
      <c r="G257" s="127">
        <f>VLOOKUP(A257,'Tüm - Sektör'!$A:$H,7,0)</f>
        <v>399.45994000000002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264.9271509914542</v>
      </c>
      <c r="R257" s="166" t="str">
        <f>IF(OR(H257="", H258="", Q257=0), "", IF(H257&lt;H258, (H258-H257)/H257, ""))</f>
        <v/>
      </c>
      <c r="S257" s="191">
        <v>263.1842092086157</v>
      </c>
      <c r="T257" s="208">
        <f>S257-Q257</f>
        <v>-1.7429417828384999</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27.871190322239705</v>
      </c>
      <c r="F258" s="128">
        <f>VLOOKUP(A258,'Tüm - Sektör'!$A:$H,6,0)</f>
        <v>25.896289944533525</v>
      </c>
      <c r="G258" s="127">
        <f>VLOOKUP(A258,'Tüm - Sektör'!$A:$H,7,0)</f>
        <v>1027.688572</v>
      </c>
      <c r="H258" s="159">
        <v>1.48</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286.4290378220274</v>
      </c>
      <c r="R258" s="166" t="str">
        <f>IF(OR(H258="", H259="", Q258=0), "", IF(H258&lt;H259, (H259-H258)/H258, ""))</f>
        <v/>
      </c>
      <c r="S258" s="191">
        <v>284.50669528630914</v>
      </c>
      <c r="T258" s="208">
        <f>S258-Q258</f>
        <v>-1.9223425357182577</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23.546032493524841</v>
      </c>
      <c r="F259" s="128">
        <f>VLOOKUP(A259,'Tüm - Sektör'!$A:$H,6,0)</f>
        <v>14.716270308453026</v>
      </c>
      <c r="G259" s="127">
        <f>VLOOKUP(A259,'Tüm - Sektör'!$A:$H,7,0)</f>
        <v>1359.1032560000001</v>
      </c>
      <c r="H259" s="159">
        <v>1.25</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320.01489427831416</v>
      </c>
      <c r="R259" s="166" t="str">
        <f>IF(OR(H259="", H260="", Q259=0), "", IF(H259&lt;H260, (H260-H259)/H259, ""))</f>
        <v/>
      </c>
      <c r="S259" s="191">
        <v>320.01489427831416</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330.60858306111089</v>
      </c>
      <c r="R260" s="166" t="str">
        <f>IF(OR(H260="", H261="", Q260=0), "", IF(H260&lt;H261, (H261-H260)/H260, ""))</f>
        <v/>
      </c>
      <c r="S260" s="191">
        <v>327.89867664257719</v>
      </c>
      <c r="T260" s="208">
        <f>S260-Q260</f>
        <v>-2.7099064185337056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341.91079868932445</v>
      </c>
      <c r="R261" s="166" t="str">
        <f>IF(OR(H261="", H262="", Q261=0), "", IF(H261&lt;H262, (H262-H261)/H261, ""))</f>
        <v/>
      </c>
      <c r="S261" s="191">
        <v>341.91079868932445</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357.17192841723846</v>
      </c>
      <c r="R262" s="166" t="str">
        <f>IF(OR(H262="", H263="", Q262=0), "", IF(H262&lt;H263, (H263-H262)/H262, ""))</f>
        <v/>
      </c>
      <c r="S262" s="191">
        <v>350.9057542344799</v>
      </c>
      <c r="T262" s="208">
        <f>S262-Q262</f>
        <v>-6.2661741827585615</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481.9752811537486</v>
      </c>
      <c r="R263" s="166" t="str">
        <f>IF(OR(H263="", H264="", Q263=0), "", IF(H263&lt;H264, (H264-H263)/H263, ""))</f>
        <v/>
      </c>
      <c r="S263" s="191">
        <v>470.6346863030721</v>
      </c>
      <c r="T263" s="208">
        <f>S263-Q263</f>
        <v>-11.340594850676496</v>
      </c>
      <c r="U263" s="222"/>
      <c r="W263" s="200"/>
      <c r="X263" s="209" t="str">
        <f>IF(COUNTIF('Yıldız Liste'!A:A, A263)&gt;0, "Yıldız Pazar", IF(COUNTIF('Ana Pazar Liste'!A:A, A263)&gt;0, "Ana Pazar", IF(COUNTIF('Alt Pazar Liste'!A:A, A263)&gt;0, "Alt Pazar", "")))</f>
        <v>Ana Pazar</v>
      </c>
    </row>
    <row r="264" spans="1:24" ht="30" customHeight="1" thickTop="1" thickBot="1">
      <c r="A264" s="231" t="s">
        <v>2316</v>
      </c>
      <c r="B264" s="232"/>
      <c r="C264" s="232"/>
      <c r="D264" s="232"/>
      <c r="E264" s="232"/>
      <c r="F264" s="232"/>
      <c r="G264" s="232"/>
      <c r="H264" s="233"/>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26.32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8.7100000000000009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0.88063095729455743</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9.957490744726103E-5</v>
      </c>
      <c r="R272" s="166" t="str">
        <f>IF(OR(H272="", H273="", Q272=0), "", IF(H272&lt;H273, (H273-H272)/H272, ""))</f>
        <v/>
      </c>
      <c r="S272" s="191">
        <v>9.963690925762669E-5</v>
      </c>
      <c r="T272" s="208">
        <f>S272-Q272</f>
        <v>6.2001810365659889E-8</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13.64967560534483</v>
      </c>
      <c r="F273" s="128">
        <f>VLOOKUP(A273,'Tüm - Sektör'!$A:$H,6,0)</f>
        <v>0.74194164848158883</v>
      </c>
      <c r="G273" s="127">
        <f>VLOOKUP(A273,'Tüm - Sektör'!$A:$H,7,0)</f>
        <v>7.7739300000000003E-4</v>
      </c>
      <c r="H273" s="159">
        <v>3770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1.0611162267865834E-4</v>
      </c>
      <c r="R273" s="166">
        <f>IF(OR(H273="", H274="", Q273=0), "", IF(H273&lt;H274, (H274-H273)/H273, ""))</f>
        <v>0.27586206896551724</v>
      </c>
      <c r="S273" s="191">
        <v>1.0404182509715004E-4</v>
      </c>
      <c r="T273" s="208">
        <f>S273-Q273</f>
        <v>-2.0697975815082948E-6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7.3435400278237539</v>
      </c>
      <c r="F274" s="128">
        <f>VLOOKUP(A274,'Tüm - Sektör'!$A:$H,6,0)</f>
        <v>0.47870278203603234</v>
      </c>
      <c r="G274" s="127">
        <f>VLOOKUP(A274,'Tüm - Sektör'!$A:$H,7,0)</f>
        <v>1.1325970000000001</v>
      </c>
      <c r="H274" s="159">
        <v>4810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8.3172714048931007E-2</v>
      </c>
      <c r="R274" s="166" t="str">
        <f>IF(OR(H274="", H275="", Q274=0), "", IF(H274&lt;H275, (H275-H274)/H274, ""))</f>
        <v/>
      </c>
      <c r="S274" s="191">
        <v>8.2359393633630096E-2</v>
      </c>
      <c r="T274" s="208">
        <f>S274-Q274</f>
        <v>-8.1332041530091104E-4</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2.2231266356672452E-3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8.3383454742415708E-2</v>
      </c>
      <c r="R275" s="166" t="str">
        <f>IF(OR(H275="", H276="", Q275=0), "", IF(H275&lt;H276, (H276-H275)/H275, ""))</f>
        <v/>
      </c>
      <c r="S275" s="191">
        <v>8.5842484238840819E-2</v>
      </c>
      <c r="T275" s="208">
        <f>S275-Q275</f>
        <v>2.4590294964251108E-3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0.21556137592826116</v>
      </c>
      <c r="F276" s="128">
        <f>VLOOKUP(A276,'Tüm - Sektör'!$A:$H,6,0)</f>
        <v>1.9419943796740769E-4</v>
      </c>
      <c r="G276" s="127">
        <f>VLOOKUP(A276,'Tüm - Sektör'!$A:$H,7,0)</f>
        <v>84.532953000000006</v>
      </c>
      <c r="H276" s="159">
        <v>2196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0.18222039659959033</v>
      </c>
      <c r="R276" s="166" t="str">
        <f>IF(OR(H276="", H277="", Q276=0), "", IF(H276&lt;H277, (H277-H276)/H276, ""))</f>
        <v/>
      </c>
      <c r="S276" s="191">
        <v>0.18698878080967304</v>
      </c>
      <c r="T276" s="208">
        <f>S276-Q276</f>
        <v>4.7683842100827156E-3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5.6525565166226457</v>
      </c>
      <c r="F277" s="128">
        <f>VLOOKUP(A277,'Tüm - Sektör'!$A:$H,6,0)</f>
        <v>0.12239938322636666</v>
      </c>
      <c r="G277" s="127">
        <f>VLOOKUP(A277,'Tüm - Sektör'!$A:$H,7,0)</f>
        <v>4.3228220000000004</v>
      </c>
      <c r="H277" s="159">
        <v>1637</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0.24434995666299741</v>
      </c>
      <c r="R277" s="166" t="str">
        <f>IF(OR(H277="", H278="", Q277=0), "", IF(H277&lt;H278, (H278-H277)/H277, ""))</f>
        <v/>
      </c>
      <c r="S277" s="191">
        <v>0.24286635036874724</v>
      </c>
      <c r="T277" s="208">
        <f>S277-Q277</f>
        <v>-1.4836062942501782E-3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3.1671721644804195E-3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E278*G278/100</f>
        <v>0.27250196242823266</v>
      </c>
      <c r="R278" s="166" t="str">
        <f>IF(OR(H278="", H279="", Q278=0), "", IF(H278&lt;H279, (H279-H278)/H278, ""))</f>
        <v/>
      </c>
      <c r="S278" s="191">
        <v>0.27250196242823266</v>
      </c>
      <c r="T278" s="208">
        <f>S278-Q278</f>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11.437856353563355</v>
      </c>
      <c r="F279" s="128">
        <f>VLOOKUP(A279,'Tüm - Sektör'!$A:$H,6,0)</f>
        <v>0.3266437731446028</v>
      </c>
      <c r="G279" s="127">
        <f>VLOOKUP(A279,'Tüm - Sektör'!$A:$H,7,0)</f>
        <v>2.442218</v>
      </c>
      <c r="H279" s="159">
        <v>1432</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E279*G279/100</f>
        <v>0.27933738668086788</v>
      </c>
      <c r="R279" s="166" t="str">
        <f>IF(OR(H279="", H280="", Q279=0), "", IF(H279&lt;H280, (H280-H279)/H279, ""))</f>
        <v/>
      </c>
      <c r="S279" s="191">
        <v>0.27855928811072617</v>
      </c>
      <c r="T279" s="208">
        <f>S279-Q279</f>
        <v>-7.7809857014171646E-4</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1.3541336728823519</v>
      </c>
      <c r="F280" s="128">
        <f>VLOOKUP(A280,'Tüm - Sektör'!$A:$H,6,0)</f>
        <v>9.0501832774092014E-3</v>
      </c>
      <c r="G280" s="127">
        <f>VLOOKUP(A280,'Tüm - Sektör'!$A:$H,7,0)</f>
        <v>37.479664</v>
      </c>
      <c r="H280" s="159">
        <v>788.5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0.50752475070716452</v>
      </c>
      <c r="R280" s="166" t="str">
        <f>IF(OR(H280="", H281="", Q280=0), "", IF(H280&lt;H281, (H281-H280)/H280, ""))</f>
        <v/>
      </c>
      <c r="S280" s="191">
        <v>0.49867073636460973</v>
      </c>
      <c r="T280" s="208">
        <f>S280-Q280</f>
        <v>-8.8540143425547835E-3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1.8691525669529221</v>
      </c>
      <c r="F281" s="128">
        <f>VLOOKUP(A281,'Tüm - Sektör'!$A:$H,6,0)</f>
        <v>1.9190997478668131E-2</v>
      </c>
      <c r="G281" s="127">
        <f>VLOOKUP(A281,'Tüm - Sektör'!$A:$H,7,0)</f>
        <v>31.219389</v>
      </c>
      <c r="H281" s="159">
        <v>685.5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0.58353801088051815</v>
      </c>
      <c r="R281" s="166" t="str">
        <f>IF(OR(H281="", H282="", Q281=0), "", IF(H281&lt;H282, (H282-H281)/H281, ""))</f>
        <v/>
      </c>
      <c r="S281" s="191">
        <v>0.58311269163060531</v>
      </c>
      <c r="T281" s="208">
        <f>S281-Q281</f>
        <v>-4.2531924991284775E-4</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0.84447568814718132</v>
      </c>
      <c r="F282" s="128">
        <f>VLOOKUP(A282,'Tüm - Sektör'!$A:$H,6,0)</f>
        <v>8.8673384058473373E-3</v>
      </c>
      <c r="G282" s="127">
        <f>VLOOKUP(A282,'Tüm - Sektör'!$A:$H,7,0)</f>
        <v>91.899596000000003</v>
      </c>
      <c r="H282" s="159">
        <v>515.5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0.7760697457254796</v>
      </c>
      <c r="R282" s="166" t="str">
        <f>IF(OR(H282="", H283="", Q282=0), "", IF(H282&lt;H283, (H283-H282)/H282, ""))</f>
        <v/>
      </c>
      <c r="S282" s="191">
        <v>0.77009423276512934</v>
      </c>
      <c r="T282" s="208">
        <f>S282-Q282</f>
        <v>-5.9755129603502599E-3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15.607339929073225</v>
      </c>
      <c r="F283" s="128">
        <f>VLOOKUP(A283,'Tüm - Sektör'!$A:$H,6,0)</f>
        <v>1.4183333268877885</v>
      </c>
      <c r="G283" s="127">
        <f>VLOOKUP(A283,'Tüm - Sektör'!$A:$H,7,0)</f>
        <v>4.9969520000000003</v>
      </c>
      <c r="H283" s="159">
        <v>513</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0.77989128473262315</v>
      </c>
      <c r="R283" s="166" t="str">
        <f>IF(OR(H283="", H284="", Q283=0), "", IF(H283&lt;H284, (H284-H283)/H283, ""))</f>
        <v/>
      </c>
      <c r="S283" s="191">
        <v>0.77686258071424408</v>
      </c>
      <c r="T283" s="208">
        <f>S283-Q283</f>
        <v>-3.0287040183790692E-3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1.175228440904343</v>
      </c>
      <c r="F284" s="128">
        <f>VLOOKUP(A284,'Tüm - Sektör'!$A:$H,6,0)</f>
        <v>7.42330807312175E-3</v>
      </c>
      <c r="G284" s="127">
        <f>VLOOKUP(A284,'Tüm - Sektör'!$A:$H,7,0)</f>
        <v>70.556014000000005</v>
      </c>
      <c r="H284" s="159">
        <v>482.5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0.82919434329645003</v>
      </c>
      <c r="R284" s="166" t="str">
        <f>IF(OR(H284="", H285="", Q284=0), "", IF(H284&lt;H285, (H285-H284)/H284, ""))</f>
        <v/>
      </c>
      <c r="S284" s="191">
        <v>0.84095905547143901</v>
      </c>
      <c r="T284" s="208">
        <f>S284-Q284</f>
        <v>1.1764712174988978E-2</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3.8063389718732625</v>
      </c>
      <c r="F285" s="128">
        <f>VLOOKUP(A285,'Tüm - Sektör'!$A:$H,6,0)</f>
        <v>8.929096675690297E-2</v>
      </c>
      <c r="G285" s="127">
        <f>VLOOKUP(A285,'Tüm - Sektör'!$A:$H,7,0)</f>
        <v>24.953838000000001</v>
      </c>
      <c r="H285" s="159">
        <v>421.25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0.94982766077211944</v>
      </c>
      <c r="R285" s="166" t="str">
        <f>IF(OR(H285="", H286="", Q285=0), "", IF(H285&lt;H286, (H286-H285)/H285, ""))</f>
        <v/>
      </c>
      <c r="S285" s="191">
        <v>0.93978837839167439</v>
      </c>
      <c r="T285" s="208">
        <f>S285-Q285</f>
        <v>-1.0039282380445047E-2</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1.1969551658919537</v>
      </c>
      <c r="F286" s="128">
        <f>VLOOKUP(A286,'Tüm - Sektör'!$A:$H,6,0)</f>
        <v>1.5209677848379394E-2</v>
      </c>
      <c r="G286" s="127">
        <f>VLOOKUP(A286,'Tüm - Sektör'!$A:$H,7,0)</f>
        <v>79.717928999999998</v>
      </c>
      <c r="H286" s="159">
        <v>419.25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0.95418786930757993</v>
      </c>
      <c r="R286" s="166" t="str">
        <f>IF(OR(H286="", H287="", Q286=0), "", IF(H286&lt;H287, (H287-H286)/H286, ""))</f>
        <v/>
      </c>
      <c r="S286" s="191">
        <v>0.95933636500528252</v>
      </c>
      <c r="T286" s="208">
        <f>S286-Q286</f>
        <v>5.1484956977025931E-3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0.1091079056851804</v>
      </c>
      <c r="F287" s="128">
        <f>VLOOKUP(A287,'Tüm - Sektör'!$A:$H,6,0)</f>
        <v>1.4335848010813362E-4</v>
      </c>
      <c r="G287" s="127">
        <f>VLOOKUP(A287,'Tüm - Sektör'!$A:$H,7,0)</f>
        <v>936.47786499999995</v>
      </c>
      <c r="H287" s="159">
        <v>391.5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1.0217713857067912</v>
      </c>
      <c r="R287" s="166" t="str">
        <f>IF(OR(H287="", H288="", Q287=0), "", IF(H287&lt;H288, (H288-H287)/H287, ""))</f>
        <v/>
      </c>
      <c r="S287" s="191">
        <v>1.0230779987319913</v>
      </c>
      <c r="T287" s="208">
        <f>S287-Q287</f>
        <v>1.3066130252001873E-3</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9.0135377026817898E-2</v>
      </c>
      <c r="F288" s="128">
        <f>VLOOKUP(A288,'Tüm - Sektör'!$A:$H,6,0)</f>
        <v>5.1208627071867273E-5</v>
      </c>
      <c r="G288" s="127">
        <f>VLOOKUP(A288,'Tüm - Sektör'!$A:$H,7,0)</f>
        <v>1175.783874</v>
      </c>
      <c r="H288" s="159">
        <v>377.5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1.0597972278504253</v>
      </c>
      <c r="R288" s="166" t="str">
        <f>IF(OR(H288="", H289="", Q288=0), "", IF(H288&lt;H289, (H289-H288)/H288, ""))</f>
        <v/>
      </c>
      <c r="S288" s="191">
        <v>1.0569972351744665</v>
      </c>
      <c r="T288" s="208">
        <f>S288-Q288</f>
        <v>-2.7999926759587623E-3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1.2467106027742132</v>
      </c>
      <c r="F289" s="128">
        <f>VLOOKUP(A289,'Tüm - Sektör'!$A:$H,6,0)</f>
        <v>5.8360043945165953E-3</v>
      </c>
      <c r="G289" s="127">
        <f>VLOOKUP(A289,'Tüm - Sektör'!$A:$H,7,0)</f>
        <v>92.579552000000007</v>
      </c>
      <c r="H289" s="159">
        <v>346.75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1.1541990907848663</v>
      </c>
      <c r="R289" s="166" t="str">
        <f>IF(OR(H289="", H290="", Q289=0), "", IF(H289&lt;H290, (H290-H289)/H289, ""))</f>
        <v/>
      </c>
      <c r="S289" s="191">
        <v>1.1517080136105102</v>
      </c>
      <c r="T289" s="208">
        <f>S289-Q289</f>
        <v>-2.4910771743560378E-3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2.2981673353686922</v>
      </c>
      <c r="F290" s="128">
        <f>VLOOKUP(A290,'Tüm - Sektör'!$A:$H,6,0)</f>
        <v>3.2072615926579937E-2</v>
      </c>
      <c r="G290" s="127">
        <f>VLOOKUP(A290,'Tüm - Sektör'!$A:$H,7,0)</f>
        <v>51.918782</v>
      </c>
      <c r="H290" s="159">
        <v>335.25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1.1931804888452802</v>
      </c>
      <c r="R290" s="166" t="str">
        <f>IF(OR(H290="", H291="", Q290=0), "", IF(H290&lt;H291, (H291-H290)/H290, ""))</f>
        <v/>
      </c>
      <c r="S290" s="191">
        <v>1.188748169050164</v>
      </c>
      <c r="T290" s="208">
        <f>S290-Q290</f>
        <v>-4.4323197951161575E-3</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3.9592960609161452</v>
      </c>
      <c r="F291" s="128">
        <f>VLOOKUP(A291,'Tüm - Sektör'!$A:$H,6,0)</f>
        <v>0.10278546367902765</v>
      </c>
      <c r="G291" s="127">
        <f>VLOOKUP(A291,'Tüm - Sektör'!$A:$H,7,0)</f>
        <v>32.616509000000001</v>
      </c>
      <c r="H291" s="159">
        <v>309.75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1.2913841560453598</v>
      </c>
      <c r="R291" s="166" t="str">
        <f>IF(OR(H291="", H292="", Q291=0), "", IF(H291&lt;H292, (H292-H291)/H291, ""))</f>
        <v/>
      </c>
      <c r="S291" s="191">
        <v>1.2739052303664022</v>
      </c>
      <c r="T291" s="208">
        <f>S291-Q291</f>
        <v>-1.7478925678957591E-2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5.8752644346360823</v>
      </c>
      <c r="F292" s="128">
        <f>VLOOKUP(A292,'Tüm - Sektör'!$A:$H,6,0)</f>
        <v>0.19658918673077971</v>
      </c>
      <c r="G292" s="127">
        <f>VLOOKUP(A292,'Tüm - Sektör'!$A:$H,7,0)</f>
        <v>22.563583000000001</v>
      </c>
      <c r="H292" s="159">
        <v>301.75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1.3256701671785933</v>
      </c>
      <c r="R292" s="166" t="str">
        <f>IF(OR(H292="", H293="", Q292=0), "", IF(H292&lt;H293, (H293-H292)/H292, ""))</f>
        <v/>
      </c>
      <c r="S292" s="191">
        <v>1.3158584636386201</v>
      </c>
      <c r="T292" s="208">
        <f>S292-Q292</f>
        <v>-9.8117035399731822E-3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6.9123685343108807</v>
      </c>
      <c r="F293" s="128">
        <f>VLOOKUP(A293,'Tüm - Sektör'!$A:$H,6,0)</f>
        <v>0.2144367468376262</v>
      </c>
      <c r="G293" s="127">
        <f>VLOOKUP(A293,'Tüm - Sektör'!$A:$H,7,0)</f>
        <v>19.260493</v>
      </c>
      <c r="H293" s="159">
        <v>300.5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1.3313562576851499</v>
      </c>
      <c r="R293" s="166" t="str">
        <f>IF(OR(H293="", H294="", Q293=0), "", IF(H293&lt;H294, (H294-H293)/H293, ""))</f>
        <v/>
      </c>
      <c r="S293" s="191">
        <v>1.3192829527927039</v>
      </c>
      <c r="T293" s="208">
        <f>S293-Q293</f>
        <v>-1.2073304892445957E-2</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0.31505547501529901</v>
      </c>
      <c r="F294" s="128">
        <f>VLOOKUP(A294,'Tüm - Sektör'!$A:$H,6,0)</f>
        <v>1.0021804721038871E-3</v>
      </c>
      <c r="G294" s="127">
        <f>VLOOKUP(A294,'Tüm - Sektör'!$A:$H,7,0)</f>
        <v>426.09840800000001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1.3424463633570269</v>
      </c>
      <c r="R294" s="166" t="str">
        <f>IF(OR(H294="", H295="", Q294=0), "", IF(H294&lt;H295, (H295-H294)/H294, ""))</f>
        <v/>
      </c>
      <c r="S294" s="191">
        <v>1.3041532723077232</v>
      </c>
      <c r="T294" s="208">
        <f>S294-Q294</f>
        <v>-3.8293091049303785E-2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11.201575031061967</v>
      </c>
      <c r="F295" s="128">
        <f>VLOOKUP(A295,'Tüm - Sektör'!$A:$H,6,0)</f>
        <v>2.1095244879589394</v>
      </c>
      <c r="G295" s="127">
        <f>VLOOKUP(A295,'Tüm - Sektör'!$A:$H,7,0)</f>
        <v>12.229931000000001</v>
      </c>
      <c r="H295" s="159">
        <v>292</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1.3699448972121073</v>
      </c>
      <c r="R295" s="166" t="str">
        <f>IF(OR(H295="", H296="", Q295=0), "", IF(H295&lt;H296, (H296-H295)/H295, ""))</f>
        <v/>
      </c>
      <c r="S295" s="191">
        <v>1.3629434752502056</v>
      </c>
      <c r="T295" s="208">
        <f>S295-Q295</f>
        <v>-7.0014219619016771E-3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0.19884016333884291</v>
      </c>
      <c r="F296" s="128">
        <f>VLOOKUP(A296,'Tüm - Sektör'!$A:$H,6,0)</f>
        <v>4.8843076231599829E-4</v>
      </c>
      <c r="G296" s="127">
        <f>VLOOKUP(A296,'Tüm - Sektör'!$A:$H,7,0)</f>
        <v>692.54227100000003</v>
      </c>
      <c r="H296" s="159">
        <v>290.5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1.3770521828469322</v>
      </c>
      <c r="R296" s="166" t="str">
        <f>IF(OR(H296="", H297="", Q296=0), "", IF(H296&lt;H297, (H297-H296)/H296, ""))</f>
        <v/>
      </c>
      <c r="S296" s="191">
        <v>1.352607469541957</v>
      </c>
      <c r="T296" s="208">
        <f>S296-Q296</f>
        <v>-2.4444713304975219E-2</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7.5463666750089393</v>
      </c>
      <c r="F297" s="128">
        <f>VLOOKUP(A297,'Tüm - Sektör'!$A:$H,6,0)</f>
        <v>0.27102551470290243</v>
      </c>
      <c r="G297" s="127">
        <f>VLOOKUP(A297,'Tüm - Sektör'!$A:$H,7,0)</f>
        <v>18.316268000000001</v>
      </c>
      <c r="H297" s="159">
        <v>289.5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E297*G297/100</f>
        <v>1.3822127444573262</v>
      </c>
      <c r="R297" s="166" t="str">
        <f>IF(OR(H297="", H298="", Q297=0), "", IF(H297&lt;H298, (H298-H297)/H297, ""))</f>
        <v/>
      </c>
      <c r="S297" s="191">
        <v>1.3610564269401224</v>
      </c>
      <c r="T297" s="208">
        <f>S297-Q297</f>
        <v>-2.1156317517203815E-2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0.83607004093456694</v>
      </c>
      <c r="F298" s="128">
        <f>VLOOKUP(A298,'Tüm - Sektör'!$A:$H,6,0)</f>
        <v>8.8177842776549133E-3</v>
      </c>
      <c r="G298" s="127">
        <f>VLOOKUP(A298,'Tüm - Sektör'!$A:$H,7,0)</f>
        <v>180.39090300000001</v>
      </c>
      <c r="H298" s="159">
        <v>265.25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1.5081942965543351</v>
      </c>
      <c r="R298" s="166" t="str">
        <f>IF(OR(H298="", H299="", Q298=0), "", IF(H298&lt;H299, (H299-H298)/H298, ""))</f>
        <v/>
      </c>
      <c r="S298" s="191">
        <v>1.5153353680342323</v>
      </c>
      <c r="T298" s="208">
        <f>S298-Q298</f>
        <v>7.1410714798971764E-3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1.2730592808010726</v>
      </c>
      <c r="F299" s="128">
        <f>VLOOKUP(A299,'Tüm - Sektör'!$A:$H,6,0)</f>
        <v>9.718009777107425E-3</v>
      </c>
      <c r="G299" s="127">
        <f>VLOOKUP(A299,'Tüm - Sektör'!$A:$H,7,0)</f>
        <v>120.540333</v>
      </c>
      <c r="H299" s="159">
        <v>260.75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1.5345498963650182</v>
      </c>
      <c r="R299" s="166" t="str">
        <f>IF(OR(H299="", H300="", Q299=0), "", IF(H299&lt;H300, (H300-H299)/H299, ""))</f>
        <v/>
      </c>
      <c r="S299" s="191">
        <v>1.5272285705235817</v>
      </c>
      <c r="T299" s="208">
        <f>S299-Q299</f>
        <v>-7.3213258414364102E-3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1.3586204804041939</v>
      </c>
      <c r="F300" s="128">
        <f>VLOOKUP(A300,'Tüm - Sektör'!$A:$H,6,0)</f>
        <v>1.6126250524091609E-2</v>
      </c>
      <c r="G300" s="127">
        <f>VLOOKUP(A300,'Tüm - Sektör'!$A:$H,7,0)</f>
        <v>115.707533</v>
      </c>
      <c r="H300" s="159">
        <v>254.5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1.5720262407084411</v>
      </c>
      <c r="R300" s="166" t="str">
        <f>IF(OR(H300="", H301="", Q300=0), "", IF(H300&lt;H301, (H301-H300)/H300, ""))</f>
        <v/>
      </c>
      <c r="S300" s="191">
        <v>1.544713043476055</v>
      </c>
      <c r="T300" s="208">
        <f>S300-Q300</f>
        <v>-2.7313197232386122E-2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4.2543323160125901</v>
      </c>
      <c r="F301" s="128">
        <f>VLOOKUP(A301,'Tüm - Sektör'!$A:$H,6,0)</f>
        <v>9.2591603159372871E-2</v>
      </c>
      <c r="G301" s="127">
        <f>VLOOKUP(A301,'Tüm - Sektör'!$A:$H,7,0)</f>
        <v>39.326844000000001</v>
      </c>
      <c r="H301" s="159">
        <v>239.1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1.6730946331598586</v>
      </c>
      <c r="R301" s="166" t="str">
        <f>IF(OR(H301="", H302="", Q301=0), "", IF(H301&lt;H302, (H302-H301)/H301, ""))</f>
        <v/>
      </c>
      <c r="S301" s="191">
        <v>1.6675153263381495</v>
      </c>
      <c r="T301" s="208">
        <f>S301-Q301</f>
        <v>-5.5793068217091513E-3</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2.7615682470325176</v>
      </c>
      <c r="F302" s="128">
        <f>VLOOKUP(A302,'Tüm - Sektör'!$A:$H,6,0)</f>
        <v>4.5752801066411004E-2</v>
      </c>
      <c r="G302" s="127">
        <f>VLOOKUP(A302,'Tüm - Sektör'!$A:$H,7,0)</f>
        <v>62.8855</v>
      </c>
      <c r="H302" s="159">
        <v>230.4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1.7366259999876339</v>
      </c>
      <c r="R302" s="166" t="str">
        <f>IF(OR(H302="", H303="", Q302=0), "", IF(H302&lt;H303, (H303-H302)/H302, ""))</f>
        <v/>
      </c>
      <c r="S302" s="191">
        <v>1.7194612393517443</v>
      </c>
      <c r="T302" s="208">
        <f>S302-Q302</f>
        <v>-1.7164760635889564E-2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1.7858709750256851</v>
      </c>
      <c r="R303" s="166" t="str">
        <f>IF(OR(H303="", H304="", Q303=0), "", IF(H303&lt;H304, (H304-H303)/H303, ""))</f>
        <v/>
      </c>
      <c r="S303" s="191">
        <v>1.7898662121062796</v>
      </c>
      <c r="T303" s="208">
        <f>S303-Q303</f>
        <v>3.9952370805944604E-3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0.27744129697280917</v>
      </c>
      <c r="F304" s="128">
        <f>VLOOKUP(A304,'Tüm - Sektör'!$A:$H,6,0)</f>
        <v>5.1604312424262172E-4</v>
      </c>
      <c r="G304" s="127">
        <f>VLOOKUP(A304,'Tüm - Sektör'!$A:$H,7,0)</f>
        <v>667.62948400000005</v>
      </c>
      <c r="H304" s="159">
        <v>216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1.8522798993824736</v>
      </c>
      <c r="R304" s="166" t="str">
        <f>IF(OR(H304="", H305="", Q304=0), "", IF(H304&lt;H305, (H305-H304)/H304, ""))</f>
        <v/>
      </c>
      <c r="S304" s="191">
        <v>1.8669736736659557</v>
      </c>
      <c r="T304" s="208">
        <f>S304-Q304</f>
        <v>1.4693774283482064E-2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0.95514216252085249</v>
      </c>
      <c r="F305" s="128">
        <f>VLOOKUP(A305,'Tüm - Sektör'!$A:$H,6,0)</f>
        <v>8.3670561336140203E-3</v>
      </c>
      <c r="G305" s="127">
        <f>VLOOKUP(A305,'Tüm - Sektör'!$A:$H,7,0)</f>
        <v>196.92824899999999</v>
      </c>
      <c r="H305" s="159">
        <v>212.7</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1.8809447361130489</v>
      </c>
      <c r="R305" s="166" t="str">
        <f>IF(OR(H305="", H306="", Q305=0), "", IF(H305&lt;H306, (H306-H305)/H305, ""))</f>
        <v/>
      </c>
      <c r="S305" s="191">
        <v>1.8898296899917124</v>
      </c>
      <c r="T305" s="208">
        <f>S305-Q305</f>
        <v>8.8849538786635041E-3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2.4090513842228578</v>
      </c>
      <c r="F306" s="128">
        <f>VLOOKUP(A306,'Tüm - Sektör'!$A:$H,6,0)</f>
        <v>3.085758145539718E-2</v>
      </c>
      <c r="G306" s="127">
        <f>VLOOKUP(A306,'Tüm - Sektör'!$A:$H,7,0)</f>
        <v>79.204424000000003</v>
      </c>
      <c r="H306" s="159">
        <v>209.7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1.9080752727377415</v>
      </c>
      <c r="R306" s="166" t="str">
        <f>IF(OR(H306="", H307="", Q306=0), "", IF(H306&lt;H307, (H307-H306)/H306, ""))</f>
        <v/>
      </c>
      <c r="S306" s="191">
        <v>1.9218222127430566</v>
      </c>
      <c r="T306" s="208">
        <f>S306-Q306</f>
        <v>1.3746940005315178E-2</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7.3952214501626612</v>
      </c>
      <c r="F307" s="128">
        <f>VLOOKUP(A307,'Tüm - Sektör'!$A:$H,6,0)</f>
        <v>0.23332341121177896</v>
      </c>
      <c r="G307" s="127">
        <f>VLOOKUP(A307,'Tüm - Sektör'!$A:$H,7,0)</f>
        <v>25.942046000000001</v>
      </c>
      <c r="H307" s="159">
        <v>208.5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1.9184717504030646</v>
      </c>
      <c r="R307" s="166" t="str">
        <f>IF(OR(H307="", H308="", Q307=0), "", IF(H307&lt;H308, (H308-H307)/H307, ""))</f>
        <v/>
      </c>
      <c r="S307" s="191">
        <v>1.8948430125961111</v>
      </c>
      <c r="T307" s="208">
        <f>S307-Q307</f>
        <v>-2.3628737806953515E-2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2.1902137809630933</v>
      </c>
      <c r="F308" s="128">
        <f>VLOOKUP(A308,'Tüm - Sektör'!$A:$H,6,0)</f>
        <v>3.243607874182651E-2</v>
      </c>
      <c r="G308" s="127">
        <f>VLOOKUP(A308,'Tüm - Sektör'!$A:$H,7,0)</f>
        <v>89.976471000000004</v>
      </c>
      <c r="H308" s="159">
        <v>203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1.9706770674662613</v>
      </c>
      <c r="R308" s="166" t="str">
        <f>IF(OR(H308="", H309="", Q308=0), "", IF(H308&lt;H309, (H309-H308)/H308, ""))</f>
        <v/>
      </c>
      <c r="S308" s="191">
        <v>1.9581372721275137</v>
      </c>
      <c r="T308" s="208">
        <f>S308-Q308</f>
        <v>-1.2539795338747606E-2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4.2868614079914975</v>
      </c>
      <c r="F309" s="128">
        <f>VLOOKUP(A309,'Tüm - Sektör'!$A:$H,6,0)</f>
        <v>8.414139786595165E-2</v>
      </c>
      <c r="G309" s="127">
        <f>VLOOKUP(A309,'Tüm - Sektör'!$A:$H,7,0)</f>
        <v>46.937992000000001</v>
      </c>
      <c r="H309" s="159">
        <v>198.8</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E309*G309/100</f>
        <v>2.0121666647341367</v>
      </c>
      <c r="R309" s="166" t="str">
        <f>IF(OR(H309="", H310="", Q309=0), "", IF(H309&lt;H310, (H310-H309)/H309, ""))</f>
        <v/>
      </c>
      <c r="S309" s="191">
        <v>2.0061120007479754</v>
      </c>
      <c r="T309" s="208">
        <f>S309-Q309</f>
        <v>-6.0546639861613905E-3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8.3374043315420945</v>
      </c>
      <c r="F310" s="128">
        <f>VLOOKUP(A310,'Tüm - Sektör'!$A:$H,6,0)</f>
        <v>0.31913509403031942</v>
      </c>
      <c r="G310" s="127">
        <f>VLOOKUP(A310,'Tüm - Sektör'!$A:$H,7,0)</f>
        <v>25.599695000000001</v>
      </c>
      <c r="H310" s="159">
        <v>187.5</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2.1343500797915649</v>
      </c>
      <c r="R310" s="166" t="str">
        <f>IF(OR(H310="", H311="", Q310=0), "", IF(H310&lt;H311, (H311-H310)/H310, ""))</f>
        <v/>
      </c>
      <c r="S310" s="191">
        <v>2.0459644169781108</v>
      </c>
      <c r="T310" s="208">
        <f>S310-Q310</f>
        <v>-8.8385662813454058E-2</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1.0399179147033537</v>
      </c>
      <c r="F311" s="128">
        <f>VLOOKUP(A311,'Tüm - Sektör'!$A:$H,6,0)</f>
        <v>7.5487653506341006E-3</v>
      </c>
      <c r="G311" s="127">
        <f>VLOOKUP(A311,'Tüm - Sektör'!$A:$H,7,0)</f>
        <v>217.993559</v>
      </c>
      <c r="H311" s="159">
        <v>176.5</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E311*G311/100</f>
        <v>2.2669540729404249</v>
      </c>
      <c r="R311" s="166" t="str">
        <f>IF(OR(H311="", H312="", Q311=0), "", IF(H311&lt;H312, (H312-H311)/H311, ""))</f>
        <v/>
      </c>
      <c r="S311" s="191">
        <v>2.1948293684804439</v>
      </c>
      <c r="T311" s="208">
        <f>S311-Q311</f>
        <v>-7.2124704459981093E-2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7" t="s">
        <v>208</v>
      </c>
      <c r="C312" s="196">
        <v>3343455014</v>
      </c>
      <c r="D312" s="196">
        <v>577000000</v>
      </c>
      <c r="E312" s="197">
        <f>VLOOKUP(A312,'Tüm - Sektör'!$A:$H,5,0)</f>
        <v>2.0585099643083136</v>
      </c>
      <c r="F312" s="197">
        <f>VLOOKUP(A312,'Tüm - Sektör'!$A:$H,6,0)</f>
        <v>1.9180689553943399E-2</v>
      </c>
      <c r="G312" s="196">
        <f>VLOOKUP(A312,'Tüm - Sektör'!$A:$H,7,0)</f>
        <v>115.48181</v>
      </c>
      <c r="H312" s="198">
        <v>168.3</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8" t="e">
        <f>VLOOKUP(A312,'Tüm - Sektör'!$A:$H,14,0)</f>
        <v>#REF!</v>
      </c>
      <c r="O312" s="239" t="e">
        <f>VLOOKUP(A312,'Tüm - Sektör'!$A:$H,15,0)</f>
        <v>#REF!</v>
      </c>
      <c r="P312" s="240" t="e">
        <f>VLOOKUP(A312,'Tüm - Sektör'!$A:$H,16,0)</f>
        <v>#REF!</v>
      </c>
      <c r="Q312" s="199">
        <f>E312*G312/100</f>
        <v>2.3772045658135941</v>
      </c>
      <c r="R312" s="166" t="str">
        <f>IF(OR(H312="", H313="", Q312=0), "", IF(H312&lt;H313, (H313-H312)/H312, ""))</f>
        <v/>
      </c>
      <c r="S312" s="191">
        <v>2.3772045658135941</v>
      </c>
      <c r="T312" s="208">
        <f>S312-Q312</f>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14.48225587666772</v>
      </c>
      <c r="F313" s="128">
        <f>VLOOKUP(A313,'Tüm - Sektör'!$A:$H,6,0)</f>
        <v>0.7346923638731595</v>
      </c>
      <c r="G313" s="127">
        <f>VLOOKUP(A313,'Tüm - Sektör'!$A:$H,7,0)</f>
        <v>16.937535</v>
      </c>
      <c r="H313" s="159">
        <v>163.1</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E313*G313/100</f>
        <v>2.452937157900152</v>
      </c>
      <c r="R313" s="166" t="str">
        <f>IF(OR(H313="", H314="", Q313=0), "", IF(H313&lt;H314, (H314-H313)/H313, ""))</f>
        <v/>
      </c>
      <c r="S313" s="191">
        <v>2.264142900133078</v>
      </c>
      <c r="T313" s="208">
        <f>S313-Q313</f>
        <v>-0.18879425776707404</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2.8797862046721652</v>
      </c>
      <c r="F314" s="128">
        <f>VLOOKUP(A314,'Tüm - Sektör'!$A:$H,6,0)</f>
        <v>8.0802082061508559E-2</v>
      </c>
      <c r="G314" s="127">
        <f>VLOOKUP(A314,'Tüm - Sektör'!$A:$H,7,0)</f>
        <v>86.823064000000002</v>
      </c>
      <c r="H314" s="159">
        <v>160</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2.500318619545685</v>
      </c>
      <c r="R314" s="166" t="str">
        <f>IF(OR(H314="", H315="", Q314=0), "", IF(H314&lt;H315, (H315-H314)/H314, ""))</f>
        <v/>
      </c>
      <c r="S314" s="191">
        <v>2.4847886902317367</v>
      </c>
      <c r="T314" s="208">
        <f>S314-Q314</f>
        <v>-1.5529929313948365E-2</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2.9945618982018076</v>
      </c>
      <c r="F315" s="128">
        <f>VLOOKUP(A315,'Tüm - Sektör'!$A:$H,6,0)</f>
        <v>5.765580701447108E-2</v>
      </c>
      <c r="G315" s="127">
        <f>VLOOKUP(A315,'Tüm - Sektör'!$A:$H,7,0)</f>
        <v>85.154841000000005</v>
      </c>
      <c r="H315" s="159">
        <v>156.9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2.5500144230603312</v>
      </c>
      <c r="R315" s="166" t="str">
        <f>IF(OR(H315="", H316="", Q315=0), "", IF(H315&lt;H316, (H316-H315)/H315, ""))</f>
        <v/>
      </c>
      <c r="S315" s="191">
        <v>2.4912656474356538</v>
      </c>
      <c r="T315" s="208">
        <f>S315-Q315</f>
        <v>-5.8748775624677396E-2</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1.1682635368886514</v>
      </c>
      <c r="F316" s="128">
        <f>VLOOKUP(A316,'Tüm - Sektör'!$A:$H,6,0)</f>
        <v>1.5576847158515351E-2</v>
      </c>
      <c r="G316" s="127">
        <f>VLOOKUP(A316,'Tüm - Sektör'!$A:$H,7,0)</f>
        <v>231.500754</v>
      </c>
      <c r="H316" s="159">
        <v>147.9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2.704538896604296</v>
      </c>
      <c r="R316" s="166" t="str">
        <f>IF(OR(H316="", H317="", Q316=0), "", IF(H316&lt;H317, (H317-H316)/H316, ""))</f>
        <v/>
      </c>
      <c r="S316" s="191">
        <v>2.6809738794086821</v>
      </c>
      <c r="T316" s="208">
        <f>S316-Q316</f>
        <v>-2.356501719561388E-2</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8.4089194282903499</v>
      </c>
      <c r="F317" s="128">
        <f>VLOOKUP(A317,'Tüm - Sektör'!$A:$H,6,0)</f>
        <v>0.64868621679320759</v>
      </c>
      <c r="G317" s="127">
        <f>VLOOKUP(A317,'Tüm - Sektör'!$A:$H,7,0)</f>
        <v>32.857968999999997</v>
      </c>
      <c r="H317" s="159">
        <v>144.80000000000001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2.7630001389826204</v>
      </c>
      <c r="R317" s="166" t="str">
        <f>IF(OR(H317="", H318="", Q317=0), "", IF(H317&lt;H318, (H318-H317)/H317, ""))</f>
        <v/>
      </c>
      <c r="S317" s="191">
        <v>2.7440495207454281</v>
      </c>
      <c r="T317" s="208">
        <f>S317-Q317</f>
        <v>-1.8950618237192352E-2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5.3096105597110039</v>
      </c>
      <c r="F318" s="128">
        <f>VLOOKUP(A318,'Tüm - Sektör'!$A:$H,6,0)</f>
        <v>0.21841261043648721</v>
      </c>
      <c r="G318" s="127">
        <f>VLOOKUP(A318,'Tüm - Sektör'!$A:$H,7,0)</f>
        <v>53.288747999999998</v>
      </c>
      <c r="H318" s="159">
        <v>141.4</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2.8294249909457863</v>
      </c>
      <c r="R318" s="166" t="str">
        <f>IF(OR(H318="", H319="", Q318=0), "", IF(H318&lt;H319, (H319-H318)/H318, ""))</f>
        <v/>
      </c>
      <c r="S318" s="191">
        <v>2.837451728508753</v>
      </c>
      <c r="T318" s="208">
        <f>S318-Q318</f>
        <v>8.0267375629667903E-3</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1.8106492002829011</v>
      </c>
      <c r="F319" s="128">
        <f>VLOOKUP(A319,'Tüm - Sektör'!$A:$H,6,0)</f>
        <v>3.4055909916288256E-2</v>
      </c>
      <c r="G319" s="127">
        <f>VLOOKUP(A319,'Tüm - Sektör'!$A:$H,7,0)</f>
        <v>160.34344200000001</v>
      </c>
      <c r="H319" s="159">
        <v>137.80000000000001</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2.9032572502790774</v>
      </c>
      <c r="R319" s="166" t="str">
        <f>IF(OR(H319="", H320="", Q319=0), "", IF(H319&lt;H320, (H320-H319)/H319, ""))</f>
        <v/>
      </c>
      <c r="S319" s="191">
        <v>2.9330560783611208</v>
      </c>
      <c r="T319" s="208">
        <f>S319-Q319</f>
        <v>2.9798828082043372E-2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4.8622282755883752</v>
      </c>
      <c r="F320" s="128">
        <f>VLOOKUP(A320,'Tüm - Sektör'!$A:$H,6,0)</f>
        <v>0.38195037514441282</v>
      </c>
      <c r="G320" s="127">
        <f>VLOOKUP(A320,'Tüm - Sektör'!$A:$H,7,0)</f>
        <v>61.261921000000001</v>
      </c>
      <c r="H320" s="159">
        <v>134.30000000000001</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E320*G320/100</f>
        <v>2.9786944450306128</v>
      </c>
      <c r="R320" s="166" t="str">
        <f>IF(OR(H320="", H321="", Q320=0), "", IF(H320&lt;H321, (H321-H320)/H320, ""))</f>
        <v/>
      </c>
      <c r="S320" s="191">
        <v>2.9742651596104928</v>
      </c>
      <c r="T320" s="208">
        <f>S320-Q320</f>
        <v>-4.4292854201199994E-3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729</v>
      </c>
      <c r="B321" s="136" t="s">
        <v>349</v>
      </c>
      <c r="C321" s="137">
        <v>6782904588</v>
      </c>
      <c r="D321" s="137">
        <v>351991313</v>
      </c>
      <c r="E321" s="128">
        <f>VLOOKUP(A321,'Tüm - Sektör'!$A:$H,5,0)</f>
        <v>5.5991470063739692</v>
      </c>
      <c r="F321" s="128">
        <f>VLOOKUP(A321,'Tüm - Sektör'!$A:$H,6,0)</f>
        <v>0.11123818291279579</v>
      </c>
      <c r="G321" s="127">
        <f>VLOOKUP(A321,'Tüm - Sektör'!$A:$H,7,0)</f>
        <v>53.715555000000002</v>
      </c>
      <c r="H321" s="159">
        <v>133</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3.0076128897396632</v>
      </c>
      <c r="R321" s="166" t="str">
        <f>IF(OR(H321="", H322="", Q321=0), "", IF(H321&lt;H322, (H322-H321)/H321, ""))</f>
        <v/>
      </c>
      <c r="S321" s="191">
        <v>2.8798597144375462</v>
      </c>
      <c r="T321" s="208">
        <f>S321-Q321</f>
        <v>-0.12775317530211705</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0.51648621413074258</v>
      </c>
      <c r="F322" s="128">
        <f>VLOOKUP(A322,'Tüm - Sektör'!$A:$H,6,0)</f>
        <v>9.3872448951425405E-4</v>
      </c>
      <c r="G322" s="127">
        <f>VLOOKUP(A322,'Tüm - Sektör'!$A:$H,7,0)</f>
        <v>587.28230399999995</v>
      </c>
      <c r="H322" s="159">
        <v>131.9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3.0332321381893985</v>
      </c>
      <c r="R322" s="166" t="str">
        <f>IF(OR(H322="", H323="", Q322=0), "", IF(H322&lt;H323, (H323-H322)/H322, ""))</f>
        <v/>
      </c>
      <c r="S322" s="191">
        <v>3.0058851917894942</v>
      </c>
      <c r="T322" s="208">
        <f>S322-Q322</f>
        <v>-2.7346946399904315E-2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16.958855152785272</v>
      </c>
      <c r="F323" s="128">
        <f>VLOOKUP(A323,'Tüm - Sektör'!$A:$H,6,0)</f>
        <v>1.0985227396291335</v>
      </c>
      <c r="G323" s="127">
        <f>VLOOKUP(A323,'Tüm - Sektör'!$A:$H,7,0)</f>
        <v>18.936226999999999</v>
      </c>
      <c r="H323" s="159">
        <v>124.6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3.211367308332616</v>
      </c>
      <c r="R323" s="166" t="str">
        <f>IF(OR(H323="", H324="", Q323=0), "", IF(H323&lt;H324, (H324-H323)/H323, ""))</f>
        <v/>
      </c>
      <c r="S323" s="191">
        <v>3.1908801165729175</v>
      </c>
      <c r="T323" s="208">
        <f>S323-Q323</f>
        <v>-2.0487191759698486E-2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769</v>
      </c>
      <c r="B324" s="136" t="s">
        <v>355</v>
      </c>
      <c r="C324" s="137">
        <v>3756403776</v>
      </c>
      <c r="D324" s="137">
        <v>137000000</v>
      </c>
      <c r="E324" s="128">
        <f>VLOOKUP(A324,'Tüm - Sektör'!$A:$H,5,0)</f>
        <v>8.3174176427707298</v>
      </c>
      <c r="F324" s="128">
        <f>VLOOKUP(A324,'Tüm - Sektör'!$A:$H,6,0)</f>
        <v>0.49763178429883509</v>
      </c>
      <c r="G324" s="127">
        <f>VLOOKUP(A324,'Tüm - Sektör'!$A:$H,7,0)</f>
        <v>39.979588999999997</v>
      </c>
      <c r="H324" s="159">
        <v>120.3</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E324*G324/100</f>
        <v>3.3252693889932261</v>
      </c>
      <c r="R324" s="166" t="str">
        <f>IF(OR(H324="", H325="", Q324=0), "", IF(H324&lt;H325, (H325-H324)/H324, ""))</f>
        <v/>
      </c>
      <c r="S324" s="191">
        <v>3.3391478088137321</v>
      </c>
      <c r="T324" s="208">
        <f>S324-Q324</f>
        <v>1.3878419820505972E-2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7.5106786829514203</v>
      </c>
      <c r="F325" s="128">
        <f>VLOOKUP(A325,'Tüm - Sektör'!$A:$H,6,0)</f>
        <v>0.40379992919093655</v>
      </c>
      <c r="G325" s="127">
        <f>VLOOKUP(A325,'Tüm - Sektör'!$A:$H,7,0)</f>
        <v>44.987780999999998</v>
      </c>
      <c r="H325" s="159">
        <v>118.4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3.3788876774998693</v>
      </c>
      <c r="R325" s="166" t="str">
        <f>IF(OR(H325="", H326="", Q325=0), "", IF(H325&lt;H326, (H326-H325)/H325, ""))</f>
        <v/>
      </c>
      <c r="S325" s="191">
        <v>3.3145012511680574</v>
      </c>
      <c r="T325" s="208">
        <f>S325-Q325</f>
        <v>-6.4386426331811908E-2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7.7769757771507591</v>
      </c>
      <c r="F326" s="128">
        <f>VLOOKUP(A326,'Tüm - Sektör'!$A:$H,6,0)</f>
        <v>0.25709010833556228</v>
      </c>
      <c r="G326" s="127">
        <f>VLOOKUP(A326,'Tüm - Sektör'!$A:$H,7,0)</f>
        <v>43.649664999999999</v>
      </c>
      <c r="H326" s="159">
        <v>117.9</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E326*G326/100</f>
        <v>3.3946238738574528</v>
      </c>
      <c r="R326" s="166" t="str">
        <f>IF(OR(H326="", H327="", Q326=0), "", IF(H326&lt;H327, (H327-H326)/H326, ""))</f>
        <v/>
      </c>
      <c r="S326" s="191">
        <v>3.3745881511618361</v>
      </c>
      <c r="T326" s="208">
        <f>S326-Q326</f>
        <v>-2.0035722695616709E-2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2.4159073243454938</v>
      </c>
      <c r="F327" s="128">
        <f>VLOOKUP(A327,'Tüm - Sektör'!$A:$H,6,0)</f>
        <v>5.0489181282037492E-2</v>
      </c>
      <c r="G327" s="127">
        <f>VLOOKUP(A327,'Tüm - Sektör'!$A:$H,7,0)</f>
        <v>143.01765399999999</v>
      </c>
      <c r="H327" s="159">
        <v>111</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3.4551739780930961</v>
      </c>
      <c r="R327" s="166">
        <f>IF(OR(H327="", H328="", Q327=0), "", IF(H327&lt;H328, (H328-H327)/H327, ""))</f>
        <v>2.432432432432435E-2</v>
      </c>
      <c r="S327" s="191">
        <v>3.4243242104315499</v>
      </c>
      <c r="T327" s="208">
        <f>S327-Q327</f>
        <v>-3.0849767661546235E-2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1.4900864378597924</v>
      </c>
      <c r="F328" s="128">
        <f>VLOOKUP(A328,'Tüm - Sektör'!$A:$H,6,0)</f>
        <v>1.1164974819233189E-2</v>
      </c>
      <c r="G328" s="127">
        <f>VLOOKUP(A328,'Tüm - Sektör'!$A:$H,7,0)</f>
        <v>236.099774</v>
      </c>
      <c r="H328" s="159">
        <v>113.7</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3.5180907121916203</v>
      </c>
      <c r="R328" s="166" t="str">
        <f>IF(OR(H328="", H329="", Q328=0), "", IF(H328&lt;H329, (H329-H328)/H328, ""))</f>
        <v/>
      </c>
      <c r="S328" s="191">
        <v>3.5493071337727349</v>
      </c>
      <c r="T328" s="208">
        <f>S328-Q328</f>
        <v>3.1216421581114595E-2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3.0925260911402517</v>
      </c>
      <c r="F329" s="128">
        <f>VLOOKUP(A329,'Tüm - Sektör'!$A:$H,6,0)</f>
        <v>0.21044960632455242</v>
      </c>
      <c r="G329" s="127">
        <f>VLOOKUP(A329,'Tüm - Sektör'!$A:$H,7,0)</f>
        <v>116.852366</v>
      </c>
      <c r="H329" s="159">
        <v>110.7</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E329*G329/100</f>
        <v>3.6136899066647006</v>
      </c>
      <c r="R329" s="166" t="str">
        <f>IF(OR(H329="", H330="", Q329=0), "", IF(H329&lt;H330, (H330-H329)/H329, ""))</f>
        <v/>
      </c>
      <c r="S329" s="191">
        <v>3.5942090985425192</v>
      </c>
      <c r="T329" s="208">
        <f>S329-Q329</f>
        <v>-1.9480808122181337E-2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4.3446858344757207</v>
      </c>
      <c r="F330" s="128">
        <f>VLOOKUP(A330,'Tüm - Sektör'!$A:$H,6,0)</f>
        <v>0.15927709856705211</v>
      </c>
      <c r="G330" s="127">
        <f>VLOOKUP(A330,'Tüm - Sektör'!$A:$H,7,0)</f>
        <v>87.197725000000005</v>
      </c>
      <c r="H330" s="159">
        <v>105.6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3.7884672060600946</v>
      </c>
      <c r="R330" s="166" t="str">
        <f>IF(OR(H330="", H331="", Q330=0), "", IF(H330&lt;H331, (H331-H330)/H330, ""))</f>
        <v/>
      </c>
      <c r="S330" s="191">
        <v>3.7848830365179373</v>
      </c>
      <c r="T330" s="208">
        <f>S330-Q330</f>
        <v>-3.5841695421572339E-3</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8.3323334533189346</v>
      </c>
      <c r="F331" s="128">
        <f>VLOOKUP(A331,'Tüm - Sektör'!$A:$H,6,0)</f>
        <v>0.77872275264662938</v>
      </c>
      <c r="G331" s="127">
        <f>VLOOKUP(A331,'Tüm - Sektör'!$A:$H,7,0)</f>
        <v>45.468504000000003</v>
      </c>
      <c r="H331" s="159">
        <v>105.6</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E331*G331/100</f>
        <v>3.7885873695156578</v>
      </c>
      <c r="R331" s="166" t="str">
        <f>IF(OR(H331="", H332="", Q331=0), "", IF(H331&lt;H332, (H332-H331)/H331, ""))</f>
        <v/>
      </c>
      <c r="S331" s="191">
        <v>3.7850030862900046</v>
      </c>
      <c r="T331" s="208">
        <f>S331-Q331</f>
        <v>-3.5842832256531842E-3</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0.43860416680098918</v>
      </c>
      <c r="F332" s="128">
        <f>VLOOKUP(A332,'Tüm - Sektör'!$A:$H,6,0)</f>
        <v>2.0767242746258957E-3</v>
      </c>
      <c r="G332" s="127">
        <f>VLOOKUP(A332,'Tüm - Sektör'!$A:$H,7,0)</f>
        <v>941.18174399999998</v>
      </c>
      <c r="H332" s="159">
        <v>96.9</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4.128062346354219</v>
      </c>
      <c r="R332" s="166" t="str">
        <f>IF(OR(H332="", H333="", Q332=0), "", IF(H332&lt;H333, (H333-H332)/H332, ""))</f>
        <v/>
      </c>
      <c r="S332" s="191">
        <v>4.1153214131864591</v>
      </c>
      <c r="T332" s="208">
        <f>S332-Q332</f>
        <v>-1.2740933167759927E-2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2.0700237276469782</v>
      </c>
      <c r="F333" s="128">
        <f>VLOOKUP(A333,'Tüm - Sektör'!$A:$H,6,0)</f>
        <v>2.2258319652118046E-2</v>
      </c>
      <c r="G333" s="127">
        <f>VLOOKUP(A333,'Tüm - Sektör'!$A:$H,7,0)</f>
        <v>207.02247700000001</v>
      </c>
      <c r="H333" s="159">
        <v>93.35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4.2854143954625084</v>
      </c>
      <c r="R333" s="166" t="str">
        <f>IF(OR(H333="", H334="", Q333=0), "", IF(H333&lt;H334, (H334-H333)/H333, ""))</f>
        <v/>
      </c>
      <c r="S333" s="191">
        <v>4.2877109733807632</v>
      </c>
      <c r="T333" s="208">
        <f>S333-Q333</f>
        <v>2.2965779182548829E-3</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0.3934534077651291</v>
      </c>
      <c r="F334" s="128">
        <f>VLOOKUP(A334,'Tüm - Sektör'!$A:$H,6,0)</f>
        <v>2.0585189611740115E-3</v>
      </c>
      <c r="G334" s="127">
        <f>VLOOKUP(A334,'Tüm - Sektör'!$A:$H,7,0)</f>
        <v>1095.0032759999999</v>
      </c>
      <c r="H334" s="159">
        <v>92.85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4.308327704561802</v>
      </c>
      <c r="R334" s="166" t="str">
        <f>IF(OR(H334="", H335="", Q334=0), "", IF(H334&lt;H335, (H335-H334)/H334, ""))</f>
        <v/>
      </c>
      <c r="S334" s="191">
        <v>4.2967586183519151</v>
      </c>
      <c r="T334" s="208">
        <f>S334-Q334</f>
        <v>-1.1569086209886947E-2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13.550791227447583</v>
      </c>
      <c r="F335" s="128">
        <f>VLOOKUP(A335,'Tüm - Sektör'!$A:$H,6,0)</f>
        <v>1.2785695225173217</v>
      </c>
      <c r="G335" s="127">
        <f>VLOOKUP(A335,'Tüm - Sektör'!$A:$H,7,0)</f>
        <v>32.517617000000001</v>
      </c>
      <c r="H335" s="159">
        <v>90.8</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4.4063943918110038</v>
      </c>
      <c r="R335" s="166" t="str">
        <f>IF(OR(H335="", H336="", Q335=0), "", IF(H335&lt;H336, (H336-H335)/H335, ""))</f>
        <v/>
      </c>
      <c r="S335" s="191">
        <v>4.3607695997432065</v>
      </c>
      <c r="T335" s="208">
        <f>S335-Q335</f>
        <v>-4.5624792067797237E-2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12.511744271568283</v>
      </c>
      <c r="F336" s="128">
        <f>VLOOKUP(A336,'Tüm - Sektör'!$A:$H,6,0)</f>
        <v>0.65844935554248218</v>
      </c>
      <c r="G336" s="127">
        <f>VLOOKUP(A336,'Tüm - Sektör'!$A:$H,7,0)</f>
        <v>35.457332999999998</v>
      </c>
      <c r="H336" s="159">
        <v>90.2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4.4363308304783899</v>
      </c>
      <c r="R336" s="166" t="str">
        <f>IF(OR(H336="", H337="", Q336=0), "", IF(H336&lt;H337, (H337-H336)/H336, ""))</f>
        <v/>
      </c>
      <c r="S336" s="191">
        <v>4.2479516020079702</v>
      </c>
      <c r="T336" s="208">
        <f>S336-Q336</f>
        <v>-0.18837922847041977</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3.8382752299896357</v>
      </c>
      <c r="F337" s="128">
        <f>VLOOKUP(A337,'Tüm - Sektör'!$A:$H,6,0)</f>
        <v>6.3113416279095128E-2</v>
      </c>
      <c r="G337" s="127">
        <f>VLOOKUP(A337,'Tüm - Sektör'!$A:$H,7,0)</f>
        <v>116.81877299999999</v>
      </c>
      <c r="H337" s="159">
        <v>89.25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4.4838260280368196</v>
      </c>
      <c r="R337" s="166" t="str">
        <f>IF(OR(H337="", H338="", Q337=0), "", IF(H337&lt;H338, (H338-H337)/H337, ""))</f>
        <v/>
      </c>
      <c r="S337" s="191">
        <v>4.4538839510549391</v>
      </c>
      <c r="T337" s="208">
        <f>S337-Q337</f>
        <v>-2.9942076981880561E-2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2.7482783088223171</v>
      </c>
      <c r="F338" s="128">
        <f>VLOOKUP(A338,'Tüm - Sektör'!$A:$H,6,0)</f>
        <v>8.2692689623970417E-2</v>
      </c>
      <c r="G338" s="127">
        <f>VLOOKUP(A338,'Tüm - Sektör'!$A:$H,7,0)</f>
        <v>164.20942500000001</v>
      </c>
      <c r="H338" s="159">
        <v>88.65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E338*G338/100</f>
        <v>4.5129320083168514</v>
      </c>
      <c r="R338" s="166" t="str">
        <f>IF(OR(H338="", H339="", Q338=0), "", IF(H338&lt;H339, (H339-H338)/H338, ""))</f>
        <v/>
      </c>
      <c r="S338" s="191">
        <v>4.45762030682216</v>
      </c>
      <c r="T338" s="208">
        <f>S338-Q338</f>
        <v>-5.5311701494691334E-2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0.92809632940375186</v>
      </c>
      <c r="F339" s="128">
        <f>VLOOKUP(A339,'Tüm - Sektör'!$A:$H,6,0)</f>
        <v>1.7715584284064736E-3</v>
      </c>
      <c r="G339" s="127">
        <f>VLOOKUP(A339,'Tüm - Sektör'!$A:$H,7,0)</f>
        <v>495.63727299999999</v>
      </c>
      <c r="H339" s="159">
        <v>86.65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4.5999913378698531</v>
      </c>
      <c r="R339" s="166" t="str">
        <f>IF(OR(H339="", H340="", Q339=0), "", IF(H339&lt;H340, (H340-H339)/H339, ""))</f>
        <v/>
      </c>
      <c r="S339" s="191">
        <v>4.586757760948478</v>
      </c>
      <c r="T339" s="208">
        <f>S339-Q339</f>
        <v>-1.3233576921375168E-2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3.6964355980089949</v>
      </c>
      <c r="F340" s="128">
        <f>VLOOKUP(A340,'Tüm - Sektör'!$A:$H,6,0)</f>
        <v>0.13654583971291837</v>
      </c>
      <c r="G340" s="127">
        <f>VLOOKUP(A340,'Tüm - Sektör'!$A:$H,7,0)</f>
        <v>127.238255</v>
      </c>
      <c r="H340" s="159">
        <v>85.05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4.7032801521054601</v>
      </c>
      <c r="R340" s="166" t="str">
        <f>IF(OR(H340="", H341="", Q340=0), "", IF(H340&lt;H341, (H341-H340)/H340, ""))</f>
        <v/>
      </c>
      <c r="S340" s="191">
        <v>4.7199289314049482</v>
      </c>
      <c r="T340" s="208">
        <f>S340-Q340</f>
        <v>1.6648779299488048E-2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12.354620096667489</v>
      </c>
      <c r="F341" s="128">
        <f>VLOOKUP(A341,'Tüm - Sektör'!$A:$H,6,0)</f>
        <v>0.94166311712404638</v>
      </c>
      <c r="G341" s="127">
        <f>VLOOKUP(A341,'Tüm - Sektör'!$A:$H,7,0)</f>
        <v>40.501919000000001</v>
      </c>
      <c r="H341" s="159">
        <v>79.95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5.0038582243099885</v>
      </c>
      <c r="R341" s="166" t="str">
        <f>IF(OR(H341="", H342="", Q341=0), "", IF(H341&lt;H342, (H342-H341)/H341, ""))</f>
        <v/>
      </c>
      <c r="S341" s="191">
        <v>4.8936815294627953</v>
      </c>
      <c r="T341" s="208">
        <f>S341-Q341</f>
        <v>-0.11017669484719317</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291</v>
      </c>
      <c r="B342" s="136" t="s">
        <v>287</v>
      </c>
      <c r="C342" s="137">
        <v>16001001473</v>
      </c>
      <c r="D342" s="137">
        <v>194529076</v>
      </c>
      <c r="E342" s="128">
        <f>VLOOKUP(A342,'Tüm - Sektör'!$A:$H,5,0)</f>
        <v>9.0291016396464112</v>
      </c>
      <c r="F342" s="128">
        <f>VLOOKUP(A342,'Tüm - Sektör'!$A:$H,6,0)</f>
        <v>0.55256163985421825</v>
      </c>
      <c r="G342" s="127">
        <f>VLOOKUP(A342,'Tüm - Sektör'!$A:$H,7,0)</f>
        <v>55.665987999999999</v>
      </c>
      <c r="H342" s="159">
        <v>79.599999999999994</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5.0261386352333748</v>
      </c>
      <c r="R342" s="166" t="str">
        <f>IF(OR(H342="", H343="", Q342=0), "", IF(H342&lt;H343, (H343-H342)/H342, ""))</f>
        <v/>
      </c>
      <c r="S342" s="191">
        <v>4.7770822133083763</v>
      </c>
      <c r="T342" s="208">
        <f>S342-Q342</f>
        <v>-0.24905642192499844</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2.1499854143126855</v>
      </c>
      <c r="F343" s="128">
        <f>VLOOKUP(A343,'Tüm - Sektör'!$A:$H,6,0)</f>
        <v>2.1644134568376494E-2</v>
      </c>
      <c r="G343" s="127">
        <f>VLOOKUP(A343,'Tüm - Sektör'!$A:$H,7,0)</f>
        <v>238.53873200000001</v>
      </c>
      <c r="H343" s="159">
        <v>78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E343*G343/100</f>
        <v>5.1285479454864262</v>
      </c>
      <c r="R343" s="166" t="str">
        <f>IF(OR(H343="", H344="", Q343=0), "", IF(H343&lt;H344, (H344-H343)/H343, ""))</f>
        <v/>
      </c>
      <c r="S343" s="191">
        <v>5.0286202356749383</v>
      </c>
      <c r="T343" s="208">
        <f>S343-Q343</f>
        <v>-9.9927709811487908E-2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235</v>
      </c>
      <c r="B344" s="131" t="s">
        <v>233</v>
      </c>
      <c r="C344" s="132">
        <v>83438856000</v>
      </c>
      <c r="D344" s="132">
        <v>2798078602</v>
      </c>
      <c r="E344" s="128">
        <f>VLOOKUP(A344,'Tüm - Sektör'!$A:$H,5,0)</f>
        <v>0.62565266209705128</v>
      </c>
      <c r="F344" s="128">
        <f>VLOOKUP(A344,'Tüm - Sektör'!$A:$H,6,0)</f>
        <v>2.9039063042943579E-3</v>
      </c>
      <c r="G344" s="127">
        <f>VLOOKUP(A344,'Tüm - Sektör'!$A:$H,7,0)</f>
        <v>821.38268200000005</v>
      </c>
      <c r="H344" s="159">
        <v>77.849999999999994</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E344*G344/100</f>
        <v>5.1390026159371578</v>
      </c>
      <c r="R344" s="166" t="str">
        <f>IF(OR(H344="", H345="", Q344=0), "", IF(H344&lt;H345, (H345-H344)/H344, ""))</f>
        <v/>
      </c>
      <c r="S344" s="191">
        <v>5.0996985806336212</v>
      </c>
      <c r="T344" s="208">
        <f>S344-Q344</f>
        <v>-3.9304035303536544E-2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0.85274418160154575</v>
      </c>
      <c r="F345" s="128">
        <f>VLOOKUP(A345,'Tüm - Sektör'!$A:$H,6,0)</f>
        <v>3.1974917155303943E-3</v>
      </c>
      <c r="G345" s="127">
        <f>VLOOKUP(A345,'Tüm - Sektör'!$A:$H,7,0)</f>
        <v>620.28678500000001</v>
      </c>
      <c r="H345" s="159">
        <v>75.650000000000006</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5.2894594683307901</v>
      </c>
      <c r="R345" s="166" t="str">
        <f>IF(OR(H345="", H346="", Q345=0), "", IF(H345&lt;H346, (H346-H345)/H345, ""))</f>
        <v/>
      </c>
      <c r="S345" s="191">
        <v>5.2170483543575514</v>
      </c>
      <c r="T345" s="208">
        <f>S345-Q345</f>
        <v>-7.2411113973238628E-2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460</v>
      </c>
      <c r="B346" s="136" t="s">
        <v>375</v>
      </c>
      <c r="C346" s="137">
        <v>12170740000</v>
      </c>
      <c r="D346" s="137">
        <v>660000000</v>
      </c>
      <c r="E346" s="128">
        <f>VLOOKUP(A346,'Tüm - Sektör'!$A:$H,5,0)</f>
        <v>2.1190793208526664</v>
      </c>
      <c r="F346" s="128">
        <f>VLOOKUP(A346,'Tüm - Sektör'!$A:$H,6,0)</f>
        <v>3.8683448719471825E-2</v>
      </c>
      <c r="G346" s="127">
        <f>VLOOKUP(A346,'Tüm - Sektör'!$A:$H,7,0)</f>
        <v>252.20048299999999</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5.3443282823435432</v>
      </c>
      <c r="R346" s="166" t="str">
        <f>IF(OR(H346="", H347="", Q346=0), "", IF(H346&lt;H347, (H347-H346)/H346, ""))</f>
        <v/>
      </c>
      <c r="S346" s="191">
        <v>5.3443282823435432</v>
      </c>
      <c r="T346" s="208">
        <f>S346-Q346</f>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17.149090492897574</v>
      </c>
      <c r="F347" s="128">
        <f>VLOOKUP(A347,'Tüm - Sektör'!$A:$H,6,0)</f>
        <v>0.73953902122178039</v>
      </c>
      <c r="G347" s="127">
        <f>VLOOKUP(A347,'Tüm - Sektör'!$A:$H,7,0)</f>
        <v>31.206356</v>
      </c>
      <c r="H347" s="159">
        <v>74.8</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5.3516062299757721</v>
      </c>
      <c r="R347" s="166" t="str">
        <f>IF(OR(H347="", H348="", Q347=0), "", IF(H347&lt;H348, (H348-H347)/H347, ""))</f>
        <v/>
      </c>
      <c r="S347" s="191">
        <v>5.2775233487434106</v>
      </c>
      <c r="T347" s="208">
        <f>S347-Q347</f>
        <v>-7.4082881232361508E-2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0.20223766266329127</v>
      </c>
      <c r="F348" s="128">
        <f>VLOOKUP(A348,'Tüm - Sektör'!$A:$H,6,0)</f>
        <v>5.555979743497013E-4</v>
      </c>
      <c r="G348" s="127">
        <f>VLOOKUP(A348,'Tüm - Sektör'!$A:$H,7,0)</f>
        <v>2764.7628810000001</v>
      </c>
      <c r="H348" s="159">
        <v>71.55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5.5913918287166737</v>
      </c>
      <c r="R348" s="166" t="str">
        <f>IF(OR(H348="", H349="", Q348=0), "", IF(H348&lt;H349, (H349-H348)/H348, ""))</f>
        <v/>
      </c>
      <c r="S348" s="191">
        <v>5.5181253150990059</v>
      </c>
      <c r="T348" s="208">
        <f>S348-Q348</f>
        <v>-7.3266513617667783E-2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1.4025284783407528</v>
      </c>
      <c r="F349" s="128">
        <f>VLOOKUP(A349,'Tüm - Sektör'!$A:$H,6,0)</f>
        <v>5.3126078725028517E-2</v>
      </c>
      <c r="G349" s="127">
        <f>VLOOKUP(A349,'Tüm - Sektör'!$A:$H,7,0)</f>
        <v>398.89761299999998</v>
      </c>
      <c r="H349" s="159">
        <v>71.5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5.5946526217464854</v>
      </c>
      <c r="R349" s="166" t="str">
        <f>IF(OR(H349="", H350="", Q349=0), "", IF(H349&lt;H350, (H350-H349)/H349, ""))</f>
        <v/>
      </c>
      <c r="S349" s="191">
        <v>5.6261274606873926</v>
      </c>
      <c r="T349" s="208">
        <f>S349-Q349</f>
        <v>3.147483894090719E-2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17.129699575902901</v>
      </c>
      <c r="F350" s="128">
        <f>VLOOKUP(A350,'Tüm - Sektör'!$A:$H,6,0)</f>
        <v>2.0404645117216083</v>
      </c>
      <c r="G350" s="127">
        <f>VLOOKUP(A350,'Tüm - Sektör'!$A:$H,7,0)</f>
        <v>32.987870999999998</v>
      </c>
      <c r="H350" s="159">
        <v>70.8</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5.6507231987863964</v>
      </c>
      <c r="R350" s="166" t="str">
        <f>IF(OR(H350="", H351="", Q350=0), "", IF(H350&lt;H351, (H351-H350)/H350, ""))</f>
        <v/>
      </c>
      <c r="S350" s="191">
        <v>5.5720223185804567</v>
      </c>
      <c r="T350" s="208">
        <f>S350-Q350</f>
        <v>-7.8700880205939683E-2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3.7644676502940877</v>
      </c>
      <c r="F351" s="128">
        <f>VLOOKUP(A351,'Tüm - Sektör'!$A:$H,6,0)</f>
        <v>7.6298445729724801E-2</v>
      </c>
      <c r="G351" s="127">
        <f>VLOOKUP(A351,'Tüm - Sektör'!$A:$H,7,0)</f>
        <v>150.89256599999999</v>
      </c>
      <c r="H351" s="159">
        <v>70.45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5.6803018337686551</v>
      </c>
      <c r="R351" s="166" t="str">
        <f>IF(OR(H351="", H352="", Q351=0), "", IF(H351&lt;H352, (H352-H351)/H351, ""))</f>
        <v/>
      </c>
      <c r="S351" s="191">
        <v>5.5890679356005828</v>
      </c>
      <c r="T351" s="208">
        <f>S351-Q351</f>
        <v>-9.1233898168072258E-2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23.616846739981955</v>
      </c>
      <c r="F352" s="128">
        <f>VLOOKUP(A352,'Tüm - Sektör'!$A:$H,6,0)</f>
        <v>3.8874120632503963</v>
      </c>
      <c r="G352" s="127">
        <f>VLOOKUP(A352,'Tüm - Sektör'!$A:$H,7,0)</f>
        <v>24.411895999999999</v>
      </c>
      <c r="H352" s="159">
        <v>69.400000000000006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5.7653200646437845</v>
      </c>
      <c r="R352" s="166" t="str">
        <f>IF(OR(H352="", H353="", Q352=0), "", IF(H352&lt;H353, (H353-H352)/H352, ""))</f>
        <v/>
      </c>
      <c r="S352" s="191">
        <v>5.7405052006639696</v>
      </c>
      <c r="T352" s="208">
        <f>S352-Q352</f>
        <v>-2.4814863979814916E-2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11.547992852023382</v>
      </c>
      <c r="F353" s="128">
        <f>VLOOKUP(A353,'Tüm - Sektör'!$A:$H,6,0)</f>
        <v>1.2497827761930067</v>
      </c>
      <c r="G353" s="127">
        <f>VLOOKUP(A353,'Tüm - Sektör'!$A:$H,7,0)</f>
        <v>51.506743</v>
      </c>
      <c r="H353" s="159">
        <v>67.25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5.9479949999500539</v>
      </c>
      <c r="R353" s="166" t="str">
        <f>IF(OR(H353="", H354="", Q353=0), "", IF(H353&lt;H354, (H354-H353)/H353, ""))</f>
        <v/>
      </c>
      <c r="S353" s="191">
        <v>5.8737542400387834</v>
      </c>
      <c r="T353" s="208">
        <f>S353-Q353</f>
        <v>-7.4240759911270437E-2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9.9486991397134766E-2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E354*G354/100</f>
        <v>5.9526866550928368</v>
      </c>
      <c r="R354" s="166" t="str">
        <f>IF(OR(H354="", H355="", Q354=0), "", IF(H354&lt;H355, (H355-H354)/H354, ""))</f>
        <v/>
      </c>
      <c r="S354" s="191">
        <v>5.9526866550928368</v>
      </c>
      <c r="T354" s="208">
        <f>S354-Q354</f>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28.827997751416174</v>
      </c>
      <c r="F355" s="128">
        <f>VLOOKUP(A355,'Tüm - Sektör'!$A:$H,6,0)</f>
        <v>2.7299240294901681</v>
      </c>
      <c r="G355" s="127">
        <f>VLOOKUP(A355,'Tüm - Sektör'!$A:$H,7,0)</f>
        <v>21.20458</v>
      </c>
      <c r="H355" s="159">
        <v>65.45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6.1128558455972435</v>
      </c>
      <c r="R355" s="166" t="str">
        <f>IF(OR(H355="", H356="", Q355=0), "", IF(H355&lt;H356, (H356-H355)/H355, ""))</f>
        <v/>
      </c>
      <c r="S355" s="191">
        <v>6.1362947100358838</v>
      </c>
      <c r="T355" s="208">
        <f>S355-Q355</f>
        <v>2.3438864438640294E-2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4.1488899158832018</v>
      </c>
      <c r="F356" s="128">
        <f>VLOOKUP(A356,'Tüm - Sektör'!$A:$H,6,0)</f>
        <v>3.9279431156290665E-2</v>
      </c>
      <c r="G356" s="127">
        <f>VLOOKUP(A356,'Tüm - Sektör'!$A:$H,7,0)</f>
        <v>152.95793800000001</v>
      </c>
      <c r="H356" s="159">
        <v>63.05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6.3460564652248808</v>
      </c>
      <c r="R356" s="166" t="str">
        <f>IF(OR(H356="", H357="", Q356=0), "", IF(H356&lt;H357, (H357-H356)/H356, ""))</f>
        <v/>
      </c>
      <c r="S356" s="191">
        <v>6.1890001567274346</v>
      </c>
      <c r="T356" s="208">
        <f>S356-Q356</f>
        <v>-0.15705630849744612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13.858810878495404</v>
      </c>
      <c r="F357" s="128">
        <f>VLOOKUP(A357,'Tüm - Sektör'!$A:$H,6,0)</f>
        <v>0.55219001271025692</v>
      </c>
      <c r="G357" s="127">
        <f>VLOOKUP(A357,'Tüm - Sektör'!$A:$H,7,0)</f>
        <v>46.332011000000001</v>
      </c>
      <c r="H357" s="159">
        <v>62.3</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6.4210657806936879</v>
      </c>
      <c r="R357" s="166" t="str">
        <f>IF(OR(H357="", H358="", Q357=0), "", IF(H357&lt;H358, (H358-H357)/H357, ""))</f>
        <v/>
      </c>
      <c r="S357" s="191">
        <v>6.5258139989758028</v>
      </c>
      <c r="T357" s="208">
        <f>S357-Q357</f>
        <v>0.10474821828211489</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15.293373529977519</v>
      </c>
      <c r="F358" s="128">
        <f>VLOOKUP(A358,'Tüm - Sektör'!$A:$H,6,0)</f>
        <v>1.0622242424016335</v>
      </c>
      <c r="G358" s="127">
        <f>VLOOKUP(A358,'Tüm - Sektör'!$A:$H,7,0)</f>
        <v>44.275882000000003</v>
      </c>
      <c r="H358" s="159">
        <v>59.1</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6.771276017952081</v>
      </c>
      <c r="R358" s="166" t="str">
        <f>IF(OR(H358="", H359="", Q358=0), "", IF(H358&lt;H359, (H359-H358)/H358, ""))</f>
        <v/>
      </c>
      <c r="S358" s="191">
        <v>6.4702087738232503</v>
      </c>
      <c r="T358" s="208">
        <f>S358-Q358</f>
        <v>-0.30106724412883068</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10.475961099773086</v>
      </c>
      <c r="F359" s="128">
        <f>VLOOKUP(A359,'Tüm - Sektör'!$A:$H,6,0)</f>
        <v>0.33089411275298136</v>
      </c>
      <c r="G359" s="127">
        <f>VLOOKUP(A359,'Tüm - Sektör'!$A:$H,7,0)</f>
        <v>65.829008000000002</v>
      </c>
      <c r="H359" s="159">
        <v>58.05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6.8962212704465129</v>
      </c>
      <c r="R359" s="166" t="str">
        <f>IF(OR(H359="", H360="", Q359=0), "", IF(H359&lt;H360, (H360-H359)/H359, ""))</f>
        <v/>
      </c>
      <c r="S359" s="191">
        <v>7.0604170149809526</v>
      </c>
      <c r="T359" s="208">
        <f>S359-Q359</f>
        <v>0.16419574453443975</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v>
      </c>
      <c r="B360" s="136" t="s">
        <v>352</v>
      </c>
      <c r="C360" s="137">
        <v>38132118898</v>
      </c>
      <c r="D360" s="137">
        <v>593290008</v>
      </c>
      <c r="E360" s="128">
        <f>VLOOKUP(A360,'Tüm - Sektör'!$A:$H,5,0)</f>
        <v>2.8012779474144831</v>
      </c>
      <c r="F360" s="128">
        <f>VLOOKUP(A360,'Tüm - Sektör'!$A:$H,6,0)</f>
        <v>8.2835083154851497E-2</v>
      </c>
      <c r="G360" s="127">
        <f>VLOOKUP(A360,'Tüm - Sektör'!$A:$H,7,0)</f>
        <v>248.81611699999999</v>
      </c>
      <c r="H360" s="159">
        <v>57.4</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6.9700310151340181</v>
      </c>
      <c r="R360" s="166" t="str">
        <f>IF(OR(H360="", H361="", Q360=0), "", IF(H360&lt;H361, (H361-H360)/H360, ""))</f>
        <v/>
      </c>
      <c r="S360" s="191">
        <v>6.9458295185536905</v>
      </c>
      <c r="T360" s="208">
        <f>S360-Q360</f>
        <v>-2.4201496580327664E-2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2.9265812296111311</v>
      </c>
      <c r="F361" s="128">
        <f>VLOOKUP(A361,'Tüm - Sektör'!$A:$H,6,0)</f>
        <v>0.21366105424823614</v>
      </c>
      <c r="G361" s="127">
        <f>VLOOKUP(A361,'Tüm - Sektör'!$A:$H,7,0)</f>
        <v>239.36703</v>
      </c>
      <c r="H361" s="159">
        <v>57.1</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7.005270569857645</v>
      </c>
      <c r="R361" s="166" t="str">
        <f>IF(OR(H361="", H362="", Q361=0), "", IF(H361&lt;H362, (H362-H361)/H361, ""))</f>
        <v/>
      </c>
      <c r="S361" s="191">
        <v>6.9747332090474545</v>
      </c>
      <c r="T361" s="208">
        <f>S361-Q361</f>
        <v>-3.0537360810190428E-2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8.4286295259106598</v>
      </c>
      <c r="F362" s="128">
        <f>VLOOKUP(A362,'Tüm - Sektör'!$A:$H,6,0)</f>
        <v>0.38311952390503001</v>
      </c>
      <c r="G362" s="127">
        <f>VLOOKUP(A362,'Tüm - Sektör'!$A:$H,7,0)</f>
        <v>86.717521000000005</v>
      </c>
      <c r="H362" s="159">
        <v>54.75</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7.3090985791437779</v>
      </c>
      <c r="R362" s="166" t="str">
        <f>IF(OR(H362="", H363="", Q362=0), "", IF(H362&lt;H363, (H363-H362)/H362, ""))</f>
        <v/>
      </c>
      <c r="S362" s="191">
        <v>7.2495135363790189</v>
      </c>
      <c r="T362" s="208">
        <f>S362-Q362</f>
        <v>-5.9585042764759066E-2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4.9970848256398428</v>
      </c>
      <c r="F363" s="128">
        <f>VLOOKUP(A363,'Tüm - Sektör'!$A:$H,6,0)</f>
        <v>3.2511937707481085E-2</v>
      </c>
      <c r="G363" s="127">
        <f>VLOOKUP(A363,'Tüm - Sektör'!$A:$H,7,0)</f>
        <v>147.02876900000001</v>
      </c>
      <c r="H363" s="159">
        <v>54.55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E363*G363/100</f>
        <v>7.3471523050240579</v>
      </c>
      <c r="R363" s="166" t="str">
        <f>IF(OR(H363="", H364="", Q363=0), "", IF(H363&lt;H364, (H364-H363)/H363, ""))</f>
        <v/>
      </c>
      <c r="S363" s="191">
        <v>7.3136342744354446</v>
      </c>
      <c r="T363" s="208">
        <f>S363-Q363</f>
        <v>-3.3518030588613357E-2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711</v>
      </c>
      <c r="B364" s="136" t="s">
        <v>695</v>
      </c>
      <c r="C364" s="137">
        <v>4247524000</v>
      </c>
      <c r="D364" s="137">
        <v>139700000</v>
      </c>
      <c r="E364" s="128">
        <f>VLOOKUP(A364,'Tüm - Sektör'!$A:$H,5,0)</f>
        <v>29.622931007212429</v>
      </c>
      <c r="F364" s="128">
        <f>VLOOKUP(A364,'Tüm - Sektör'!$A:$H,6,0)</f>
        <v>3.5223712662887521</v>
      </c>
      <c r="G364" s="127">
        <f>VLOOKUP(A364,'Tüm - Sektör'!$A:$H,7,0)</f>
        <v>26.359023000000001</v>
      </c>
      <c r="H364" s="159">
        <v>51.25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7.808315197465256</v>
      </c>
      <c r="R364" s="166" t="str">
        <f>IF(OR(H364="", H365="", Q364=0), "", IF(H364&lt;H365, (H365-H364)/H364, ""))</f>
        <v/>
      </c>
      <c r="S364" s="191">
        <v>7.7403511386865445</v>
      </c>
      <c r="T364" s="208">
        <f>S364-Q364</f>
        <v>-6.7964058778711589E-2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1.6892077362335904</v>
      </c>
      <c r="F365" s="128">
        <f>VLOOKUP(A365,'Tüm - Sektör'!$A:$H,6,0)</f>
        <v>9.6526156356205161E-3</v>
      </c>
      <c r="G365" s="127">
        <f>VLOOKUP(A365,'Tüm - Sektör'!$A:$H,7,0)</f>
        <v>463.44384700000001</v>
      </c>
      <c r="H365" s="159">
        <v>51.1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7.8285293166225642</v>
      </c>
      <c r="R365" s="166" t="str">
        <f>IF(OR(H365="", H366="", Q365=0), "", IF(H365&lt;H366, (H366-H365)/H365, ""))</f>
        <v/>
      </c>
      <c r="S365" s="191">
        <v>7.8285293166225642</v>
      </c>
      <c r="T365" s="208">
        <f>S365-Q365</f>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0.82873305814081555</v>
      </c>
      <c r="F366" s="128">
        <f>VLOOKUP(A366,'Tüm - Sektör'!$A:$H,6,0)</f>
        <v>5.1755382241424862E-3</v>
      </c>
      <c r="G366" s="127">
        <f>VLOOKUP(A366,'Tüm - Sektör'!$A:$H,7,0)</f>
        <v>948.26043000000004</v>
      </c>
      <c r="H366" s="159">
        <v>50.9</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7.8585476606782478</v>
      </c>
      <c r="R366" s="166" t="str">
        <f>IF(OR(H366="", H367="", Q366=0), "", IF(H366&lt;H367, (H367-H366)/H366, ""))</f>
        <v/>
      </c>
      <c r="S366" s="191">
        <v>7.8817748951433062</v>
      </c>
      <c r="T366" s="208">
        <f>S366-Q366</f>
        <v>2.3227234465058366E-2</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1.3342147239139899</v>
      </c>
      <c r="F367" s="128">
        <f>VLOOKUP(A367,'Tüm - Sektör'!$A:$H,6,0)</f>
        <v>4.642505043001989E-3</v>
      </c>
      <c r="G367" s="127">
        <f>VLOOKUP(A367,'Tüm - Sektör'!$A:$H,7,0)</f>
        <v>606.51760000000002</v>
      </c>
      <c r="H367" s="159">
        <v>49.44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8.0922471223297574</v>
      </c>
      <c r="R367" s="166" t="str">
        <f>IF(OR(H367="", H368="", Q367=0), "", IF(H367&lt;H368, (H368-H367)/H367, ""))</f>
        <v/>
      </c>
      <c r="S367" s="191">
        <v>8.0922471223297574</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1.4274645317887786</v>
      </c>
      <c r="F368" s="128">
        <f>VLOOKUP(A368,'Tüm - Sektör'!$A:$H,6,0)</f>
        <v>1.4565964610089579E-2</v>
      </c>
      <c r="G368" s="127">
        <f>VLOOKUP(A368,'Tüm - Sektör'!$A:$H,7,0)</f>
        <v>580.533368</v>
      </c>
      <c r="H368" s="159">
        <v>48.28</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8.286907923398827</v>
      </c>
      <c r="R368" s="166" t="str">
        <f>IF(OR(H368="", H369="", Q368=0), "", IF(H368&lt;H369, (H369-H368)/H368, ""))</f>
        <v/>
      </c>
      <c r="S368" s="191">
        <v>8.0275263752346575</v>
      </c>
      <c r="T368" s="208">
        <f>S368-Q368</f>
        <v>-0.25938154816416947</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11.703076550499217</v>
      </c>
      <c r="F369" s="128">
        <f>VLOOKUP(A369,'Tüm - Sektör'!$A:$H,6,0)</f>
        <v>0.995362705866777</v>
      </c>
      <c r="G369" s="127">
        <f>VLOOKUP(A369,'Tüm - Sektör'!$A:$H,7,0)</f>
        <v>71.434415000000001</v>
      </c>
      <c r="H369" s="159">
        <v>47.86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8.3600242708512944</v>
      </c>
      <c r="R369" s="166" t="str">
        <f>IF(OR(H369="", H370="", Q369=0), "", IF(H369&lt;H370, (H370-H369)/H369, ""))</f>
        <v/>
      </c>
      <c r="S369" s="191">
        <v>8.4769229153165888</v>
      </c>
      <c r="T369" s="208">
        <f>S369-Q369</f>
        <v>0.11689864446529441</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23.793059012687031</v>
      </c>
      <c r="F370" s="128">
        <f>VLOOKUP(A370,'Tüm - Sektör'!$A:$H,6,0)</f>
        <v>2.0088702307233226</v>
      </c>
      <c r="G370" s="127">
        <f>VLOOKUP(A370,'Tüm - Sektör'!$A:$H,7,0)</f>
        <v>36.397486000000001</v>
      </c>
      <c r="H370" s="159">
        <v>46.2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8.6600753231145013</v>
      </c>
      <c r="R370" s="166" t="str">
        <f>IF(OR(H370="", H371="", Q370=0), "", IF(H370&lt;H371, (H371-H370)/H370, ""))</f>
        <v/>
      </c>
      <c r="S370" s="191">
        <v>8.5636874984565488</v>
      </c>
      <c r="T370" s="208">
        <f>S370-Q370</f>
        <v>-9.6387824657952592E-2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465</v>
      </c>
      <c r="B371" s="131" t="s">
        <v>618</v>
      </c>
      <c r="C371" s="132">
        <v>15819301983</v>
      </c>
      <c r="D371" s="132">
        <v>2070000000</v>
      </c>
      <c r="E371" s="128">
        <f>VLOOKUP(A371,'Tüm - Sektör'!$A:$H,5,0)</f>
        <v>1.6869567754574295</v>
      </c>
      <c r="F371" s="128">
        <f>VLOOKUP(A371,'Tüm - Sektör'!$A:$H,6,0)</f>
        <v>4.5706952551267327E-3</v>
      </c>
      <c r="G371" s="127">
        <f>VLOOKUP(A371,'Tüm - Sektör'!$A:$H,7,0)</f>
        <v>515.12446699999998</v>
      </c>
      <c r="H371" s="159">
        <v>46.04</v>
      </c>
      <c r="I371" s="133" t="e">
        <f>VLOOKUP(A371,'Tüm - Sektör'!$A:$H,9,0)</f>
        <v>#REF!</v>
      </c>
      <c r="J371" s="132" t="e">
        <f>VLOOKUP(A371,'Tüm - Sektör'!$A:$H,10,0)</f>
        <v>#REF!</v>
      </c>
      <c r="K371" s="133" t="e">
        <f>VLOOKUP(A371,'Tüm - Sektör'!$A:$H,11,0)</f>
        <v>#REF!</v>
      </c>
      <c r="L371" s="133" t="e">
        <f>VLOOKUP(A371,'Tüm - Sektör'!$A:$H,12,0)</f>
        <v>#REF!</v>
      </c>
      <c r="M371" s="133" t="e">
        <f>VLOOKUP(A371,'Tüm - Sektör'!$A:$H,13,0)</f>
        <v>#REF!</v>
      </c>
      <c r="N371" s="134" t="e">
        <f>VLOOKUP(A371,'Tüm - Sektör'!$A:$H,14,0)</f>
        <v>#REF!</v>
      </c>
      <c r="O371" s="135" t="e">
        <f>VLOOKUP(A371,'Tüm - Sektör'!$A:$H,15,0)</f>
        <v>#REF!</v>
      </c>
      <c r="P371" s="153" t="e">
        <f>VLOOKUP(A371,'Tüm - Sektör'!$A:$H,16,0)</f>
        <v>#REF!</v>
      </c>
      <c r="Q371" s="158">
        <f>E371*G371/100</f>
        <v>8.6899270980954704</v>
      </c>
      <c r="R371" s="166" t="str">
        <f>IF(OR(H371="", H372="", Q371=0), "", IF(H371&lt;H372, (H372-H371)/H371, ""))</f>
        <v/>
      </c>
      <c r="S371" s="191">
        <v>8.6861537906277775</v>
      </c>
      <c r="T371" s="208">
        <f>S371-Q371</f>
        <v>-3.7733074676928879E-3</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3.3765959691885619</v>
      </c>
      <c r="F372" s="128">
        <f>VLOOKUP(A372,'Tüm - Sektör'!$A:$H,6,0)</f>
        <v>0.2558027249385274</v>
      </c>
      <c r="G372" s="127">
        <f>VLOOKUP(A372,'Tüm - Sektör'!$A:$H,7,0)</f>
        <v>263.25921499999998</v>
      </c>
      <c r="H372" s="159">
        <v>45</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8.8892000422074489</v>
      </c>
      <c r="R372" s="166" t="str">
        <f>IF(OR(H372="", H373="", Q372=0), "", IF(H372&lt;H373, (H373-H372)/H372, ""))</f>
        <v/>
      </c>
      <c r="S372" s="191">
        <v>8.8892000422074489</v>
      </c>
      <c r="T372" s="208">
        <f>S372-Q372</f>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8.9132994449688443</v>
      </c>
      <c r="F373" s="128">
        <f>VLOOKUP(A373,'Tüm - Sektör'!$A:$H,6,0)</f>
        <v>0.38753475847690627</v>
      </c>
      <c r="G373" s="127">
        <f>VLOOKUP(A373,'Tüm - Sektör'!$A:$H,7,0)</f>
        <v>101.92848499999999</v>
      </c>
      <c r="H373" s="159">
        <v>44.04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9.0851910877701521</v>
      </c>
      <c r="R373" s="166" t="str">
        <f>IF(OR(H373="", H374="", Q373=0), "", IF(H373&lt;H374, (H374-H373)/H373, ""))</f>
        <v/>
      </c>
      <c r="S373" s="191">
        <v>8.8795342988326116</v>
      </c>
      <c r="T373" s="208">
        <f>S373-Q373</f>
        <v>-0.20565678893754047</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8.5303735894174242</v>
      </c>
      <c r="F374" s="128">
        <f>VLOOKUP(A374,'Tüm - Sektör'!$A:$H,6,0)</f>
        <v>0.27696018147459167</v>
      </c>
      <c r="G374" s="127">
        <f>VLOOKUP(A374,'Tüm - Sektör'!$A:$H,7,0)</f>
        <v>106.98084299999999</v>
      </c>
      <c r="H374" s="159">
        <v>43.84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9.1258655770081187</v>
      </c>
      <c r="R374" s="166" t="str">
        <f>IF(OR(H374="", H375="", Q374=0), "", IF(H374&lt;H375, (H375-H374)/H374, ""))</f>
        <v/>
      </c>
      <c r="S374" s="191">
        <v>9.05153726009131</v>
      </c>
      <c r="T374" s="208">
        <f>S374-Q374</f>
        <v>-7.4328316916808745E-2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10.764276088870036</v>
      </c>
      <c r="F375" s="128">
        <f>VLOOKUP(A375,'Tüm - Sektör'!$A:$H,6,0)</f>
        <v>0.90266466154046421</v>
      </c>
      <c r="G375" s="127">
        <f>VLOOKUP(A375,'Tüm - Sektör'!$A:$H,7,0)</f>
        <v>85.702517999999998</v>
      </c>
      <c r="H375" s="159">
        <v>43.36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E375*G375/100</f>
        <v>9.2252556526335372</v>
      </c>
      <c r="R375" s="166" t="str">
        <f>IF(OR(H375="", H376="", Q375=0), "", IF(H375&lt;H376, (H376-H375)/H375, ""))</f>
        <v/>
      </c>
      <c r="S375" s="191">
        <v>9.0581314560278585</v>
      </c>
      <c r="T375" s="208">
        <f>S375-Q375</f>
        <v>-0.16712419660567868</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2.1646108436585392</v>
      </c>
      <c r="F376" s="128">
        <f>VLOOKUP(A376,'Tüm - Sektör'!$A:$H,6,0)</f>
        <v>5.3236322111596339E-2</v>
      </c>
      <c r="G376" s="127">
        <f>VLOOKUP(A376,'Tüm - Sektör'!$A:$H,7,0)</f>
        <v>426.23041999999998</v>
      </c>
      <c r="H376" s="159">
        <v>43.36</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9.226229890291334</v>
      </c>
      <c r="R376" s="166" t="str">
        <f>IF(OR(H376="", H377="", Q376=0), "", IF(H376&lt;H377, (H377-H376)/H376, ""))</f>
        <v/>
      </c>
      <c r="S376" s="191">
        <v>9.1293776367647705</v>
      </c>
      <c r="T376" s="208">
        <f>S376-Q376</f>
        <v>-9.6852253526563459E-2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8.3900500718188287</v>
      </c>
      <c r="F377" s="128">
        <f>VLOOKUP(A377,'Tüm - Sektör'!$A:$H,6,0)</f>
        <v>0.3995261938961347</v>
      </c>
      <c r="G377" s="127">
        <f>VLOOKUP(A377,'Tüm - Sektör'!$A:$H,7,0)</f>
        <v>111.62364100000001</v>
      </c>
      <c r="H377" s="159">
        <v>42.72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9.3652793718872918</v>
      </c>
      <c r="R377" s="166" t="str">
        <f>IF(OR(H377="", H378="", Q377=0), "", IF(H377&lt;H378, (H378-H377)/H377, ""))</f>
        <v/>
      </c>
      <c r="S377" s="191">
        <v>9.3784513541262342</v>
      </c>
      <c r="T377" s="208">
        <f>S377-Q377</f>
        <v>1.3171982238942448E-2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207</v>
      </c>
      <c r="B378" s="126" t="s">
        <v>200</v>
      </c>
      <c r="C378" s="127">
        <v>63934093295</v>
      </c>
      <c r="D378" s="127">
        <v>780226001</v>
      </c>
      <c r="E378" s="128">
        <f>VLOOKUP(A378,'Tüm - Sektör'!$A:$H,5,0)</f>
        <v>1.2911462819768189</v>
      </c>
      <c r="F378" s="128">
        <f>VLOOKUP(A378,'Tüm - Sektör'!$A:$H,6,0)</f>
        <v>3.7609915083670002E-2</v>
      </c>
      <c r="G378" s="127">
        <f>VLOOKUP(A378,'Tüm - Sektör'!$A:$H,7,0)</f>
        <v>725.54518099999996</v>
      </c>
      <c r="H378" s="159">
        <v>42.7</v>
      </c>
      <c r="I378" s="128" t="e">
        <f>VLOOKUP(A378,'Tüm - Sektör'!$A:$H,9,0)</f>
        <v>#REF!</v>
      </c>
      <c r="J378" s="127" t="e">
        <f>VLOOKUP(A378,'Tüm - Sektör'!$A:$H,10,0)</f>
        <v>#REF!</v>
      </c>
      <c r="K378" s="128" t="e">
        <f>VLOOKUP(A378,'Tüm - Sektör'!$A:$H,11,0)</f>
        <v>#REF!</v>
      </c>
      <c r="L378" s="128" t="e">
        <f>VLOOKUP(A378,'Tüm - Sektör'!$A:$H,12,0)</f>
        <v>#REF!</v>
      </c>
      <c r="M378" s="128" t="e">
        <f>VLOOKUP(A378,'Tüm - Sektör'!$A:$H,13,0)</f>
        <v>#REF!</v>
      </c>
      <c r="N378" s="129" t="e">
        <f>VLOOKUP(A378,'Tüm - Sektör'!$A:$H,14,0)</f>
        <v>#REF!</v>
      </c>
      <c r="O378" s="130" t="e">
        <f>VLOOKUP(A378,'Tüm - Sektör'!$A:$H,15,0)</f>
        <v>#REF!</v>
      </c>
      <c r="P378" s="152" t="e">
        <f>VLOOKUP(A378,'Tüm - Sektör'!$A:$H,16,0)</f>
        <v>#REF!</v>
      </c>
      <c r="Q378" s="158">
        <f>E378*G378/100</f>
        <v>9.36784962854348</v>
      </c>
      <c r="R378" s="166" t="str">
        <f>IF(OR(H378="", H379="", Q378=0), "", IF(H378&lt;H379, (H379-H378)/H378, ""))</f>
        <v/>
      </c>
      <c r="S378" s="191">
        <v>9.0622378599639006</v>
      </c>
      <c r="T378" s="208">
        <f>S378-Q378</f>
        <v>-0.30561176857957939</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34.580468961023598</v>
      </c>
      <c r="F379" s="128">
        <f>VLOOKUP(A379,'Tüm - Sektör'!$A:$H,6,0)</f>
        <v>5.9332446894960684</v>
      </c>
      <c r="G379" s="127">
        <f>VLOOKUP(A379,'Tüm - Sektör'!$A:$H,7,0)</f>
        <v>27.728836000000001</v>
      </c>
      <c r="H379" s="159">
        <v>41.72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9.5887615262331387</v>
      </c>
      <c r="R379" s="166" t="str">
        <f>IF(OR(H379="", H380="", Q379=0), "", IF(H379&lt;H380, (H380-H379)/H379, ""))</f>
        <v/>
      </c>
      <c r="S379" s="191">
        <v>9.5067283953052879</v>
      </c>
      <c r="T379" s="208">
        <f>S379-Q379</f>
        <v>-8.2033130927850806E-2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2.6589490493246748</v>
      </c>
      <c r="F380" s="128">
        <f>VLOOKUP(A380,'Tüm - Sektör'!$A:$H,6,0)</f>
        <v>2.6912439770492659E-2</v>
      </c>
      <c r="G380" s="127">
        <f>VLOOKUP(A380,'Tüm - Sektör'!$A:$H,7,0)</f>
        <v>387.97063400000002</v>
      </c>
      <c r="H380" s="159">
        <v>38.78</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10.315941484401915</v>
      </c>
      <c r="R380" s="166" t="str">
        <f>IF(OR(H380="", H381="", Q380=0), "", IF(H380&lt;H381, (H381-H380)/H380, ""))</f>
        <v/>
      </c>
      <c r="S380" s="191">
        <v>10.315941484401915</v>
      </c>
      <c r="T380" s="208">
        <f>S380-Q380</f>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0.71386695975293957</v>
      </c>
      <c r="F381" s="128">
        <f>VLOOKUP(A381,'Tüm - Sektör'!$A:$H,6,0)</f>
        <v>5.9755149393108491E-3</v>
      </c>
      <c r="G381" s="127">
        <f>VLOOKUP(A381,'Tüm - Sektör'!$A:$H,7,0)</f>
        <v>1450.4123199999999</v>
      </c>
      <c r="H381" s="159">
        <v>38.64</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10.354014332666077</v>
      </c>
      <c r="R381" s="166" t="str">
        <f>IF(OR(H381="", H382="", Q381=0), "", IF(H381&lt;H382, (H382-H381)/H381, ""))</f>
        <v/>
      </c>
      <c r="S381" s="191">
        <v>10.237438940998393</v>
      </c>
      <c r="T381" s="208">
        <f>S381-Q381</f>
        <v>-0.11657539166768416</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12.46593831945469</v>
      </c>
      <c r="F382" s="128">
        <f>VLOOKUP(A382,'Tüm - Sektör'!$A:$H,6,0)</f>
        <v>0.86858544589288533</v>
      </c>
      <c r="G382" s="127">
        <f>VLOOKUP(A382,'Tüm - Sektör'!$A:$H,7,0)</f>
        <v>84.545681999999999</v>
      </c>
      <c r="H382" s="159">
        <v>37.96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10.539412569882307</v>
      </c>
      <c r="R382" s="166" t="str">
        <f>IF(OR(H382="", H383="", Q382=0), "", IF(H382&lt;H383, (H383-H382)/H382, ""))</f>
        <v/>
      </c>
      <c r="S382" s="191">
        <v>10.473196365254772</v>
      </c>
      <c r="T382" s="208">
        <f>S382-Q382</f>
        <v>-6.6216204627535191E-2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0.33545269550916895</v>
      </c>
      <c r="F383" s="128">
        <f>VLOOKUP(A383,'Tüm - Sektör'!$A:$H,6,0)</f>
        <v>1.2951841525450539E-3</v>
      </c>
      <c r="G383" s="127">
        <f>VLOOKUP(A383,'Tüm - Sektör'!$A:$H,7,0)</f>
        <v>3267.1327310000001</v>
      </c>
      <c r="H383" s="159">
        <v>36.5</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10.959684812001827</v>
      </c>
      <c r="R383" s="166" t="str">
        <f>IF(OR(H383="", H384="", Q383=0), "", IF(H383&lt;H384, (H384-H383)/H383, ""))</f>
        <v/>
      </c>
      <c r="S383" s="191">
        <v>10.684521785204772</v>
      </c>
      <c r="T383" s="208">
        <f>S383-Q383</f>
        <v>-0.2751630267970544</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759</v>
      </c>
      <c r="B384" s="136" t="s">
        <v>374</v>
      </c>
      <c r="C384" s="137">
        <v>1357332842</v>
      </c>
      <c r="D384" s="137">
        <v>535000000</v>
      </c>
      <c r="E384" s="128">
        <f>VLOOKUP(A384,'Tüm - Sektör'!$A:$H,5,0)</f>
        <v>0.34187322744858278</v>
      </c>
      <c r="F384" s="128">
        <f>VLOOKUP(A384,'Tüm - Sektör'!$A:$H,6,0)</f>
        <v>1.1563569935272009E-3</v>
      </c>
      <c r="G384" s="127">
        <f>VLOOKUP(A384,'Tüm - Sektör'!$A:$H,7,0)</f>
        <v>3255.5922759999999</v>
      </c>
      <c r="H384" s="159">
        <v>35.94</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11.129998386527973</v>
      </c>
      <c r="R384" s="166" t="str">
        <f>IF(OR(H384="", H385="", Q384=0), "", IF(H384&lt;H385, (H385-H384)/H384, ""))</f>
        <v/>
      </c>
      <c r="S384" s="191">
        <v>10.995385981633184</v>
      </c>
      <c r="T384" s="208">
        <f>S384-Q384</f>
        <v>-0.13461240489478854</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15.582430747003032</v>
      </c>
      <c r="F385" s="128">
        <f>VLOOKUP(A385,'Tüm - Sektör'!$A:$H,6,0)</f>
        <v>0.77274637971748239</v>
      </c>
      <c r="G385" s="127">
        <f>VLOOKUP(A385,'Tüm - Sektör'!$A:$H,7,0)</f>
        <v>71.523961</v>
      </c>
      <c r="H385" s="159">
        <v>35.9</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11.145171690338456</v>
      </c>
      <c r="R385" s="166" t="str">
        <f>IF(OR(H385="", H386="", Q385=0), "", IF(H385&lt;H386, (H386-H385)/H385, ""))</f>
        <v/>
      </c>
      <c r="S385" s="191">
        <v>10.890355571125491</v>
      </c>
      <c r="T385" s="208">
        <f>S385-Q385</f>
        <v>-0.25481611921296476</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1.9335258062809904</v>
      </c>
      <c r="F386" s="128">
        <f>VLOOKUP(A386,'Tüm - Sektör'!$A:$H,6,0)</f>
        <v>6.7600049054604525E-2</v>
      </c>
      <c r="G386" s="127">
        <f>VLOOKUP(A386,'Tüm - Sektör'!$A:$H,7,0)</f>
        <v>576.62533099999996</v>
      </c>
      <c r="H386" s="159">
        <v>35.880000000000003</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11.149199580438179</v>
      </c>
      <c r="R386" s="166" t="str">
        <f>IF(OR(H386="", H387="", Q386=0), "", IF(H386&lt;H387, (H387-H386)/H386, ""))</f>
        <v/>
      </c>
      <c r="S386" s="191">
        <v>10.906032741170172</v>
      </c>
      <c r="T386" s="208">
        <f>S386-Q386</f>
        <v>-0.24316683926800664</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13.876065092066305</v>
      </c>
      <c r="F387" s="128">
        <f>VLOOKUP(A387,'Tüm - Sektör'!$A:$H,6,0)</f>
        <v>1.3215300087682196</v>
      </c>
      <c r="G387" s="127">
        <f>VLOOKUP(A387,'Tüm - Sektör'!$A:$H,7,0)</f>
        <v>82.764232000000007</v>
      </c>
      <c r="H387" s="159">
        <v>34.840000000000003</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11.484418705268773</v>
      </c>
      <c r="R387" s="166" t="str">
        <f>IF(OR(H387="", H388="", Q387=0), "", IF(H387&lt;H388, (H388-H387)/H387, ""))</f>
        <v/>
      </c>
      <c r="S387" s="191">
        <v>11.360509588062577</v>
      </c>
      <c r="T387" s="208">
        <f>S387-Q387</f>
        <v>-0.12390911720619613</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13.220876557336627</v>
      </c>
      <c r="F388" s="128">
        <f>VLOOKUP(A388,'Tüm - Sektör'!$A:$H,6,0)</f>
        <v>1.2241552367904285</v>
      </c>
      <c r="G388" s="127">
        <f>VLOOKUP(A388,'Tüm - Sektör'!$A:$H,7,0)</f>
        <v>87.924075000000002</v>
      </c>
      <c r="H388" s="159">
        <v>34.42</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11.624333419930075</v>
      </c>
      <c r="R388" s="166" t="str">
        <f>IF(OR(H388="", H389="", Q388=0), "", IF(H388&lt;H389, (H389-H388)/H388, ""))</f>
        <v/>
      </c>
      <c r="S388" s="191">
        <v>11.412137943924506</v>
      </c>
      <c r="T388" s="208">
        <f>S388-Q388</f>
        <v>-0.21219547600556865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724</v>
      </c>
      <c r="B389" s="136" t="s">
        <v>679</v>
      </c>
      <c r="C389" s="137">
        <v>3578645146</v>
      </c>
      <c r="D389" s="137">
        <v>960336000</v>
      </c>
      <c r="E389" s="128">
        <f>VLOOKUP(A389,'Tüm - Sektör'!$A:$H,5,0)</f>
        <v>2.6616016387481292</v>
      </c>
      <c r="F389" s="128">
        <f>VLOOKUP(A389,'Tüm - Sektör'!$A:$H,6,0)</f>
        <v>5.3769730075719779E-2</v>
      </c>
      <c r="G389" s="127">
        <f>VLOOKUP(A389,'Tüm - Sektör'!$A:$H,7,0)</f>
        <v>438.15582999999998</v>
      </c>
      <c r="H389" s="159">
        <v>34.299999999999997</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11.661962751550465</v>
      </c>
      <c r="R389" s="166" t="str">
        <f>IF(OR(H389="", H390="", Q389=0), "", IF(H389&lt;H390, (H390-H389)/H389, ""))</f>
        <v/>
      </c>
      <c r="S389" s="191">
        <v>11.751037672684518</v>
      </c>
      <c r="T389" s="208">
        <f>S389-Q389</f>
        <v>8.9074921134052687E-2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1.6049179628769785</v>
      </c>
      <c r="F390" s="128">
        <f>VLOOKUP(A390,'Tüm - Sektör'!$A:$H,6,0)</f>
        <v>5.0578943985143876E-3</v>
      </c>
      <c r="G390" s="127">
        <f>VLOOKUP(A390,'Tüm - Sektör'!$A:$H,7,0)</f>
        <v>734.86807199999998</v>
      </c>
      <c r="H390" s="159">
        <v>33.92</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11.794029690975728</v>
      </c>
      <c r="R390" s="166" t="str">
        <f>IF(OR(H390="", H391="", Q390=0), "", IF(H390&lt;H391, (H391-H390)/H390, ""))</f>
        <v/>
      </c>
      <c r="S390" s="191">
        <v>11.69747038356423</v>
      </c>
      <c r="T390" s="208">
        <f>S390-Q390</f>
        <v>-9.6559307411498096E-2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10.860345728245914</v>
      </c>
      <c r="F391" s="128">
        <f>VLOOKUP(A391,'Tüm - Sektör'!$A:$H,6,0)</f>
        <v>0.62849222964386076</v>
      </c>
      <c r="G391" s="127">
        <f>VLOOKUP(A391,'Tüm - Sektör'!$A:$H,7,0)</f>
        <v>109.977541</v>
      </c>
      <c r="H391" s="159">
        <v>33.5</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11.943941176023399</v>
      </c>
      <c r="R391" s="166" t="str">
        <f>IF(OR(H391="", H392="", Q391=0), "", IF(H391&lt;H392, (H392-H391)/H391, ""))</f>
        <v/>
      </c>
      <c r="S391" s="191">
        <v>11.82393703891205</v>
      </c>
      <c r="T391" s="208">
        <f>S391-Q391</f>
        <v>-0.12000413711134961</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3.2531338251421049</v>
      </c>
      <c r="F392" s="128">
        <f>VLOOKUP(A392,'Tüm - Sektör'!$A:$H,6,0)</f>
        <v>3.5572813834249373E-2</v>
      </c>
      <c r="G392" s="127">
        <f>VLOOKUP(A392,'Tüm - Sektör'!$A:$H,7,0)</f>
        <v>371.95620600000001</v>
      </c>
      <c r="H392" s="159">
        <v>33.08</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12.100233152101248</v>
      </c>
      <c r="R392" s="166" t="str">
        <f>IF(OR(H392="", H393="", Q392=0), "", IF(H392&lt;H393, (H393-H392)/H392, ""))</f>
        <v/>
      </c>
      <c r="S392" s="191">
        <v>12.233365301696494</v>
      </c>
      <c r="T392" s="208">
        <f>S392-Q392</f>
        <v>0.13313214959524622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1.3656469253318031</v>
      </c>
      <c r="F393" s="128">
        <f>VLOOKUP(A393,'Tüm - Sektör'!$A:$H,6,0)</f>
        <v>1.7523786739299298E-2</v>
      </c>
      <c r="G393" s="127">
        <f>VLOOKUP(A393,'Tüm - Sektör'!$A:$H,7,0)</f>
        <v>888.70126800000003</v>
      </c>
      <c r="H393" s="159">
        <v>32.96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12.136521541826749</v>
      </c>
      <c r="R393" s="166" t="str">
        <f>IF(OR(H393="", H394="", Q393=0), "", IF(H393&lt;H394, (H394-H393)/H393, ""))</f>
        <v/>
      </c>
      <c r="S393" s="191">
        <v>12.1438904073652</v>
      </c>
      <c r="T393" s="208">
        <f>S393-Q393</f>
        <v>7.3688655384511748E-3</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10.875413977200719</v>
      </c>
      <c r="F394" s="128">
        <f>VLOOKUP(A394,'Tüm - Sektör'!$A:$H,6,0)</f>
        <v>0.67396779809627416</v>
      </c>
      <c r="G394" s="127">
        <f>VLOOKUP(A394,'Tüm - Sektör'!$A:$H,7,0)</f>
        <v>113.270408</v>
      </c>
      <c r="H394" s="159">
        <v>32.479999999999997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12.318625783664281</v>
      </c>
      <c r="R394" s="166" t="str">
        <f>IF(OR(H394="", H395="", Q394=0), "", IF(H394&lt;H395, (H395-H394)/H394, ""))</f>
        <v/>
      </c>
      <c r="S394" s="191">
        <v>12.139228320795382</v>
      </c>
      <c r="T394" s="208">
        <f>S394-Q394</f>
        <v>-0.17939746286889857</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0.85128132751515806</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12.470069726255188</v>
      </c>
      <c r="R395" s="166" t="str">
        <f>IF(OR(H395="", H396="", Q395=0), "", IF(H395&lt;H396, (H396-H395)/H395, ""))</f>
        <v/>
      </c>
      <c r="S395" s="191">
        <v>12.50906306498644</v>
      </c>
      <c r="T395" s="208">
        <f>S395-Q395</f>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459</v>
      </c>
      <c r="B396" s="126" t="s">
        <v>208</v>
      </c>
      <c r="C396" s="127">
        <v>16106307516</v>
      </c>
      <c r="D396" s="127">
        <v>1078290009</v>
      </c>
      <c r="E396" s="128">
        <f>VLOOKUP(A396,'Tüm - Sektör'!$A:$H,5,0)</f>
        <v>4.4306832796530786</v>
      </c>
      <c r="F396" s="128">
        <f>VLOOKUP(A396,'Tüm - Sektör'!$A:$H,6,0)</f>
        <v>0.12451486016361386</v>
      </c>
      <c r="G396" s="127">
        <f>VLOOKUP(A396,'Tüm - Sektör'!$A:$H,7,0)</f>
        <v>287.17617999999999</v>
      </c>
      <c r="H396" s="159">
        <v>31.44</v>
      </c>
      <c r="I396" s="128" t="e">
        <f>VLOOKUP(A396,'Tüm - Sektör'!$A:$H,9,0)</f>
        <v>#REF!</v>
      </c>
      <c r="J396" s="127" t="e">
        <f>VLOOKUP(A396,'Tüm - Sektör'!$A:$H,10,0)</f>
        <v>#REF!</v>
      </c>
      <c r="K396" s="128" t="e">
        <f>VLOOKUP(A396,'Tüm - Sektör'!$A:$H,11,0)</f>
        <v>#REF!</v>
      </c>
      <c r="L396" s="128" t="e">
        <f>VLOOKUP(A396,'Tüm - Sektör'!$A:$H,12,0)</f>
        <v>#REF!</v>
      </c>
      <c r="M396" s="128" t="e">
        <f>VLOOKUP(A396,'Tüm - Sektör'!$A:$H,13,0)</f>
        <v>#REF!</v>
      </c>
      <c r="N396" s="129" t="e">
        <f>VLOOKUP(A396,'Tüm - Sektör'!$A:$H,14,0)</f>
        <v>#REF!</v>
      </c>
      <c r="O396" s="130" t="e">
        <f>VLOOKUP(A396,'Tüm - Sektör'!$A:$H,15,0)</f>
        <v>#REF!</v>
      </c>
      <c r="P396" s="152" t="e">
        <f>VLOOKUP(A396,'Tüm - Sektör'!$A:$H,16,0)</f>
        <v>#REF!</v>
      </c>
      <c r="Q396" s="158">
        <f>E396*G396/100</f>
        <v>12.723866990406428</v>
      </c>
      <c r="R396" s="166" t="str">
        <f>IF(OR(H396="", H397="", Q396=0), "", IF(H396&lt;H397, (H397-H396)/H396, ""))</f>
        <v/>
      </c>
      <c r="S396" s="191">
        <v>12.446744809532609</v>
      </c>
      <c r="T396" s="208">
        <f>S396-Q396</f>
        <v>-0.27712218087381935</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29.917986899559768</v>
      </c>
      <c r="F397" s="128">
        <f>VLOOKUP(A397,'Tüm - Sektör'!$A:$H,6,0)</f>
        <v>5.5651017298288261</v>
      </c>
      <c r="G397" s="127">
        <f>VLOOKUP(A397,'Tüm - Sektör'!$A:$H,7,0)</f>
        <v>42.916003000000003</v>
      </c>
      <c r="H397" s="159">
        <v>31.16</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12.839604155354678</v>
      </c>
      <c r="R397" s="166" t="str">
        <f>IF(OR(H397="", H398="", Q397=0), "", IF(H397&lt;H398, (H398-H397)/H397, ""))</f>
        <v/>
      </c>
      <c r="S397" s="191">
        <v>12.541757538584696</v>
      </c>
      <c r="T397" s="208">
        <f>S397-Q397</f>
        <v>-0.29784661676998248</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0</v>
      </c>
      <c r="B398" s="136" t="s">
        <v>287</v>
      </c>
      <c r="C398" s="137">
        <v>11903282434</v>
      </c>
      <c r="D398" s="137">
        <v>149798932</v>
      </c>
      <c r="E398" s="128">
        <f>VLOOKUP(A398,'Tüm - Sektör'!$A:$H,5,0)</f>
        <v>15.00356010573298</v>
      </c>
      <c r="F398" s="128">
        <f>VLOOKUP(A398,'Tüm - Sektör'!$A:$H,6,0)</f>
        <v>3.3385997050439542</v>
      </c>
      <c r="G398" s="127">
        <f>VLOOKUP(A398,'Tüm - Sektör'!$A:$H,7,0)</f>
        <v>88.406610999999998</v>
      </c>
      <c r="H398" s="159">
        <v>30.16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13.264139018826546</v>
      </c>
      <c r="R398" s="166" t="str">
        <f>IF(OR(H398="", H399="", Q398=0), "", IF(H398&lt;H399, (H399-H398)/H398, ""))</f>
        <v/>
      </c>
      <c r="S398" s="191">
        <v>13.159422131835809</v>
      </c>
      <c r="T398" s="208">
        <f>S398-Q398</f>
        <v>-0.10471688699073667</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739</v>
      </c>
      <c r="B399" s="136" t="s">
        <v>356</v>
      </c>
      <c r="C399" s="137">
        <v>27061282133</v>
      </c>
      <c r="D399" s="137">
        <v>2000000000</v>
      </c>
      <c r="E399" s="128">
        <f>VLOOKUP(A399,'Tüm - Sektör'!$A:$H,5,0)</f>
        <v>2.0796614311190136</v>
      </c>
      <c r="F399" s="128">
        <f>VLOOKUP(A399,'Tüm - Sektör'!$A:$H,6,0)</f>
        <v>3.5856231571017479E-2</v>
      </c>
      <c r="G399" s="127">
        <f>VLOOKUP(A399,'Tüm - Sektör'!$A:$H,7,0)</f>
        <v>639.07318699999996</v>
      </c>
      <c r="H399" s="159">
        <v>30.1</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13.290558586662089</v>
      </c>
      <c r="R399" s="166" t="str">
        <f>IF(OR(H399="", H400="", Q399=0), "", IF(H399&lt;H400, (H400-H399)/H399, ""))</f>
        <v/>
      </c>
      <c r="S399" s="191">
        <v>13.159401758504242</v>
      </c>
      <c r="T399" s="208">
        <f>S399-Q399</f>
        <v>-0.13115682815784702</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444</v>
      </c>
      <c r="B400" s="136" t="s">
        <v>393</v>
      </c>
      <c r="C400" s="137">
        <v>8884541574</v>
      </c>
      <c r="D400" s="137">
        <v>400000000</v>
      </c>
      <c r="E400" s="128">
        <f>VLOOKUP(A400,'Tüm - Sektör'!$A:$H,5,0)</f>
        <v>16.750654448069287</v>
      </c>
      <c r="F400" s="128">
        <f>VLOOKUP(A400,'Tüm - Sektör'!$A:$H,6,0)</f>
        <v>1.3508592296830071</v>
      </c>
      <c r="G400" s="127">
        <f>VLOOKUP(A400,'Tüm - Sektör'!$A:$H,7,0)</f>
        <v>79.448606999999996</v>
      </c>
      <c r="H400" s="159">
        <v>30.06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13.308161622374588</v>
      </c>
      <c r="R400" s="166" t="str">
        <f>IF(OR(H400="", H401="", Q400=0), "", IF(H400&lt;H401, (H401-H400)/H400, ""))</f>
        <v/>
      </c>
      <c r="S400" s="191">
        <v>13.55160360327168</v>
      </c>
      <c r="T400" s="208">
        <f>S400-Q400</f>
        <v>0.24344198089709224</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520</v>
      </c>
      <c r="B401" s="136" t="s">
        <v>221</v>
      </c>
      <c r="C401" s="137">
        <v>9975791841</v>
      </c>
      <c r="D401" s="137">
        <v>167500000</v>
      </c>
      <c r="E401" s="128">
        <f>VLOOKUP(A401,'Tüm - Sektör'!$A:$H,5,0)</f>
        <v>27.182659507370296</v>
      </c>
      <c r="F401" s="128">
        <f>VLOOKUP(A401,'Tüm - Sektör'!$A:$H,6,0)</f>
        <v>5.4094844790786656</v>
      </c>
      <c r="G401" s="127">
        <f>VLOOKUP(A401,'Tüm - Sektör'!$A:$H,7,0)</f>
        <v>49.784793999999998</v>
      </c>
      <c r="H401" s="159">
        <v>29.56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13.532831039465716</v>
      </c>
      <c r="R401" s="166" t="str">
        <f>IF(OR(H401="", H402="", Q401=0), "", IF(H401&lt;H402, (H402-H401)/H401, ""))</f>
        <v/>
      </c>
      <c r="S401" s="191">
        <v>13.316594058808473</v>
      </c>
      <c r="T401" s="208">
        <f>S401-Q401</f>
        <v>-0.21623698065724284</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184</v>
      </c>
      <c r="B402" s="136" t="s">
        <v>355</v>
      </c>
      <c r="C402" s="137">
        <v>5647873743</v>
      </c>
      <c r="D402" s="137">
        <v>494000000</v>
      </c>
      <c r="E402" s="128">
        <f>VLOOKUP(A402,'Tüm - Sektör'!$A:$H,5,0)</f>
        <v>4.8223457285403368</v>
      </c>
      <c r="F402" s="128">
        <f>VLOOKUP(A402,'Tüm - Sektör'!$A:$H,6,0)</f>
        <v>0.36154938735495101</v>
      </c>
      <c r="G402" s="127">
        <f>VLOOKUP(A402,'Tüm - Sektör'!$A:$H,7,0)</f>
        <v>292.914446</v>
      </c>
      <c r="H402" s="159">
        <v>28.32</v>
      </c>
      <c r="I402" s="138" t="e">
        <f>VLOOKUP(A402,'Tüm - Sektör'!$A:$H,9,0)</f>
        <v>#REF!</v>
      </c>
      <c r="J402" s="137" t="e">
        <f>VLOOKUP(A402,'Tüm - Sektör'!$A:$H,10,0)</f>
        <v>#REF!</v>
      </c>
      <c r="K402" s="138" t="e">
        <f>VLOOKUP(A402,'Tüm - Sektör'!$A:$H,11,0)</f>
        <v>#REF!</v>
      </c>
      <c r="L402" s="138" t="e">
        <f>VLOOKUP(A402,'Tüm - Sektör'!$A:$H,12,0)</f>
        <v>#REF!</v>
      </c>
      <c r="M402" s="138" t="e">
        <f>VLOOKUP(A402,'Tüm - Sektör'!$A:$H,13,0)</f>
        <v>#REF!</v>
      </c>
      <c r="N402" s="139" t="e">
        <f>VLOOKUP(A402,'Tüm - Sektör'!$A:$H,14,0)</f>
        <v>#REF!</v>
      </c>
      <c r="O402" s="140" t="e">
        <f>VLOOKUP(A402,'Tüm - Sektör'!$A:$H,15,0)</f>
        <v>#REF!</v>
      </c>
      <c r="P402" s="154" t="e">
        <f>VLOOKUP(A402,'Tüm - Sektör'!$A:$H,16,0)</f>
        <v>#REF!</v>
      </c>
      <c r="Q402" s="158">
        <f>E402*G402/100</f>
        <v>14.125347274958592</v>
      </c>
      <c r="R402" s="166" t="str">
        <f>IF(OR(H402="", H403="", Q402=0), "", IF(H402&lt;H403, (H403-H402)/H402, ""))</f>
        <v/>
      </c>
      <c r="S402" s="191">
        <v>14.859949287772189</v>
      </c>
      <c r="T402" s="208">
        <f>S402-Q402</f>
        <v>0.73460201281359616</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14.346484971303804</v>
      </c>
      <c r="F403" s="128">
        <f>VLOOKUP(A403,'Tüm - Sektör'!$A:$H,6,0)</f>
        <v>0.86843129366245786</v>
      </c>
      <c r="G403" s="127">
        <f>VLOOKUP(A403,'Tüm - Sektör'!$A:$H,7,0)</f>
        <v>100.037674</v>
      </c>
      <c r="H403" s="159">
        <v>27.88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14.351889866051893</v>
      </c>
      <c r="R403" s="166" t="str">
        <f>IF(OR(H403="", H404="", Q403=0), "", IF(H403&lt;H404, (H404-H403)/H403, ""))</f>
        <v/>
      </c>
      <c r="S403" s="191">
        <v>14.199101826313935</v>
      </c>
      <c r="T403" s="208">
        <f>S403-Q403</f>
        <v>-0.15278803973795796</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5.9888891134722311</v>
      </c>
      <c r="F404" s="128">
        <f>VLOOKUP(A404,'Tüm - Sektör'!$A:$H,6,0)</f>
        <v>0.25925926898148188</v>
      </c>
      <c r="G404" s="127">
        <f>VLOOKUP(A404,'Tüm - Sektör'!$A:$H,7,0)</f>
        <v>254.99831699999999</v>
      </c>
      <c r="H404" s="159">
        <v>26.2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15.271566446350409</v>
      </c>
      <c r="R404" s="166" t="str">
        <f>IF(OR(H404="", H405="", Q404=0), "", IF(H404&lt;H405, (H405-H404)/H404, ""))</f>
        <v/>
      </c>
      <c r="S404" s="191">
        <v>15.053237053964663</v>
      </c>
      <c r="T404" s="208">
        <f>S404-Q404</f>
        <v>-0.21832939238574589</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12.898093530215681</v>
      </c>
      <c r="F405" s="128">
        <f>VLOOKUP(A405,'Tüm - Sektör'!$A:$H,6,0)</f>
        <v>1.078435913897632</v>
      </c>
      <c r="G405" s="127">
        <f>VLOOKUP(A405,'Tüm - Sektör'!$A:$H,7,0)</f>
        <v>119.470669</v>
      </c>
      <c r="H405" s="159">
        <v>25.96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15.409438628794392</v>
      </c>
      <c r="R405" s="166" t="str">
        <f>IF(OR(H405="", H406="", Q405=0), "", IF(H405&lt;H406, (H406-H405)/H405, ""))</f>
        <v/>
      </c>
      <c r="S405" s="191">
        <v>15.445136170019401</v>
      </c>
      <c r="T405" s="208">
        <f>S405-Q405</f>
        <v>3.5697541225008678E-2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12.022703119526568</v>
      </c>
      <c r="F406" s="128">
        <f>VLOOKUP(A406,'Tüm - Sektör'!$A:$H,6,0)</f>
        <v>0.65590306162174405</v>
      </c>
      <c r="G406" s="127">
        <f>VLOOKUP(A406,'Tüm - Sektör'!$A:$H,7,0)</f>
        <v>129.924835</v>
      </c>
      <c r="H406" s="159">
        <v>25.62</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15.620477190584747</v>
      </c>
      <c r="R406" s="166" t="str">
        <f>IF(OR(H406="", H407="", Q406=0), "", IF(H406&lt;H407, (H407-H406)/H406, ""))</f>
        <v/>
      </c>
      <c r="S406" s="191">
        <v>15.28634933624069</v>
      </c>
      <c r="T406" s="208">
        <f>S406-Q406</f>
        <v>-0.33412785434405734</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27.344561759632828</v>
      </c>
      <c r="F407" s="128">
        <f>VLOOKUP(A407,'Tüm - Sektör'!$A:$H,6,0)</f>
        <v>3.8524319187986515</v>
      </c>
      <c r="G407" s="127">
        <f>VLOOKUP(A407,'Tüm - Sektör'!$A:$H,7,0)</f>
        <v>57.282293000000003</v>
      </c>
      <c r="H407" s="159">
        <v>25.54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15.663591986718835</v>
      </c>
      <c r="R407" s="166" t="str">
        <f>IF(OR(H407="", H408="", Q407=0), "", IF(H407&lt;H408, (H408-H407)/H407, ""))</f>
        <v/>
      </c>
      <c r="S407" s="191">
        <v>15.469765635761755</v>
      </c>
      <c r="T407" s="208">
        <f>S407-Q407</f>
        <v>-0.1938263509570799</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4.3226079744144617</v>
      </c>
      <c r="F408" s="128">
        <f>VLOOKUP(A408,'Tüm - Sektör'!$A:$H,6,0)</f>
        <v>0.1803434878504078</v>
      </c>
      <c r="G408" s="127">
        <f>VLOOKUP(A408,'Tüm - Sektör'!$A:$H,7,0)</f>
        <v>373.44712099999998</v>
      </c>
      <c r="H408" s="159">
        <v>24.78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16.142655032567223</v>
      </c>
      <c r="R408" s="166" t="str">
        <f>IF(OR(H408="", H409="", Q408=0), "", IF(H408&lt;H409, (H409-H408)/H408, ""))</f>
        <v/>
      </c>
      <c r="S408" s="191">
        <v>16.013410396597909</v>
      </c>
      <c r="T408" s="208">
        <f>S408-Q408</f>
        <v>-0.12924463596931446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10.41558466083989</v>
      </c>
      <c r="F409" s="128">
        <f>VLOOKUP(A409,'Tüm - Sektör'!$A:$H,6,0)</f>
        <v>1.3499579885082953</v>
      </c>
      <c r="G409" s="127">
        <f>VLOOKUP(A409,'Tüm - Sektör'!$A:$H,7,0)</f>
        <v>158.330939</v>
      </c>
      <c r="H409" s="159">
        <v>24.26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16.491092995847765</v>
      </c>
      <c r="R409" s="166" t="str">
        <f>IF(OR(H409="", H410="", Q409=0), "", IF(H409&lt;H410, (H410-H409)/H409, ""))</f>
        <v/>
      </c>
      <c r="S409" s="191">
        <v>16.028602407021907</v>
      </c>
      <c r="T409" s="208">
        <f>S409-Q409</f>
        <v>-0.46249058882585814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1.9908349920306874</v>
      </c>
      <c r="F410" s="128">
        <f>VLOOKUP(A410,'Tüm - Sektör'!$A:$H,6,0)</f>
        <v>8.2951458001278636E-2</v>
      </c>
      <c r="G410" s="127">
        <f>VLOOKUP(A410,'Tüm - Sektör'!$A:$H,7,0)</f>
        <v>849.28664500000002</v>
      </c>
      <c r="H410" s="159">
        <v>23.66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16.907895711303443</v>
      </c>
      <c r="R410" s="166" t="str">
        <f>IF(OR(H410="", H411="", Q410=0), "", IF(H410&lt;H411, (H411-H410)/H410, ""))</f>
        <v/>
      </c>
      <c r="S410" s="191">
        <v>16.766169846162594</v>
      </c>
      <c r="T410" s="208">
        <f>S410-Q410</f>
        <v>-0.14172586514084884</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250</v>
      </c>
      <c r="B411" s="136" t="s">
        <v>349</v>
      </c>
      <c r="C411" s="137">
        <v>14579845739</v>
      </c>
      <c r="D411" s="137">
        <v>758500000</v>
      </c>
      <c r="E411" s="128">
        <f>VLOOKUP(A411,'Tüm - Sektör'!$A:$H,5,0)</f>
        <v>10.632987492561952</v>
      </c>
      <c r="F411" s="128">
        <f>VLOOKUP(A411,'Tüm - Sektör'!$A:$H,6,0)</f>
        <v>0.63720186328051487</v>
      </c>
      <c r="G411" s="127">
        <f>VLOOKUP(A411,'Tüm - Sektör'!$A:$H,7,0)</f>
        <v>164.048046</v>
      </c>
      <c r="H411" s="159">
        <v>22.94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17.443208212972277</v>
      </c>
      <c r="R411" s="166" t="str">
        <f>IF(OR(H411="", H412="", Q411=0), "", IF(H411&lt;H412, (H412-H411)/H411, ""))</f>
        <v/>
      </c>
      <c r="S411" s="191">
        <v>17.879678123573907</v>
      </c>
      <c r="T411" s="208">
        <f>S411-Q411</f>
        <v>0.43646991060163032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15.96137605116933</v>
      </c>
      <c r="F412" s="128">
        <f>VLOOKUP(A412,'Tüm - Sektör'!$A:$H,6,0)</f>
        <v>1.3480995316353466</v>
      </c>
      <c r="G412" s="127">
        <f>VLOOKUP(A412,'Tüm - Sektör'!$A:$H,7,0)</f>
        <v>109.374763</v>
      </c>
      <c r="H412" s="159">
        <v>22.92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17.457717227505213</v>
      </c>
      <c r="R412" s="166" t="str">
        <f>IF(OR(H412="", H413="", Q412=0), "", IF(H412&lt;H413, (H413-H412)/H412, ""))</f>
        <v/>
      </c>
      <c r="S412" s="191">
        <v>17.366791616945292</v>
      </c>
      <c r="T412" s="208">
        <f>S412-Q412</f>
        <v>-9.0925610559921211E-2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5.9888431480337054</v>
      </c>
      <c r="F413" s="128">
        <f>VLOOKUP(A413,'Tüm - Sektör'!$A:$H,6,0)</f>
        <v>0.22742588577786191</v>
      </c>
      <c r="G413" s="127">
        <f>VLOOKUP(A413,'Tüm - Sektör'!$A:$H,7,0)</f>
        <v>294.01063399999998</v>
      </c>
      <c r="H413" s="159">
        <v>22.72</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E413*G413/100</f>
        <v>17.607835708799456</v>
      </c>
      <c r="R413" s="166" t="str">
        <f>IF(OR(H413="", H414="", Q413=0), "", IF(H413&lt;H414, (H414-H413)/H413, ""))</f>
        <v/>
      </c>
      <c r="S413" s="191">
        <v>17.469433506721554</v>
      </c>
      <c r="T413" s="208">
        <f>S413-Q413</f>
        <v>-0.1384022020779021</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170</v>
      </c>
      <c r="B414" s="136" t="s">
        <v>353</v>
      </c>
      <c r="C414" s="137">
        <v>6815590152</v>
      </c>
      <c r="D414" s="137">
        <v>380000000</v>
      </c>
      <c r="E414" s="128">
        <f>VLOOKUP(A414,'Tüm - Sektör'!$A:$H,5,0)</f>
        <v>15.599741824272808</v>
      </c>
      <c r="F414" s="128">
        <f>VLOOKUP(A414,'Tüm - Sektör'!$A:$H,6,0)</f>
        <v>2.0525976084569484</v>
      </c>
      <c r="G414" s="127">
        <f>VLOOKUP(A414,'Tüm - Sektör'!$A:$H,7,0)</f>
        <v>113.969858</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17.779003605490331</v>
      </c>
      <c r="R414" s="166" t="str">
        <f>IF(OR(H414="", H415="", Q414=0), "", IF(H414&lt;H415, (H415-H414)/H414, ""))</f>
        <v/>
      </c>
      <c r="S414" s="191">
        <v>19.176777618577777</v>
      </c>
      <c r="T414" s="208">
        <f>S414-Q414</f>
        <v>1.3977740130874459</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526</v>
      </c>
      <c r="B415" s="136" t="s">
        <v>353</v>
      </c>
      <c r="C415" s="137">
        <v>8353028000</v>
      </c>
      <c r="D415" s="137">
        <v>516179700</v>
      </c>
      <c r="E415" s="128">
        <f>VLOOKUP(A415,'Tüm - Sektör'!$A:$H,5,0)</f>
        <v>13.093506606651054</v>
      </c>
      <c r="F415" s="128">
        <f>VLOOKUP(A415,'Tüm - Sektör'!$A:$H,6,0)</f>
        <v>1.1530074609853376</v>
      </c>
      <c r="G415" s="127">
        <f>VLOOKUP(A415,'Tüm - Sektör'!$A:$H,7,0)</f>
        <v>138.27239</v>
      </c>
      <c r="H415" s="159">
        <v>22.1</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18.104704519824313</v>
      </c>
      <c r="R415" s="166" t="str">
        <f>IF(OR(H415="", H416="", Q415=0), "", IF(H415&lt;H416, (H416-H415)/H415, ""))</f>
        <v/>
      </c>
      <c r="S415" s="191">
        <v>17.83039081497849</v>
      </c>
      <c r="T415" s="208">
        <f>S415-Q415</f>
        <v>-0.27431370484582374</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216</v>
      </c>
      <c r="B416" s="126" t="s">
        <v>208</v>
      </c>
      <c r="C416" s="127">
        <v>15688842293</v>
      </c>
      <c r="D416" s="127">
        <v>540000000</v>
      </c>
      <c r="E416" s="128">
        <f>VLOOKUP(A416,'Tüm - Sektör'!$A:$H,5,0)</f>
        <v>11.30357941858728</v>
      </c>
      <c r="F416" s="128">
        <f>VLOOKUP(A416,'Tüm - Sektör'!$A:$H,6,0)</f>
        <v>0.9514797490393333</v>
      </c>
      <c r="G416" s="127">
        <f>VLOOKUP(A416,'Tüm - Sektör'!$A:$H,7,0)</f>
        <v>160.71315899999999</v>
      </c>
      <c r="H416" s="159">
        <v>22.02</v>
      </c>
      <c r="I416" s="128" t="e">
        <f>VLOOKUP(A416,'Tüm - Sektör'!$A:$H,9,0)</f>
        <v>#REF!</v>
      </c>
      <c r="J416" s="127" t="e">
        <f>VLOOKUP(A416,'Tüm - Sektör'!$A:$H,10,0)</f>
        <v>#REF!</v>
      </c>
      <c r="K416" s="128" t="e">
        <f>VLOOKUP(A416,'Tüm - Sektör'!$A:$H,11,0)</f>
        <v>#REF!</v>
      </c>
      <c r="L416" s="128" t="e">
        <f>VLOOKUP(A416,'Tüm - Sektör'!$A:$H,12,0)</f>
        <v>#REF!</v>
      </c>
      <c r="M416" s="128" t="e">
        <f>VLOOKUP(A416,'Tüm - Sektör'!$A:$H,13,0)</f>
        <v>#REF!</v>
      </c>
      <c r="N416" s="129" t="e">
        <f>VLOOKUP(A416,'Tüm - Sektör'!$A:$H,14,0)</f>
        <v>#REF!</v>
      </c>
      <c r="O416" s="130" t="e">
        <f>VLOOKUP(A416,'Tüm - Sektör'!$A:$H,15,0)</f>
        <v>#REF!</v>
      </c>
      <c r="P416" s="152" t="e">
        <f>VLOOKUP(A416,'Tüm - Sektör'!$A:$H,16,0)</f>
        <v>#REF!</v>
      </c>
      <c r="Q416" s="158">
        <f>E416*G416/100</f>
        <v>18.166339563685447</v>
      </c>
      <c r="R416" s="166" t="str">
        <f>IF(OR(H416="", H417="", Q416=0), "", IF(H416&lt;H417, (H417-H416)/H416, ""))</f>
        <v/>
      </c>
      <c r="S416" s="191">
        <v>18.084213254627194</v>
      </c>
      <c r="T416" s="208">
        <f>S416-Q416</f>
        <v>-8.2126309058253355E-2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149</v>
      </c>
      <c r="B417" s="136" t="s">
        <v>353</v>
      </c>
      <c r="C417" s="137">
        <v>13453377967</v>
      </c>
      <c r="D417" s="137">
        <v>1600000000</v>
      </c>
      <c r="E417" s="128">
        <f>VLOOKUP(A417,'Tüm - Sektör'!$A:$H,5,0)</f>
        <v>4.5043876339064353</v>
      </c>
      <c r="F417" s="128">
        <f>VLOOKUP(A417,'Tüm - Sektör'!$A:$H,6,0)</f>
        <v>0.11260969084766088</v>
      </c>
      <c r="G417" s="127">
        <f>VLOOKUP(A417,'Tüm - Sektör'!$A:$H,7,0)</f>
        <v>405.15482900000001</v>
      </c>
      <c r="H417" s="159">
        <v>21.92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18.249744015650766</v>
      </c>
      <c r="R417" s="166" t="str">
        <f>IF(OR(H417="", H418="", Q417=0), "", IF(H417&lt;H418, (H418-H417)/H417, ""))</f>
        <v/>
      </c>
      <c r="S417" s="191">
        <v>17.407936850437977</v>
      </c>
      <c r="T417" s="208">
        <f>S417-Q417</f>
        <v>-0.84180716521278853</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30.572117044585802</v>
      </c>
      <c r="F418" s="128">
        <f>VLOOKUP(A418,'Tüm - Sektör'!$A:$H,6,0)</f>
        <v>6.1761852615324857</v>
      </c>
      <c r="G418" s="127">
        <f>VLOOKUP(A418,'Tüm - Sektör'!$A:$H,7,0)</f>
        <v>59.967219999999998</v>
      </c>
      <c r="H418" s="159">
        <v>21.82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18.333248686784266</v>
      </c>
      <c r="R418" s="166" t="str">
        <f>IF(OR(H418="", H419="", Q418=0), "", IF(H418&lt;H419, (H419-H418)/H418, ""))</f>
        <v/>
      </c>
      <c r="S418" s="191">
        <v>18.133793578677817</v>
      </c>
      <c r="T418" s="208">
        <f>S418-Q418</f>
        <v>-0.19945510810644862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15.720492164592297</v>
      </c>
      <c r="F419" s="128">
        <f>VLOOKUP(A419,'Tüm - Sektör'!$A:$H,6,0)</f>
        <v>1.8560203263981461</v>
      </c>
      <c r="G419" s="127">
        <f>VLOOKUP(A419,'Tüm - Sektör'!$A:$H,7,0)</f>
        <v>117.04502599999999</v>
      </c>
      <c r="H419" s="159">
        <v>21.74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18.400054141375016</v>
      </c>
      <c r="R419" s="166" t="str">
        <f>IF(OR(H419="", H420="", Q419=0), "", IF(H419&lt;H420, (H420-H419)/H419, ""))</f>
        <v/>
      </c>
      <c r="S419" s="191">
        <v>18.332592897960257</v>
      </c>
      <c r="T419" s="208">
        <f>S419-Q419</f>
        <v>-6.7461243414758343E-2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92</v>
      </c>
      <c r="B420" s="136" t="s">
        <v>376</v>
      </c>
      <c r="C420" s="137">
        <v>4540468594</v>
      </c>
      <c r="D420" s="137">
        <v>80000000</v>
      </c>
      <c r="E420" s="128">
        <f>VLOOKUP(A420,'Tüm - Sektör'!$A:$H,5,0)</f>
        <v>44.090077792533258</v>
      </c>
      <c r="F420" s="128">
        <f>VLOOKUP(A420,'Tüm - Sektör'!$A:$H,6,0)</f>
        <v>23.961998800289813</v>
      </c>
      <c r="G420" s="127">
        <f>VLOOKUP(A420,'Tüm - Sektör'!$A:$H,7,0)</f>
        <v>41.814453999999998</v>
      </c>
      <c r="H420" s="159">
        <v>21.7</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18.436025297123035</v>
      </c>
      <c r="R420" s="166" t="str">
        <f>IF(OR(H420="", H421="", Q420=0), "", IF(H420&lt;H421, (H421-H420)/H420, ""))</f>
        <v/>
      </c>
      <c r="S420" s="191">
        <v>17.623865592403956</v>
      </c>
      <c r="T420" s="208">
        <f>S420-Q420</f>
        <v>-0.81215970471907895</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1.98269829620383</v>
      </c>
      <c r="F421" s="128">
        <f>VLOOKUP(A421,'Tüm - Sektör'!$A:$H,6,0)</f>
        <v>3.6077320936346392E-2</v>
      </c>
      <c r="G421" s="127">
        <f>VLOOKUP(A421,'Tüm - Sektör'!$A:$H,7,0)</f>
        <v>934.14203199999997</v>
      </c>
      <c r="H421" s="159">
        <v>21.6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18.521218152587835</v>
      </c>
      <c r="R421" s="166" t="str">
        <f>IF(OR(H421="", H422="", Q421=0), "", IF(H421&lt;H422, (H422-H421)/H421, ""))</f>
        <v/>
      </c>
      <c r="S421" s="191">
        <v>18.538383322330738</v>
      </c>
      <c r="T421" s="208">
        <f>S421-Q421</f>
        <v>1.7165169742902719E-2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462</v>
      </c>
      <c r="B422" s="136" t="s">
        <v>353</v>
      </c>
      <c r="C422" s="137">
        <v>13842631067</v>
      </c>
      <c r="D422" s="137">
        <v>361000000</v>
      </c>
      <c r="E422" s="128">
        <f>VLOOKUP(A422,'Tüm - Sektör'!$A:$H,5,0)</f>
        <v>22.344785855393038</v>
      </c>
      <c r="F422" s="128">
        <f>VLOOKUP(A422,'Tüm - Sektör'!$A:$H,6,0)</f>
        <v>2.947472082230977</v>
      </c>
      <c r="G422" s="127">
        <f>VLOOKUP(A422,'Tüm - Sektör'!$A:$H,7,0)</f>
        <v>83.034749000000005</v>
      </c>
      <c r="H422" s="159">
        <v>21.56</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18.553936849613113</v>
      </c>
      <c r="R422" s="166" t="str">
        <f>IF(OR(H422="", H423="", Q422=0), "", IF(H422&lt;H423, (H423-H422)/H422, ""))</f>
        <v/>
      </c>
      <c r="S422" s="191">
        <v>18.417259598418909</v>
      </c>
      <c r="T422" s="208">
        <f>S422-Q422</f>
        <v>-0.13667725119420382</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1.9742333753778272</v>
      </c>
      <c r="F423" s="128">
        <f>VLOOKUP(A423,'Tüm - Sektör'!$A:$H,6,0)</f>
        <v>1.9337261442033304E-2</v>
      </c>
      <c r="G423" s="127">
        <f>VLOOKUP(A423,'Tüm - Sektör'!$A:$H,7,0)</f>
        <v>961.42923199999996</v>
      </c>
      <c r="H423" s="159">
        <v>21.08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18.980856778782719</v>
      </c>
      <c r="R423" s="166" t="str">
        <f>IF(OR(H423="", H424="", Q423=0), "", IF(H423&lt;H424, (H424-H423)/H423, ""))</f>
        <v/>
      </c>
      <c r="S423" s="191">
        <v>18.506774324548552</v>
      </c>
      <c r="T423" s="208">
        <f>S423-Q423</f>
        <v>-0.47408245423416773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141.37347868883168</v>
      </c>
      <c r="F424" s="128">
        <f>VLOOKUP(A424,'Tüm - Sektör'!$A:$H,6,0)</f>
        <v>116.07017954748086</v>
      </c>
      <c r="G424" s="127">
        <f>VLOOKUP(A424,'Tüm - Sektör'!$A:$H,7,0)</f>
        <v>13.776082000000001</v>
      </c>
      <c r="H424" s="159">
        <v>20.54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19.475726350425976</v>
      </c>
      <c r="R424" s="166" t="str">
        <f>IF(OR(H424="", H425="", Q424=0), "", IF(H424&lt;H425, (H425-H424)/H424, ""))</f>
        <v/>
      </c>
      <c r="S424" s="191">
        <v>19.195365606417926</v>
      </c>
      <c r="T424" s="208">
        <f>S424-Q424</f>
        <v>-0.28036074400804978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1.6299779034875155</v>
      </c>
      <c r="F425" s="128">
        <f>VLOOKUP(A425,'Tüm - Sektör'!$A:$H,6,0)</f>
        <v>3.3849554415194619E-2</v>
      </c>
      <c r="G425" s="127">
        <f>VLOOKUP(A425,'Tüm - Sektör'!$A:$H,7,0)</f>
        <v>1217.3403820000001</v>
      </c>
      <c r="H425" s="159">
        <v>20.16</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19.842379236830514</v>
      </c>
      <c r="R425" s="166" t="str">
        <f>IF(OR(H425="", H426="", Q425=0), "", IF(H425&lt;H426, (H426-H425)/H425, ""))</f>
        <v/>
      </c>
      <c r="S425" s="191">
        <v>19.981137133591563</v>
      </c>
      <c r="T425" s="208">
        <f>S425-Q425</f>
        <v>0.13875789676104944</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7.9246707186831644</v>
      </c>
      <c r="F426" s="128">
        <f>VLOOKUP(A426,'Tüm - Sektör'!$A:$H,6,0)</f>
        <v>8.8862739753595696E-2</v>
      </c>
      <c r="G426" s="127">
        <f>VLOOKUP(A426,'Tüm - Sektör'!$A:$H,7,0)</f>
        <v>256.94425699999999</v>
      </c>
      <c r="H426" s="159">
        <v>19.66</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20.361986297817015</v>
      </c>
      <c r="R426" s="166" t="str">
        <f>IF(OR(H426="", H427="", Q426=0), "", IF(H426&lt;H427, (H427-H426)/H426, ""))</f>
        <v/>
      </c>
      <c r="S426" s="191">
        <v>20.320642163202159</v>
      </c>
      <c r="T426" s="208">
        <f>S426-Q426</f>
        <v>-4.1344134614856642E-2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20.577453417846321</v>
      </c>
      <c r="R427" s="166" t="str">
        <f>IF(OR(H427="", H428="", Q427=0), "", IF(H427&lt;H428, (H428-H427)/H427, ""))</f>
        <v/>
      </c>
      <c r="S427" s="191">
        <v>20.326508863970151</v>
      </c>
      <c r="T427" s="208">
        <f>S427-Q427</f>
        <v>-0.25094455387617032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7.6251611609882985</v>
      </c>
      <c r="F428" s="128">
        <f>VLOOKUP(A428,'Tüm - Sektör'!$A:$H,6,0)</f>
        <v>0.54290491846395883</v>
      </c>
      <c r="G428" s="127">
        <f>VLOOKUP(A428,'Tüm - Sektör'!$A:$H,7,0)</f>
        <v>270.84692699999999</v>
      </c>
      <c r="H428" s="159">
        <v>19.37</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20.652514683334331</v>
      </c>
      <c r="R428" s="166" t="str">
        <f>IF(OR(H428="", H429="", Q428=0), "", IF(H428&lt;H429, (H429-H428)/H428, ""))</f>
        <v/>
      </c>
      <c r="S428" s="191">
        <v>20.389358278093066</v>
      </c>
      <c r="T428" s="208">
        <f>S428-Q428</f>
        <v>-0.26315640524126493</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7.1478470885080476</v>
      </c>
      <c r="F429" s="128">
        <f>VLOOKUP(A429,'Tüm - Sektör'!$A:$H,6,0)</f>
        <v>0.55739114786358634</v>
      </c>
      <c r="G429" s="127">
        <f>VLOOKUP(A429,'Tüm - Sektör'!$A:$H,7,0)</f>
        <v>292.99600400000003</v>
      </c>
      <c r="H429" s="159">
        <v>19.100000000000001</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E429*G429/100</f>
        <v>20.942906341358924</v>
      </c>
      <c r="R429" s="166" t="str">
        <f>IF(OR(H429="", H430="", Q429=0), "", IF(H429&lt;H430, (H430-H429)/H429, ""))</f>
        <v/>
      </c>
      <c r="S429" s="191">
        <v>20.801326631302935</v>
      </c>
      <c r="T429" s="208">
        <f>S429-Q429</f>
        <v>-0.14157971005598924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341</v>
      </c>
      <c r="B430" s="136" t="s">
        <v>255</v>
      </c>
      <c r="C430" s="137">
        <v>3823224810</v>
      </c>
      <c r="D430" s="137">
        <v>486200000</v>
      </c>
      <c r="E430" s="128">
        <f>VLOOKUP(A430,'Tüm - Sektör'!$A:$H,5,0)</f>
        <v>18.608348130916617</v>
      </c>
      <c r="F430" s="128">
        <f>VLOOKUP(A430,'Tüm - Sektör'!$A:$H,6,0)</f>
        <v>2.1262795524151716</v>
      </c>
      <c r="G430" s="127">
        <f>VLOOKUP(A430,'Tüm - Sektör'!$A:$H,7,0)</f>
        <v>116.492937</v>
      </c>
      <c r="H430" s="159">
        <v>18.46</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21.677411264889376</v>
      </c>
      <c r="R430" s="166" t="str">
        <f>IF(OR(H430="", H431="", Q430=0), "", IF(H430&lt;H431, (H431-H430)/H430, ""))</f>
        <v/>
      </c>
      <c r="S430" s="191">
        <v>21.712697338570692</v>
      </c>
      <c r="T430" s="208">
        <f>S430-Q430</f>
        <v>3.528607368131631E-2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1.1391562062035523</v>
      </c>
      <c r="F431" s="128">
        <f>VLOOKUP(A431,'Tüm - Sektör'!$A:$H,6,0)</f>
        <v>1.1317108615193543E-2</v>
      </c>
      <c r="G431" s="127">
        <f>VLOOKUP(A431,'Tüm - Sektör'!$A:$H,7,0)</f>
        <v>1931.812445</v>
      </c>
      <c r="H431" s="159">
        <v>18.18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22.006361359430084</v>
      </c>
      <c r="R431" s="166" t="str">
        <f>IF(OR(H431="", H432="", Q431=0), "", IF(H431&lt;H432, (H432-H431)/H431, ""))</f>
        <v/>
      </c>
      <c r="S431" s="191">
        <v>22.079230105653366</v>
      </c>
      <c r="T431" s="208">
        <f>S431-Q431</f>
        <v>7.2868746223281988E-2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215</v>
      </c>
      <c r="B432" s="126" t="s">
        <v>208</v>
      </c>
      <c r="C432" s="127">
        <v>3274896343</v>
      </c>
      <c r="D432" s="127">
        <v>500000000</v>
      </c>
      <c r="E432" s="128">
        <f>VLOOKUP(A432,'Tüm - Sektör'!$A:$H,5,0)</f>
        <v>11.790299501609303</v>
      </c>
      <c r="F432" s="128">
        <f>VLOOKUP(A432,'Tüm - Sektör'!$A:$H,6,0)</f>
        <v>1.3100332779565891</v>
      </c>
      <c r="G432" s="127">
        <f>VLOOKUP(A432,'Tüm - Sektör'!$A:$H,7,0)</f>
        <v>189.86396500000001</v>
      </c>
      <c r="H432" s="159">
        <v>17.87</v>
      </c>
      <c r="I432" s="128" t="e">
        <f>VLOOKUP(A432,'Tüm - Sektör'!$A:$H,9,0)</f>
        <v>#REF!</v>
      </c>
      <c r="J432" s="127" t="e">
        <f>VLOOKUP(A432,'Tüm - Sektör'!$A:$H,10,0)</f>
        <v>#REF!</v>
      </c>
      <c r="K432" s="128" t="e">
        <f>VLOOKUP(A432,'Tüm - Sektör'!$A:$H,11,0)</f>
        <v>#REF!</v>
      </c>
      <c r="L432" s="128" t="e">
        <f>VLOOKUP(A432,'Tüm - Sektör'!$A:$H,12,0)</f>
        <v>#REF!</v>
      </c>
      <c r="M432" s="128" t="e">
        <f>VLOOKUP(A432,'Tüm - Sektör'!$A:$H,13,0)</f>
        <v>#REF!</v>
      </c>
      <c r="N432" s="129" t="e">
        <f>VLOOKUP(A432,'Tüm - Sektör'!$A:$H,14,0)</f>
        <v>#REF!</v>
      </c>
      <c r="O432" s="130" t="e">
        <f>VLOOKUP(A432,'Tüm - Sektör'!$A:$H,15,0)</f>
        <v>#REF!</v>
      </c>
      <c r="P432" s="152" t="e">
        <f>VLOOKUP(A432,'Tüm - Sektör'!$A:$H,16,0)</f>
        <v>#REF!</v>
      </c>
      <c r="Q432" s="158">
        <f>E432*G432/100</f>
        <v>22.385530119130664</v>
      </c>
      <c r="R432" s="166" t="str">
        <f>IF(OR(H432="", H433="", Q432=0), "", IF(H432&lt;H433, (H433-H432)/H432, ""))</f>
        <v/>
      </c>
      <c r="S432" s="191">
        <v>21.143204187572138</v>
      </c>
      <c r="T432" s="208">
        <f>S432-Q432</f>
        <v>-1.2423259315585256</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636</v>
      </c>
      <c r="B433" s="136" t="s">
        <v>376</v>
      </c>
      <c r="C433" s="137">
        <v>35674236000</v>
      </c>
      <c r="D433" s="137">
        <v>636584078</v>
      </c>
      <c r="E433" s="128">
        <f>VLOOKUP(A433,'Tüm - Sektör'!$A:$H,5,0)</f>
        <v>35.152740963537823</v>
      </c>
      <c r="F433" s="128">
        <f>VLOOKUP(A433,'Tüm - Sektör'!$A:$H,6,0)</f>
        <v>3.2482881944453728</v>
      </c>
      <c r="G433" s="127">
        <f>VLOOKUP(A433,'Tüm - Sektör'!$A:$H,7,0)</f>
        <v>66.826561999999996</v>
      </c>
      <c r="H433" s="159">
        <v>17.04</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23.491368234697998</v>
      </c>
      <c r="R433" s="166" t="str">
        <f>IF(OR(H433="", H434="", Q433=0), "", IF(H433&lt;H434, (H434-H433)/H433, ""))</f>
        <v/>
      </c>
      <c r="S433" s="191">
        <v>23.058347622076841</v>
      </c>
      <c r="T433" s="208">
        <f>S433-Q433</f>
        <v>-0.43302061262115643</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456</v>
      </c>
      <c r="B434" s="131" t="s">
        <v>233</v>
      </c>
      <c r="C434" s="132">
        <v>10885731681</v>
      </c>
      <c r="D434" s="132">
        <v>350000000</v>
      </c>
      <c r="E434" s="128">
        <f>VLOOKUP(A434,'Tüm - Sektör'!$A:$H,5,0)</f>
        <v>12.722992105494727</v>
      </c>
      <c r="F434" s="128">
        <f>VLOOKUP(A434,'Tüm - Sektör'!$A:$H,6,0)</f>
        <v>2.1383180009234835</v>
      </c>
      <c r="G434" s="127">
        <f>VLOOKUP(A434,'Tüm - Sektör'!$A:$H,7,0)</f>
        <v>185.064885</v>
      </c>
      <c r="H434" s="159">
        <v>16.989999999999998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23.545790708592893</v>
      </c>
      <c r="R434" s="166" t="str">
        <f>IF(OR(H434="", H435="", Q434=0), "", IF(H434&lt;H435, (H435-H434)/H434, ""))</f>
        <v/>
      </c>
      <c r="S434" s="191">
        <v>23.137246046211295</v>
      </c>
      <c r="T434" s="208">
        <f>S434-Q434</f>
        <v>-0.40854466238159759</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18.201859291290571</v>
      </c>
      <c r="F435" s="128">
        <f>VLOOKUP(A435,'Tüm - Sektör'!$A:$H,6,0)</f>
        <v>2.4490039708400526</v>
      </c>
      <c r="G435" s="127">
        <f>VLOOKUP(A435,'Tüm - Sektör'!$A:$H,7,0)</f>
        <v>129.50326799999999</v>
      </c>
      <c r="H435" s="159">
        <v>16.97</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E435*G435/100</f>
        <v>23.572002618982928</v>
      </c>
      <c r="R435" s="166" t="str">
        <f>IF(OR(H435="", H436="", Q435=0), "", IF(H435&lt;H436, (H436-H435)/H435, ""))</f>
        <v/>
      </c>
      <c r="S435" s="191">
        <v>23.338207960568276</v>
      </c>
      <c r="T435" s="208">
        <f>S435-Q435</f>
        <v>-0.23379465841465219</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519</v>
      </c>
      <c r="B436" s="136" t="s">
        <v>255</v>
      </c>
      <c r="C436" s="137">
        <v>5131323395</v>
      </c>
      <c r="D436" s="137">
        <v>600000000</v>
      </c>
      <c r="E436" s="128">
        <f>VLOOKUP(A436,'Tüm - Sektör'!$A:$H,5,0)</f>
        <v>17.035428324755568</v>
      </c>
      <c r="F436" s="128">
        <f>VLOOKUP(A436,'Tüm - Sektör'!$A:$H,6,0)</f>
        <v>1.5773544745144044</v>
      </c>
      <c r="G436" s="127">
        <f>VLOOKUP(A436,'Tüm - Sektör'!$A:$H,7,0)</f>
        <v>139.029326</v>
      </c>
      <c r="H436" s="159">
        <v>16.89</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23.684241181120754</v>
      </c>
      <c r="R436" s="166" t="str">
        <f>IF(OR(H436="", H437="", Q436=0), "", IF(H436&lt;H437, (H437-H436)/H436, ""))</f>
        <v/>
      </c>
      <c r="S436" s="191">
        <v>22.052195895762384</v>
      </c>
      <c r="T436" s="208">
        <f>S436-Q436</f>
        <v>-1.6320452853583696</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674</v>
      </c>
      <c r="B437" s="131" t="s">
        <v>233</v>
      </c>
      <c r="C437" s="132">
        <v>5220479890</v>
      </c>
      <c r="D437" s="132">
        <v>2178000000</v>
      </c>
      <c r="E437" s="128">
        <f>VLOOKUP(A437,'Tüm - Sektör'!$A:$H,5,0)</f>
        <v>3.6122242685906167</v>
      </c>
      <c r="F437" s="128">
        <f>VLOOKUP(A437,'Tüm - Sektör'!$A:$H,6,0)</f>
        <v>9.7559127872052523E-2</v>
      </c>
      <c r="G437" s="127">
        <f>VLOOKUP(A437,'Tüm - Sektör'!$A:$H,7,0)</f>
        <v>656.11429699999997</v>
      </c>
      <c r="H437" s="159">
        <v>16.88</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E437*G437/100</f>
        <v>23.700319865926716</v>
      </c>
      <c r="R437" s="166" t="str">
        <f>IF(OR(H437="", H438="", Q437=0), "", IF(H437&lt;H438, (H438-H437)/H437, ""))</f>
        <v/>
      </c>
      <c r="S437" s="191">
        <v>24.695148107212532</v>
      </c>
      <c r="T437" s="208">
        <f>S437-Q437</f>
        <v>0.99482824128581626</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1.9963856386295791</v>
      </c>
      <c r="F438" s="128">
        <f>VLOOKUP(A438,'Tüm - Sektör'!$A:$H,6,0)</f>
        <v>6.3986719186845481E-2</v>
      </c>
      <c r="G438" s="127">
        <f>VLOOKUP(A438,'Tüm - Sektör'!$A:$H,7,0)</f>
        <v>1199.2076440000001</v>
      </c>
      <c r="H438" s="159">
        <v>16.71</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23.940809182164131</v>
      </c>
      <c r="R438" s="166" t="str">
        <f>IF(OR(H438="", H439="", Q438=0), "", IF(H438&lt;H439, (H439-H438)/H438, ""))</f>
        <v/>
      </c>
      <c r="S438" s="191">
        <v>23.926490516385325</v>
      </c>
      <c r="T438" s="208">
        <f>S438-Q438</f>
        <v>-1.4318665778805695E-2</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6.4858277367396031</v>
      </c>
      <c r="F439" s="128">
        <f>VLOOKUP(A439,'Tüm - Sektör'!$A:$H,6,0)</f>
        <v>0.38151927863174134</v>
      </c>
      <c r="G439" s="127">
        <f>VLOOKUP(A439,'Tüm - Sektör'!$A:$H,7,0)</f>
        <v>371.30834199999998</v>
      </c>
      <c r="H439" s="159">
        <v>16.61</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24.082419434263944</v>
      </c>
      <c r="R439" s="166" t="str">
        <f>IF(OR(H439="", H440="", Q439=0), "", IF(H439&lt;H440, (H440-H439)/H439, ""))</f>
        <v/>
      </c>
      <c r="S439" s="191">
        <v>23.711261814055966</v>
      </c>
      <c r="T439" s="208">
        <f>S439-Q439</f>
        <v>-0.3711576202079776</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17.624049072402237</v>
      </c>
      <c r="F440" s="128">
        <f>VLOOKUP(A440,'Tüm - Sektör'!$A:$H,6,0)</f>
        <v>5.1835438448241868</v>
      </c>
      <c r="G440" s="127">
        <f>VLOOKUP(A440,'Tüm - Sektör'!$A:$H,7,0)</f>
        <v>138.91226599999999</v>
      </c>
      <c r="H440" s="159">
        <v>16.34</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24.481965927425925</v>
      </c>
      <c r="R440" s="166" t="str">
        <f>IF(OR(H440="", H441="", Q440=0), "", IF(H440&lt;H441, (H441-H440)/H440, ""))</f>
        <v/>
      </c>
      <c r="S440" s="191">
        <v>23.67072918663548</v>
      </c>
      <c r="T440" s="208">
        <f>S440-Q440</f>
        <v>-0.81123674079044505</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5.9960459075262822</v>
      </c>
      <c r="F441" s="128">
        <f>VLOOKUP(A441,'Tüm - Sektör'!$A:$H,6,0)</f>
        <v>0.28552599559648961</v>
      </c>
      <c r="G441" s="127">
        <f>VLOOKUP(A441,'Tüm - Sektör'!$A:$H,7,0)</f>
        <v>419.330781</v>
      </c>
      <c r="H441" s="159">
        <v>15.91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25.143266133148494</v>
      </c>
      <c r="R441" s="166" t="str">
        <f>IF(OR(H441="", H442="", Q441=0), "", IF(H441&lt;H442, (H442-H441)/H441, ""))</f>
        <v/>
      </c>
      <c r="S441" s="191">
        <v>24.831121302196934</v>
      </c>
      <c r="T441" s="208">
        <f>S441-Q441</f>
        <v>-0.31214483095155998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28.430612883043374</v>
      </c>
      <c r="F442" s="128">
        <f>VLOOKUP(A442,'Tüm - Sektör'!$A:$H,6,0)</f>
        <v>5.6309393707750788</v>
      </c>
      <c r="G442" s="127">
        <f>VLOOKUP(A442,'Tüm - Sektör'!$A:$H,7,0)</f>
        <v>90.484284000000002</v>
      </c>
      <c r="H442" s="159">
        <v>15.55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25.725236504033557</v>
      </c>
      <c r="R442" s="166" t="str">
        <f>IF(OR(H442="", H443="", Q442=0), "", IF(H442&lt;H443, (H443-H442)/H442, ""))</f>
        <v/>
      </c>
      <c r="S442" s="191">
        <v>25.925303152153063</v>
      </c>
      <c r="T442" s="208">
        <f>S442-Q442</f>
        <v>0.20006664811950614</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10.984690351205124</v>
      </c>
      <c r="F443" s="128">
        <f>VLOOKUP(A443,'Tüm - Sektör'!$A:$H,6,0)</f>
        <v>0.28135768865571537</v>
      </c>
      <c r="G443" s="127">
        <f>VLOOKUP(A443,'Tüm - Sektör'!$A:$H,7,0)</f>
        <v>260.87328100000002</v>
      </c>
      <c r="H443" s="159">
        <v>13.96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28.656122126879232</v>
      </c>
      <c r="R443" s="166" t="str">
        <f>IF(OR(H443="", H444="", Q443=0), "", IF(H443&lt;H444, (H444-H443)/H443, ""))</f>
        <v/>
      </c>
      <c r="S443" s="191">
        <v>27.121319653642992</v>
      </c>
      <c r="T443" s="208">
        <f>S443-Q443</f>
        <v>-1.5348024732362404</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5.8016891055066839</v>
      </c>
      <c r="F444" s="128">
        <f>VLOOKUP(A444,'Tüm - Sektör'!$A:$H,6,0)</f>
        <v>0.20197351107072878</v>
      </c>
      <c r="G444" s="127">
        <f>VLOOKUP(A444,'Tüm - Sektör'!$A:$H,7,0)</f>
        <v>493.98133899999999</v>
      </c>
      <c r="H444" s="159">
        <v>13.96</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28.659261527999039</v>
      </c>
      <c r="R444" s="166" t="str">
        <f>IF(OR(H444="", H445="", Q444=0), "", IF(H444&lt;H445, (H445-H444)/H444, ""))</f>
        <v/>
      </c>
      <c r="S444" s="191">
        <v>26.977969718871655</v>
      </c>
      <c r="T444" s="208">
        <f>S444-Q444</f>
        <v>-1.6812918091273836</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29.416005773434271</v>
      </c>
      <c r="R445" s="166" t="str">
        <f>IF(OR(H445="", H446="", Q445=0), "", IF(H445&lt;H446, (H446-H445)/H445, ""))</f>
        <v/>
      </c>
      <c r="S445" s="191">
        <v>29.243982347858626</v>
      </c>
      <c r="T445" s="208">
        <f>S445-Q445</f>
        <v>-0.17202342557564521</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10.640214614916093</v>
      </c>
      <c r="F446" s="128">
        <f>VLOOKUP(A446,'Tüm - Sektör'!$A:$H,6,0)</f>
        <v>1.0194709314651134</v>
      </c>
      <c r="G446" s="127">
        <f>VLOOKUP(A446,'Tüm - Sektör'!$A:$H,7,0)</f>
        <v>279.77893499999999</v>
      </c>
      <c r="H446" s="159">
        <v>13.44</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29.769079131326599</v>
      </c>
      <c r="R446" s="166" t="str">
        <f>IF(OR(H446="", H447="", Q446=0), "", IF(H446&lt;H447, (H447-H446)/H446, ""))</f>
        <v/>
      </c>
      <c r="S446" s="191">
        <v>29.614835198003657</v>
      </c>
      <c r="T446" s="208">
        <f>S446-Q446</f>
        <v>-0.15424393332294173</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10.720354614236378</v>
      </c>
      <c r="F447" s="128">
        <f>VLOOKUP(A447,'Tüm - Sektör'!$A:$H,6,0)</f>
        <v>0.56637545510547216</v>
      </c>
      <c r="G447" s="127">
        <f>VLOOKUP(A447,'Tüm - Sektör'!$A:$H,7,0)</f>
        <v>282.07432799999998</v>
      </c>
      <c r="H447" s="159">
        <v>13.23</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30.239368237324253</v>
      </c>
      <c r="R447" s="166" t="str">
        <f>IF(OR(H447="", H448="", Q447=0), "", IF(H447&lt;H448, (H448-H447)/H447, ""))</f>
        <v/>
      </c>
      <c r="S447" s="191">
        <v>30.057613957911339</v>
      </c>
      <c r="T447" s="208">
        <f>S447-Q447</f>
        <v>-0.18175427941291389</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0.38104356275358514</v>
      </c>
      <c r="F448" s="128">
        <f>VLOOKUP(A448,'Tüm - Sektör'!$A:$H,6,0)</f>
        <v>1.2701467333546971E-3</v>
      </c>
      <c r="G448" s="127">
        <f>VLOOKUP(A448,'Tüm - Sektör'!$A:$H,7,0)</f>
        <v>8077.1113800000003</v>
      </c>
      <c r="H448" s="159">
        <v>13</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30.777312969927266</v>
      </c>
      <c r="R448" s="166" t="str">
        <f>IF(OR(H448="", H449="", Q448=0), "", IF(H448&lt;H449, (H449-H448)/H448, ""))</f>
        <v/>
      </c>
      <c r="S448" s="191">
        <v>30.920020758041304</v>
      </c>
      <c r="T448" s="208">
        <f>S448-Q448</f>
        <v>0.14270778811403773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19.726468059534163</v>
      </c>
      <c r="F449" s="128">
        <f>VLOOKUP(A449,'Tüm - Sektör'!$A:$H,6,0)</f>
        <v>2.4831908433451866</v>
      </c>
      <c r="G449" s="127">
        <f>VLOOKUP(A449,'Tüm - Sektör'!$A:$H,7,0)</f>
        <v>158.43219300000001</v>
      </c>
      <c r="H449" s="159">
        <v>12.8</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31.253075948164522</v>
      </c>
      <c r="R449" s="166" t="str">
        <f>IF(OR(H449="", H450="", Q449=0), "", IF(H449&lt;H450, (H450-H449)/H449, ""))</f>
        <v/>
      </c>
      <c r="S449" s="191">
        <v>31.253075948164522</v>
      </c>
      <c r="T449" s="208">
        <f>S449-Q449</f>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9.0704687894919704</v>
      </c>
      <c r="F450" s="128">
        <f>VLOOKUP(A450,'Tüm - Sektör'!$A:$H,6,0)</f>
        <v>0.91620896863555257</v>
      </c>
      <c r="G450" s="127">
        <f>VLOOKUP(A450,'Tüm - Sektör'!$A:$H,7,0)</f>
        <v>354.86250699999999</v>
      </c>
      <c r="H450" s="159">
        <v>12.43</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E450*G450/100</f>
        <v>32.187692943043757</v>
      </c>
      <c r="R450" s="166" t="str">
        <f>IF(OR(H450="", H451="", Q450=0), "", IF(H450&lt;H451, (H451-H450)/H450, ""))</f>
        <v/>
      </c>
      <c r="S450" s="191">
        <v>33.147723552778281</v>
      </c>
      <c r="T450" s="208">
        <f>S450-Q450</f>
        <v>0.96003060973452392</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15.633848697292947</v>
      </c>
      <c r="F451" s="128">
        <f>VLOOKUP(A451,'Tüm - Sektör'!$A:$H,6,0)</f>
        <v>6.3167065443607866</v>
      </c>
      <c r="G451" s="127">
        <f>VLOOKUP(A451,'Tüm - Sektör'!$A:$H,7,0)</f>
        <v>206.00537199999999</v>
      </c>
      <c r="H451" s="159">
        <v>12.42</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32.20656816677549</v>
      </c>
      <c r="R451" s="166" t="str">
        <f>IF(OR(H451="", H452="", Q451=0), "", IF(H451&lt;H452, (H452-H451)/H451, ""))</f>
        <v/>
      </c>
      <c r="S451" s="191">
        <v>31.949327206976964</v>
      </c>
      <c r="T451" s="208">
        <f>S451-Q451</f>
        <v>-0.25724095979852635</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15.640856376379768</v>
      </c>
      <c r="F452" s="128">
        <f>VLOOKUP(A452,'Tüm - Sektör'!$A:$H,6,0)</f>
        <v>1.2716143395430706</v>
      </c>
      <c r="G452" s="127">
        <f>VLOOKUP(A452,'Tüm - Sektör'!$A:$H,7,0)</f>
        <v>206.78594200000001</v>
      </c>
      <c r="H452" s="159">
        <v>12.37</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32.343092194763969</v>
      </c>
      <c r="R452" s="166" t="str">
        <f>IF(OR(H452="", H453="", Q452=0), "", IF(H452&lt;H453, (H453-H452)/H452, ""))</f>
        <v/>
      </c>
      <c r="S452" s="191">
        <v>30.966257774708229</v>
      </c>
      <c r="T452" s="208">
        <f>S452-Q452</f>
        <v>-1.3768344200557401</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30.078896286230957</v>
      </c>
      <c r="F453" s="128">
        <f>VLOOKUP(A453,'Tüm - Sektör'!$A:$H,6,0)</f>
        <v>3.0212435250036118</v>
      </c>
      <c r="G453" s="127">
        <f>VLOOKUP(A453,'Tüm - Sektör'!$A:$H,7,0)</f>
        <v>109.24879199999999</v>
      </c>
      <c r="H453" s="159">
        <v>12.18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32.86083083964018</v>
      </c>
      <c r="R453" s="166" t="str">
        <f>IF(OR(H453="", H454="", Q453=0), "", IF(H453&lt;H454, (H454-H453)/H453, ""))</f>
        <v/>
      </c>
      <c r="S453" s="191">
        <v>32.6464045372608</v>
      </c>
      <c r="T453" s="208">
        <f>S453-Q453</f>
        <v>-0.21442630237937976</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754</v>
      </c>
      <c r="B454" s="136" t="s">
        <v>699</v>
      </c>
      <c r="C454" s="137">
        <v>7376632000</v>
      </c>
      <c r="D454" s="137">
        <v>900000000</v>
      </c>
      <c r="E454" s="128">
        <f>VLOOKUP(A454,'Tüm - Sektör'!$A:$H,5,0)</f>
        <v>16.380229685218669</v>
      </c>
      <c r="F454" s="128">
        <f>VLOOKUP(A454,'Tüm - Sektör'!$A:$H,6,0)</f>
        <v>1.5091422227030282</v>
      </c>
      <c r="G454" s="127">
        <f>VLOOKUP(A454,'Tüm - Sektör'!$A:$H,7,0)</f>
        <v>214.106866</v>
      </c>
      <c r="H454" s="159">
        <v>11.41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E454*G454/100</f>
        <v>35.071196422623359</v>
      </c>
      <c r="R454" s="166" t="str">
        <f>IF(OR(H454="", H455="", Q454=0), "", IF(H454&lt;H455, (H455-H454)/H454, ""))</f>
        <v/>
      </c>
      <c r="S454" s="191">
        <v>35.633334922718831</v>
      </c>
      <c r="T454" s="208">
        <f>S454-Q454</f>
        <v>0.56213850009547173</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285</v>
      </c>
      <c r="B455" s="136" t="s">
        <v>355</v>
      </c>
      <c r="C455" s="137">
        <v>7665829861</v>
      </c>
      <c r="D455" s="137">
        <v>750000000</v>
      </c>
      <c r="E455" s="128">
        <f>VLOOKUP(A455,'Tüm - Sektör'!$A:$H,5,0)</f>
        <v>7.6662894852239942</v>
      </c>
      <c r="F455" s="128">
        <f>VLOOKUP(A455,'Tüm - Sektör'!$A:$H,6,0)</f>
        <v>0.92924721033018109</v>
      </c>
      <c r="G455" s="127">
        <f>VLOOKUP(A455,'Tüm - Sektör'!$A:$H,7,0)</f>
        <v>459.303876</v>
      </c>
      <c r="H455" s="159">
        <v>11.36</v>
      </c>
      <c r="I455" s="138" t="e">
        <f>VLOOKUP(A455,'Tüm - Sektör'!$A:$H,9,0)</f>
        <v>#REF!</v>
      </c>
      <c r="J455" s="137" t="e">
        <f>VLOOKUP(A455,'Tüm - Sektör'!$A:$H,10,0)</f>
        <v>#REF!</v>
      </c>
      <c r="K455" s="138" t="e">
        <f>VLOOKUP(A455,'Tüm - Sektör'!$A:$H,11,0)</f>
        <v>#REF!</v>
      </c>
      <c r="L455" s="138" t="e">
        <f>VLOOKUP(A455,'Tüm - Sektör'!$A:$H,12,0)</f>
        <v>#REF!</v>
      </c>
      <c r="M455" s="138" t="e">
        <f>VLOOKUP(A455,'Tüm - Sektör'!$A:$H,13,0)</f>
        <v>#REF!</v>
      </c>
      <c r="N455" s="139" t="e">
        <f>VLOOKUP(A455,'Tüm - Sektör'!$A:$H,14,0)</f>
        <v>#REF!</v>
      </c>
      <c r="O455" s="140" t="e">
        <f>VLOOKUP(A455,'Tüm - Sektör'!$A:$H,15,0)</f>
        <v>#REF!</v>
      </c>
      <c r="P455" s="154" t="e">
        <f>VLOOKUP(A455,'Tüm - Sektör'!$A:$H,16,0)</f>
        <v>#REF!</v>
      </c>
      <c r="Q455" s="158">
        <f>E455*G455/100</f>
        <v>35.211564751014251</v>
      </c>
      <c r="R455" s="166" t="str">
        <f>IF(OR(H455="", H456="", Q455=0), "", IF(H455&lt;H456, (H456-H455)/H455, ""))</f>
        <v/>
      </c>
      <c r="S455" s="191">
        <v>34.602368129024377</v>
      </c>
      <c r="T455" s="208">
        <f>S455-Q455</f>
        <v>-0.60919662198987368</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178</v>
      </c>
      <c r="B456" s="136" t="s">
        <v>255</v>
      </c>
      <c r="C456" s="137">
        <v>6095642150</v>
      </c>
      <c r="D456" s="137">
        <v>690000000</v>
      </c>
      <c r="E456" s="128">
        <f>VLOOKUP(A456,'Tüm - Sektör'!$A:$H,5,0)</f>
        <v>13.494683460759751</v>
      </c>
      <c r="F456" s="128">
        <f>VLOOKUP(A456,'Tüm - Sektör'!$A:$H,6,0)</f>
        <v>1.7779556601791502</v>
      </c>
      <c r="G456" s="127">
        <f>VLOOKUP(A456,'Tüm - Sektör'!$A:$H,7,0)</f>
        <v>264.90403600000002</v>
      </c>
      <c r="H456" s="159">
        <v>11.19</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35.747961132977053</v>
      </c>
      <c r="R456" s="166" t="str">
        <f>IF(OR(H456="", H457="", Q456=0), "", IF(H456&lt;H457, (H457-H456)/H456, ""))</f>
        <v/>
      </c>
      <c r="S456" s="191">
        <v>35.337428010425199</v>
      </c>
      <c r="T456" s="208">
        <f>S456-Q456</f>
        <v>-0.41053312255185404</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3.1301878951627455</v>
      </c>
      <c r="F457" s="128">
        <f>VLOOKUP(A457,'Tüm - Sektör'!$A:$H,6,0)</f>
        <v>0.11179242482724092</v>
      </c>
      <c r="G457" s="127">
        <f>VLOOKUP(A457,'Tüm - Sektör'!$A:$H,7,0)</f>
        <v>1153.5045090000001</v>
      </c>
      <c r="H457" s="159">
        <v>11.08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36.106858510874467</v>
      </c>
      <c r="R457" s="166" t="str">
        <f>IF(OR(H457="", H458="", Q457=0), "", IF(H457&lt;H458, (H458-H457)/H457, ""))</f>
        <v/>
      </c>
      <c r="S457" s="191">
        <v>35.976977724864135</v>
      </c>
      <c r="T457" s="208">
        <f>S457-Q457</f>
        <v>-0.12988078601033237</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3.1451288244766507</v>
      </c>
      <c r="F458" s="128">
        <f>VLOOKUP(A458,'Tüm - Sektör'!$A:$H,6,0)</f>
        <v>6.3537956050033345E-2</v>
      </c>
      <c r="G458" s="127">
        <f>VLOOKUP(A458,'Tüm - Sektör'!$A:$H,7,0)</f>
        <v>1152.410032</v>
      </c>
      <c r="H458" s="159">
        <v>11.04</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36.244780092592599</v>
      </c>
      <c r="R458" s="166" t="str">
        <f>IF(OR(H458="", H459="", Q458=0), "", IF(H458&lt;H459, (H459-H458)/H458, ""))</f>
        <v/>
      </c>
      <c r="S458" s="191">
        <v>35.379520090382158</v>
      </c>
      <c r="T458" s="208">
        <f>S458-Q458</f>
        <v>-0.86526000221044086</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24.900426772772033</v>
      </c>
      <c r="F459" s="128">
        <f>VLOOKUP(A459,'Tüm - Sektör'!$A:$H,6,0)</f>
        <v>3.7785169609669245</v>
      </c>
      <c r="G459" s="127">
        <f>VLOOKUP(A459,'Tüm - Sektör'!$A:$H,7,0)</f>
        <v>145.66302899999999</v>
      </c>
      <c r="H459" s="159">
        <v>11.03</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36.270715871146692</v>
      </c>
      <c r="R459" s="166" t="str">
        <f>IF(OR(H459="", H460="", Q459=0), "", IF(H459&lt;H460, (H460-H459)/H459, ""))</f>
        <v/>
      </c>
      <c r="S459" s="191">
        <v>36.535707402625384</v>
      </c>
      <c r="T459" s="208">
        <f>S459-Q459</f>
        <v>0.26499153147869237</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3.1297946350978929</v>
      </c>
      <c r="F460" s="128">
        <f>VLOOKUP(A460,'Tüm - Sektör'!$A:$H,6,0)</f>
        <v>8.0560994468414235E-2</v>
      </c>
      <c r="G460" s="127">
        <f>VLOOKUP(A460,'Tüm - Sektör'!$A:$H,7,0)</f>
        <v>1198.914348</v>
      </c>
      <c r="H460" s="159">
        <v>10.66</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37.523556943122884</v>
      </c>
      <c r="R460" s="166" t="str">
        <f>IF(OR(H460="", H461="", Q460=0), "", IF(H460&lt;H461, (H461-H460)/H460, ""))</f>
        <v/>
      </c>
      <c r="S460" s="191">
        <v>37.348376938719881</v>
      </c>
      <c r="T460" s="208">
        <f>S460-Q460</f>
        <v>-0.17518000440300341</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2.3584648398587635E-2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38.685908669038696</v>
      </c>
      <c r="R461" s="166" t="str">
        <f>IF(OR(H461="", H462="", Q461=0), "", IF(H461&lt;H462, (H462-H461)/H461, ""))</f>
        <v/>
      </c>
      <c r="S461" s="191">
        <v>37.737009022439636</v>
      </c>
      <c r="T461" s="208">
        <f>S461-Q461</f>
        <v>-0.94889964659905957</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40.044503246587603</v>
      </c>
      <c r="R462" s="166" t="str">
        <f>IF(OR(H462="", H463="", Q462=0), "", IF(H462&lt;H463, (H463-H462)/H462, ""))</f>
        <v/>
      </c>
      <c r="S462" s="191">
        <v>40.696295771455759</v>
      </c>
      <c r="T462" s="208">
        <f>S462-Q462</f>
        <v>0.65179252486815642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15.242594501848012</v>
      </c>
      <c r="F463" s="128">
        <f>VLOOKUP(A463,'Tüm - Sektör'!$A:$H,6,0)</f>
        <v>1.4022884047404747</v>
      </c>
      <c r="G463" s="127">
        <f>VLOOKUP(A463,'Tüm - Sektör'!$A:$H,7,0)</f>
        <v>266.47241100000002</v>
      </c>
      <c r="H463" s="159">
        <v>9.85</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40.617309068027843</v>
      </c>
      <c r="R463" s="166" t="str">
        <f>IF(OR(H463="", H464="", Q463=0), "", IF(H463&lt;H464, (H464-H463)/H463, ""))</f>
        <v/>
      </c>
      <c r="S463" s="191">
        <v>40.168724329324725</v>
      </c>
      <c r="T463" s="208">
        <f>S463-Q463</f>
        <v>-0.44858473870311855</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27.851264499629405</v>
      </c>
      <c r="F464" s="128">
        <f>VLOOKUP(A464,'Tüm - Sektör'!$A:$H,6,0)</f>
        <v>4.9434264287592127</v>
      </c>
      <c r="G464" s="127">
        <f>VLOOKUP(A464,'Tüm - Sektör'!$A:$H,7,0)</f>
        <v>148.71153100000001</v>
      </c>
      <c r="H464" s="159">
        <v>9.66</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41.418041840258383</v>
      </c>
      <c r="R464" s="166" t="str">
        <f>IF(OR(H464="", H465="", Q464=0), "", IF(H464&lt;H465, (H465-H464)/H464, ""))</f>
        <v/>
      </c>
      <c r="S464" s="191">
        <v>41.289812608554797</v>
      </c>
      <c r="T464" s="208">
        <f>S464-Q464</f>
        <v>-0.12822923170358536</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648</v>
      </c>
      <c r="B465" s="131" t="s">
        <v>233</v>
      </c>
      <c r="C465" s="132">
        <v>4399219392</v>
      </c>
      <c r="D465" s="132">
        <v>1112000000</v>
      </c>
      <c r="E465" s="128">
        <f>VLOOKUP(A465,'Tüm - Sektör'!$A:$H,5,0)</f>
        <v>15.120007255668122</v>
      </c>
      <c r="F465" s="128">
        <f>VLOOKUP(A465,'Tüm - Sektör'!$A:$H,6,0)</f>
        <v>0.72828756438348574</v>
      </c>
      <c r="G465" s="127">
        <f>VLOOKUP(A465,'Tüm - Sektör'!$A:$H,7,0)</f>
        <v>277.98263300000002</v>
      </c>
      <c r="H465" s="159">
        <v>9.52</v>
      </c>
      <c r="I465" s="133" t="e">
        <f>VLOOKUP(A465,'Tüm - Sektör'!$A:$H,9,0)</f>
        <v>#REF!</v>
      </c>
      <c r="J465" s="132" t="e">
        <f>VLOOKUP(A465,'Tüm - Sektör'!$A:$H,10,0)</f>
        <v>#REF!</v>
      </c>
      <c r="K465" s="133" t="e">
        <f>VLOOKUP(A465,'Tüm - Sektör'!$A:$H,11,0)</f>
        <v>#REF!</v>
      </c>
      <c r="L465" s="133" t="e">
        <f>VLOOKUP(A465,'Tüm - Sektör'!$A:$H,12,0)</f>
        <v>#REF!</v>
      </c>
      <c r="M465" s="133" t="e">
        <f>VLOOKUP(A465,'Tüm - Sektör'!$A:$H,13,0)</f>
        <v>#REF!</v>
      </c>
      <c r="N465" s="134" t="e">
        <f>VLOOKUP(A465,'Tüm - Sektör'!$A:$H,14,0)</f>
        <v>#REF!</v>
      </c>
      <c r="O465" s="135" t="e">
        <f>VLOOKUP(A465,'Tüm - Sektör'!$A:$H,15,0)</f>
        <v>#REF!</v>
      </c>
      <c r="P465" s="153" t="e">
        <f>VLOOKUP(A465,'Tüm - Sektör'!$A:$H,16,0)</f>
        <v>#REF!</v>
      </c>
      <c r="Q465" s="158">
        <f>E465*G465/100</f>
        <v>42.030994279097293</v>
      </c>
      <c r="R465" s="166" t="str">
        <f>IF(OR(H465="", H466="", Q465=0), "", IF(H465&lt;H466, (H466-H465)/H465, ""))</f>
        <v/>
      </c>
      <c r="S465" s="191">
        <v>41.55088946386357</v>
      </c>
      <c r="T465" s="208">
        <f>S465-Q465</f>
        <v>-0.48010481523372306</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8.8892444506665953</v>
      </c>
      <c r="F466" s="128">
        <f>VLOOKUP(A466,'Tüm - Sektör'!$A:$H,6,0)</f>
        <v>0.76556511091876445</v>
      </c>
      <c r="G466" s="127">
        <f>VLOOKUP(A466,'Tüm - Sektör'!$A:$H,7,0)</f>
        <v>488.67153000000002</v>
      </c>
      <c r="H466" s="159">
        <v>9.2100000000000009</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43.439206862512549</v>
      </c>
      <c r="R466" s="166" t="str">
        <f>IF(OR(H466="", H467="", Q466=0), "", IF(H466&lt;H467, (H467-H466)/H466, ""))</f>
        <v/>
      </c>
      <c r="S466" s="191">
        <v>41.93659278865205</v>
      </c>
      <c r="T466" s="208">
        <f>S466-Q466</f>
        <v>-1.5026140738604994</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212</v>
      </c>
      <c r="B467" s="126" t="s">
        <v>208</v>
      </c>
      <c r="C467" s="127">
        <v>5062845915</v>
      </c>
      <c r="D467" s="127">
        <v>1817640000</v>
      </c>
      <c r="E467" s="128">
        <f>VLOOKUP(A467,'Tüm - Sektör'!$A:$H,5,0)</f>
        <v>6.6954356682093135</v>
      </c>
      <c r="F467" s="128">
        <f>VLOOKUP(A467,'Tüm - Sektör'!$A:$H,6,0)</f>
        <v>0.36835873265384311</v>
      </c>
      <c r="G467" s="127">
        <f>VLOOKUP(A467,'Tüm - Sektör'!$A:$H,7,0)</f>
        <v>663.82721200000003</v>
      </c>
      <c r="H467" s="159">
        <v>9</v>
      </c>
      <c r="I467" s="128" t="e">
        <f>VLOOKUP(A467,'Tüm - Sektör'!$A:$H,9,0)</f>
        <v>#REF!</v>
      </c>
      <c r="J467" s="127" t="e">
        <f>VLOOKUP(A467,'Tüm - Sektör'!$A:$H,10,0)</f>
        <v>#REF!</v>
      </c>
      <c r="K467" s="128" t="e">
        <f>VLOOKUP(A467,'Tüm - Sektör'!$A:$H,11,0)</f>
        <v>#REF!</v>
      </c>
      <c r="L467" s="128" t="e">
        <f>VLOOKUP(A467,'Tüm - Sektör'!$A:$H,12,0)</f>
        <v>#REF!</v>
      </c>
      <c r="M467" s="128" t="e">
        <f>VLOOKUP(A467,'Tüm - Sektör'!$A:$H,13,0)</f>
        <v>#REF!</v>
      </c>
      <c r="N467" s="129" t="e">
        <f>VLOOKUP(A467,'Tüm - Sektör'!$A:$H,14,0)</f>
        <v>#REF!</v>
      </c>
      <c r="O467" s="130" t="e">
        <f>VLOOKUP(A467,'Tüm - Sektör'!$A:$H,15,0)</f>
        <v>#REF!</v>
      </c>
      <c r="P467" s="152" t="e">
        <f>VLOOKUP(A467,'Tüm - Sektör'!$A:$H,16,0)</f>
        <v>#REF!</v>
      </c>
      <c r="Q467" s="158">
        <f>E467*G467/100</f>
        <v>44.446123927527459</v>
      </c>
      <c r="R467" s="166" t="str">
        <f>IF(OR(H467="", H468="", Q467=0), "", IF(H467&lt;H468, (H468-H467)/H467, ""))</f>
        <v/>
      </c>
      <c r="S467" s="191">
        <v>41.027191317717651</v>
      </c>
      <c r="T467" s="208">
        <f>S467-Q467</f>
        <v>-3.4189326098098078</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36.463347043551821</v>
      </c>
      <c r="F468" s="128">
        <f>VLOOKUP(A468,'Tüm - Sektör'!$A:$H,6,0)</f>
        <v>9.1158367608879551</v>
      </c>
      <c r="G468" s="127">
        <f>VLOOKUP(A468,'Tüm - Sektör'!$A:$H,7,0)</f>
        <v>124.820319</v>
      </c>
      <c r="H468" s="159">
        <v>8.7899999999999991</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45.513666097838453</v>
      </c>
      <c r="R468" s="166" t="str">
        <f>IF(OR(H468="", H469="", Q468=0), "", IF(H468&lt;H469, (H469-H468)/H468, ""))</f>
        <v/>
      </c>
      <c r="S468" s="191">
        <v>45.001701349831265</v>
      </c>
      <c r="T468" s="208">
        <f>S468-Q468</f>
        <v>-0.51196474800718761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15.908092951874027</v>
      </c>
      <c r="F469" s="128">
        <f>VLOOKUP(A469,'Tüm - Sektör'!$A:$H,6,0)</f>
        <v>2.4674864418824511</v>
      </c>
      <c r="G469" s="127">
        <f>VLOOKUP(A469,'Tüm - Sektör'!$A:$H,7,0)</f>
        <v>306.64052400000003</v>
      </c>
      <c r="H469" s="159">
        <v>8.1999999999999993</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E469*G469/100</f>
        <v>48.780659586033586</v>
      </c>
      <c r="R469" s="166" t="str">
        <f>IF(OR(H469="", H470="", Q469=0), "", IF(H469&lt;H470, (H470-H469)/H469, ""))</f>
        <v/>
      </c>
      <c r="S469" s="191">
        <v>47.61921531017564</v>
      </c>
      <c r="T469" s="208">
        <f>S469-Q469</f>
        <v>-1.1614442758579457</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380</v>
      </c>
      <c r="B470" s="136" t="s">
        <v>605</v>
      </c>
      <c r="C470" s="137">
        <v>4751651642</v>
      </c>
      <c r="D470" s="137">
        <v>262500000</v>
      </c>
      <c r="E470" s="128">
        <f>VLOOKUP(A470,'Tüm - Sektör'!$A:$H,5,0)</f>
        <v>67.208112019120705</v>
      </c>
      <c r="F470" s="128">
        <f>VLOOKUP(A470,'Tüm - Sektör'!$A:$H,6,0)</f>
        <v>32.003862866247957</v>
      </c>
      <c r="G470" s="127">
        <f>VLOOKUP(A470,'Tüm - Sektör'!$A:$H,7,0)</f>
        <v>75.351630999999998</v>
      </c>
      <c r="H470" s="159">
        <v>7.9</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E470*G470/100</f>
        <v>50.64240857071448</v>
      </c>
      <c r="R470" s="166" t="str">
        <f>IF(OR(H470="", H471="", Q470=0), "", IF(H470&lt;H471, (H471-H470)/H470, ""))</f>
        <v/>
      </c>
      <c r="S470" s="191">
        <v>50.64240857071448</v>
      </c>
      <c r="T470" s="208">
        <f>S470-Q470</f>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12.827512448699972</v>
      </c>
      <c r="F471" s="128">
        <f>VLOOKUP(A471,'Tüm - Sektör'!$A:$H,6,0)</f>
        <v>1.2827512448699971</v>
      </c>
      <c r="G471" s="127">
        <f>VLOOKUP(A471,'Tüm - Sektör'!$A:$H,7,0)</f>
        <v>398.33480200000002</v>
      </c>
      <c r="H471" s="159">
        <v>7.83</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51.09644631405439</v>
      </c>
      <c r="R471" s="166" t="str">
        <f>IF(OR(H471="", H472="", Q471=0), "", IF(H471&lt;H472, (H472-H471)/H471, ""))</f>
        <v/>
      </c>
      <c r="S471" s="191">
        <v>50.515804878667403</v>
      </c>
      <c r="T471" s="208">
        <f>S471-Q471</f>
        <v>-0.58064143538698687</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6.0938184792851606</v>
      </c>
      <c r="F472" s="128">
        <f>VLOOKUP(A472,'Tüm - Sektör'!$A:$H,6,0)</f>
        <v>0.32850773473235367</v>
      </c>
      <c r="G472" s="127">
        <f>VLOOKUP(A472,'Tüm - Sektör'!$A:$H,7,0)</f>
        <v>846.06924800000002</v>
      </c>
      <c r="H472" s="159">
        <v>7.76</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51.557924182172989</v>
      </c>
      <c r="R472" s="166" t="str">
        <f>IF(OR(H472="", H473="", Q472=0), "", IF(H472&lt;H473, (H473-H472)/H472, ""))</f>
        <v/>
      </c>
      <c r="S472" s="191">
        <v>51.491569067395424</v>
      </c>
      <c r="T472" s="208">
        <f>S472-Q472</f>
        <v>-6.635511477756495E-2</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13.594219787772968</v>
      </c>
      <c r="F473" s="128">
        <f>VLOOKUP(A473,'Tüm - Sektör'!$A:$H,6,0)</f>
        <v>1.5145075521137441</v>
      </c>
      <c r="G473" s="127">
        <f>VLOOKUP(A473,'Tüm - Sektör'!$A:$H,7,0)</f>
        <v>381.16404999999997</v>
      </c>
      <c r="H473" s="159">
        <v>7.72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51.816278708976846</v>
      </c>
      <c r="R473" s="166" t="str">
        <f>IF(OR(H473="", H474="", Q473=0), "", IF(H473&lt;H474, (H474-H473)/H473, ""))</f>
        <v/>
      </c>
      <c r="S473" s="191">
        <v>50.893342446984889</v>
      </c>
      <c r="T473" s="208">
        <f>S473-Q473</f>
        <v>-0.922936261991957</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23.060087439239553</v>
      </c>
      <c r="F474" s="128">
        <f>VLOOKUP(A474,'Tüm - Sektör'!$A:$H,6,0)</f>
        <v>4.8804417860824447</v>
      </c>
      <c r="G474" s="127">
        <f>VLOOKUP(A474,'Tüm - Sektör'!$A:$H,7,0)</f>
        <v>233.17816500000001</v>
      </c>
      <c r="H474" s="159">
        <v>7.44</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E474*G474/100</f>
        <v>53.771088738214281</v>
      </c>
      <c r="R474" s="166" t="str">
        <f>IF(OR(H474="", H475="", Q474=0), "", IF(H474&lt;H475, (H475-H474)/H474, ""))</f>
        <v/>
      </c>
      <c r="S474" s="191">
        <v>53.199055879297113</v>
      </c>
      <c r="T474" s="208">
        <f>S474-Q474</f>
        <v>-0.5720328589171686</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11.548490958686429</v>
      </c>
      <c r="F475" s="128">
        <f>VLOOKUP(A475,'Tüm - Sektör'!$A:$H,6,0)</f>
        <v>1.09985628177966</v>
      </c>
      <c r="G475" s="127">
        <f>VLOOKUP(A475,'Tüm - Sektör'!$A:$H,7,0)</f>
        <v>466.80128100000002</v>
      </c>
      <c r="H475" s="159">
        <v>7.42</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53.908503731317431</v>
      </c>
      <c r="R475" s="166" t="str">
        <f>IF(OR(H475="", H476="", Q475=0), "", IF(H475&lt;H476, (H476-H475)/H475, ""))</f>
        <v/>
      </c>
      <c r="S475" s="191">
        <v>51.948194504724071</v>
      </c>
      <c r="T475" s="208">
        <f>S475-Q475</f>
        <v>-1.9603092265933597</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5.0335352997426233</v>
      </c>
      <c r="F476" s="128">
        <f>VLOOKUP(A476,'Tüm - Sektör'!$A:$H,6,0)</f>
        <v>0.51362605099414527</v>
      </c>
      <c r="G476" s="127">
        <f>VLOOKUP(A476,'Tüm - Sektör'!$A:$H,7,0)</f>
        <v>1087.1196239999999</v>
      </c>
      <c r="H476" s="159">
        <v>7.31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54.720550024469276</v>
      </c>
      <c r="R476" s="166" t="str">
        <f>IF(OR(H476="", H477="", Q476=0), "", IF(H476&lt;H477, (H477-H476)/H476, ""))</f>
        <v/>
      </c>
      <c r="S476" s="191">
        <v>55.249616115866068</v>
      </c>
      <c r="T476" s="208">
        <f>S476-Q476</f>
        <v>0.52906609139679261</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15.668324876825032</v>
      </c>
      <c r="F477" s="128">
        <f>VLOOKUP(A477,'Tüm - Sektör'!$A:$H,6,0)</f>
        <v>4.6631919276264977</v>
      </c>
      <c r="G477" s="127">
        <f>VLOOKUP(A477,'Tüm - Sektör'!$A:$H,7,0)</f>
        <v>363.678921</v>
      </c>
      <c r="H477" s="159">
        <v>7.02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56.982394850811858</v>
      </c>
      <c r="R477" s="166" t="str">
        <f>IF(OR(H477="", H478="", Q477=0), "", IF(H477&lt;H478, (H478-H477)/H477, ""))</f>
        <v/>
      </c>
      <c r="S477" s="191">
        <v>56.659548421062219</v>
      </c>
      <c r="T477" s="208">
        <f>S477-Q477</f>
        <v>-0.32284642974963873</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7.012789910899019</v>
      </c>
      <c r="F478" s="128">
        <f>VLOOKUP(A478,'Tüm - Sektör'!$A:$H,6,0)</f>
        <v>0.4099548358581816</v>
      </c>
      <c r="G478" s="127">
        <f>VLOOKUP(A478,'Tüm - Sektör'!$A:$H,7,0)</f>
        <v>846.39887099999999</v>
      </c>
      <c r="H478" s="159">
        <v>6.74</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E478*G478/100</f>
        <v>59.356174631451204</v>
      </c>
      <c r="R478" s="166" t="str">
        <f>IF(OR(H478="", H479="", Q478=0), "", IF(H478&lt;H479, (H479-H478)/H478, ""))</f>
        <v/>
      </c>
      <c r="S478" s="191">
        <v>57.069988162051523</v>
      </c>
      <c r="T478" s="208">
        <f>S478-Q478</f>
        <v>-2.2861864693996807</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34.052522610875016</v>
      </c>
      <c r="F479" s="128">
        <f>VLOOKUP(A479,'Tüm - Sektör'!$A:$H,6,0)</f>
        <v>5.6754204351458357</v>
      </c>
      <c r="G479" s="127">
        <f>VLOOKUP(A479,'Tüm - Sektör'!$A:$H,7,0)</f>
        <v>174.82693900000001</v>
      </c>
      <c r="H479" s="159">
        <v>6.72</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59.532982932875676</v>
      </c>
      <c r="R479" s="166" t="str">
        <f>IF(OR(H479="", H480="", Q479=0), "", IF(H479&lt;H480, (H480-H479)/H479, ""))</f>
        <v/>
      </c>
      <c r="S479" s="191">
        <v>59.532982932875676</v>
      </c>
      <c r="T479" s="208">
        <f>S479-Q479</f>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63.596110159824633</v>
      </c>
      <c r="R480" s="166" t="str">
        <f>IF(OR(H480="", H481="", Q480=0), "", IF(H480&lt;H481, (H481-H480)/H480, ""))</f>
        <v/>
      </c>
      <c r="S480" s="191">
        <v>63.394537702899669</v>
      </c>
      <c r="T480" s="208">
        <f>S480-Q480</f>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15.451413031721751</v>
      </c>
      <c r="F481" s="128">
        <f>VLOOKUP(A481,'Tüm - Sektör'!$A:$H,6,0)</f>
        <v>2.3844773197101468</v>
      </c>
      <c r="G481" s="127">
        <f>VLOOKUP(A481,'Tüm - Sektör'!$A:$H,7,0)</f>
        <v>431.473364</v>
      </c>
      <c r="H481" s="159">
        <v>6</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66.668731593504219</v>
      </c>
      <c r="R481" s="166" t="str">
        <f>IF(OR(H481="", H482="", Q481=0), "", IF(H481&lt;H482, (H482-H481)/H481, ""))</f>
        <v/>
      </c>
      <c r="S481" s="191">
        <v>65.361501562259036</v>
      </c>
      <c r="T481" s="208">
        <f>S481-Q481</f>
        <v>-1.307230031245183</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12.685208000941243</v>
      </c>
      <c r="F482" s="128">
        <f>VLOOKUP(A482,'Tüm - Sektör'!$A:$H,6,0)</f>
        <v>1.6913610667921657</v>
      </c>
      <c r="G482" s="127">
        <f>VLOOKUP(A482,'Tüm - Sektör'!$A:$H,7,0)</f>
        <v>545.59110899999996</v>
      </c>
      <c r="H482" s="159">
        <v>5.78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69.209367011292045</v>
      </c>
      <c r="R482" s="166" t="str">
        <f>IF(OR(H482="", H483="", Q482=0), "", IF(H482&lt;H483, (H483-H482)/H482, ""))</f>
        <v/>
      </c>
      <c r="S482" s="191">
        <v>69.089834425780325</v>
      </c>
      <c r="T482" s="208">
        <f>S482-Q482</f>
        <v>-0.11953258551172041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69.817432945010083</v>
      </c>
      <c r="R483" s="166" t="str">
        <f>IF(OR(H483="", H484="", Q483=0), "", IF(H483&lt;H484, (H484-H483)/H483, ""))</f>
        <v/>
      </c>
      <c r="S483" s="191">
        <v>69.093936230554007</v>
      </c>
      <c r="T483" s="208">
        <f>S483-Q483</f>
        <v>-0.72349671445607555</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19.85166833420681</v>
      </c>
      <c r="F484" s="128">
        <f>VLOOKUP(A484,'Tüm - Sektör'!$A:$H,6,0)</f>
        <v>2.4814585417758512</v>
      </c>
      <c r="G484" s="127">
        <f>VLOOKUP(A484,'Tüm - Sektör'!$A:$H,7,0)</f>
        <v>362.48923500000001</v>
      </c>
      <c r="H484" s="159">
        <v>5.56</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71.960160679403501</v>
      </c>
      <c r="R484" s="166" t="str">
        <f>IF(OR(H484="", H485="", Q484=0), "", IF(H484&lt;H485, (H485-H484)/H484, ""))</f>
        <v/>
      </c>
      <c r="S484" s="191">
        <v>71.065451754437561</v>
      </c>
      <c r="T484" s="208">
        <f>S484-Q484</f>
        <v>-0.8947089249659399</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529</v>
      </c>
      <c r="B485" s="131" t="s">
        <v>233</v>
      </c>
      <c r="C485" s="132">
        <v>11202226165</v>
      </c>
      <c r="D485" s="132">
        <v>2876530554</v>
      </c>
      <c r="E485" s="128">
        <f>VLOOKUP(A485,'Tüm - Sektör'!$A:$H,5,0)</f>
        <v>9.8663548882813945</v>
      </c>
      <c r="F485" s="128">
        <f>VLOOKUP(A485,'Tüm - Sektör'!$A:$H,6,0)</f>
        <v>0.6859899245333303</v>
      </c>
      <c r="G485" s="127">
        <f>VLOOKUP(A485,'Tüm - Sektör'!$A:$H,7,0)</f>
        <v>750.95738100000005</v>
      </c>
      <c r="H485" s="159">
        <v>5.4</v>
      </c>
      <c r="I485" s="133" t="e">
        <f>VLOOKUP(A485,'Tüm - Sektör'!$A:$H,9,0)</f>
        <v>#REF!</v>
      </c>
      <c r="J485" s="132" t="e">
        <f>VLOOKUP(A485,'Tüm - Sektör'!$A:$H,10,0)</f>
        <v>#REF!</v>
      </c>
      <c r="K485" s="133" t="e">
        <f>VLOOKUP(A485,'Tüm - Sektör'!$A:$H,11,0)</f>
        <v>#REF!</v>
      </c>
      <c r="L485" s="133" t="e">
        <f>VLOOKUP(A485,'Tüm - Sektör'!$A:$H,12,0)</f>
        <v>#REF!</v>
      </c>
      <c r="M485" s="133" t="e">
        <f>VLOOKUP(A485,'Tüm - Sektör'!$A:$H,13,0)</f>
        <v>#REF!</v>
      </c>
      <c r="N485" s="134" t="e">
        <f>VLOOKUP(A485,'Tüm - Sektör'!$A:$H,14,0)</f>
        <v>#REF!</v>
      </c>
      <c r="O485" s="135" t="e">
        <f>VLOOKUP(A485,'Tüm - Sektör'!$A:$H,15,0)</f>
        <v>#REF!</v>
      </c>
      <c r="P485" s="153" t="e">
        <f>VLOOKUP(A485,'Tüm - Sektör'!$A:$H,16,0)</f>
        <v>#REF!</v>
      </c>
      <c r="Q485" s="158">
        <f>E485*G485/100</f>
        <v>74.092120269203448</v>
      </c>
      <c r="R485" s="166" t="str">
        <f>IF(OR(H485="", H486="", Q485=0), "", IF(H485&lt;H486, (H486-H485)/H485, ""))</f>
        <v/>
      </c>
      <c r="S485" s="191">
        <v>73.818717611383505</v>
      </c>
      <c r="T485" s="208">
        <f>S485-Q485</f>
        <v>-0.27340265781994333</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480</v>
      </c>
      <c r="B486" s="136" t="s">
        <v>355</v>
      </c>
      <c r="C486" s="137">
        <v>8578258629</v>
      </c>
      <c r="D486" s="137">
        <v>950000000</v>
      </c>
      <c r="E486" s="128">
        <f>VLOOKUP(A486,'Tüm - Sektör'!$A:$H,5,0)</f>
        <v>12.548111419826023</v>
      </c>
      <c r="F486" s="128">
        <f>VLOOKUP(A486,'Tüm - Sektör'!$A:$H,6,0)</f>
        <v>2.6417076673317945</v>
      </c>
      <c r="G486" s="127">
        <f>VLOOKUP(A486,'Tüm - Sektör'!$A:$H,7,0)</f>
        <v>592.57757400000003</v>
      </c>
      <c r="H486" s="159">
        <v>5.38</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74.357294234422</v>
      </c>
      <c r="R486" s="166" t="str">
        <f>IF(OR(H486="", H487="", Q486=0), "", IF(H486&lt;H487, (H487-H486)/H486, ""))</f>
        <v/>
      </c>
      <c r="S486" s="191">
        <v>73.53717701860117</v>
      </c>
      <c r="T486" s="208">
        <f>S486-Q486</f>
        <v>-0.82011721582082941</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13.766723470626861</v>
      </c>
      <c r="F487" s="128">
        <f>VLOOKUP(A487,'Tüm - Sektör'!$A:$H,6,0)</f>
        <v>3.0875574905415744</v>
      </c>
      <c r="G487" s="127">
        <f>VLOOKUP(A487,'Tüm - Sektör'!$A:$H,7,0)</f>
        <v>565.32693600000005</v>
      </c>
      <c r="H487" s="159">
        <v>5.14</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E487*G487/100</f>
        <v>77.826995984087702</v>
      </c>
      <c r="R487" s="166" t="str">
        <f>IF(OR(H487="", H488="", Q487=0), "", IF(H487&lt;H488, (H488-H487)/H487, ""))</f>
        <v/>
      </c>
      <c r="S487" s="191">
        <v>77.375388657294138</v>
      </c>
      <c r="T487" s="208">
        <f>S487-Q487</f>
        <v>-0.45160732679356386</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19.329148089543246</v>
      </c>
      <c r="F488" s="128">
        <f>VLOOKUP(A488,'Tüm - Sektör'!$A:$H,6,0)</f>
        <v>5.1544394905448652</v>
      </c>
      <c r="G488" s="127">
        <f>VLOOKUP(A488,'Tüm - Sektör'!$A:$H,7,0)</f>
        <v>408.98116599999997</v>
      </c>
      <c r="H488" s="159">
        <v>5.0599999999999996</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79.052575234480685</v>
      </c>
      <c r="R488" s="166" t="str">
        <f>IF(OR(H488="", H489="", Q488=0), "", IF(H488&lt;H489, (H489-H488)/H488, ""))</f>
        <v/>
      </c>
      <c r="S488" s="191">
        <v>79.052575234480685</v>
      </c>
      <c r="T488" s="208">
        <f>S488-Q488</f>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458</v>
      </c>
      <c r="B489" s="136" t="s">
        <v>255</v>
      </c>
      <c r="C489" s="137">
        <v>4785393051</v>
      </c>
      <c r="D489" s="137">
        <v>1296960000</v>
      </c>
      <c r="E489" s="128">
        <f>VLOOKUP(A489,'Tüm - Sektör'!$A:$H,5,0)</f>
        <v>29.880514268071298</v>
      </c>
      <c r="F489" s="128">
        <f>VLOOKUP(A489,'Tüm - Sektör'!$A:$H,6,0)</f>
        <v>4.6077773050936495</v>
      </c>
      <c r="G489" s="127">
        <f>VLOOKUP(A489,'Tüm - Sektör'!$A:$H,7,0)</f>
        <v>266.16580599999998</v>
      </c>
      <c r="H489" s="159">
        <v>5.03</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E489*G489/100</f>
        <v>79.531711638556956</v>
      </c>
      <c r="R489" s="166" t="str">
        <f>IF(OR(H489="", H490="", Q489=0), "", IF(H489&lt;H490, (H490-H489)/H489, ""))</f>
        <v/>
      </c>
      <c r="S489" s="191">
        <v>75.622780631746977</v>
      </c>
      <c r="T489" s="208">
        <f>S489-Q489</f>
        <v>-3.9089310068099792</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129</v>
      </c>
      <c r="B490" s="126" t="s">
        <v>208</v>
      </c>
      <c r="C490" s="127">
        <v>7703042931</v>
      </c>
      <c r="D490" s="127">
        <v>825000000</v>
      </c>
      <c r="E490" s="128">
        <f>VLOOKUP(A490,'Tüm - Sektör'!$A:$H,5,0)</f>
        <v>21.601606273840918</v>
      </c>
      <c r="F490" s="128">
        <f>VLOOKUP(A490,'Tüm - Sektör'!$A:$H,6,0)</f>
        <v>5.2367530360826464</v>
      </c>
      <c r="G490" s="127">
        <f>VLOOKUP(A490,'Tüm - Sektör'!$A:$H,7,0)</f>
        <v>371.10216800000001</v>
      </c>
      <c r="H490" s="159">
        <v>4.99</v>
      </c>
      <c r="I490" s="128" t="e">
        <f>VLOOKUP(A490,'Tüm - Sektör'!$A:$H,9,0)</f>
        <v>#REF!</v>
      </c>
      <c r="J490" s="127" t="e">
        <f>VLOOKUP(A490,'Tüm - Sektör'!$A:$H,10,0)</f>
        <v>#REF!</v>
      </c>
      <c r="K490" s="128" t="e">
        <f>VLOOKUP(A490,'Tüm - Sektör'!$A:$H,11,0)</f>
        <v>#REF!</v>
      </c>
      <c r="L490" s="128" t="e">
        <f>VLOOKUP(A490,'Tüm - Sektör'!$A:$H,12,0)</f>
        <v>#REF!</v>
      </c>
      <c r="M490" s="128" t="e">
        <f>VLOOKUP(A490,'Tüm - Sektör'!$A:$H,13,0)</f>
        <v>#REF!</v>
      </c>
      <c r="N490" s="129" t="e">
        <f>VLOOKUP(A490,'Tüm - Sektör'!$A:$H,14,0)</f>
        <v>#REF!</v>
      </c>
      <c r="O490" s="130" t="e">
        <f>VLOOKUP(A490,'Tüm - Sektör'!$A:$H,15,0)</f>
        <v>#REF!</v>
      </c>
      <c r="P490" s="152" t="e">
        <f>VLOOKUP(A490,'Tüm - Sektör'!$A:$H,16,0)</f>
        <v>#REF!</v>
      </c>
      <c r="Q490" s="158">
        <f>E490*G490/100</f>
        <v>80.164029205047669</v>
      </c>
      <c r="R490" s="166" t="str">
        <f>IF(OR(H490="", H491="", Q490=0), "", IF(H490&lt;H491, (H491-H490)/H490, ""))</f>
        <v/>
      </c>
      <c r="S490" s="191">
        <v>77.976316907054155</v>
      </c>
      <c r="T490" s="208">
        <f>S490-Q490</f>
        <v>-2.1877122979935137</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13.708204472784239</v>
      </c>
      <c r="F491" s="128">
        <f>VLOOKUP(A491,'Tüm - Sektör'!$A:$H,6,0)</f>
        <v>2.4566674682409029</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83.698604068863773</v>
      </c>
      <c r="R491" s="166" t="str">
        <f>IF(OR(H491="", H492="", Q491=0), "", IF(H491&lt;H492, (H492-H491)/H491, ""))</f>
        <v/>
      </c>
      <c r="S491" s="191">
        <v>80.337214347222655</v>
      </c>
      <c r="T491" s="208">
        <f>S491-Q491</f>
        <v>-3.3613897216411175</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11.276182393422934</v>
      </c>
      <c r="F492" s="128">
        <f>VLOOKUP(A492,'Tüm - Sektör'!$A:$H,6,0)</f>
        <v>0.73412645790513886</v>
      </c>
      <c r="G492" s="127">
        <f>VLOOKUP(A492,'Tüm - Sektör'!$A:$H,7,0)</f>
        <v>792.09881199999995</v>
      </c>
      <c r="H492" s="159">
        <v>4.4800000000000004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89.318506777256232</v>
      </c>
      <c r="R492" s="166" t="str">
        <f>IF(OR(H492="", H493="", Q492=0), "", IF(H492&lt;H493, (H493-H492)/H492, ""))</f>
        <v/>
      </c>
      <c r="S492" s="191">
        <v>87.944375903759976</v>
      </c>
      <c r="T492" s="208">
        <f>S492-Q492</f>
        <v>-1.3741308734962558</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12.160368507807259</v>
      </c>
      <c r="F493" s="128">
        <f>VLOOKUP(A493,'Tüm - Sektör'!$A:$H,6,0)</f>
        <v>0.92756434079384131</v>
      </c>
      <c r="G493" s="127">
        <f>VLOOKUP(A493,'Tüm - Sektör'!$A:$H,7,0)</f>
        <v>808.37745500000005</v>
      </c>
      <c r="H493" s="159">
        <v>4.07</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98.301677462033808</v>
      </c>
      <c r="R493" s="166" t="str">
        <f>IF(OR(H493="", H494="", Q493=0), "", IF(H493&lt;H494, (H494-H493)/H493, ""))</f>
        <v/>
      </c>
      <c r="S493" s="191">
        <v>98.787117844562374</v>
      </c>
      <c r="T493" s="208">
        <f>S493-Q493</f>
        <v>0.48544038252856581</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33.340173625622192</v>
      </c>
      <c r="F494" s="128">
        <f>VLOOKUP(A494,'Tüm - Sektör'!$A:$H,6,0)</f>
        <v>11.90720486629364</v>
      </c>
      <c r="G494" s="127">
        <f>VLOOKUP(A494,'Tüm - Sektör'!$A:$H,7,0)</f>
        <v>308.44022699999999</v>
      </c>
      <c r="H494" s="159">
        <v>3.89</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102.83450721306322</v>
      </c>
      <c r="R494" s="166" t="str">
        <f>IF(OR(H494="", H495="", Q494=0), "", IF(H494&lt;H495, (H495-H494)/H494, ""))</f>
        <v/>
      </c>
      <c r="S494" s="191">
        <v>102.30849950353348</v>
      </c>
      <c r="T494" s="208">
        <f>S494-Q494</f>
        <v>-0.52600770952973619</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10.163310423961223</v>
      </c>
      <c r="F495" s="128">
        <f>VLOOKUP(A495,'Tüm - Sektör'!$A:$H,6,0)</f>
        <v>1.6132238768192417</v>
      </c>
      <c r="G495" s="127">
        <f>VLOOKUP(A495,'Tüm - Sektör'!$A:$H,7,0)</f>
        <v>1038.647878</v>
      </c>
      <c r="H495" s="159">
        <v>3.79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105.56100805302603</v>
      </c>
      <c r="R495" s="166" t="str">
        <f>IF(OR(H495="", H496="", Q495=0), "", IF(H495&lt;H496, (H496-H495)/H495, ""))</f>
        <v/>
      </c>
      <c r="S495" s="191">
        <v>105.28321592657072</v>
      </c>
      <c r="T495" s="208">
        <f>S495-Q495</f>
        <v>-0.27779212645531004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3.0557978994277173</v>
      </c>
      <c r="F496" s="128">
        <f>VLOOKUP(A496,'Tüm - Sektör'!$A:$H,6,0)</f>
        <v>0.1825446773851683</v>
      </c>
      <c r="G496" s="127">
        <f>VLOOKUP(A496,'Tüm - Sektör'!$A:$H,7,0)</f>
        <v>3586.7231099999999</v>
      </c>
      <c r="H496" s="159">
        <v>3.65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109.60300945366849</v>
      </c>
      <c r="R496" s="166" t="str">
        <f>IF(OR(H496="", H497="", Q496=0), "", IF(H496&lt;H497, (H497-H496)/H496, ""))</f>
        <v/>
      </c>
      <c r="S496" s="191">
        <v>107.8304540447143</v>
      </c>
      <c r="T496" s="208">
        <f>S496-Q496</f>
        <v>-1.7725554089541902</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12.852145903616487</v>
      </c>
      <c r="F497" s="128">
        <f>VLOOKUP(A497,'Tüm - Sektör'!$A:$H,6,0)</f>
        <v>2.111825216671019</v>
      </c>
      <c r="G497" s="127">
        <f>VLOOKUP(A497,'Tüm - Sektör'!$A:$H,7,0)</f>
        <v>886.89157399999999</v>
      </c>
      <c r="H497" s="159">
        <v>3.51</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113.98459909736079</v>
      </c>
      <c r="R497" s="166" t="str">
        <f>IF(OR(H497="", H498="", Q497=0), "", IF(H497&lt;H498, (H498-H497)/H497, ""))</f>
        <v/>
      </c>
      <c r="S497" s="191">
        <v>113.98459909736079</v>
      </c>
      <c r="T497" s="208">
        <f>S497-Q497</f>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20.04208838560978</v>
      </c>
      <c r="F498" s="128">
        <f>VLOOKUP(A498,'Tüm - Sektör'!$A:$H,6,0)</f>
        <v>2.6722784514146372</v>
      </c>
      <c r="G498" s="127">
        <f>VLOOKUP(A498,'Tüm - Sektör'!$A:$H,7,0)</f>
        <v>587.20383200000003</v>
      </c>
      <c r="H498" s="159">
        <v>3.4</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117.68791101312758</v>
      </c>
      <c r="R498" s="166" t="str">
        <f>IF(OR(H498="", H499="", Q498=0), "", IF(H498&lt;H499, (H499-H498)/H498, ""))</f>
        <v/>
      </c>
      <c r="S498" s="191">
        <v>111.14969373462048</v>
      </c>
      <c r="T498" s="208">
        <f>S498-Q498</f>
        <v>-6.5382172785070907</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14.740338761875813</v>
      </c>
      <c r="F499" s="128">
        <f>VLOOKUP(A499,'Tüm - Sektör'!$A:$H,6,0)</f>
        <v>2.6996957439332991</v>
      </c>
      <c r="G499" s="127">
        <f>VLOOKUP(A499,'Tüm - Sektör'!$A:$H,7,0)</f>
        <v>817.38648999999998</v>
      </c>
      <c r="H499" s="159">
        <v>3.32</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120.48553761980617</v>
      </c>
      <c r="R499" s="166" t="str">
        <f>IF(OR(H499="", H500="", Q499=0), "", IF(H499&lt;H500, (H500-H499)/H499, ""))</f>
        <v/>
      </c>
      <c r="S499" s="191">
        <v>119.05118598147514</v>
      </c>
      <c r="T499" s="208">
        <f>S499-Q499</f>
        <v>-1.4343516383310231</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5.2010193998023615</v>
      </c>
      <c r="F500" s="128">
        <f>VLOOKUP(A500,'Tüm - Sektör'!$A:$H,6,0)</f>
        <v>0.43341828331686344</v>
      </c>
      <c r="G500" s="127">
        <f>VLOOKUP(A500,'Tüm - Sektör'!$A:$H,7,0)</f>
        <v>2366.5207919999998</v>
      </c>
      <c r="H500" s="159">
        <v>3.25</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123.08320549227648</v>
      </c>
      <c r="R500" s="166" t="str">
        <f>IF(OR(H500="", H501="", Q500=0), "", IF(H500&lt;H501, (H501-H500)/H500, ""))</f>
        <v/>
      </c>
      <c r="S500" s="191">
        <v>119.76659217062831</v>
      </c>
      <c r="T500" s="208">
        <f>S500-Q500</f>
        <v>-3.3166133216481626</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5.4878153350139769</v>
      </c>
      <c r="F501" s="128">
        <f>VLOOKUP(A501,'Tüm - Sektör'!$A:$H,6,0)</f>
        <v>0.2888323860533672</v>
      </c>
      <c r="G501" s="127">
        <f>VLOOKUP(A501,'Tüm - Sektör'!$A:$H,7,0)</f>
        <v>2351.6406480000001</v>
      </c>
      <c r="H501" s="159">
        <v>3.1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129.05369610536604</v>
      </c>
      <c r="R501" s="166" t="str">
        <f>IF(OR(H501="", H502="", Q501=0), "", IF(H501&lt;H502, (H502-H501)/H501, ""))</f>
        <v/>
      </c>
      <c r="S501" s="191">
        <v>129.05369610536604</v>
      </c>
      <c r="T501" s="208">
        <f>S501-Q501</f>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10.419470806747533</v>
      </c>
      <c r="F502" s="128">
        <f>VLOOKUP(A502,'Tüm - Sektör'!$A:$H,6,0)</f>
        <v>1.3155897483267087</v>
      </c>
      <c r="G502" s="127">
        <f>VLOOKUP(A502,'Tüm - Sektör'!$A:$H,7,0)</f>
        <v>1242.5161049999999</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129.46360282961152</v>
      </c>
      <c r="R502" s="166" t="str">
        <f>IF(OR(H502="", H503="", Q502=0), "", IF(H502&lt;H503, (H503-H502)/H502, ""))</f>
        <v/>
      </c>
      <c r="S502" s="191">
        <v>128.63103946736322</v>
      </c>
      <c r="T502" s="208">
        <f>S502-Q502</f>
        <v>-0.83256336224829397</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4.7064280235987352</v>
      </c>
      <c r="F503" s="128">
        <f>VLOOKUP(A503,'Tüm - Sektör'!$A:$H,6,0)</f>
        <v>0.22733575725630628</v>
      </c>
      <c r="G503" s="127">
        <f>VLOOKUP(A503,'Tüm - Sektör'!$A:$H,7,0)</f>
        <v>2787.1569650000001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131.175536462444</v>
      </c>
      <c r="R503" s="166" t="str">
        <f>IF(OR(H503="", H504="", Q503=0), "", IF(H503&lt;H504, (H504-H503)/H503, ""))</f>
        <v/>
      </c>
      <c r="S503" s="191">
        <v>129.47747126551914</v>
      </c>
      <c r="T503" s="208">
        <f>S503-Q503</f>
        <v>-1.6980651969248584</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4.1205615489741376</v>
      </c>
      <c r="F504" s="128">
        <f>VLOOKUP(A504,'Tüm - Sektör'!$A:$H,6,0)</f>
        <v>0.24439866838518018</v>
      </c>
      <c r="G504" s="127">
        <f>VLOOKUP(A504,'Tüm - Sektör'!$A:$H,7,0)</f>
        <v>3719.4775850000001</v>
      </c>
      <c r="H504" s="159">
        <v>2.61</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153.26336319022184</v>
      </c>
      <c r="R504" s="166" t="str">
        <f>IF(OR(H504="", H505="", Q504=0), "", IF(H504&lt;H505, (H505-H504)/H504, ""))</f>
        <v/>
      </c>
      <c r="S504" s="191">
        <v>152.67838852155685</v>
      </c>
      <c r="T504" s="208">
        <f>S504-Q504</f>
        <v>-0.58497466866498371</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159.38782212018219</v>
      </c>
      <c r="R505" s="166" t="str">
        <f>IF(OR(H505="", H506="", Q505=0), "", IF(H505&lt;H506, (H506-H505)/H505, ""))</f>
        <v/>
      </c>
      <c r="S505" s="191">
        <v>156.27477871939737</v>
      </c>
      <c r="T505" s="208">
        <f>S505-Q505</f>
        <v>-3.113043400784818</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25.63199056152186</v>
      </c>
      <c r="F506" s="128">
        <f>VLOOKUP(A506,'Tüm - Sektör'!$A:$H,6,0)</f>
        <v>16.687493855157459</v>
      </c>
      <c r="G506" s="127">
        <f>VLOOKUP(A506,'Tüm - Sektör'!$A:$H,7,0)</f>
        <v>642.21395900000005</v>
      </c>
      <c r="H506" s="159">
        <v>2.4300000000000002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164.61222135565589</v>
      </c>
      <c r="R506" s="166" t="str">
        <f>IF(OR(H506="", H507="", Q506=0), "", IF(H506&lt;H507, (H507-H506)/H506, ""))</f>
        <v/>
      </c>
      <c r="S506" s="191">
        <v>164.61222135565589</v>
      </c>
      <c r="T506" s="208">
        <f>S506-Q506</f>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20.639339664966759</v>
      </c>
      <c r="F507" s="128">
        <f>VLOOKUP(A507,'Tüm - Sektör'!$A:$H,6,0)</f>
        <v>3.1752830253795015</v>
      </c>
      <c r="G507" s="127">
        <f>VLOOKUP(A507,'Tüm - Sektör'!$A:$H,7,0)</f>
        <v>797.71454900000003</v>
      </c>
      <c r="H507" s="159">
        <v>2.4300000000000002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164.64301532496771</v>
      </c>
      <c r="R507" s="166" t="str">
        <f>IF(OR(H507="", H508="", Q507=0), "", IF(H507&lt;H508, (H508-H507)/H507, ""))</f>
        <v/>
      </c>
      <c r="S507" s="191">
        <v>163.29899071007</v>
      </c>
      <c r="T507" s="208">
        <f>S507-Q507</f>
        <v>-1.3440246148977053</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0.80789075055766257</v>
      </c>
      <c r="F508" s="128">
        <f>VLOOKUP(A508,'Tüm - Sektör'!$A:$H,6,0)</f>
        <v>9.2192104408173048E-3</v>
      </c>
      <c r="G508" s="127">
        <f>VLOOKUP(A508,'Tüm - Sektör'!$A:$H,7,0)</f>
        <v>23521.313182999998</v>
      </c>
      <c r="H508" s="159">
        <v>2.2599999999999998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190.02651361515711</v>
      </c>
      <c r="R508" s="166" t="str">
        <f>IF(OR(H508="", H509="", Q508=0), "", IF(H508&lt;H509, (H509-H508)/H508, ""))</f>
        <v/>
      </c>
      <c r="S508" s="191">
        <v>190.02651361515711</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15.208028032659312</v>
      </c>
      <c r="F509" s="128">
        <f>VLOOKUP(A509,'Tüm - Sektör'!$A:$H,6,0)</f>
        <v>2.2053343073809661</v>
      </c>
      <c r="G509" s="127">
        <f>VLOOKUP(A509,'Tüm - Sektör'!$A:$H,7,0)</f>
        <v>1335.1741139999999</v>
      </c>
      <c r="H509" s="159">
        <v>1.97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203.05365354193057</v>
      </c>
      <c r="R509" s="166" t="str">
        <f>IF(OR(H509="", H510="", Q509=0), "", IF(H509&lt;H510, (H510-H509)/H509, ""))</f>
        <v/>
      </c>
      <c r="S509" s="191">
        <v>193.2442982983591</v>
      </c>
      <c r="T509" s="208">
        <f>S509-Q509</f>
        <v>-9.8093552435714741</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8.0751187925678618</v>
      </c>
      <c r="F510" s="128">
        <f>VLOOKUP(A510,'Tüm - Sektör'!$A:$H,6,0)</f>
        <v>0.89723542139642909</v>
      </c>
      <c r="G510" s="127">
        <f>VLOOKUP(A510,'Tüm - Sektör'!$A:$H,7,0)</f>
        <v>2540.2949250000001</v>
      </c>
      <c r="H510" s="159">
        <v>1.95</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205.13183287532269</v>
      </c>
      <c r="R510" s="166" t="str">
        <f>IF(OR(H510="", H511="", Q510=0), "", IF(H510&lt;H511, (H511-H510)/H510, ""))</f>
        <v/>
      </c>
      <c r="S510" s="191">
        <v>203.04927619638545</v>
      </c>
      <c r="T510" s="208">
        <f>S510-Q510</f>
        <v>-2.0825566789372374</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21.39962079871945</v>
      </c>
      <c r="F511" s="128">
        <f>VLOOKUP(A511,'Tüm - Sektör'!$A:$H,6,0)</f>
        <v>4.4582543330665523</v>
      </c>
      <c r="G511" s="127">
        <f>VLOOKUP(A511,'Tüm - Sektör'!$A:$H,7,0)</f>
        <v>958.66017199999999</v>
      </c>
      <c r="H511" s="159">
        <v>1.95</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205.14964155635164</v>
      </c>
      <c r="R511" s="166" t="str">
        <f>IF(OR(H511="", H512="", Q511=0), "", IF(H511&lt;H512, (H512-H511)/H511, ""))</f>
        <v/>
      </c>
      <c r="S511" s="191">
        <v>204.10295971167636</v>
      </c>
      <c r="T511" s="208">
        <f>S511-Q511</f>
        <v>-1.0466818446752768</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22.449024718957851</v>
      </c>
      <c r="F512" s="128">
        <f>VLOOKUP(A512,'Tüm - Sektör'!$A:$H,6,0)</f>
        <v>6.5069636866544496</v>
      </c>
      <c r="G512" s="127">
        <f>VLOOKUP(A512,'Tüm - Sektör'!$A:$H,7,0)</f>
        <v>923.53386499999999</v>
      </c>
      <c r="H512" s="159">
        <v>1.93</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207.32434564179684</v>
      </c>
      <c r="R512" s="166" t="str">
        <f>IF(OR(H512="", H513="", Q512=0), "", IF(H512&lt;H513, (H513-H512)/H512, ""))</f>
        <v/>
      </c>
      <c r="S512" s="191">
        <v>207.32434564179684</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12.453296744657086</v>
      </c>
      <c r="F513" s="128">
        <f>VLOOKUP(A513,'Tüm - Sektör'!$A:$H,6,0)</f>
        <v>2.8917442806587914</v>
      </c>
      <c r="G513" s="127">
        <f>VLOOKUP(A513,'Tüm - Sektör'!$A:$H,7,0)</f>
        <v>1717.7861740000001</v>
      </c>
      <c r="H513" s="159">
        <v>1.87</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213.92100968691153</v>
      </c>
      <c r="R513" s="166" t="str">
        <f>IF(OR(H513="", H514="", Q513=0), "", IF(H513&lt;H514, (H514-H513)/H513, ""))</f>
        <v/>
      </c>
      <c r="S513" s="191">
        <v>205.14476313565362</v>
      </c>
      <c r="T513" s="208">
        <f>S513-Q513</f>
        <v>-8.7762465512579126</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217.42250565830113</v>
      </c>
      <c r="R514" s="166" t="str">
        <f>IF(OR(H514="", H515="", Q514=0), "", IF(H514&lt;H515, (H515-H514)/H514, ""))</f>
        <v/>
      </c>
      <c r="S514" s="191">
        <v>211.67058751919262</v>
      </c>
      <c r="T514" s="208">
        <f>S514-Q514</f>
        <v>-5.7519181391085112</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298.52790588265123</v>
      </c>
      <c r="R515" s="166" t="str">
        <f>IF(OR(H515="", H516="", Q515=0), "", IF(H515&lt;H516, (H516-H515)/H515, ""))</f>
        <v/>
      </c>
      <c r="S515" s="191">
        <v>296.31658806129826</v>
      </c>
      <c r="T515" s="208">
        <f>S515-Q515</f>
        <v>-2.2113178213529636</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307.74204579212687</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336.15444411488306</v>
      </c>
      <c r="R517" s="166" t="str">
        <f>IF(OR(H517="", H518="", Q517=0), "", IF(H517&lt;H518, (H518-H517)/H517, ""))</f>
        <v/>
      </c>
      <c r="S517" s="191">
        <v>333.35315708059244</v>
      </c>
      <c r="T517" s="208">
        <f>S517-Q517</f>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357.23510310490826</v>
      </c>
      <c r="R518" s="166" t="str">
        <f>IF(OR(H518="", H519="", Q518=0), "", IF(H518&lt;H519, (H519-H518)/H518, ""))</f>
        <v/>
      </c>
      <c r="S518" s="191">
        <v>354.07373051105952</v>
      </c>
      <c r="T518" s="208">
        <f>S518-Q518</f>
        <v>-3.1613725938487391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388.40041047135929</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396.09830571312051</v>
      </c>
      <c r="R520" s="166">
        <f>IF(OR(H520="", 'BOT HİSSELER CIKARILDI'!H2="", Q520=0), "", IF(H520&lt;'BOT HİSSELER CIKARILDI'!H2, ('BOT HİSSELER CIKARILDI'!H2-H520)/H520, ""))</f>
        <v>5.9405940594059459E-2</v>
      </c>
      <c r="S520" s="191">
        <v>388.40707647597247</v>
      </c>
      <c r="T520" s="208">
        <f>S520-Q520</f>
        <v>-7.6912292371480362</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1" t="s">
        <v>2317</v>
      </c>
      <c r="B521" s="232"/>
      <c r="C521" s="232"/>
      <c r="D521" s="232"/>
      <c r="E521" s="232"/>
      <c r="F521" s="232"/>
      <c r="G521" s="232"/>
      <c r="H521" s="233"/>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E522*G522/100</f>
        <v>8.0003228974666006E-7</v>
      </c>
      <c r="R522" s="166">
        <f>IF(OR(H522="", H523="", Q522=0), "", IF(H522&lt;H523, (H523-H522)/H522, ""))</f>
        <v>8.9</v>
      </c>
      <c r="S522" s="191">
        <v>8.0003228974666006E-7</v>
      </c>
      <c r="T522" s="208">
        <f>S522-Q522</f>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1.1987819684701929E-2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0.11628943702571032</v>
      </c>
      <c r="R525" s="166" t="str">
        <f>IF(OR(H525="", H526="", Q525=0), "", IF(H525&lt;H526, (H526-H525)/H525, ""))</f>
        <v/>
      </c>
      <c r="S525" s="191">
        <v>0.11888132640964144</v>
      </c>
      <c r="T525" s="208">
        <f>S525-Q525</f>
        <v>2.591889383931123E-3</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19.479968235733228</v>
      </c>
      <c r="F526" s="128">
        <f>VLOOKUP(A526,'Tüm - Sektör'!$A:$H,6,0)</f>
        <v>3.7183387568815451</v>
      </c>
      <c r="G526" s="127">
        <f>VLOOKUP(A526,'Tüm - Sektör'!$A:$H,7,0)</f>
        <v>3.211576</v>
      </c>
      <c r="H526" s="159">
        <v>639.5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0.62561398466643181</v>
      </c>
      <c r="R526" s="166" t="str">
        <f>IF(OR(H526="", H527="", Q526=0), "", IF(H526&lt;H527, (H527-H526)/H526, ""))</f>
        <v/>
      </c>
      <c r="S526" s="191">
        <v>0.62124245837606074</v>
      </c>
      <c r="T526" s="208">
        <f>S526-Q526</f>
        <v>-4.371526290371075E-3</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33.944332736945547</v>
      </c>
      <c r="F527" s="128">
        <f>VLOOKUP(A527,'Tüm - Sektör'!$A:$H,6,0)</f>
        <v>16.022814603231318</v>
      </c>
      <c r="G527" s="127">
        <f>VLOOKUP(A527,'Tüm - Sektör'!$A:$H,7,0)</f>
        <v>5.3107189999999997</v>
      </c>
      <c r="H527" s="159">
        <v>221.9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1.8026881280841871</v>
      </c>
      <c r="R527" s="166" t="str">
        <f>IF(OR(H527="", H528="", Q527=0), "", IF(H527&lt;H528, (H528-H527)/H527, ""))</f>
        <v/>
      </c>
      <c r="S527" s="191">
        <v>1.7937959444927407</v>
      </c>
      <c r="T527" s="208">
        <f>S527-Q527</f>
        <v>-8.8921835914463898E-3</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9.1510052539751605</v>
      </c>
      <c r="F528" s="128">
        <f>VLOOKUP(A528,'Tüm - Sektör'!$A:$H,6,0)</f>
        <v>1.5274313608230921</v>
      </c>
      <c r="G528" s="127">
        <f>VLOOKUP(A528,'Tüm - Sektör'!$A:$H,7,0)</f>
        <v>24.164194999999999</v>
      </c>
      <c r="H528" s="159">
        <v>180.9</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2.2112667540308029</v>
      </c>
      <c r="R528" s="166" t="str">
        <f>IF(OR(H528="", H529="", Q528=0), "", IF(H528&lt;H529, (H529-H528)/H528, ""))</f>
        <v/>
      </c>
      <c r="S528" s="191">
        <v>2.2015308519767327</v>
      </c>
      <c r="T528" s="208">
        <f>S528-Q528</f>
        <v>-9.7359020540701557E-3</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73.473955136068255</v>
      </c>
      <c r="F529" s="128">
        <f>VLOOKUP(A529,'Tüm - Sektör'!$A:$H,6,0)</f>
        <v>7.3547502638706961</v>
      </c>
      <c r="G529" s="127">
        <f>VLOOKUP(A529,'Tüm - Sektör'!$A:$H,7,0)</f>
        <v>3.9758849999999999</v>
      </c>
      <c r="H529" s="159">
        <v>137</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2.9212399611616671</v>
      </c>
      <c r="R529" s="166" t="str">
        <f>IF(OR(H529="", H530="", Q529=0), "", IF(H529&lt;H530, (H530-H529)/H529, ""))</f>
        <v/>
      </c>
      <c r="S529" s="191">
        <v>2.9000715556460026</v>
      </c>
      <c r="T529" s="208">
        <f>S529-Q529</f>
        <v>-2.1168405515664457E-2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73.488944214079311</v>
      </c>
      <c r="F530" s="128">
        <f>VLOOKUP(A530,'Tüm - Sektör'!$A:$H,6,0)</f>
        <v>87.798093251869332</v>
      </c>
      <c r="G530" s="127">
        <f>VLOOKUP(A530,'Tüm - Sektör'!$A:$H,7,0)</f>
        <v>4.5362669999999996</v>
      </c>
      <c r="H530" s="159">
        <v>120</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3.3336547250316886</v>
      </c>
      <c r="R530" s="166" t="str">
        <f>IF(OR(H530="", H531="", Q530=0), "", IF(H530&lt;H531, (H531-H530)/H530, ""))</f>
        <v/>
      </c>
      <c r="S530" s="191">
        <v>3.3532151467208946</v>
      </c>
      <c r="T530" s="208">
        <f>S530-Q530</f>
        <v>1.956042168920602E-2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19.504826103503824</v>
      </c>
      <c r="F531" s="128">
        <f>VLOOKUP(A531,'Tüm - Sektör'!$A:$H,6,0)</f>
        <v>8.6688116015572554</v>
      </c>
      <c r="G531" s="127">
        <f>VLOOKUP(A531,'Tüm - Sektör'!$A:$H,7,0)</f>
        <v>22.966707</v>
      </c>
      <c r="H531" s="159">
        <v>89.3</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4.4796162620512403</v>
      </c>
      <c r="R531" s="166" t="str">
        <f>IF(OR(H531="", H532="", Q531=0), "", IF(H531&lt;H532, (H532-H531)/H531, ""))</f>
        <v/>
      </c>
      <c r="S531" s="191">
        <v>4.4447748022352851</v>
      </c>
      <c r="T531" s="208">
        <f>S531-Q531</f>
        <v>-3.4841459815955211E-2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35.709558980251053</v>
      </c>
      <c r="F532" s="128">
        <f>VLOOKUP(A532,'Tüm - Sektör'!$A:$H,6,0)</f>
        <v>13.873177537005072</v>
      </c>
      <c r="G532" s="127">
        <f>VLOOKUP(A532,'Tüm - Sektör'!$A:$H,7,0)</f>
        <v>17.102171999999999</v>
      </c>
      <c r="H532" s="159">
        <v>65.5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6.1071101972439807</v>
      </c>
      <c r="R532" s="166" t="str">
        <f>IF(OR(H532="", H533="", Q532=0), "", IF(H532&lt;H533, (H533-H532)/H532, ""))</f>
        <v/>
      </c>
      <c r="S532" s="191">
        <v>6.4466674926588361</v>
      </c>
      <c r="T532" s="208">
        <f>S532-Q532</f>
        <v>0.33955729541485535</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50.012748407351758</v>
      </c>
      <c r="F533" s="128">
        <f>VLOOKUP(A533,'Tüm - Sektör'!$A:$H,6,0)</f>
        <v>49.811345447135174</v>
      </c>
      <c r="G533" s="127">
        <f>VLOOKUP(A533,'Tüm - Sektör'!$A:$H,7,0)</f>
        <v>15.26498</v>
      </c>
      <c r="H533" s="159">
        <v>52.4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7.6344360418325641</v>
      </c>
      <c r="R533" s="166" t="str">
        <f>IF(OR(H533="", H534="", Q533=0), "", IF(H533&lt;H534, (H534-H533)/H533, ""))</f>
        <v/>
      </c>
      <c r="S533" s="191">
        <v>7.4496172922165051</v>
      </c>
      <c r="T533" s="208">
        <f>S533-Q533</f>
        <v>-0.18481874961605893</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92.372438281355358</v>
      </c>
      <c r="F534" s="128">
        <f>VLOOKUP(A534,'Tüm - Sektör'!$A:$H,6,0)</f>
        <v>112.64931497726263</v>
      </c>
      <c r="G534" s="127">
        <f>VLOOKUP(A534,'Tüm - Sektör'!$A:$H,7,0)</f>
        <v>10.537267999999999</v>
      </c>
      <c r="H534" s="159">
        <v>41.1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9.7335313798410077</v>
      </c>
      <c r="R534" s="166" t="str">
        <f>IF(OR(H534="", H535="", Q534=0), "", IF(H534&lt;H535, (H535-H534)/H534, ""))</f>
        <v/>
      </c>
      <c r="S534" s="191">
        <v>9.6583326825559013</v>
      </c>
      <c r="T534" s="208">
        <f>S534-Q534</f>
        <v>-7.5198697285106419E-2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66.428274935138276</v>
      </c>
      <c r="F535" s="128">
        <f>VLOOKUP(A535,'Tüm - Sektör'!$A:$H,6,0)</f>
        <v>6.0630446429877507</v>
      </c>
      <c r="G535" s="127">
        <f>VLOOKUP(A535,'Tüm - Sektör'!$A:$H,7,0)</f>
        <v>18.464296999999998</v>
      </c>
      <c r="H535" s="159">
        <v>32.619999999999997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12.265513976000488</v>
      </c>
      <c r="R535" s="166" t="str">
        <f>IF(OR(H535="", H536="", Q535=0), "", IF(H535&lt;H536, (H536-H535)/H535, ""))</f>
        <v/>
      </c>
      <c r="S535" s="191">
        <v>12.288116274482059</v>
      </c>
      <c r="T535" s="208">
        <f>S535-Q535</f>
        <v>2.2602298481571026E-2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33.840330261116108</v>
      </c>
      <c r="F536" s="128">
        <f>VLOOKUP(A536,'Tüm - Sektör'!$A:$H,6,0)</f>
        <v>14.852021181091116</v>
      </c>
      <c r="G536" s="127">
        <f>VLOOKUP(A536,'Tüm - Sektör'!$A:$H,7,0)</f>
        <v>39.640771000000001</v>
      </c>
      <c r="H536" s="159">
        <v>29.82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13.414567824452739</v>
      </c>
      <c r="R536" s="166" t="str">
        <f>IF(OR(H536="", H537="", Q536=0), "", IF(H536&lt;H537, (H537-H536)/H536, ""))</f>
        <v/>
      </c>
      <c r="S536" s="191">
        <v>13.514270693418263</v>
      </c>
      <c r="T536" s="208">
        <f>S536-Q536</f>
        <v>9.9702868965524161E-2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89.274019500752217</v>
      </c>
      <c r="F537" s="128">
        <f>VLOOKUP(A537,'Tüm - Sektör'!$A:$H,6,0)</f>
        <v>131.2544393977185</v>
      </c>
      <c r="G537" s="127">
        <f>VLOOKUP(A537,'Tüm - Sektör'!$A:$H,7,0)</f>
        <v>16.64443</v>
      </c>
      <c r="H537" s="159">
        <v>26.92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14.859151683989053</v>
      </c>
      <c r="R537" s="166" t="str">
        <f>IF(OR(H537="", H538="", Q537=0), "", IF(H537&lt;H538, (H538-H537)/H537, ""))</f>
        <v/>
      </c>
      <c r="S537" s="191">
        <v>14.609509252483029</v>
      </c>
      <c r="T537" s="208">
        <f>S537-Q537</f>
        <v>-0.2496424315060235</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9.752828222656289</v>
      </c>
      <c r="F538" s="128">
        <f>VLOOKUP(A538,'Tüm - Sektör'!$A:$H,6,0)</f>
        <v>0.82932212777689529</v>
      </c>
      <c r="G538" s="127">
        <f>VLOOKUP(A538,'Tüm - Sektör'!$A:$H,7,0)</f>
        <v>153.859475</v>
      </c>
      <c r="H538" s="159">
        <v>26.66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15.005650301030798</v>
      </c>
      <c r="R538" s="166" t="str">
        <f>IF(OR(H538="", H539="", Q538=0), "", IF(H538&lt;H539, (H539-H538)/H538, ""))</f>
        <v/>
      </c>
      <c r="S538" s="191">
        <v>15.130508208225454</v>
      </c>
      <c r="T538" s="208">
        <f>S538-Q538</f>
        <v>0.12485790719465584</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74.774864100423244</v>
      </c>
      <c r="F539" s="128">
        <f>VLOOKUP(A539,'Tüm - Sektör'!$A:$H,6,0)</f>
        <v>90.307806884569132</v>
      </c>
      <c r="G539" s="127">
        <f>VLOOKUP(A539,'Tüm - Sektör'!$A:$H,7,0)</f>
        <v>23.567941000000001</v>
      </c>
      <c r="H539" s="159">
        <v>22.7</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17.62289585401793</v>
      </c>
      <c r="R539" s="166" t="str">
        <f>IF(OR(H539="", H540="", Q539=0), "", IF(H539&lt;H540, (H540-H539)/H539, ""))</f>
        <v/>
      </c>
      <c r="S539" s="191">
        <v>17.302756742483005</v>
      </c>
      <c r="T539" s="208">
        <f>S539-Q539</f>
        <v>-0.32013911153492458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124.39946159913019</v>
      </c>
      <c r="F540" s="128">
        <f>VLOOKUP(A540,'Tüm - Sektör'!$A:$H,6,0)</f>
        <v>188.48403272595485</v>
      </c>
      <c r="G540" s="127">
        <f>VLOOKUP(A540,'Tüm - Sektör'!$A:$H,7,0)</f>
        <v>14.484933</v>
      </c>
      <c r="H540" s="159">
        <v>22.2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18.019178664994737</v>
      </c>
      <c r="R540" s="166" t="str">
        <f>IF(OR(H540="", H541="", Q540=0), "", IF(H540&lt;H541, (H541-H540)/H540, ""))</f>
        <v/>
      </c>
      <c r="S540" s="191">
        <v>18.199534411414156</v>
      </c>
      <c r="T540" s="208">
        <f>S540-Q540</f>
        <v>0.18035574641941921</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82.562655779245148</v>
      </c>
      <c r="F541" s="128">
        <f>VLOOKUP(A541,'Tüm - Sektör'!$A:$H,6,0)</f>
        <v>147.85368038655824</v>
      </c>
      <c r="G541" s="127">
        <f>VLOOKUP(A541,'Tüm - Sektör'!$A:$H,7,0)</f>
        <v>22.044357999999999</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18.200407414284488</v>
      </c>
      <c r="R541" s="166" t="str">
        <f>IF(OR(H541="", H542="", Q541=0), "", IF(H541&lt;H542, (H542-H541)/H541, ""))</f>
        <v/>
      </c>
      <c r="S541" s="191">
        <v>18.183861589362415</v>
      </c>
      <c r="T541" s="208">
        <f>S541-Q541</f>
        <v>-1.6545824922072683E-2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54.392561311824927</v>
      </c>
      <c r="F542" s="128">
        <f>VLOOKUP(A542,'Tüm - Sektör'!$A:$H,6,0)</f>
        <v>37.992918179600409</v>
      </c>
      <c r="G542" s="127">
        <f>VLOOKUP(A542,'Tüm - Sektör'!$A:$H,7,0)</f>
        <v>38.051651</v>
      </c>
      <c r="H542" s="159">
        <v>19.329999999999998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20.697267600336644</v>
      </c>
      <c r="R542" s="166" t="str">
        <f>IF(OR(H542="", H543="", Q542=0), "", IF(H542&lt;H543, (H543-H542)/H542, ""))</f>
        <v/>
      </c>
      <c r="S542" s="191">
        <v>20.064101440045498</v>
      </c>
      <c r="T542" s="208">
        <f>S542-Q542</f>
        <v>-0.6331661602911467</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38.235379719914839</v>
      </c>
      <c r="F543" s="128">
        <f>VLOOKUP(A543,'Tüm - Sektör'!$A:$H,6,0)</f>
        <v>34.633496123111264</v>
      </c>
      <c r="G543" s="127">
        <f>VLOOKUP(A543,'Tüm - Sektör'!$A:$H,7,0)</f>
        <v>61.979830999999997</v>
      </c>
      <c r="H543" s="159">
        <v>16.88</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23.698223732611492</v>
      </c>
      <c r="R543" s="166" t="str">
        <f>IF(OR(H543="", H544="", Q543=0), "", IF(H543&lt;H544, (H544-H543)/H543, ""))</f>
        <v/>
      </c>
      <c r="S543" s="191">
        <v>24.112478397015185</v>
      </c>
      <c r="T543" s="208">
        <f>S543-Q543</f>
        <v>0.41425466440369263</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108.26978708854639</v>
      </c>
      <c r="F544" s="128">
        <f>VLOOKUP(A544,'Tüm - Sektör'!$A:$H,6,0)</f>
        <v>200.49960571953036</v>
      </c>
      <c r="G544" s="127">
        <f>VLOOKUP(A544,'Tüm - Sektör'!$A:$H,7,0)</f>
        <v>30.943805000000001</v>
      </c>
      <c r="H544" s="159">
        <v>11.94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33.502791790594976</v>
      </c>
      <c r="R544" s="166" t="str">
        <f>IF(OR(H544="", H545="", Q544=0), "", IF(H544&lt;H545, (H545-H544)/H544, ""))</f>
        <v/>
      </c>
      <c r="S544" s="191">
        <v>33.141949791193369</v>
      </c>
      <c r="T544" s="208">
        <f>S544-Q544</f>
        <v>-0.36084199940160744</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95.176060841296888</v>
      </c>
      <c r="F545" s="128">
        <f>VLOOKUP(A545,'Tüm - Sektör'!$A:$H,6,0)</f>
        <v>211.50235742510421</v>
      </c>
      <c r="G545" s="127">
        <f>VLOOKUP(A545,'Tüm - Sektör'!$A:$H,7,0)</f>
        <v>36.075847000000003</v>
      </c>
      <c r="H545" s="159">
        <v>11.65</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34.335570089733181</v>
      </c>
      <c r="R545" s="166" t="str">
        <f>IF(OR(H545="", H546="", Q545=0), "", IF(H545&lt;H546, (H546-H545)/H545, ""))</f>
        <v/>
      </c>
      <c r="S545" s="191">
        <v>34.188836884221502</v>
      </c>
      <c r="T545" s="208">
        <f>S545-Q545</f>
        <v>-0.1467332055116799</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123.33401643933904</v>
      </c>
      <c r="F546" s="128">
        <f>VLOOKUP(A546,'Tüm - Sektör'!$A:$H,6,0)</f>
        <v>95.01850264972191</v>
      </c>
      <c r="G546" s="127">
        <f>VLOOKUP(A546,'Tüm - Sektör'!$A:$H,7,0)</f>
        <v>28.655494999999998</v>
      </c>
      <c r="H546" s="159">
        <v>11.32</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35.34197291407397</v>
      </c>
      <c r="R546" s="166" t="str">
        <f>IF(OR(H546="", H547="", Q546=0), "", IF(H546&lt;H547, (H547-H546)/H546, ""))</f>
        <v/>
      </c>
      <c r="S546" s="191">
        <v>35.248558007693163</v>
      </c>
      <c r="T546" s="208">
        <f>S546-Q546</f>
        <v>-9.3414906380807849E-2</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50.713306426754698</v>
      </c>
      <c r="F547" s="128">
        <f>VLOOKUP(A547,'Tüm - Sektör'!$A:$H,6,0)</f>
        <v>54.094193521871681</v>
      </c>
      <c r="G547" s="127">
        <f>VLOOKUP(A547,'Tüm - Sektör'!$A:$H,7,0)</f>
        <v>69.867154999999997</v>
      </c>
      <c r="H547" s="159">
        <v>11.29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35.431944406805663</v>
      </c>
      <c r="R547" s="166" t="str">
        <f>IF(OR(H547="", H548="", Q547=0), "", IF(H547&lt;H548, (H548-H547)/H547, ""))</f>
        <v/>
      </c>
      <c r="S547" s="191">
        <v>36.038437148904137</v>
      </c>
      <c r="T547" s="208">
        <f>S547-Q547</f>
        <v>0.60649274209847448</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29.72479457553306</v>
      </c>
      <c r="F548" s="128">
        <f>VLOOKUP(A548,'Tüm - Sektör'!$A:$H,6,0)</f>
        <v>15.841278098142569</v>
      </c>
      <c r="G548" s="127">
        <f>VLOOKUP(A548,'Tüm - Sektör'!$A:$H,7,0)</f>
        <v>131.0445</v>
      </c>
      <c r="H548" s="159">
        <v>10.27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38.952708427534418</v>
      </c>
      <c r="R548" s="166" t="str">
        <f>IF(OR(H548="", H549="", Q548=0), "", IF(H548&lt;H549, (H549-H548)/H548, ""))</f>
        <v/>
      </c>
      <c r="S548" s="191">
        <v>37.387319210353127</v>
      </c>
      <c r="T548" s="208">
        <f>S548-Q548</f>
        <v>-1.5653892171812913</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165.82359188824151</v>
      </c>
      <c r="F549" s="128">
        <f>VLOOKUP(A549,'Tüm - Sektör'!$A:$H,6,0)</f>
        <v>387.89144301343043</v>
      </c>
      <c r="G549" s="127">
        <f>VLOOKUP(A549,'Tüm - Sektör'!$A:$H,7,0)</f>
        <v>24.419506999999999</v>
      </c>
      <c r="H549" s="159">
        <v>9.8800000000000008</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40.493303628800568</v>
      </c>
      <c r="R549" s="166" t="str">
        <f>IF(OR(H549="", H550="", Q549=0), "", IF(H549&lt;H550, (H550-H549)/H549, ""))</f>
        <v/>
      </c>
      <c r="S549" s="191">
        <v>40.493303628800568</v>
      </c>
      <c r="T549" s="208">
        <f>S549-Q549</f>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347.08213987057047</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46.512784773398792</v>
      </c>
      <c r="R550" s="166" t="str">
        <f>IF(OR(H550="", H551="", Q550=0), "", IF(H550&lt;H551, (H551-H550)/H550, ""))</f>
        <v/>
      </c>
      <c r="S550" s="191">
        <v>45.404080482545922</v>
      </c>
      <c r="T550" s="208">
        <f>S550-Q550</f>
        <v>-1.1087042908528701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82.432529201538003</v>
      </c>
      <c r="F551" s="128">
        <f>VLOOKUP(A551,'Tüm - Sektör'!$A:$H,6,0)</f>
        <v>125.81277350662089</v>
      </c>
      <c r="G551" s="127">
        <f>VLOOKUP(A551,'Tüm - Sektör'!$A:$H,7,0)</f>
        <v>62.294471000000001</v>
      </c>
      <c r="H551" s="159">
        <v>7.79</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51.35090799801862</v>
      </c>
      <c r="R551" s="166" t="str">
        <f>IF(OR(H551="", H552="", Q551=0), "", IF(H551&lt;H552, (H552-H551)/H551, ""))</f>
        <v/>
      </c>
      <c r="S551" s="191">
        <v>51.285073500585277</v>
      </c>
      <c r="T551" s="208">
        <f>S551-Q551</f>
        <v>-6.5834497433343131E-2</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116.57678573171394</v>
      </c>
      <c r="F552" s="128">
        <f>VLOOKUP(A552,'Tüm - Sektör'!$A:$H,6,0)</f>
        <v>63.240778207268136</v>
      </c>
      <c r="G552" s="127">
        <f>VLOOKUP(A552,'Tüm - Sektör'!$A:$H,7,0)</f>
        <v>48.209040000000002</v>
      </c>
      <c r="H552" s="159">
        <v>7.12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56.200549264116269</v>
      </c>
      <c r="R552" s="166" t="str">
        <f>IF(OR(H552="", H553="", Q552=0), "", IF(H552&lt;H553, (H553-H552)/H552, ""))</f>
        <v/>
      </c>
      <c r="S552" s="191">
        <v>55.269048447583955</v>
      </c>
      <c r="T552" s="208">
        <f>S552-Q552</f>
        <v>-0.93150081653231354</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85.686911806210475</v>
      </c>
      <c r="F553" s="128">
        <f>VLOOKUP(A553,'Tüm - Sektör'!$A:$H,6,0)</f>
        <v>144.01161648102601</v>
      </c>
      <c r="G553" s="127">
        <f>VLOOKUP(A553,'Tüm - Sektör'!$A:$H,7,0)</f>
        <v>66.222807000000003</v>
      </c>
      <c r="H553" s="159">
        <v>7.05</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56.744278229686977</v>
      </c>
      <c r="R553" s="166" t="str">
        <f>IF(OR(H553="", H554="", Q553=0), "", IF(H553&lt;H554, (H554-H553)/H553, ""))</f>
        <v/>
      </c>
      <c r="S553" s="191">
        <v>56.424141258010323</v>
      </c>
      <c r="T553" s="208">
        <f>S553-Q553</f>
        <v>-0.32013697167665356</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112.22809867251553</v>
      </c>
      <c r="F554" s="128">
        <f>VLOOKUP(A554,'Tüm - Sektör'!$A:$H,6,0)</f>
        <v>374.09366224171845</v>
      </c>
      <c r="G554" s="127">
        <f>VLOOKUP(A554,'Tüm - Sektör'!$A:$H,7,0)</f>
        <v>59.507702999999999</v>
      </c>
      <c r="H554" s="159">
        <v>5.99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66.784363640587486</v>
      </c>
      <c r="R554" s="166" t="str">
        <f>IF(OR(H554="", H555="", Q554=0), "", IF(H554&lt;H555, (H555-H554)/H554, ""))</f>
        <v/>
      </c>
      <c r="S554" s="191">
        <v>67.233334152456976</v>
      </c>
      <c r="T554" s="208">
        <f>S554-Q554</f>
        <v>0.44897051186949</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104.47220591194178</v>
      </c>
      <c r="F555" s="128">
        <f>VLOOKUP(A555,'Tüm - Sektör'!$A:$H,6,0)</f>
        <v>192.47083320948386</v>
      </c>
      <c r="G555" s="127">
        <f>VLOOKUP(A555,'Tüm - Sektör'!$A:$H,7,0)</f>
        <v>72.105159999999998</v>
      </c>
      <c r="H555" s="159">
        <v>5.31</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75.329851228335087</v>
      </c>
      <c r="R555" s="166" t="str">
        <f>IF(OR(H555="", H556="", Q555=0), "", IF(H555&lt;H556, (H556-H555)/H555, ""))</f>
        <v/>
      </c>
      <c r="S555" s="191">
        <v>75.329851228335087</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75.469977397722886</v>
      </c>
      <c r="F556" s="128">
        <f>VLOOKUP(A556,'Tüm - Sektör'!$A:$H,6,0)</f>
        <v>134.28821601018308</v>
      </c>
      <c r="G556" s="127">
        <f>VLOOKUP(A556,'Tüm - Sektör'!$A:$H,7,0)</f>
        <v>100.007176</v>
      </c>
      <c r="H556" s="159">
        <v>5.3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75.475393123300947</v>
      </c>
      <c r="R556" s="166" t="str">
        <f>IF(OR(H556="", H557="", Q556=0), "", IF(H556&lt;H557, (H557-H556)/H556, ""))</f>
        <v/>
      </c>
      <c r="S556" s="191">
        <v>74.770015617475707</v>
      </c>
      <c r="T556" s="208">
        <f>S556-Q556</f>
        <v>-0.70537750582523984</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446.04246427644711</v>
      </c>
      <c r="F557" s="128">
        <f>VLOOKUP(A557,'Tüm - Sektör'!$A:$H,6,0)</f>
        <v>2541.5164438775032</v>
      </c>
      <c r="G557" s="127">
        <f>VLOOKUP(A557,'Tüm - Sektör'!$A:$H,7,0)</f>
        <v>17.518242999999998</v>
      </c>
      <c r="H557" s="159">
        <v>5.12</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78.138802775136185</v>
      </c>
      <c r="R557" s="166" t="str">
        <f>IF(OR(H557="", H558="", Q557=0), "", IF(H557&lt;H558, (H558-H557)/H557, ""))</f>
        <v/>
      </c>
      <c r="S557" s="191">
        <v>77.383108357581676</v>
      </c>
      <c r="T557" s="208">
        <f>S557-Q557</f>
        <v>-0.75569441755450839</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178.92672592719831</v>
      </c>
      <c r="F558" s="128">
        <f>VLOOKUP(A558,'Tüm - Sektör'!$A:$H,6,0)</f>
        <v>173.88408756179047</v>
      </c>
      <c r="G558" s="127">
        <f>VLOOKUP(A558,'Tüm - Sektör'!$A:$H,7,0)</f>
        <v>51.044795000000001</v>
      </c>
      <c r="H558" s="159">
        <v>4.38</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91.332780449750231</v>
      </c>
      <c r="R558" s="166" t="str">
        <f>IF(OR(H558="", H559="", Q558=0), "", IF(H558&lt;H559, (H559-H558)/H558, ""))</f>
        <v/>
      </c>
      <c r="S558" s="191">
        <v>90.09855368691575</v>
      </c>
      <c r="T558" s="208">
        <f>S558-Q558</f>
        <v>-1.2342267628344814</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62.456241595731989</v>
      </c>
      <c r="F559" s="128">
        <f>VLOOKUP(A559,'Tüm - Sektör'!$A:$H,6,0)</f>
        <v>78.070301994664987</v>
      </c>
      <c r="G559" s="127">
        <f>VLOOKUP(A559,'Tüm - Sektör'!$A:$H,7,0)</f>
        <v>150.34311</v>
      </c>
      <c r="H559" s="159">
        <v>4.26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93.898656004137095</v>
      </c>
      <c r="R559" s="166" t="str">
        <f>IF(OR(H559="", H560="", Q559=0), "", IF(H559&lt;H560, (H560-H559)/H559, ""))</f>
        <v/>
      </c>
      <c r="S559" s="191">
        <v>95.013841942428513</v>
      </c>
      <c r="T559" s="208">
        <f>S559-Q559</f>
        <v>1.1151859382914182</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79.924857845647836</v>
      </c>
      <c r="F560" s="128">
        <f>VLOOKUP(A560,'Tüm - Sektör'!$A:$H,6,0)</f>
        <v>111.00674700784421</v>
      </c>
      <c r="G560" s="127">
        <f>VLOOKUP(A560,'Tüm - Sektör'!$A:$H,7,0)</f>
        <v>150.75718000000001</v>
      </c>
      <c r="H560" s="159">
        <v>3.32</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120.49246180710743</v>
      </c>
      <c r="R560" s="166" t="str">
        <f>IF(OR(H560="", H561="", Q560=0), "", IF(H560&lt;H561, (H561-H560)/H560, ""))</f>
        <v/>
      </c>
      <c r="S560" s="191">
        <v>118.70473982183876</v>
      </c>
      <c r="T560" s="208">
        <f>S560-Q560</f>
        <v>-1.787721985268675</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119.78827422530678</v>
      </c>
      <c r="F561" s="128">
        <f>VLOOKUP(A561,'Tüm - Sektör'!$A:$H,6,0)</f>
        <v>399.29424741768923</v>
      </c>
      <c r="G561" s="127">
        <f>VLOOKUP(A561,'Tüm - Sektör'!$A:$H,7,0)</f>
        <v>114.763935</v>
      </c>
      <c r="H561" s="159">
        <v>2.91</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137.47373716955283</v>
      </c>
      <c r="R561" s="166" t="str">
        <f>IF(OR(H561="", H562="", Q561=0), "", IF(H561&lt;H562, (H562-H561)/H561, ""))</f>
        <v/>
      </c>
      <c r="S561" s="191">
        <v>141.3599205524377</v>
      </c>
      <c r="T561" s="208">
        <f>S561-Q561</f>
        <v>3.886183382884866</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153.86387889703855</v>
      </c>
      <c r="R562" s="166" t="str">
        <f>IF(OR(H562="", H563="", Q562=0), "", IF(H562&lt;H563, (H563-H562)/H562, ""))</f>
        <v/>
      </c>
      <c r="S562" s="191">
        <v>149.27092728817172</v>
      </c>
      <c r="T562" s="208">
        <f>S562-Q562</f>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176.99774776914109</v>
      </c>
      <c r="R563" s="166" t="str">
        <f>IF(OR(H563="", H564="", Q563=0), "", IF(H563&lt;H564, (H564-H563)/H563, ""))</f>
        <v/>
      </c>
      <c r="S563" s="191">
        <v>176.21802200804356</v>
      </c>
      <c r="T563" s="208">
        <f>S563-Q563</f>
        <v>-0.77972576109752367</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182.65203063298421</v>
      </c>
      <c r="R564" s="166" t="str">
        <f>IF(OR(H564="", H565="", Q564=0), "", IF(H564&lt;H565, (H565-H564)/H564, ""))</f>
        <v/>
      </c>
      <c r="S564" s="191">
        <v>182.65203063298421</v>
      </c>
      <c r="T564" s="208">
        <f>S564-Q564</f>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103.59958077345576</v>
      </c>
      <c r="F565" s="128">
        <f>VLOOKUP(A565,'Tüm - Sektör'!$A:$H,6,0)</f>
        <v>205.38519946523456</v>
      </c>
      <c r="G565" s="127">
        <f>VLOOKUP(A565,'Tüm - Sektör'!$A:$H,7,0)</f>
        <v>192.870518</v>
      </c>
      <c r="H565" s="159">
        <v>1.97</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199.81304808359252</v>
      </c>
      <c r="R565" s="166" t="str">
        <f>IF(OR(H565="", H566="", Q565=0), "", IF(H565&lt;H566, (H566-H565)/H565, ""))</f>
        <v/>
      </c>
      <c r="S565" s="191">
        <v>196.81585236233863</v>
      </c>
      <c r="T565" s="208">
        <f>S565-Q565</f>
        <v>-2.9971957212538882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230.02253813768363</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204.10835753182636</v>
      </c>
      <c r="R566" s="166" t="str">
        <f>IF(OR(H566="", H567="", Q566=0), "", IF(H566&lt;H567, (H567-H566)/H566, ""))</f>
        <v/>
      </c>
      <c r="S566" s="191">
        <v>205.15506705763062</v>
      </c>
      <c r="T566" s="208">
        <f>S566-Q566</f>
        <v>1.0467095258042605</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1" t="s">
        <v>2318</v>
      </c>
      <c r="B568" s="232"/>
      <c r="C568" s="232"/>
      <c r="D568" s="232"/>
      <c r="E568" s="232"/>
      <c r="F568" s="232"/>
      <c r="G568" s="232"/>
      <c r="H568" s="233"/>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33.325799055511936</v>
      </c>
      <c r="F569" s="128">
        <f>VLOOKUP(A569,'Tüm - Sektör'!$A:$H,6,0)</f>
        <v>2.7792442604093237</v>
      </c>
      <c r="G569" s="127">
        <f>VLOOKUP(A569,'Tüm - Sektör'!$A:$H,7,0)</f>
        <v>5.2214700000000004E-4</v>
      </c>
      <c r="H569" s="159">
        <v>2299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1.7400965999438394E-4</v>
      </c>
      <c r="R569" s="166" t="str">
        <f>IF(OR(H569="", H570="", Q569=0), "", IF(H569&lt;H570, (H570-H569)/H569, ""))</f>
        <v/>
      </c>
      <c r="S569" s="191">
        <v>1.7400965999438394E-4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63.572512993625665</v>
      </c>
      <c r="F570" s="128">
        <f>VLOOKUP(A570,'Tüm - Sektör'!$A:$H,6,0)</f>
        <v>0.5206594020771963</v>
      </c>
      <c r="G570" s="127">
        <f>VLOOKUP(A570,'Tüm - Sektör'!$A:$H,7,0)</f>
        <v>1.7811269999999999</v>
      </c>
      <c r="H570" s="159">
        <v>359.75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1.1323071935079749</v>
      </c>
      <c r="R570" s="166" t="str">
        <f>IF(OR(H570="", H571="", Q570=0), "", IF(H570&lt;H571, (H571-H570)/H570, ""))</f>
        <v/>
      </c>
      <c r="S570" s="191">
        <v>1.1001958483848588</v>
      </c>
      <c r="T570" s="208">
        <f>S570-Q570</f>
        <v>-3.2111345123116086E-2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17.420421396355501</v>
      </c>
      <c r="F571" s="128">
        <f>VLOOKUP(A571,'Tüm - Sektör'!$A:$H,6,0)</f>
        <v>5.3432643321346101</v>
      </c>
      <c r="G571" s="127">
        <f>VLOOKUP(A571,'Tüm - Sektör'!$A:$H,7,0)</f>
        <v>8.0576760000000007</v>
      </c>
      <c r="H571" s="159">
        <v>285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1.4036811139530021</v>
      </c>
      <c r="R571" s="166" t="str">
        <f>IF(OR(H571="", H572="", Q571=0), "", IF(H571&lt;H572, (H572-H571)/H571, ""))</f>
        <v/>
      </c>
      <c r="S571" s="191">
        <v>1.473477412436853</v>
      </c>
      <c r="T571" s="208">
        <f>S571-Q571</f>
        <v>6.9796298483850938E-2</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95.879767127927281</v>
      </c>
      <c r="F572" s="128">
        <f>VLOOKUP(A572,'Tüm - Sektör'!$A:$H,6,0)</f>
        <v>43.027533347732998</v>
      </c>
      <c r="G572" s="127">
        <f>VLOOKUP(A572,'Tüm - Sektör'!$A:$H,7,0)</f>
        <v>1.5986990000000001</v>
      </c>
      <c r="H572" s="159">
        <v>261</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1.5328288782765023</v>
      </c>
      <c r="R572" s="166" t="str">
        <f>IF(OR(H572="", H573="", Q572=0), "", IF(H572&lt;H573, (H573-H572)/H572, ""))</f>
        <v/>
      </c>
      <c r="S572" s="191">
        <v>1.4762669270485871</v>
      </c>
      <c r="T572" s="208">
        <f>S572-Q572</f>
        <v>-5.6561951227915186E-2</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66.955233008094268</v>
      </c>
      <c r="F573" s="128">
        <f>VLOOKUP(A573,'Tüm - Sektör'!$A:$H,6,0)</f>
        <v>3.2706846948850523</v>
      </c>
      <c r="G573" s="127">
        <f>VLOOKUP(A573,'Tüm - Sektör'!$A:$H,7,0)</f>
        <v>2.3602780000000001</v>
      </c>
      <c r="H573" s="159">
        <v>254</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1.5803296345387872</v>
      </c>
      <c r="R573" s="166" t="str">
        <f>IF(OR(H573="", H574="", Q573=0), "", IF(H573&lt;H574, (H574-H573)/H573, ""))</f>
        <v/>
      </c>
      <c r="S573" s="191">
        <v>1.5787757214271463</v>
      </c>
      <c r="T573" s="208">
        <f>S573-Q573</f>
        <v>-1.5539131116408811E-3</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86.169501959235973</v>
      </c>
      <c r="F574" s="128">
        <f>VLOOKUP(A574,'Tüm - Sektör'!$A:$H,6,0)</f>
        <v>46.83125106480216</v>
      </c>
      <c r="G574" s="127">
        <f>VLOOKUP(A574,'Tüm - Sektör'!$A:$H,7,0)</f>
        <v>2.010942</v>
      </c>
      <c r="H574" s="159">
        <v>230.9</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1.7328187060890992</v>
      </c>
      <c r="R574" s="166" t="str">
        <f>IF(OR(H574="", H575="", Q574=0), "", IF(H574&lt;H575, (H575-H574)/H574, ""))</f>
        <v/>
      </c>
      <c r="S574" s="191">
        <v>1.7320685681210952</v>
      </c>
      <c r="T574" s="208">
        <f>S574-Q574</f>
        <v>-7.5013796800393884E-4</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32.583903551645484</v>
      </c>
      <c r="F575" s="128">
        <f>VLOOKUP(A575,'Tüm - Sektör'!$A:$H,6,0)</f>
        <v>3.2197533153799883E-2</v>
      </c>
      <c r="G575" s="127">
        <f>VLOOKUP(A575,'Tüm - Sektör'!$A:$H,7,0)</f>
        <v>6.687265</v>
      </c>
      <c r="H575" s="159">
        <v>186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2.1789719778429455</v>
      </c>
      <c r="R575" s="166" t="str">
        <f>IF(OR(H575="", H576="", Q575=0), "", IF(H575&lt;H576, (H576-H575)/H575, ""))</f>
        <v/>
      </c>
      <c r="S575" s="191">
        <v>2.1708022917985428</v>
      </c>
      <c r="T575" s="208">
        <f>S575-Q575</f>
        <v>-8.1696860444027131E-3</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72.586799585291288</v>
      </c>
      <c r="F576" s="128">
        <f>VLOOKUP(A576,'Tüm - Sektör'!$A:$H,6,0)</f>
        <v>13.762931086614403</v>
      </c>
      <c r="G576" s="127">
        <f>VLOOKUP(A576,'Tüm - Sektör'!$A:$H,7,0)</f>
        <v>3.6238980000000001</v>
      </c>
      <c r="H576" s="159">
        <v>152.1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2.6304715784353796</v>
      </c>
      <c r="R576" s="166" t="str">
        <f>IF(OR(H576="", H577="", Q576=0), "", IF(H576&lt;H577, (H577-H576)/H576, ""))</f>
        <v/>
      </c>
      <c r="S576" s="191">
        <v>2.6047833794272215</v>
      </c>
      <c r="T576" s="208">
        <f>S576-Q576</f>
        <v>-2.5688199008158108E-2</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2.6690313818411164</v>
      </c>
      <c r="R577" s="166" t="str">
        <f>IF(OR(H577="", H578="", Q577=0), "", IF(H577&lt;H578, (H578-H577)/H577, ""))</f>
        <v/>
      </c>
      <c r="S577" s="191">
        <v>2.6690313818411164</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40.448685947584487</v>
      </c>
      <c r="F578" s="128">
        <f>VLOOKUP(A578,'Tüm - Sektör'!$A:$H,6,0)</f>
        <v>42.13404786206717</v>
      </c>
      <c r="G578" s="127">
        <f>VLOOKUP(A578,'Tüm - Sektör'!$A:$H,7,0)</f>
        <v>7.9945810000000002</v>
      </c>
      <c r="H578" s="159">
        <v>123.7</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3.2337029615152595</v>
      </c>
      <c r="R578" s="166" t="str">
        <f>IF(OR(H578="", H579="", Q578=0), "", IF(H578&lt;H579, (H579-H578)/H578, ""))</f>
        <v/>
      </c>
      <c r="S578" s="191">
        <v>3.2949675151518742</v>
      </c>
      <c r="T578" s="208">
        <f>S578-Q578</f>
        <v>6.126455363661476E-2</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79.515980817676109</v>
      </c>
      <c r="F579" s="128">
        <f>VLOOKUP(A579,'Tüm - Sektör'!$A:$H,6,0)</f>
        <v>33.214695412563117</v>
      </c>
      <c r="G579" s="127">
        <f>VLOOKUP(A579,'Tüm - Sektör'!$A:$H,7,0)</f>
        <v>5.4011089999999999</v>
      </c>
      <c r="H579" s="159">
        <v>93.15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4.294744796381778</v>
      </c>
      <c r="R579" s="166" t="str">
        <f>IF(OR(H579="", H580="", Q579=0), "", IF(H579&lt;H580, (H580-H579)/H579, ""))</f>
        <v/>
      </c>
      <c r="S579" s="191">
        <v>4.1672445602391939</v>
      </c>
      <c r="T579" s="208">
        <f>S579-Q579</f>
        <v>-0.1275002361425841</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37.67370370080495</v>
      </c>
      <c r="F580" s="128">
        <f>VLOOKUP(A580,'Tüm - Sektör'!$A:$H,6,0)</f>
        <v>16.269005962397454</v>
      </c>
      <c r="G580" s="127">
        <f>VLOOKUP(A580,'Tüm - Sektör'!$A:$H,7,0)</f>
        <v>14.567467000000001</v>
      </c>
      <c r="H580" s="159">
        <v>72.900000000000006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5.4881043542925401</v>
      </c>
      <c r="R580" s="166" t="str">
        <f>IF(OR(H580="", H581="", Q580=0), "", IF(H580&lt;H581, (H581-H580)/H580, ""))</f>
        <v/>
      </c>
      <c r="S580" s="191">
        <v>5.45815562657471</v>
      </c>
      <c r="T580" s="208">
        <f>S580-Q580</f>
        <v>-2.9948727717830081E-2</v>
      </c>
      <c r="U580" s="222"/>
      <c r="W580" s="200"/>
      <c r="X580" s="209" t="str">
        <f>IF(COUNTIF('Yıldız Liste'!A:A, A580)&gt;0, "Yıldız Pazar", IF(COUNTIF('Ana Pazar Liste'!A:A, A580)&gt;0, "Ana Pazar", IF(COUNTIF('Alt Pazar Liste'!A:A, A580)&gt;0, "Alt Pazar", "")))</f>
        <v/>
      </c>
    </row>
    <row r="581" spans="1:24" ht="30" customHeight="1" thickTop="1" thickBot="1">
      <c r="A581" s="125" t="s">
        <v>690</v>
      </c>
      <c r="B581" s="136" t="s">
        <v>375</v>
      </c>
      <c r="C581" s="137">
        <v>52360538</v>
      </c>
      <c r="D581" s="137">
        <v>13878486</v>
      </c>
      <c r="E581" s="128">
        <f>VLOOKUP(A581,'Tüm - Sektör'!$A:$H,5,0)</f>
        <v>42.543600507313883</v>
      </c>
      <c r="F581" s="128">
        <f>VLOOKUP(A581,'Tüm - Sektör'!$A:$H,6,0)</f>
        <v>49.482406144316684</v>
      </c>
      <c r="G581" s="127">
        <f>VLOOKUP(A581,'Tüm - Sektör'!$A:$H,7,0)</f>
        <v>13.431647</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5.7143062412326096</v>
      </c>
      <c r="R581" s="166" t="str">
        <f>IF(OR(H581="", H582="", Q581=0), "", IF(H581&lt;H582, (H582-H581)/H581, ""))</f>
        <v/>
      </c>
      <c r="S581" s="191">
        <v>5.8394370348362425</v>
      </c>
      <c r="T581" s="208">
        <f>S581-Q581</f>
        <v>0.12513079360363299</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120.5824477090146</v>
      </c>
      <c r="F582" s="128">
        <f>VLOOKUP(A582,'Tüm - Sektör'!$A:$H,6,0)</f>
        <v>337.10496983230252</v>
      </c>
      <c r="G582" s="127">
        <f>VLOOKUP(A582,'Tüm - Sektör'!$A:$H,7,0)</f>
        <v>4.7495229999999999</v>
      </c>
      <c r="H582" s="159">
        <v>69.849999999999994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5.7270910879026209</v>
      </c>
      <c r="R582" s="166" t="str">
        <f>IF(OR(H582="", H583="", Q582=0), "", IF(H582&lt;H583, (H583-H582)/H582, ""))</f>
        <v/>
      </c>
      <c r="S582" s="191">
        <v>5.5291957496889861</v>
      </c>
      <c r="T582" s="208">
        <f>S582-Q582</f>
        <v>-0.19789533821363481</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45.364152370270865</v>
      </c>
      <c r="F583" s="128">
        <f>VLOOKUP(A583,'Tüm - Sektör'!$A:$H,6,0)</f>
        <v>6.1632550303773875E-2</v>
      </c>
      <c r="G583" s="127">
        <f>VLOOKUP(A583,'Tüm - Sektör'!$A:$H,7,0)</f>
        <v>15.215797999999999</v>
      </c>
      <c r="H583" s="159">
        <v>58.9</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E583*G583/100</f>
        <v>6.9025177890726264</v>
      </c>
      <c r="R583" s="166" t="str">
        <f>IF(OR(H583="", H584="", Q583=0), "", IF(H583&lt;H584, (H584-H583)/H583, ""))</f>
        <v/>
      </c>
      <c r="S583" s="191">
        <v>7.3452266987602117</v>
      </c>
      <c r="T583" s="208">
        <f>S583-Q583</f>
        <v>0.44270890968758536</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121.03050451562812</v>
      </c>
      <c r="F584" s="128">
        <f>VLOOKUP(A584,'Tüm - Sektör'!$A:$H,6,0)</f>
        <v>228.6982654351518</v>
      </c>
      <c r="G584" s="127">
        <f>VLOOKUP(A584,'Tüm - Sektör'!$A:$H,7,0)</f>
        <v>5.8189539999999997</v>
      </c>
      <c r="H584" s="159">
        <v>56.8</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E584*G584/100</f>
        <v>7.0427093837323227</v>
      </c>
      <c r="R584" s="166" t="str">
        <f>IF(OR(H584="", H585="", Q584=0), "", IF(H584&lt;H585, (H585-H584)/H584, ""))</f>
        <v/>
      </c>
      <c r="S584" s="191">
        <v>7.0738442616444912</v>
      </c>
      <c r="T584" s="208">
        <f>S584-Q584</f>
        <v>3.1134877912168513E-2</v>
      </c>
      <c r="U584" s="222"/>
      <c r="W584" s="200"/>
      <c r="X584" s="209" t="str">
        <f>IF(COUNTIF('Yıldız Liste'!A:A, A584)&gt;0, "Yıldız Pazar", IF(COUNTIF('Ana Pazar Liste'!A:A, A584)&gt;0, "Ana Pazar", IF(COUNTIF('Alt Pazar Liste'!A:A, A584)&gt;0, "Alt Pazar", "")))</f>
        <v/>
      </c>
    </row>
    <row r="585" spans="1:24" ht="30" customHeight="1" thickTop="1" thickBot="1">
      <c r="A585" s="125" t="s">
        <v>427</v>
      </c>
      <c r="B585" s="136" t="s">
        <v>390</v>
      </c>
      <c r="C585" s="137">
        <v>604420825</v>
      </c>
      <c r="D585" s="137">
        <v>16800000</v>
      </c>
      <c r="E585" s="128">
        <f>VLOOKUP(A585,'Tüm - Sektör'!$A:$H,5,0)</f>
        <v>158.75968803213269</v>
      </c>
      <c r="F585" s="128">
        <f>VLOOKUP(A585,'Tüm - Sektör'!$A:$H,6,0)</f>
        <v>170.26993568439798</v>
      </c>
      <c r="G585" s="127">
        <f>VLOOKUP(A585,'Tüm - Sektör'!$A:$H,7,0)</f>
        <v>5.7719040000000001</v>
      </c>
      <c r="H585" s="159">
        <v>43.66</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9.1634567839141887</v>
      </c>
      <c r="R585" s="166" t="str">
        <f>IF(OR(H585="", H586="", Q585=0), "", IF(H585&lt;H586, (H586-H585)/H585, ""))</f>
        <v/>
      </c>
      <c r="S585" s="191">
        <v>8.9103902713962899</v>
      </c>
      <c r="T585" s="208">
        <f>S585-Q585</f>
        <v>-0.2530665125178988</v>
      </c>
      <c r="U585" s="222"/>
      <c r="W585" s="200"/>
      <c r="X585" s="209" t="str">
        <f>IF(COUNTIF('Yıldız Liste'!A:A, A585)&gt;0, "Yıldız Pazar", IF(COUNTIF('Ana Pazar Liste'!A:A, A585)&gt;0, "Ana Pazar", IF(COUNTIF('Alt Pazar Liste'!A:A, A585)&gt;0, "Alt Pazar", "")))</f>
        <v/>
      </c>
    </row>
    <row r="586" spans="1:24" ht="30" customHeight="1" thickTop="1" thickBot="1">
      <c r="A586" s="125" t="s">
        <v>414</v>
      </c>
      <c r="B586" s="136" t="s">
        <v>349</v>
      </c>
      <c r="C586" s="137">
        <v>-2879838</v>
      </c>
      <c r="D586" s="137">
        <v>13336879</v>
      </c>
      <c r="E586" s="128">
        <f>VLOOKUP(A586,'Tüm - Sektör'!$A:$H,5,0)</f>
        <v>76.971593139553448</v>
      </c>
      <c r="F586" s="128">
        <f>VLOOKUP(A586,'Tüm - Sektör'!$A:$H,6,0)</f>
        <v>128.25188318388675</v>
      </c>
      <c r="G586" s="127">
        <f>VLOOKUP(A586,'Tüm - Sektör'!$A:$H,7,0)</f>
        <v>12.119565</v>
      </c>
      <c r="H586" s="159">
        <v>42.88</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9.3286222620837194</v>
      </c>
      <c r="R586" s="166" t="str">
        <f>IF(OR(H586="", H587="", Q586=0), "", IF(H586&lt;H587, (H587-H586)/H586, ""))</f>
        <v/>
      </c>
      <c r="S586" s="191">
        <v>8.9930603102102076</v>
      </c>
      <c r="T586" s="208">
        <f>S586-Q586</f>
        <v>-0.33556195187351179</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9.9978723013627757</v>
      </c>
      <c r="R587" s="166" t="str">
        <f>IF(OR(H587="", H588="", Q587=0), "", IF(H587&lt;H588, (H588-H587)/H587, ""))</f>
        <v/>
      </c>
      <c r="S587" s="191">
        <v>9.7202865696830045</v>
      </c>
      <c r="T587" s="208">
        <f>S587-Q587</f>
        <v>-0.27758573167977119</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15.203102040940434</v>
      </c>
      <c r="F588" s="128">
        <f>VLOOKUP(A588,'Tüm - Sektör'!$A:$H,6,0)</f>
        <v>3.1832290705486672</v>
      </c>
      <c r="G588" s="127">
        <f>VLOOKUP(A588,'Tüm - Sektör'!$A:$H,7,0)</f>
        <v>88.296327000000005</v>
      </c>
      <c r="H588" s="159">
        <v>29.8</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13.423780692212439</v>
      </c>
      <c r="R588" s="166" t="str">
        <f>IF(OR(H588="", H589="", Q588=0), "", IF(H588&lt;H589, (H589-H588)/H588, ""))</f>
        <v/>
      </c>
      <c r="S588" s="191">
        <v>13.115693922227237</v>
      </c>
      <c r="T588" s="208">
        <f>S588-Q588</f>
        <v>-0.30808676998520212</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519.6880859645014</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14.545853152972427</v>
      </c>
      <c r="R589" s="166" t="str">
        <f>IF(OR(H589="", H590="", Q589=0), "", IF(H589&lt;H590, (H590-H589)/H589, ""))</f>
        <v/>
      </c>
      <c r="S589" s="191">
        <v>14.6739164235782</v>
      </c>
      <c r="T589" s="208">
        <f>S589-Q589</f>
        <v>0.12806327060577338</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124.23173156081985</v>
      </c>
      <c r="F590" s="128">
        <f>VLOOKUP(A590,'Tüm - Sektör'!$A:$H,6,0)</f>
        <v>16.765415865157873</v>
      </c>
      <c r="G590" s="127">
        <f>VLOOKUP(A590,'Tüm - Sektör'!$A:$H,7,0)</f>
        <v>16.107241999999999</v>
      </c>
      <c r="H590" s="159">
        <v>19.989999999999998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20.01030564329163</v>
      </c>
      <c r="R590" s="166" t="str">
        <f>IF(OR(H590="", H591="", Q590=0), "", IF(H590&lt;H591, (H591-H590)/H590, ""))</f>
        <v/>
      </c>
      <c r="S590" s="191">
        <v>20.408469888234677</v>
      </c>
      <c r="T590" s="208">
        <f>S590-Q590</f>
        <v>0.3981642449430467</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59.597375033616643</v>
      </c>
      <c r="F591" s="128">
        <f>VLOOKUP(A591,'Tüm - Sektör'!$A:$H,6,0)</f>
        <v>6.3234631009269844</v>
      </c>
      <c r="G591" s="127">
        <f>VLOOKUP(A591,'Tüm - Sektör'!$A:$H,7,0)</f>
        <v>49.182918000000001</v>
      </c>
      <c r="H591" s="159">
        <v>13.65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29.311728092936146</v>
      </c>
      <c r="R591" s="166" t="str">
        <f>IF(OR(H591="", H592="", Q591=0), "", IF(H591&lt;H592, (H592-H591)/H591, ""))</f>
        <v/>
      </c>
      <c r="S591" s="191">
        <v>29.204750983107914</v>
      </c>
      <c r="T591" s="208">
        <f>S591-Q591</f>
        <v>-0.10697710982823239</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102.53357910632246</v>
      </c>
      <c r="F592" s="128">
        <f>VLOOKUP(A592,'Tüm - Sektör'!$A:$H,6,0)</f>
        <v>21.7140150585181</v>
      </c>
      <c r="G592" s="127">
        <f>VLOOKUP(A592,'Tüm - Sektör'!$A:$H,7,0)</f>
        <v>29.313393000000001</v>
      </c>
      <c r="H592" s="159">
        <v>13.31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30.056071000402195</v>
      </c>
      <c r="R592" s="166" t="str">
        <f>IF(OR(H592="", H593="", Q592=0), "", IF(H592&lt;H593, (H593-H592)/H592, ""))</f>
        <v/>
      </c>
      <c r="S592" s="191">
        <v>29.854201866817402</v>
      </c>
      <c r="T592" s="208">
        <f>S592-Q592</f>
        <v>-0.2018691335847933</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53.823211461342297</v>
      </c>
      <c r="F593" s="128">
        <f>VLOOKUP(A593,'Tüm - Sektör'!$A:$H,6,0)</f>
        <v>50.252822964877062</v>
      </c>
      <c r="G593" s="127">
        <f>VLOOKUP(A593,'Tüm - Sektör'!$A:$H,7,0)</f>
        <v>57.175823000000001</v>
      </c>
      <c r="H593" s="159">
        <v>13</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30.773864118052785</v>
      </c>
      <c r="R593" s="166" t="str">
        <f>IF(OR(H593="", H594="", Q593=0), "", IF(H593&lt;H594, (H594-H593)/H593, ""))</f>
        <v/>
      </c>
      <c r="S593" s="191">
        <v>30.821281474166891</v>
      </c>
      <c r="T593" s="208">
        <f>S593-Q593</f>
        <v>4.7417356114106468E-2</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27.759491212941253</v>
      </c>
      <c r="F594" s="128">
        <f>VLOOKUP(A594,'Tüm - Sektör'!$A:$H,6,0)</f>
        <v>16.523506674369795</v>
      </c>
      <c r="G594" s="127">
        <f>VLOOKUP(A594,'Tüm - Sektör'!$A:$H,7,0)</f>
        <v>116.683181</v>
      </c>
      <c r="H594" s="159">
        <v>12.35</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32.390657376675343</v>
      </c>
      <c r="R594" s="166" t="str">
        <f>IF(OR(H594="", H595="", Q594=0), "", IF(H594&lt;H595, (H595-H594)/H594, ""))</f>
        <v/>
      </c>
      <c r="S594" s="191">
        <v>31.597521216582972</v>
      </c>
      <c r="T594" s="208">
        <f>S594-Q594</f>
        <v>-0.79313616009237009</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29.74269151430601</v>
      </c>
      <c r="F595" s="128">
        <f>VLOOKUP(A595,'Tüm - Sektör'!$A:$H,6,0)</f>
        <v>19.828461009537339</v>
      </c>
      <c r="G595" s="127">
        <f>VLOOKUP(A595,'Tüm - Sektör'!$A:$H,7,0)</f>
        <v>132.63754700000001</v>
      </c>
      <c r="H595" s="159">
        <v>10.14</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39.44997643635265</v>
      </c>
      <c r="R595" s="166" t="str">
        <f>IF(OR(H595="", H596="", Q595=0), "", IF(H595&lt;H596, (H596-H595)/H595, ""))</f>
        <v/>
      </c>
      <c r="S595" s="191">
        <v>39.411109464494174</v>
      </c>
      <c r="T595" s="208">
        <f>S595-Q595</f>
        <v>-3.8866971858475097E-2</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45.256189653043585</v>
      </c>
      <c r="R597" s="166" t="str">
        <f>IF(OR(H597="", H598="", Q597=0), "", IF(H597&lt;H598, (H598-H597)/H597, ""))</f>
        <v/>
      </c>
      <c r="S597" s="191">
        <v>45.256189653043585</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22.648348760946185</v>
      </c>
      <c r="F598" s="128">
        <f>VLOOKUP(A598,'Tüm - Sektör'!$A:$H,6,0)</f>
        <v>4.8105678121219837</v>
      </c>
      <c r="G598" s="127">
        <f>VLOOKUP(A598,'Tüm - Sektör'!$A:$H,7,0)</f>
        <v>218.04563899999999</v>
      </c>
      <c r="H598" s="159">
        <v>8.1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49.383736778753693</v>
      </c>
      <c r="R598" s="166" t="str">
        <f>IF(OR(H598="", H599="", Q598=0), "", IF(H598&lt;H599, (H599-H598)/H598, ""))</f>
        <v/>
      </c>
      <c r="S598" s="191">
        <v>45.35241132742685</v>
      </c>
      <c r="T598" s="208">
        <f>S598-Q598</f>
        <v>-4.0313254513268433</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123.27397937774253</v>
      </c>
      <c r="F599" s="128">
        <f>VLOOKUP(A599,'Tüm - Sektör'!$A:$H,6,0)</f>
        <v>116.869529289545</v>
      </c>
      <c r="G599" s="127">
        <f>VLOOKUP(A599,'Tüm - Sektör'!$A:$H,7,0)</f>
        <v>42.875571000000001</v>
      </c>
      <c r="H599" s="159">
        <v>7.57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52.854422552629359</v>
      </c>
      <c r="R599" s="166" t="str">
        <f>IF(OR(H599="", H600="", Q599=0), "", IF(H599&lt;H600, (H600-H599)/H599, ""))</f>
        <v/>
      </c>
      <c r="S599" s="191">
        <v>52.854422552629359</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10.861174959734909</v>
      </c>
      <c r="F600" s="128">
        <f>VLOOKUP(A600,'Tüm - Sektör'!$A:$H,6,0)</f>
        <v>2.784916656342284</v>
      </c>
      <c r="G600" s="127">
        <f>VLOOKUP(A600,'Tüm - Sektör'!$A:$H,7,0)</f>
        <v>1143.8313330000001</v>
      </c>
      <c r="H600" s="159">
        <v>3.22</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124.23352232139803</v>
      </c>
      <c r="R600" s="166" t="str">
        <f>IF(OR(H600="", H601="", Q600=0), "", IF(H600&lt;H601, (H601-H600)/H600, ""))</f>
        <v/>
      </c>
      <c r="S600" s="191">
        <v>123.08675134612361</v>
      </c>
      <c r="T600" s="208">
        <f>S600-Q600</f>
        <v>-1.1467709752744213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105.32216602406983</v>
      </c>
      <c r="F601" s="128">
        <f>VLOOKUP(A601,'Tüm - Sektör'!$A:$H,6,0)</f>
        <v>382.98969463298118</v>
      </c>
      <c r="G601" s="127">
        <f>VLOOKUP(A601,'Tüm - Sektör'!$A:$H,7,0)</f>
        <v>231.60181800000001</v>
      </c>
      <c r="H601" s="159">
        <v>1.64</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243.92805126872406</v>
      </c>
      <c r="R601" s="166" t="str">
        <f>IF(OR(H601="", H602="", Q601=0), "", IF(H601&lt;H602, (H602-H601)/H601, ""))</f>
        <v/>
      </c>
      <c r="S601" s="191">
        <v>240.98915908476349</v>
      </c>
      <c r="T601" s="208">
        <f>S601-Q601</f>
        <v>-2.9388921839605757</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388.35693793818302</v>
      </c>
      <c r="R602" s="166" t="str">
        <f>IF(OR(H602="", H603="", Q602=0), "", IF(H602&lt;H603, (H603-H602)/H602, ""))</f>
        <v/>
      </c>
      <c r="S602" s="191">
        <v>388.35693793818302</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493.87778052729004</v>
      </c>
      <c r="T603" s="208">
        <f>S603-Q603</f>
        <v>-6.1734722565910829</v>
      </c>
      <c r="U603" s="222"/>
      <c r="W603" s="200"/>
      <c r="X603" s="209" t="str">
        <f>IF(COUNTIF('Yıldız Liste'!A:A, A603)&gt;0, "Yıldız Pazar", IF(COUNTIF('Ana Pazar Liste'!A:A, A603)&gt;0, "Ana Pazar", IF(COUNTIF('Alt Pazar Liste'!A:A, A603)&gt;0, "Alt Pazar", "")))</f>
        <v/>
      </c>
    </row>
    <row r="604" spans="1:24" ht="30" customHeight="1" thickTop="1" thickBot="1">
      <c r="A604" s="231" t="s">
        <v>2189</v>
      </c>
      <c r="B604" s="232"/>
      <c r="C604" s="232"/>
      <c r="D604" s="232"/>
      <c r="E604" s="232"/>
      <c r="F604" s="232"/>
      <c r="G604" s="232"/>
      <c r="H604" s="233"/>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12.48</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83.65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80.599999999999994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33.26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18.440000000000001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29.52</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128.30000000000001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169</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96.1</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37.54</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18.850000000000001</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60.65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122.4</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2.57</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11.87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409.75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14.49</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45.8</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4.17</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15.5</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13.2</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4.88</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2.4</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61.5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1.06</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11.64</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-3725.2881505587789</v>
      </c>
      <c r="E2" s="17">
        <v>7.44</v>
      </c>
      <c r="F2" s="13" t="s">
        <v>679</v>
      </c>
      <c r="G2" s="13">
        <v>-1049101373</v>
      </c>
      <c r="H2" s="13" t="s">
        <v>1435</v>
      </c>
      <c r="I2" s="13">
        <v>13.415773816296296</v>
      </c>
      <c r="J2" s="13">
        <v>9055647326</v>
      </c>
      <c r="K2" s="13">
        <v>675000000</v>
      </c>
      <c r="L2" s="13">
        <v>0.52177385336483673</v>
      </c>
      <c r="M2" s="13">
        <v>4725000000</v>
      </c>
      <c r="N2" s="13" t="s">
        <v>956</v>
      </c>
      <c r="O2" s="13">
        <v>43.778318896109958</v>
      </c>
      <c r="P2" s="13">
        <v>291.42898085344586</v>
      </c>
      <c r="Q2" s="15"/>
      <c r="R2" s="20">
        <v>9.7142993617815296</v>
      </c>
      <c r="T2" s="118">
        <v>-16.747572909351067</v>
      </c>
      <c r="U2" s="118">
        <v>9.9331768328925563</v>
      </c>
      <c r="V2" s="20">
        <v>33.074800609426724</v>
      </c>
      <c r="W2" s="20">
        <v>52.176638403766681</v>
      </c>
      <c r="X2" s="20">
        <v>46.83433059561996</v>
      </c>
    </row>
    <row r="3" spans="1:24">
      <c r="A3" s="13" t="s">
        <v>666</v>
      </c>
      <c r="B3" s="13">
        <v>60</v>
      </c>
      <c r="C3" s="13" t="s">
        <v>372</v>
      </c>
      <c r="D3" s="13">
        <v>-420.09541728146525</v>
      </c>
      <c r="E3" s="17">
        <v>2.57</v>
      </c>
      <c r="F3" s="13" t="s">
        <v>208</v>
      </c>
      <c r="G3" s="13">
        <v>3618440</v>
      </c>
      <c r="H3" s="13" t="s">
        <v>1436</v>
      </c>
      <c r="I3" s="13">
        <v>61.374532563636365</v>
      </c>
      <c r="J3" s="13">
        <v>3375599291</v>
      </c>
      <c r="K3" s="13">
        <v>55000000</v>
      </c>
      <c r="L3" s="13">
        <v>3.2586806228239604E-2</v>
      </c>
      <c r="M3" s="13">
        <v>110000000</v>
      </c>
      <c r="N3" s="13" t="s">
        <v>1105</v>
      </c>
      <c r="O3" s="13">
        <v>22.700966757361265</v>
      </c>
      <c r="P3" s="13">
        <v>248.64305133175878</v>
      </c>
      <c r="Q3" s="16" t="s">
        <v>2212</v>
      </c>
      <c r="R3" s="20">
        <v>8.2881017110586264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11.87</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-35415.089248673154</v>
      </c>
      <c r="E5" s="17">
        <v>111.6</v>
      </c>
      <c r="F5" s="13" t="s">
        <v>255</v>
      </c>
      <c r="G5" s="13">
        <v>5814918</v>
      </c>
      <c r="H5" s="13" t="s">
        <v>1438</v>
      </c>
      <c r="I5" s="13">
        <v>59.558734995383197</v>
      </c>
      <c r="J5" s="13">
        <v>638570889</v>
      </c>
      <c r="K5" s="13">
        <v>10721700</v>
      </c>
      <c r="L5" s="13">
        <v>1.9140769193441889</v>
      </c>
      <c r="M5" s="13">
        <v>1222273800</v>
      </c>
      <c r="N5" s="13" t="s">
        <v>778</v>
      </c>
      <c r="O5" s="13">
        <v>36.620577973153658</v>
      </c>
      <c r="P5" s="13">
        <v>435.31068636445667</v>
      </c>
      <c r="Q5" s="15"/>
      <c r="R5" s="20">
        <v>14.510356212148556</v>
      </c>
      <c r="T5" s="118">
        <v>-24.856968396348833</v>
      </c>
      <c r="U5" s="120">
        <v>64.655929159217038</v>
      </c>
      <c r="V5" s="20">
        <v>39.439553056690279</v>
      </c>
      <c r="W5" s="20">
        <v>37.149213312589772</v>
      </c>
      <c r="X5" s="20">
        <v>52.712590224316116</v>
      </c>
    </row>
    <row r="6" spans="1:24">
      <c r="A6" s="13" t="s">
        <v>373</v>
      </c>
      <c r="B6" s="13">
        <v>60</v>
      </c>
      <c r="C6" s="13" t="s">
        <v>372</v>
      </c>
      <c r="D6" s="14">
        <v>4442.234681337638</v>
      </c>
      <c r="E6" s="17">
        <v>30.74</v>
      </c>
      <c r="F6" s="13" t="s">
        <v>680</v>
      </c>
      <c r="G6" s="13">
        <v>-35004000</v>
      </c>
      <c r="H6" s="13" t="s">
        <v>1439</v>
      </c>
      <c r="I6" s="13">
        <v>4.9975180375180379</v>
      </c>
      <c r="J6" s="13">
        <v>1298730000</v>
      </c>
      <c r="K6" s="13">
        <v>259875000</v>
      </c>
      <c r="L6" s="13">
        <v>6.2030791619505212</v>
      </c>
      <c r="M6" s="13">
        <v>8056125000</v>
      </c>
      <c r="N6" s="13" t="s">
        <v>498</v>
      </c>
      <c r="O6" s="13">
        <v>63.914985035081152</v>
      </c>
      <c r="P6" s="13">
        <v>567.35412039963921</v>
      </c>
      <c r="Q6" s="15"/>
      <c r="R6" s="20">
        <v>18.911804013321309</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556.93369509347463</v>
      </c>
      <c r="Q7" s="16" t="s">
        <v>2215</v>
      </c>
      <c r="R7" s="20">
        <v>18.564456503115821</v>
      </c>
      <c r="T7" s="118">
        <v>-1.6781371458968275</v>
      </c>
      <c r="U7" s="120">
        <v>0.3670973827086299</v>
      </c>
      <c r="V7" s="20">
        <v>35.465537997522794</v>
      </c>
      <c r="W7" s="20">
        <v>53.950096746471665</v>
      </c>
      <c r="X7" s="20">
        <v>44.612067574994967</v>
      </c>
    </row>
    <row r="8" spans="1:24">
      <c r="A8" s="13" t="s">
        <v>478</v>
      </c>
      <c r="B8" s="13">
        <v>60</v>
      </c>
      <c r="C8" s="13" t="s">
        <v>372</v>
      </c>
      <c r="D8" s="14">
        <v>15216.96909355505</v>
      </c>
      <c r="E8" s="17">
        <v>58.05</v>
      </c>
      <c r="F8" s="13" t="s">
        <v>221</v>
      </c>
      <c r="G8" s="13">
        <v>-113776797</v>
      </c>
      <c r="H8" s="13" t="s">
        <v>1441</v>
      </c>
      <c r="I8" s="13">
        <v>29.17590977528652</v>
      </c>
      <c r="J8" s="13">
        <v>15925799746</v>
      </c>
      <c r="K8" s="13">
        <v>545854435</v>
      </c>
      <c r="L8" s="13">
        <v>1.9879414368469481</v>
      </c>
      <c r="M8" s="13">
        <v>31659557230</v>
      </c>
      <c r="N8" s="13" t="s">
        <v>1442</v>
      </c>
      <c r="O8" s="13">
        <v>16.606615783972916</v>
      </c>
      <c r="P8" s="13">
        <v>1704.5649459039755</v>
      </c>
      <c r="Q8" s="15"/>
      <c r="R8" s="20">
        <v>56.81883153013252</v>
      </c>
      <c r="T8" s="118">
        <v>21.651476584926073</v>
      </c>
      <c r="U8" s="118"/>
      <c r="V8" s="20">
        <v>52.245722226616259</v>
      </c>
      <c r="W8" s="20">
        <v>34.417136419197931</v>
      </c>
      <c r="X8" s="20">
        <v>57.446756788299311</v>
      </c>
    </row>
    <row r="9" spans="1:24">
      <c r="A9" s="13" t="s">
        <v>681</v>
      </c>
      <c r="B9" s="13">
        <v>60</v>
      </c>
      <c r="C9" s="13" t="s">
        <v>372</v>
      </c>
      <c r="D9" s="14">
        <v>-7181.4582384860514</v>
      </c>
      <c r="E9" s="17">
        <v>18.18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917.49498032795884</v>
      </c>
      <c r="Q9" s="15"/>
      <c r="R9" s="20">
        <v>30.583166010931961</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401.07124791562217</v>
      </c>
      <c r="Q10" s="15"/>
      <c r="R10" s="20">
        <v>13.369041597187406</v>
      </c>
      <c r="T10" s="118">
        <v>-5.7848939729502291</v>
      </c>
      <c r="U10" s="120">
        <v>2.4936483355479133</v>
      </c>
      <c r="V10" s="20">
        <v>41.306601841692526</v>
      </c>
      <c r="W10" s="20">
        <v>52.591964528083544</v>
      </c>
      <c r="X10" s="20">
        <v>46.574821056034374</v>
      </c>
    </row>
    <row r="11" spans="1:24">
      <c r="A11" s="13" t="s">
        <v>682</v>
      </c>
      <c r="B11" s="13">
        <v>60</v>
      </c>
      <c r="C11" s="13" t="s">
        <v>372</v>
      </c>
      <c r="D11" s="14">
        <v>53636.236241553379</v>
      </c>
      <c r="E11" s="17">
        <v>255.25</v>
      </c>
      <c r="F11" s="13" t="s">
        <v>683</v>
      </c>
      <c r="G11" s="13">
        <v>2089864424</v>
      </c>
      <c r="H11" s="13" t="s">
        <v>1445</v>
      </c>
      <c r="I11" s="13" t="s">
        <v>1026</v>
      </c>
      <c r="J11" s="13">
        <v>10363411307</v>
      </c>
      <c r="K11" s="13">
        <v>0</v>
      </c>
      <c r="L11" s="13" t="s">
        <v>1446</v>
      </c>
      <c r="M11" s="13" t="s">
        <v>1447</v>
      </c>
      <c r="N11" s="13" t="s">
        <v>1201</v>
      </c>
      <c r="O11" s="13">
        <v>42.089484594348342</v>
      </c>
      <c r="P11" s="13">
        <v>2231.9498531711552</v>
      </c>
      <c r="Q11" s="15"/>
      <c r="R11" s="20">
        <v>74.398328439038508</v>
      </c>
      <c r="T11" s="118">
        <v>26.235327095687637</v>
      </c>
      <c r="U11" s="118">
        <v>371.97023360518813</v>
      </c>
      <c r="V11" s="20">
        <v>48.862972574589634</v>
      </c>
      <c r="W11" s="20">
        <v>55.487723369242417</v>
      </c>
      <c r="X11" s="20">
        <v>67.266407960855801</v>
      </c>
    </row>
    <row r="12" spans="1:24">
      <c r="A12" s="13" t="s">
        <v>243</v>
      </c>
      <c r="B12" s="13">
        <v>60</v>
      </c>
      <c r="C12" s="13" t="s">
        <v>372</v>
      </c>
      <c r="D12" s="14">
        <v>-4387.7335708286582</v>
      </c>
      <c r="E12" s="17">
        <v>32.96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1598.6515773529759</v>
      </c>
      <c r="Q12" s="15"/>
      <c r="R12" s="20">
        <v>53.288385911765864</v>
      </c>
      <c r="T12" s="118">
        <v>15.273501297364902</v>
      </c>
      <c r="U12" s="120">
        <v>27.612425613610405</v>
      </c>
      <c r="V12" s="20">
        <v>56.06937025717275</v>
      </c>
      <c r="W12" s="20">
        <v>31.216327226567131</v>
      </c>
      <c r="X12" s="20">
        <v>60.920518013533929</v>
      </c>
    </row>
    <row r="13" spans="1:24">
      <c r="A13" s="13" t="s">
        <v>516</v>
      </c>
      <c r="B13" s="13">
        <v>60</v>
      </c>
      <c r="C13" s="13" t="s">
        <v>372</v>
      </c>
      <c r="D13" s="14">
        <v>-1290.1928516957416</v>
      </c>
      <c r="E13" s="17">
        <v>1.95</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9.6273863543822813</v>
      </c>
      <c r="Q13" s="16" t="s">
        <v>2202</v>
      </c>
      <c r="R13" s="20">
        <v>0.32091287847940936</v>
      </c>
      <c r="T13" s="118">
        <v>-3.2895168004934039</v>
      </c>
      <c r="U13" s="118"/>
      <c r="V13" s="20">
        <v>35.697988493073133</v>
      </c>
      <c r="W13" s="20">
        <v>48.870242238559008</v>
      </c>
      <c r="X13" s="20">
        <v>43.750506216122979</v>
      </c>
    </row>
    <row r="14" spans="1:24">
      <c r="A14" s="13" t="s">
        <v>21</v>
      </c>
      <c r="B14" s="13">
        <v>60</v>
      </c>
      <c r="C14" s="13" t="s">
        <v>372</v>
      </c>
      <c r="D14" s="13">
        <v>-811.81096913533145</v>
      </c>
      <c r="E14" s="17">
        <v>7.12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333.00653599963158</v>
      </c>
      <c r="Q14" s="15"/>
      <c r="R14" s="20">
        <v>11.100217866654386</v>
      </c>
      <c r="T14" s="118">
        <v>-3.424392737502826</v>
      </c>
      <c r="U14" s="120">
        <v>3.1138173642953149</v>
      </c>
      <c r="V14" s="20">
        <v>40.57305780642475</v>
      </c>
      <c r="W14" s="20">
        <v>49.182709444332623</v>
      </c>
      <c r="X14" s="20">
        <v>49.490476793632517</v>
      </c>
    </row>
    <row r="15" spans="1:24">
      <c r="A15" s="13" t="s">
        <v>446</v>
      </c>
      <c r="B15" s="13">
        <v>60</v>
      </c>
      <c r="C15" s="13" t="s">
        <v>372</v>
      </c>
      <c r="D15" s="14">
        <v>12336.840495352135</v>
      </c>
      <c r="E15" s="17">
        <v>38.78</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2941.3436358913282</v>
      </c>
      <c r="Q15" s="15"/>
      <c r="R15" s="20">
        <v>98.044787863044277</v>
      </c>
      <c r="T15" s="118">
        <v>10.399469728439215</v>
      </c>
      <c r="U15" s="118">
        <v>44.99413503443229</v>
      </c>
      <c r="V15" s="20">
        <v>34.335746685266415</v>
      </c>
      <c r="W15" s="20">
        <v>46.988910920380519</v>
      </c>
      <c r="X15" s="20">
        <v>58.710834679559028</v>
      </c>
    </row>
    <row r="16" spans="1:24">
      <c r="A16" s="13" t="s">
        <v>547</v>
      </c>
      <c r="B16" s="13">
        <v>60</v>
      </c>
      <c r="C16" s="13" t="s">
        <v>372</v>
      </c>
      <c r="D16" s="14">
        <v>-8802.6866671274456</v>
      </c>
      <c r="E16" s="17">
        <v>14.84</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336.31588412122392</v>
      </c>
      <c r="Q16" s="15"/>
      <c r="R16" s="20">
        <v>11.210529470707463</v>
      </c>
      <c r="T16" s="118">
        <v>-1.3293220322627519</v>
      </c>
      <c r="U16" s="118"/>
      <c r="V16" s="20">
        <v>45.599581086650026</v>
      </c>
      <c r="W16" s="20">
        <v>52.101497083058852</v>
      </c>
      <c r="X16" s="20">
        <v>63.798602226118192</v>
      </c>
    </row>
    <row r="17" spans="1:35">
      <c r="A17" s="13" t="s">
        <v>684</v>
      </c>
      <c r="B17" s="13">
        <v>60</v>
      </c>
      <c r="C17" s="13" t="s">
        <v>372</v>
      </c>
      <c r="D17" s="14">
        <v>10039.225459711644</v>
      </c>
      <c r="E17" s="17">
        <v>71.55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1111.304195963462</v>
      </c>
      <c r="Q17" s="15"/>
      <c r="R17" s="20">
        <v>37.043473198782067</v>
      </c>
      <c r="T17" s="118">
        <v>-32.81457751577463</v>
      </c>
      <c r="U17" s="120">
        <v>60.38784039530114</v>
      </c>
      <c r="V17" s="20">
        <v>43.337712311168524</v>
      </c>
      <c r="W17" s="20">
        <v>65.295909276110393</v>
      </c>
      <c r="X17" s="20">
        <v>51.843757126955026</v>
      </c>
    </row>
    <row r="18" spans="1:35">
      <c r="A18" s="13" t="s">
        <v>275</v>
      </c>
      <c r="B18" s="13">
        <v>60</v>
      </c>
      <c r="C18" s="13" t="s">
        <v>372</v>
      </c>
      <c r="D18" s="14">
        <v>14239.692140989462</v>
      </c>
      <c r="E18" s="17">
        <v>239.1</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1856.6125741130497</v>
      </c>
      <c r="Q18" s="15"/>
      <c r="R18" s="20">
        <v>61.887085803768322</v>
      </c>
      <c r="T18" s="118">
        <v>229.10887432431849</v>
      </c>
      <c r="U18" s="118">
        <v>281.74099104179476</v>
      </c>
      <c r="V18" s="20">
        <v>65.574460835442537</v>
      </c>
      <c r="W18" s="20">
        <v>59.985541158599425</v>
      </c>
      <c r="X18" s="20">
        <v>72.15548856486943</v>
      </c>
    </row>
    <row r="19" spans="1:35">
      <c r="A19" s="13" t="s">
        <v>34</v>
      </c>
      <c r="B19" s="13">
        <v>60</v>
      </c>
      <c r="C19" s="13" t="s">
        <v>372</v>
      </c>
      <c r="D19" s="14">
        <v>-898.8781747427588</v>
      </c>
      <c r="E19" s="17">
        <v>10.07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396.63049091033258</v>
      </c>
      <c r="Q19" s="15"/>
      <c r="R19" s="20">
        <v>13.221016363677753</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-434.29108048997023</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261.45124528586314</v>
      </c>
      <c r="Q20" s="15"/>
      <c r="R20" s="20">
        <v>8.7150415095287705</v>
      </c>
      <c r="T20" s="118">
        <v>-0.64818775149109609</v>
      </c>
      <c r="U20" s="120">
        <v>1.5997884010072783</v>
      </c>
      <c r="V20" s="20">
        <v>36.690138658538878</v>
      </c>
      <c r="W20" s="20">
        <v>44.904434421392843</v>
      </c>
      <c r="X20" s="20">
        <v>52.934752251953576</v>
      </c>
    </row>
    <row r="21" spans="1:35">
      <c r="A21" s="13" t="s">
        <v>636</v>
      </c>
      <c r="B21" s="13">
        <v>60</v>
      </c>
      <c r="C21" s="13" t="s">
        <v>372</v>
      </c>
      <c r="D21" s="14">
        <v>7195.5414916896389</v>
      </c>
      <c r="E21" s="17">
        <v>17.04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2060.6836102650509</v>
      </c>
      <c r="Q21" s="16" t="s">
        <v>2252</v>
      </c>
      <c r="R21" s="20">
        <v>68.689453675501696</v>
      </c>
      <c r="T21" s="120">
        <v>182.48842414035622</v>
      </c>
      <c r="U21" s="118"/>
      <c r="V21" s="20">
        <v>54.411978649806848</v>
      </c>
      <c r="W21" s="20">
        <v>40.19146819067717</v>
      </c>
      <c r="X21" s="20">
        <v>88.22271210820864</v>
      </c>
    </row>
    <row r="22" spans="1:35">
      <c r="A22" s="13" t="s">
        <v>454</v>
      </c>
      <c r="B22" s="13">
        <v>60</v>
      </c>
      <c r="C22" s="13" t="s">
        <v>372</v>
      </c>
      <c r="D22" s="14">
        <v>-3421.3723793113713</v>
      </c>
      <c r="E22" s="17">
        <v>22.72</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873.50856178721256</v>
      </c>
      <c r="Q22" s="15"/>
      <c r="R22" s="20">
        <v>29.116952059573752</v>
      </c>
      <c r="T22" s="118">
        <v>7.957512542202565</v>
      </c>
      <c r="U22" s="120">
        <v>11.803354218037647</v>
      </c>
      <c r="V22" s="20">
        <v>43.748934098195285</v>
      </c>
      <c r="W22" s="20">
        <v>33.165219768439371</v>
      </c>
      <c r="X22" s="20">
        <v>59.384539477960679</v>
      </c>
    </row>
    <row r="23" spans="1:35">
      <c r="A23" s="13" t="s">
        <v>685</v>
      </c>
      <c r="B23" s="13">
        <v>60</v>
      </c>
      <c r="C23" s="13" t="s">
        <v>372</v>
      </c>
      <c r="D23" s="13">
        <v>-1567.8310150309471</v>
      </c>
      <c r="E23" s="17">
        <v>6.09</v>
      </c>
      <c r="F23" s="13" t="s">
        <v>683</v>
      </c>
      <c r="G23" s="13">
        <v>3157815002</v>
      </c>
      <c r="H23" s="13" t="s">
        <v>1459</v>
      </c>
      <c r="I23" s="13" t="s">
        <v>785</v>
      </c>
      <c r="J23" s="13">
        <v>7810665698</v>
      </c>
      <c r="K23" s="13">
        <v>0</v>
      </c>
      <c r="L23" s="13" t="s">
        <v>1400</v>
      </c>
      <c r="M23" s="13" t="s">
        <v>1460</v>
      </c>
      <c r="N23" s="13" t="s">
        <v>616</v>
      </c>
      <c r="O23" s="13">
        <v>63.426380347460125</v>
      </c>
      <c r="P23" s="13">
        <v>487.72284312157558</v>
      </c>
      <c r="Q23" s="15"/>
      <c r="R23" s="20">
        <v>16.257428104052519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38.520000000000003</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16216.482550427145</v>
      </c>
      <c r="E25" s="17">
        <v>247.1</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1159.0940080452865</v>
      </c>
      <c r="Q25" s="15"/>
      <c r="R25" s="20">
        <v>38.636466934842886</v>
      </c>
      <c r="T25" s="118">
        <v>27.842338714449113</v>
      </c>
      <c r="U25" s="120">
        <v>171.54513383519372</v>
      </c>
      <c r="V25" s="20">
        <v>55.577578945611528</v>
      </c>
      <c r="W25" s="20">
        <v>44.018414962511926</v>
      </c>
      <c r="X25" s="20">
        <v>57.465741321450515</v>
      </c>
    </row>
    <row r="26" spans="1:35">
      <c r="A26" s="13" t="s">
        <v>265</v>
      </c>
      <c r="B26" s="13">
        <v>60</v>
      </c>
      <c r="C26" s="13" t="s">
        <v>372</v>
      </c>
      <c r="D26" s="14">
        <v>-3609.4122321041232</v>
      </c>
      <c r="E26" s="17">
        <v>10.66</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1058.4428240355001</v>
      </c>
      <c r="Q26" s="15"/>
      <c r="R26" s="20">
        <v>35.281427467850001</v>
      </c>
      <c r="T26" s="118">
        <v>6.0174522893563243</v>
      </c>
      <c r="U26" s="120">
        <v>8.2232070885362063</v>
      </c>
      <c r="V26" s="20">
        <v>54.761122746305361</v>
      </c>
      <c r="W26" s="20">
        <v>29.599457655112708</v>
      </c>
      <c r="X26" s="20">
        <v>59.79294159211431</v>
      </c>
    </row>
    <row r="27" spans="1:35">
      <c r="A27" s="13" t="s">
        <v>219</v>
      </c>
      <c r="B27" s="13">
        <v>60</v>
      </c>
      <c r="C27" s="13" t="s">
        <v>372</v>
      </c>
      <c r="D27" s="14">
        <v>-31890.712960245935</v>
      </c>
      <c r="E27" s="17">
        <v>78</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900.78413901513295</v>
      </c>
      <c r="Q27" s="15"/>
      <c r="R27" s="20">
        <v>30.026137967171099</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2332.5631363781299</v>
      </c>
      <c r="Q28" s="15"/>
      <c r="R28" s="20">
        <v>77.752104545937669</v>
      </c>
      <c r="T28" s="118">
        <v>3.5461149361468003</v>
      </c>
      <c r="U28" s="118">
        <v>11.228601368110818</v>
      </c>
      <c r="V28" s="20">
        <v>56.829390797489467</v>
      </c>
      <c r="W28" s="20">
        <v>47.380841938666848</v>
      </c>
      <c r="X28" s="20">
        <v>71.46702466943448</v>
      </c>
    </row>
    <row r="29" spans="1:35">
      <c r="A29" s="13" t="s">
        <v>35</v>
      </c>
      <c r="B29" s="13">
        <v>60</v>
      </c>
      <c r="C29" s="13" t="s">
        <v>372</v>
      </c>
      <c r="D29" s="14">
        <v>-35781.424040946986</v>
      </c>
      <c r="E29" s="17">
        <v>28.24</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1208.7270555739822</v>
      </c>
      <c r="Q29" s="15"/>
      <c r="R29" s="20">
        <v>40.290901852466071</v>
      </c>
      <c r="T29" s="120">
        <v>55.846080284689492</v>
      </c>
      <c r="U29" s="118">
        <v>68.645704984764322</v>
      </c>
      <c r="V29" s="20">
        <v>53.583240163120188</v>
      </c>
      <c r="W29" s="20">
        <v>61.554028489595972</v>
      </c>
      <c r="X29" s="20">
        <v>77.072005055483757</v>
      </c>
    </row>
    <row r="30" spans="1:35">
      <c r="A30" s="13" t="s">
        <v>99</v>
      </c>
      <c r="B30" s="13">
        <v>60</v>
      </c>
      <c r="C30" s="13" t="s">
        <v>372</v>
      </c>
      <c r="D30" s="14">
        <v>-789.83674260294731</v>
      </c>
      <c r="E30" s="17">
        <v>1.97</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315.1677906727266</v>
      </c>
      <c r="Q30" s="15"/>
      <c r="R30" s="20">
        <v>10.50559302242422</v>
      </c>
      <c r="T30" s="118">
        <v>-2.4073526292251479</v>
      </c>
      <c r="U30" s="120">
        <v>-3.4264242401846889</v>
      </c>
      <c r="V30" s="20">
        <v>35.175366004111822</v>
      </c>
      <c r="W30" s="20">
        <v>47.818664097363595</v>
      </c>
      <c r="X30" s="20">
        <v>40.499917486626579</v>
      </c>
    </row>
    <row r="31" spans="1:35">
      <c r="A31" s="13" t="s">
        <v>348</v>
      </c>
      <c r="B31" s="13">
        <v>60</v>
      </c>
      <c r="C31" s="13" t="s">
        <v>372</v>
      </c>
      <c r="D31" s="14">
        <v>16666.089356052682</v>
      </c>
      <c r="E31" s="17">
        <v>111</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2275.7553116450695</v>
      </c>
      <c r="Q31" s="15"/>
      <c r="R31" s="20">
        <v>75.85851038816898</v>
      </c>
      <c r="T31" s="118">
        <v>26.723118247702473</v>
      </c>
      <c r="U31" s="120">
        <v>44.311301886399264</v>
      </c>
      <c r="V31" s="20">
        <v>52.595047710939781</v>
      </c>
      <c r="W31" s="20">
        <v>41.442326744705497</v>
      </c>
      <c r="X31" s="20">
        <v>55.351330592135895</v>
      </c>
    </row>
    <row r="32" spans="1:35">
      <c r="A32" s="13" t="s">
        <v>434</v>
      </c>
      <c r="B32" s="13">
        <v>60</v>
      </c>
      <c r="C32" s="13" t="s">
        <v>372</v>
      </c>
      <c r="D32" s="14">
        <v>1602.7864185947394</v>
      </c>
      <c r="E32" s="17">
        <v>8.7100000000000009</v>
      </c>
      <c r="F32" s="13" t="s">
        <v>374</v>
      </c>
      <c r="G32" s="13">
        <v>0</v>
      </c>
      <c r="H32" s="13" t="s">
        <v>1468</v>
      </c>
      <c r="I32" s="13" t="s">
        <v>505</v>
      </c>
      <c r="J32" s="13">
        <v>29439691000</v>
      </c>
      <c r="K32" s="13">
        <v>0</v>
      </c>
      <c r="L32" s="13" t="s">
        <v>1306</v>
      </c>
      <c r="M32" s="13" t="s">
        <v>1469</v>
      </c>
      <c r="N32" s="13" t="s">
        <v>788</v>
      </c>
      <c r="O32" s="13">
        <v>347.93630595625137</v>
      </c>
      <c r="P32" s="13">
        <v>2375.3462248767432</v>
      </c>
      <c r="Q32" s="15"/>
      <c r="R32" s="20">
        <v>79.178207495891442</v>
      </c>
      <c r="T32" s="118">
        <v>-0.78756875664881321</v>
      </c>
      <c r="U32" s="120">
        <v>7.7816912965210072</v>
      </c>
      <c r="V32" s="20">
        <v>51.397619488175629</v>
      </c>
      <c r="W32" s="20">
        <v>54.677960730335442</v>
      </c>
      <c r="X32" s="20">
        <v>58.311491678166398</v>
      </c>
    </row>
    <row r="33" spans="1:24">
      <c r="A33" s="13" t="s">
        <v>51</v>
      </c>
      <c r="B33" s="13">
        <v>60</v>
      </c>
      <c r="C33" s="13" t="s">
        <v>372</v>
      </c>
      <c r="D33" s="14">
        <v>-195960.48296155344</v>
      </c>
      <c r="E33" s="17">
        <v>688</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428.51878755740643</v>
      </c>
      <c r="Q33" s="15"/>
      <c r="R33" s="20">
        <v>14.283959585246881</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-11886.390550666945</v>
      </c>
      <c r="E35" s="17">
        <v>37.96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98.055383785378808</v>
      </c>
      <c r="Q35" s="15"/>
      <c r="R35" s="20">
        <v>3.2685127928459603</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199.06891277795728</v>
      </c>
      <c r="Q36" s="15"/>
      <c r="R36" s="20">
        <v>6.6356304259319092</v>
      </c>
      <c r="T36" s="118">
        <v>-7.5001579058149082</v>
      </c>
      <c r="U36" s="118">
        <v>5.0072926425055142</v>
      </c>
      <c r="V36" s="20">
        <v>30.959512987787217</v>
      </c>
      <c r="W36" s="20">
        <v>51.60515850630015</v>
      </c>
      <c r="X36" s="20">
        <v>46.23479858349512</v>
      </c>
    </row>
    <row r="37" spans="1:24">
      <c r="A37" s="13" t="s">
        <v>163</v>
      </c>
      <c r="B37" s="13">
        <v>60</v>
      </c>
      <c r="C37" s="13" t="s">
        <v>372</v>
      </c>
      <c r="D37" s="14">
        <v>-1404.5218503497204</v>
      </c>
      <c r="E37" s="17">
        <v>7.88</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210.32460117528359</v>
      </c>
      <c r="Q37" s="15"/>
      <c r="R37" s="20">
        <v>7.01082003917612</v>
      </c>
      <c r="T37" s="118">
        <v>-10.604498886139311</v>
      </c>
      <c r="U37" s="120">
        <v>6.6290221079549028</v>
      </c>
      <c r="V37" s="20">
        <v>34.777587632232084</v>
      </c>
      <c r="W37" s="20">
        <v>41.852510457379466</v>
      </c>
      <c r="X37" s="20">
        <v>47.462143022530121</v>
      </c>
    </row>
    <row r="38" spans="1:24">
      <c r="A38" s="13" t="s">
        <v>257</v>
      </c>
      <c r="B38" s="13">
        <v>60</v>
      </c>
      <c r="C38" s="13" t="s">
        <v>372</v>
      </c>
      <c r="D38" s="13">
        <v>-2618.3305281522707</v>
      </c>
      <c r="E38" s="17">
        <v>15.33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349.21690473334399</v>
      </c>
      <c r="Q38" s="15"/>
      <c r="R38" s="20">
        <v>11.640563491111466</v>
      </c>
      <c r="T38" s="118">
        <v>-12.773466902481179</v>
      </c>
      <c r="U38" s="120">
        <v>1.512031306784678</v>
      </c>
      <c r="V38" s="20">
        <v>34.297021978961702</v>
      </c>
      <c r="W38" s="20">
        <v>34.791321377310155</v>
      </c>
      <c r="X38" s="20">
        <v>46.178220105698642</v>
      </c>
    </row>
    <row r="39" spans="1:24">
      <c r="A39" s="13" t="s">
        <v>540</v>
      </c>
      <c r="B39" s="13">
        <v>60</v>
      </c>
      <c r="C39" s="13" t="s">
        <v>372</v>
      </c>
      <c r="D39" s="14">
        <v>75782.906293234759</v>
      </c>
      <c r="E39" s="17">
        <v>430</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2708.5929934871756</v>
      </c>
      <c r="Q39" s="15"/>
      <c r="R39" s="20">
        <v>90.286433116239181</v>
      </c>
      <c r="T39" s="120">
        <v>560.79915512005584</v>
      </c>
      <c r="U39" s="118"/>
      <c r="V39" s="20">
        <v>70.831057535417727</v>
      </c>
      <c r="W39" s="20">
        <v>54.872930864387556</v>
      </c>
      <c r="X39" s="20">
        <v>91.656658724105753</v>
      </c>
    </row>
    <row r="40" spans="1:24">
      <c r="A40" s="13" t="s">
        <v>536</v>
      </c>
      <c r="B40" s="13">
        <v>60</v>
      </c>
      <c r="C40" s="13" t="s">
        <v>372</v>
      </c>
      <c r="D40" s="14">
        <v>3376.7971216036585</v>
      </c>
      <c r="E40" s="17">
        <v>16.61</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1278.2119882973873</v>
      </c>
      <c r="Q40" s="16" t="s">
        <v>2375</v>
      </c>
      <c r="R40" s="20">
        <v>42.607066276579573</v>
      </c>
      <c r="T40" s="118">
        <v>-1.7537611220458338</v>
      </c>
      <c r="U40" s="118"/>
      <c r="V40" s="20">
        <v>49.287005536431963</v>
      </c>
      <c r="W40" s="20">
        <v>69.09109721308603</v>
      </c>
      <c r="X40" s="20">
        <v>45.990593174856862</v>
      </c>
    </row>
    <row r="41" spans="1:24">
      <c r="A41" s="13" t="s">
        <v>527</v>
      </c>
      <c r="B41" s="13">
        <v>60</v>
      </c>
      <c r="C41" s="13" t="s">
        <v>372</v>
      </c>
      <c r="D41" s="14">
        <v>-2224.7529886952066</v>
      </c>
      <c r="E41" s="17">
        <v>1.25</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229.8630539773703</v>
      </c>
      <c r="Q41" s="16" t="s">
        <v>2242</v>
      </c>
      <c r="R41" s="20">
        <v>7.6621017992456766</v>
      </c>
      <c r="T41" s="118">
        <v>-5.6017856317349946</v>
      </c>
      <c r="U41" s="118"/>
      <c r="V41" s="20">
        <v>20.464395680290018</v>
      </c>
      <c r="W41" s="20">
        <v>44.779553443416006</v>
      </c>
      <c r="X41" s="20">
        <v>43.605268047875505</v>
      </c>
    </row>
    <row r="42" spans="1:24">
      <c r="A42" s="13" t="s">
        <v>105</v>
      </c>
      <c r="B42" s="13">
        <v>60</v>
      </c>
      <c r="C42" s="13" t="s">
        <v>372</v>
      </c>
      <c r="D42" s="14">
        <v>193735.26952714456</v>
      </c>
      <c r="E42" s="17">
        <v>194.9</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-1995.0194066021963</v>
      </c>
      <c r="E43" s="17">
        <v>8.81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327.77226764282932</v>
      </c>
      <c r="Q43" s="15"/>
      <c r="R43" s="20">
        <v>10.925742254760978</v>
      </c>
      <c r="T43" s="118">
        <v>-9.4331389526182363</v>
      </c>
      <c r="U43" s="120">
        <v>-8.7832084544839972</v>
      </c>
      <c r="V43" s="20">
        <v>28.13889606410746</v>
      </c>
      <c r="W43" s="20">
        <v>49.676236301649745</v>
      </c>
      <c r="X43" s="20">
        <v>39.074938984745394</v>
      </c>
    </row>
    <row r="44" spans="1:24">
      <c r="A44" s="13" t="s">
        <v>435</v>
      </c>
      <c r="B44" s="13">
        <v>60</v>
      </c>
      <c r="C44" s="13" t="s">
        <v>372</v>
      </c>
      <c r="D44" s="14">
        <v>-10096.776866816839</v>
      </c>
      <c r="E44" s="17">
        <v>103.7</v>
      </c>
      <c r="F44" s="13" t="s">
        <v>683</v>
      </c>
      <c r="G44" s="13">
        <v>1459724461</v>
      </c>
      <c r="H44" s="13" t="s">
        <v>1483</v>
      </c>
      <c r="I44" s="13" t="s">
        <v>1006</v>
      </c>
      <c r="J44" s="13">
        <v>11342832137</v>
      </c>
      <c r="K44" s="13">
        <v>0</v>
      </c>
      <c r="L44" s="13" t="s">
        <v>1206</v>
      </c>
      <c r="M44" s="13" t="s">
        <v>1484</v>
      </c>
      <c r="N44" s="13" t="s">
        <v>1229</v>
      </c>
      <c r="O44" s="13">
        <v>86.723233805975028</v>
      </c>
      <c r="P44" s="13">
        <v>546.45819396902482</v>
      </c>
      <c r="Q44" s="15"/>
      <c r="R44" s="20">
        <v>18.215273132300826</v>
      </c>
      <c r="T44" s="118">
        <v>33.482007452699492</v>
      </c>
      <c r="U44" s="120">
        <v>108.42289987813032</v>
      </c>
      <c r="V44" s="20">
        <v>55.728161987141974</v>
      </c>
      <c r="W44" s="20">
        <v>32.250895670523626</v>
      </c>
      <c r="X44" s="20">
        <v>60.40068601165683</v>
      </c>
    </row>
    <row r="45" spans="1:24">
      <c r="A45" s="13" t="s">
        <v>686</v>
      </c>
      <c r="B45" s="13">
        <v>60</v>
      </c>
      <c r="C45" s="13" t="s">
        <v>372</v>
      </c>
      <c r="D45" s="14">
        <v>-3287.2430287148545</v>
      </c>
      <c r="E45" s="17">
        <v>26.32</v>
      </c>
      <c r="F45" s="13" t="s">
        <v>683</v>
      </c>
      <c r="G45" s="13">
        <v>9395308662</v>
      </c>
      <c r="H45" s="13" t="s">
        <v>1485</v>
      </c>
      <c r="I45" s="13" t="s">
        <v>1027</v>
      </c>
      <c r="J45" s="13">
        <v>35288102843</v>
      </c>
      <c r="K45" s="13">
        <v>0</v>
      </c>
      <c r="L45" s="13" t="s">
        <v>1125</v>
      </c>
      <c r="M45" s="13" t="s">
        <v>1486</v>
      </c>
      <c r="N45" s="13" t="s">
        <v>1175</v>
      </c>
      <c r="O45" s="13">
        <v>37.409960967555847</v>
      </c>
      <c r="P45" s="13">
        <v>884.60156796670424</v>
      </c>
      <c r="Q45" s="15"/>
      <c r="R45" s="20">
        <v>29.486718932223475</v>
      </c>
      <c r="T45" s="118">
        <v>6.931467673940972</v>
      </c>
      <c r="U45" s="120">
        <v>26.689677167009727</v>
      </c>
      <c r="V45" s="20">
        <v>53.55623057693353</v>
      </c>
      <c r="W45" s="20">
        <v>60.776359824370786</v>
      </c>
      <c r="X45" s="20">
        <v>61.334532748732954</v>
      </c>
    </row>
    <row r="46" spans="1:24">
      <c r="A46" s="13" t="s">
        <v>209</v>
      </c>
      <c r="B46" s="13">
        <v>60</v>
      </c>
      <c r="C46" s="13" t="s">
        <v>372</v>
      </c>
      <c r="D46" s="14">
        <v>14287.550992593622</v>
      </c>
      <c r="E46" s="17">
        <v>117.9</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1647.705941078601</v>
      </c>
      <c r="Q46" s="15"/>
      <c r="R46" s="20">
        <v>54.9235313692867</v>
      </c>
      <c r="T46" s="118">
        <v>30.429937170089687</v>
      </c>
      <c r="U46" s="118">
        <v>160.95241181172426</v>
      </c>
      <c r="V46" s="20">
        <v>34.584089099724082</v>
      </c>
      <c r="W46" s="20">
        <v>51.792507430271641</v>
      </c>
      <c r="X46" s="20">
        <v>74.131209466202705</v>
      </c>
    </row>
    <row r="47" spans="1:24">
      <c r="A47" s="13" t="s">
        <v>267</v>
      </c>
      <c r="B47" s="13">
        <v>60</v>
      </c>
      <c r="C47" s="13" t="s">
        <v>372</v>
      </c>
      <c r="D47" s="14">
        <v>-19692.369191503047</v>
      </c>
      <c r="E47" s="17">
        <v>89.25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311.73247028924499</v>
      </c>
      <c r="Q47" s="15"/>
      <c r="R47" s="20">
        <v>10.391082342974833</v>
      </c>
      <c r="T47" s="118">
        <v>-57.341286607431385</v>
      </c>
      <c r="U47" s="120">
        <v>-66.941432699014172</v>
      </c>
      <c r="V47" s="20">
        <v>41.373530902823177</v>
      </c>
      <c r="W47" s="20">
        <v>49.723185582073896</v>
      </c>
      <c r="X47" s="20">
        <v>41.326622200688703</v>
      </c>
    </row>
    <row r="48" spans="1:24">
      <c r="A48" s="13" t="s">
        <v>283</v>
      </c>
      <c r="B48" s="13">
        <v>60</v>
      </c>
      <c r="C48" s="13" t="s">
        <v>372</v>
      </c>
      <c r="D48" s="14">
        <v>32849.263145251083</v>
      </c>
      <c r="E48" s="17">
        <v>85.05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2161.4636375612308</v>
      </c>
      <c r="Q48" s="15"/>
      <c r="R48" s="20">
        <v>72.048787918707689</v>
      </c>
      <c r="T48" s="120">
        <v>143.64318677166261</v>
      </c>
      <c r="U48" s="118">
        <v>104.04672123059335</v>
      </c>
      <c r="V48" s="20">
        <v>69.855139199354724</v>
      </c>
      <c r="W48" s="20">
        <v>40.067651409745409</v>
      </c>
      <c r="X48" s="20">
        <v>79.162857595208251</v>
      </c>
    </row>
    <row r="49" spans="1:24">
      <c r="A49" s="13" t="s">
        <v>282</v>
      </c>
      <c r="B49" s="13">
        <v>60</v>
      </c>
      <c r="C49" s="13" t="s">
        <v>372</v>
      </c>
      <c r="D49" s="13">
        <v>-7626.2602192426957</v>
      </c>
      <c r="E49" s="17">
        <v>19.23</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89.277688630480213</v>
      </c>
      <c r="Q49" s="15"/>
      <c r="R49" s="20">
        <v>2.9759229543493406</v>
      </c>
      <c r="T49" s="118">
        <v>-37.83807855881328</v>
      </c>
      <c r="U49" s="120">
        <v>-19.448507911420769</v>
      </c>
      <c r="V49" s="20">
        <v>26.552764782139555</v>
      </c>
      <c r="W49" s="20">
        <v>43.587317637416582</v>
      </c>
      <c r="X49" s="20">
        <v>42.909461377482643</v>
      </c>
    </row>
    <row r="50" spans="1:24">
      <c r="A50" s="13" t="s">
        <v>760</v>
      </c>
      <c r="B50" s="13">
        <v>60</v>
      </c>
      <c r="C50" s="13" t="s">
        <v>372</v>
      </c>
      <c r="D50" s="13">
        <v>-24201.953820209248</v>
      </c>
      <c r="E50" s="17">
        <v>18.61</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10366.115560195511</v>
      </c>
      <c r="E51" s="17">
        <v>198.8</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1851.7422604017011</v>
      </c>
      <c r="Q51" s="15"/>
      <c r="R51" s="20">
        <v>61.724742013390035</v>
      </c>
      <c r="T51" s="120">
        <v>319.47980259191041</v>
      </c>
      <c r="U51" s="118"/>
      <c r="V51" s="20">
        <v>49.739764064524422</v>
      </c>
      <c r="W51" s="20">
        <v>55.804554836768375</v>
      </c>
      <c r="X51" s="20">
        <v>87.859216024540189</v>
      </c>
    </row>
    <row r="52" spans="1:24">
      <c r="A52" s="13" t="s">
        <v>135</v>
      </c>
      <c r="B52" s="13">
        <v>60</v>
      </c>
      <c r="C52" s="13" t="s">
        <v>372</v>
      </c>
      <c r="D52" s="13">
        <v>1767.8351137272675</v>
      </c>
      <c r="E52" s="17">
        <v>3.81</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2100.7868046647282</v>
      </c>
      <c r="Q52" s="15"/>
      <c r="R52" s="20">
        <v>70.026226822157611</v>
      </c>
      <c r="T52" s="118">
        <v>-0.59849398081047056</v>
      </c>
      <c r="U52" s="118">
        <v>4.1138974601209366</v>
      </c>
      <c r="V52" s="20">
        <v>49.313433954707747</v>
      </c>
      <c r="W52" s="20">
        <v>50.650317164591762</v>
      </c>
      <c r="X52" s="20">
        <v>59.117168649579277</v>
      </c>
    </row>
    <row r="53" spans="1:24">
      <c r="A53" s="13" t="s">
        <v>528</v>
      </c>
      <c r="B53" s="13">
        <v>60</v>
      </c>
      <c r="C53" s="13" t="s">
        <v>372</v>
      </c>
      <c r="D53" s="14">
        <v>3141.6813665857289</v>
      </c>
      <c r="E53" s="17">
        <v>41.72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1416.6870483056582</v>
      </c>
      <c r="Q53" s="15"/>
      <c r="R53" s="20">
        <v>47.222901610188607</v>
      </c>
      <c r="T53" s="118">
        <v>-18.966405992681956</v>
      </c>
      <c r="U53" s="118"/>
      <c r="V53" s="20">
        <v>37.934507335069178</v>
      </c>
      <c r="W53" s="20">
        <v>34.650284007315605</v>
      </c>
      <c r="X53" s="20">
        <v>44.603422843413497</v>
      </c>
    </row>
    <row r="54" spans="1:24">
      <c r="A54" s="13" t="s">
        <v>156</v>
      </c>
      <c r="B54" s="13">
        <v>60</v>
      </c>
      <c r="C54" s="13" t="s">
        <v>372</v>
      </c>
      <c r="D54" s="14">
        <v>-555.78636131112353</v>
      </c>
      <c r="E54" s="17">
        <v>1.51</v>
      </c>
      <c r="F54" s="13" t="s">
        <v>357</v>
      </c>
      <c r="G54" s="13">
        <v>-82587584</v>
      </c>
      <c r="H54" s="13" t="s">
        <v>1495</v>
      </c>
      <c r="I54" s="13">
        <v>-0.70282037666666664</v>
      </c>
      <c r="J54" s="13">
        <v>-421692226</v>
      </c>
      <c r="K54" s="13">
        <v>600000000</v>
      </c>
      <c r="L54" s="13" t="s">
        <v>1496</v>
      </c>
      <c r="M54" s="13">
        <v>600000000</v>
      </c>
      <c r="N54" s="13" t="s">
        <v>1360</v>
      </c>
      <c r="O54" s="13">
        <v>114.70553072265308</v>
      </c>
      <c r="P54" s="13">
        <v>233.78064392336205</v>
      </c>
      <c r="Q54" s="16" t="s">
        <v>2203</v>
      </c>
      <c r="R54" s="20">
        <v>7.7926881307787346</v>
      </c>
      <c r="T54" s="118">
        <v>-4.2814699617219043</v>
      </c>
      <c r="U54" s="120">
        <v>-5.2684572738634028</v>
      </c>
      <c r="V54" s="20">
        <v>29.023250521371629</v>
      </c>
      <c r="W54" s="20">
        <v>45.770697533675246</v>
      </c>
      <c r="X54" s="20">
        <v>36.481284846309208</v>
      </c>
    </row>
    <row r="55" spans="1:24">
      <c r="A55" s="13" t="s">
        <v>277</v>
      </c>
      <c r="B55" s="13">
        <v>60</v>
      </c>
      <c r="C55" s="13" t="s">
        <v>372</v>
      </c>
      <c r="D55" s="14">
        <v>49041.992198481807</v>
      </c>
      <c r="E55" s="17">
        <v>377.5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1272.2677083468948</v>
      </c>
      <c r="Q55" s="15"/>
      <c r="R55" s="20">
        <v>42.408923611563161</v>
      </c>
      <c r="T55" s="118">
        <v>78.406501222534644</v>
      </c>
      <c r="U55" s="118">
        <v>760.66722672588071</v>
      </c>
      <c r="V55" s="20">
        <v>47.807547372219858</v>
      </c>
      <c r="W55" s="20">
        <v>72.958918857425772</v>
      </c>
      <c r="X55" s="20">
        <v>71.925785280951644</v>
      </c>
    </row>
    <row r="56" spans="1:24">
      <c r="A56" s="13" t="s">
        <v>473</v>
      </c>
      <c r="B56" s="13">
        <v>60</v>
      </c>
      <c r="C56" s="13" t="s">
        <v>372</v>
      </c>
      <c r="D56" s="14">
        <v>-1087.063984829708</v>
      </c>
      <c r="E56" s="17">
        <v>11.03</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756.93378399407857</v>
      </c>
      <c r="Q56" s="15"/>
      <c r="R56" s="20">
        <v>25.231126133135952</v>
      </c>
      <c r="T56" s="118">
        <v>-1.6268659440127031</v>
      </c>
      <c r="U56" s="118"/>
      <c r="V56" s="20">
        <v>47.606640958155367</v>
      </c>
      <c r="W56" s="20">
        <v>54.641452051995522</v>
      </c>
      <c r="X56" s="20">
        <v>44.440303087812019</v>
      </c>
    </row>
    <row r="57" spans="1:24">
      <c r="A57" s="13" t="s">
        <v>447</v>
      </c>
      <c r="B57" s="13">
        <v>60</v>
      </c>
      <c r="C57" s="13" t="s">
        <v>372</v>
      </c>
      <c r="D57" s="14">
        <v>25237.858831151811</v>
      </c>
      <c r="E57" s="17">
        <v>298</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1200.1133053646822</v>
      </c>
      <c r="Q57" s="15"/>
      <c r="R57" s="20">
        <v>40.003776845489405</v>
      </c>
      <c r="T57" s="120">
        <v>305.93541454326271</v>
      </c>
      <c r="U57" s="118">
        <v>523.5495399041954</v>
      </c>
      <c r="V57" s="20">
        <v>50.144454180324431</v>
      </c>
      <c r="W57" s="20">
        <v>74.205569321276883</v>
      </c>
      <c r="X57" s="20">
        <v>76.491712358121362</v>
      </c>
    </row>
    <row r="58" spans="1:24">
      <c r="A58" s="13" t="s">
        <v>326</v>
      </c>
      <c r="B58" s="13">
        <v>60</v>
      </c>
      <c r="C58" s="13" t="s">
        <v>372</v>
      </c>
      <c r="D58" s="14">
        <v>-12490.5564029374</v>
      </c>
      <c r="E58" s="17">
        <v>46.2</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506.02359810563246</v>
      </c>
      <c r="Q58" s="15"/>
      <c r="R58" s="20">
        <v>16.867453270187749</v>
      </c>
      <c r="T58" s="118">
        <v>-52.067851454163474</v>
      </c>
      <c r="U58" s="120">
        <v>-21.43982497348901</v>
      </c>
      <c r="V58" s="20">
        <v>32.335654691035771</v>
      </c>
      <c r="W58" s="20">
        <v>25.311055826208445</v>
      </c>
      <c r="X58" s="20">
        <v>43.160348823961577</v>
      </c>
    </row>
    <row r="59" spans="1:24">
      <c r="A59" s="13" t="s">
        <v>302</v>
      </c>
      <c r="B59" s="13">
        <v>60</v>
      </c>
      <c r="C59" s="13" t="s">
        <v>372</v>
      </c>
      <c r="D59" s="14">
        <v>-2815.9455521161549</v>
      </c>
      <c r="E59" s="17">
        <v>9.8800000000000008</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467.38744924165849</v>
      </c>
      <c r="Q59" s="15"/>
      <c r="R59" s="20">
        <v>15.579581641388616</v>
      </c>
      <c r="T59" s="118">
        <v>-11.166426696178711</v>
      </c>
      <c r="U59" s="120">
        <v>4.1314689586109843</v>
      </c>
      <c r="V59" s="20">
        <v>31.642953944071387</v>
      </c>
      <c r="W59" s="20">
        <v>56.709941775224536</v>
      </c>
      <c r="X59" s="20">
        <v>44.835151439933405</v>
      </c>
    </row>
    <row r="60" spans="1:24">
      <c r="A60" s="13" t="s">
        <v>470</v>
      </c>
      <c r="B60" s="13">
        <v>60</v>
      </c>
      <c r="C60" s="13" t="s">
        <v>372</v>
      </c>
      <c r="D60" s="14">
        <v>-19272.521576248848</v>
      </c>
      <c r="E60" s="17">
        <v>41.72</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300.30599474941448</v>
      </c>
      <c r="Q60" s="15"/>
      <c r="R60" s="20">
        <v>10.010199824980482</v>
      </c>
      <c r="T60" s="118">
        <v>-31.185017154254027</v>
      </c>
      <c r="U60" s="120">
        <v>-0.17993134271804934</v>
      </c>
      <c r="V60" s="20">
        <v>30.632351965529821</v>
      </c>
      <c r="W60" s="20">
        <v>28.951234640068101</v>
      </c>
      <c r="X60" s="20">
        <v>39.647951522043975</v>
      </c>
    </row>
    <row r="61" spans="1:24">
      <c r="A61" s="13" t="s">
        <v>119</v>
      </c>
      <c r="B61" s="13">
        <v>60</v>
      </c>
      <c r="C61" s="13" t="s">
        <v>372</v>
      </c>
      <c r="D61" s="13">
        <v>138899.15439232026</v>
      </c>
      <c r="E61" s="17">
        <v>289.5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2077.2955773547828</v>
      </c>
      <c r="Q61" s="15"/>
      <c r="R61" s="20">
        <v>69.243185911826089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-46246.580372503129</v>
      </c>
      <c r="E63" s="17">
        <v>93.15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435.81717207810948</v>
      </c>
      <c r="Q63" s="15"/>
      <c r="R63" s="20">
        <v>14.527239069270315</v>
      </c>
      <c r="T63" s="118">
        <v>-9.7146468788126583</v>
      </c>
      <c r="U63" s="120">
        <v>-2.3921327705382112</v>
      </c>
      <c r="V63" s="20">
        <v>39.956944979503639</v>
      </c>
      <c r="W63" s="20">
        <v>25.859932100935669</v>
      </c>
      <c r="X63" s="20">
        <v>49.435411032462206</v>
      </c>
    </row>
    <row r="64" spans="1:24">
      <c r="A64" s="13" t="s">
        <v>688</v>
      </c>
      <c r="B64" s="13">
        <v>60</v>
      </c>
      <c r="C64" s="13" t="s">
        <v>372</v>
      </c>
      <c r="D64" s="14">
        <v>-3282.1169433637911</v>
      </c>
      <c r="E64" s="17">
        <v>5.99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31226.085376384133</v>
      </c>
      <c r="E65" s="17">
        <v>123.7</v>
      </c>
      <c r="F65" s="13" t="s">
        <v>349</v>
      </c>
      <c r="G65" s="13">
        <v>-631248</v>
      </c>
      <c r="H65" s="13" t="s">
        <v>1507</v>
      </c>
      <c r="I65" s="13">
        <v>15.500313625</v>
      </c>
      <c r="J65" s="13">
        <v>124002509</v>
      </c>
      <c r="K65" s="13">
        <v>8000000</v>
      </c>
      <c r="L65" s="13">
        <v>7.7417788377169048</v>
      </c>
      <c r="M65" s="13">
        <v>960000000</v>
      </c>
      <c r="N65" s="13" t="s">
        <v>1508</v>
      </c>
      <c r="O65" s="13">
        <v>29.700334105349686</v>
      </c>
      <c r="P65" s="13">
        <v>2032.5277853789048</v>
      </c>
      <c r="Q65" s="15"/>
      <c r="R65" s="20">
        <v>67.750926179296826</v>
      </c>
      <c r="T65" s="120">
        <v>128.86496555693498</v>
      </c>
      <c r="U65" s="120">
        <v>105.00621742752415</v>
      </c>
      <c r="V65" s="20">
        <v>44.882973702487917</v>
      </c>
      <c r="W65" s="20">
        <v>57.600229879541274</v>
      </c>
      <c r="X65" s="20">
        <v>63.116279547332589</v>
      </c>
    </row>
    <row r="66" spans="1:24">
      <c r="A66" s="13" t="s">
        <v>72</v>
      </c>
      <c r="B66" s="13">
        <v>60</v>
      </c>
      <c r="C66" s="13" t="s">
        <v>372</v>
      </c>
      <c r="D66" s="14">
        <v>1444.5713144666784</v>
      </c>
      <c r="E66" s="17">
        <v>16.239999999999998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1807.1095278656562</v>
      </c>
      <c r="Q66" s="15"/>
      <c r="R66" s="20">
        <v>60.236984262188543</v>
      </c>
      <c r="T66" s="118">
        <v>6.1120934785974868</v>
      </c>
      <c r="U66" s="118">
        <v>16.048074481050421</v>
      </c>
      <c r="V66" s="20">
        <v>49.705746451305451</v>
      </c>
      <c r="W66" s="20">
        <v>77.579472883080058</v>
      </c>
      <c r="X66" s="20">
        <v>59.689745045998237</v>
      </c>
    </row>
    <row r="67" spans="1:24">
      <c r="A67" s="13" t="s">
        <v>81</v>
      </c>
      <c r="B67" s="13">
        <v>60</v>
      </c>
      <c r="C67" s="13" t="s">
        <v>372</v>
      </c>
      <c r="D67" s="14">
        <v>-12632.364734551871</v>
      </c>
      <c r="E67" s="17">
        <v>33.119999999999997</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61.186498299013898</v>
      </c>
      <c r="Q67" s="15"/>
      <c r="R67" s="20">
        <v>2.0395499433004631</v>
      </c>
      <c r="T67" s="118">
        <v>-4.1058107556797552</v>
      </c>
      <c r="U67" s="120">
        <v>6.9260345514987876</v>
      </c>
      <c r="V67" s="20">
        <v>48.384094269643668</v>
      </c>
      <c r="W67" s="20">
        <v>59.011459565463774</v>
      </c>
      <c r="X67" s="20">
        <v>49.600856355824085</v>
      </c>
    </row>
    <row r="68" spans="1:24">
      <c r="A68" s="13" t="s">
        <v>160</v>
      </c>
      <c r="B68" s="13">
        <v>60</v>
      </c>
      <c r="C68" s="13" t="s">
        <v>372</v>
      </c>
      <c r="D68" s="13">
        <v>247.61118369935443</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2279.8419155555343</v>
      </c>
      <c r="Q68" s="15"/>
      <c r="R68" s="20">
        <v>75.994730518517812</v>
      </c>
      <c r="T68" s="118">
        <v>-2.524690553863782</v>
      </c>
      <c r="U68" s="120">
        <v>2.6015916768279812</v>
      </c>
      <c r="V68" s="20">
        <v>37.74142682824565</v>
      </c>
      <c r="W68" s="20">
        <v>58.29094386516519</v>
      </c>
      <c r="X68" s="20">
        <v>50.235027592646105</v>
      </c>
    </row>
    <row r="69" spans="1:24">
      <c r="A69" s="13" t="s">
        <v>523</v>
      </c>
      <c r="B69" s="13">
        <v>60</v>
      </c>
      <c r="C69" s="13" t="s">
        <v>372</v>
      </c>
      <c r="D69" s="14">
        <v>7041.2191417820932</v>
      </c>
      <c r="E69" s="17">
        <v>54.75</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1309.9061225082014</v>
      </c>
      <c r="Q69" s="15"/>
      <c r="R69" s="20">
        <v>43.663537416940045</v>
      </c>
      <c r="T69" s="118">
        <v>-23.51636468823358</v>
      </c>
      <c r="U69" s="118"/>
      <c r="V69" s="20">
        <v>38.363209941882126</v>
      </c>
      <c r="W69" s="20">
        <v>48.270857941672006</v>
      </c>
      <c r="X69" s="20">
        <v>48.463698600028216</v>
      </c>
    </row>
    <row r="70" spans="1:24">
      <c r="A70" s="13" t="s">
        <v>310</v>
      </c>
      <c r="B70" s="13">
        <v>60</v>
      </c>
      <c r="C70" s="13" t="s">
        <v>372</v>
      </c>
      <c r="D70" s="13">
        <v>-6424.4169691486877</v>
      </c>
      <c r="E70" s="17">
        <v>11.94</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-132334.37898350816</v>
      </c>
      <c r="E71" s="17">
        <v>441</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146.59762886519636</v>
      </c>
      <c r="Q71" s="15"/>
      <c r="R71" s="20">
        <v>4.8865876288398784</v>
      </c>
      <c r="T71" s="118">
        <v>-766.79606647115747</v>
      </c>
      <c r="U71" s="120">
        <v>382.7420454259186</v>
      </c>
      <c r="V71" s="20">
        <v>30.954199133856452</v>
      </c>
      <c r="W71" s="20">
        <v>45.439232515523045</v>
      </c>
      <c r="X71" s="20">
        <v>47.814486463053456</v>
      </c>
    </row>
    <row r="72" spans="1:24">
      <c r="A72" s="13" t="s">
        <v>217</v>
      </c>
      <c r="B72" s="13">
        <v>60</v>
      </c>
      <c r="C72" s="13" t="s">
        <v>372</v>
      </c>
      <c r="D72" s="14">
        <v>3454.8059626285622</v>
      </c>
      <c r="E72" s="17">
        <v>25.62</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1472.2720734961122</v>
      </c>
      <c r="Q72" s="15"/>
      <c r="R72" s="20">
        <v>49.07573578320374</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399.52890569137992</v>
      </c>
      <c r="Q73" s="15"/>
      <c r="R73" s="20">
        <v>13.317630189712665</v>
      </c>
      <c r="T73" s="118">
        <v>2.6348583551389027</v>
      </c>
      <c r="U73" s="120">
        <v>18.367887813254846</v>
      </c>
      <c r="V73" s="20">
        <v>44.059174664434948</v>
      </c>
      <c r="W73" s="20">
        <v>41.408925175323887</v>
      </c>
      <c r="X73" s="20">
        <v>56.423611647846535</v>
      </c>
    </row>
    <row r="74" spans="1:24">
      <c r="A74" s="13" t="s">
        <v>378</v>
      </c>
      <c r="B74" s="13">
        <v>60</v>
      </c>
      <c r="C74" s="13" t="s">
        <v>372</v>
      </c>
      <c r="D74" s="14">
        <v>-2890.179240700732</v>
      </c>
      <c r="E74" s="17">
        <v>29.8</v>
      </c>
      <c r="F74" s="13" t="s">
        <v>375</v>
      </c>
      <c r="G74" s="13" t="s">
        <v>810</v>
      </c>
      <c r="H74" s="13" t="s">
        <v>1516</v>
      </c>
      <c r="I74" s="13" t="s">
        <v>811</v>
      </c>
      <c r="J74" s="13" t="s">
        <v>812</v>
      </c>
      <c r="K74" s="13" t="s">
        <v>813</v>
      </c>
      <c r="L74" s="13" t="s">
        <v>781</v>
      </c>
      <c r="M74" s="13" t="s">
        <v>1517</v>
      </c>
      <c r="N74" s="13" t="s">
        <v>1518</v>
      </c>
      <c r="O74" s="13">
        <v>30.207879709360263</v>
      </c>
      <c r="P74" s="13">
        <v>769.04438765580653</v>
      </c>
      <c r="Q74" s="15"/>
      <c r="R74" s="20">
        <v>25.634812921860217</v>
      </c>
      <c r="T74" s="118">
        <v>22.21665628152671</v>
      </c>
      <c r="U74" s="118">
        <v>63.760769628001093</v>
      </c>
      <c r="V74" s="20">
        <v>49.779242224916629</v>
      </c>
      <c r="W74" s="20">
        <v>48.762427453952569</v>
      </c>
      <c r="X74" s="20">
        <v>69.610700626405588</v>
      </c>
    </row>
    <row r="75" spans="1:24">
      <c r="A75" s="13" t="s">
        <v>2</v>
      </c>
      <c r="B75" s="13">
        <v>60</v>
      </c>
      <c r="C75" s="13" t="s">
        <v>372</v>
      </c>
      <c r="D75" s="14">
        <v>158929.03928906322</v>
      </c>
      <c r="E75" s="17">
        <v>335.25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-2173.1954088848138</v>
      </c>
      <c r="E76" s="17">
        <v>3.7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199.83268237608513</v>
      </c>
      <c r="Q76" s="16" t="s">
        <v>2242</v>
      </c>
      <c r="R76" s="20">
        <v>6.661089412536171</v>
      </c>
      <c r="T76" s="118">
        <v>0.59264765446429557</v>
      </c>
      <c r="U76" s="120">
        <v>-1.8107941792191884</v>
      </c>
      <c r="V76" s="20">
        <v>62.080212987627888</v>
      </c>
      <c r="W76" s="20">
        <v>61.944991300675653</v>
      </c>
      <c r="X76" s="20">
        <v>50.457624535616404</v>
      </c>
    </row>
    <row r="77" spans="1:24">
      <c r="A77" s="13" t="s">
        <v>166</v>
      </c>
      <c r="B77" s="13">
        <v>60</v>
      </c>
      <c r="C77" s="13" t="s">
        <v>372</v>
      </c>
      <c r="D77" s="14">
        <v>3333.5586412177422</v>
      </c>
      <c r="E77" s="17">
        <v>25.82</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1318.5358057838655</v>
      </c>
      <c r="Q77" s="15"/>
      <c r="R77" s="20">
        <v>43.951193526128847</v>
      </c>
      <c r="T77" s="118">
        <v>-27.563535824097798</v>
      </c>
      <c r="U77" s="120">
        <v>3.7476572814534137</v>
      </c>
      <c r="V77" s="20">
        <v>38.163173781279042</v>
      </c>
      <c r="W77" s="20">
        <v>48.085519210126023</v>
      </c>
      <c r="X77" s="20">
        <v>45.277626196435101</v>
      </c>
    </row>
    <row r="78" spans="1:24">
      <c r="A78" s="13" t="s">
        <v>548</v>
      </c>
      <c r="B78" s="13">
        <v>60</v>
      </c>
      <c r="C78" s="13" t="s">
        <v>372</v>
      </c>
      <c r="D78" s="14">
        <v>105409.35541825036</v>
      </c>
      <c r="E78" s="17">
        <v>154.9</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2948.6926148487696</v>
      </c>
      <c r="Q78" s="15"/>
      <c r="R78" s="20">
        <v>98.289753828292319</v>
      </c>
      <c r="T78" s="118">
        <v>47.015090731835301</v>
      </c>
      <c r="U78" s="118"/>
      <c r="V78" s="20">
        <v>49.482498353374339</v>
      </c>
      <c r="W78" s="20">
        <v>57.458722940509169</v>
      </c>
      <c r="X78" s="20">
        <v>68.233851999985447</v>
      </c>
    </row>
    <row r="79" spans="1:24">
      <c r="A79" s="13" t="s">
        <v>94</v>
      </c>
      <c r="B79" s="13">
        <v>60</v>
      </c>
      <c r="C79" s="13" t="s">
        <v>372</v>
      </c>
      <c r="D79" s="14">
        <v>-24334.511335255869</v>
      </c>
      <c r="E79" s="17">
        <v>37.299999999999997</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335.7887059464914</v>
      </c>
      <c r="Q79" s="15"/>
      <c r="R79" s="20">
        <v>11.192956864883048</v>
      </c>
      <c r="T79" s="118">
        <v>5.0358660760156937</v>
      </c>
      <c r="U79" s="120">
        <v>17.350535773913265</v>
      </c>
      <c r="V79" s="20">
        <v>46.795472924562688</v>
      </c>
      <c r="W79" s="20">
        <v>54.711415211820864</v>
      </c>
      <c r="X79" s="20">
        <v>55.91921993016711</v>
      </c>
    </row>
    <row r="80" spans="1:24">
      <c r="A80" s="13" t="s">
        <v>690</v>
      </c>
      <c r="B80" s="13">
        <v>60</v>
      </c>
      <c r="C80" s="13" t="s">
        <v>372</v>
      </c>
      <c r="D80" s="14">
        <v>-7899.0755658003309</v>
      </c>
      <c r="E80" s="17">
        <v>70</v>
      </c>
      <c r="F80" s="13" t="s">
        <v>375</v>
      </c>
      <c r="G80" s="13" t="s">
        <v>814</v>
      </c>
      <c r="H80" s="13" t="s">
        <v>1524</v>
      </c>
      <c r="I80" s="13" t="s">
        <v>815</v>
      </c>
      <c r="J80" s="13" t="s">
        <v>816</v>
      </c>
      <c r="K80" s="13" t="s">
        <v>817</v>
      </c>
      <c r="L80" s="13" t="s">
        <v>1103</v>
      </c>
      <c r="M80" s="13" t="s">
        <v>1525</v>
      </c>
      <c r="N80" s="13" t="s">
        <v>1239</v>
      </c>
      <c r="O80" s="13">
        <v>52.822499176123891</v>
      </c>
      <c r="P80" s="13">
        <v>410.28156259769452</v>
      </c>
      <c r="Q80" s="15"/>
      <c r="R80" s="20">
        <v>13.676052086589817</v>
      </c>
      <c r="T80" s="118">
        <v>-50.30012237539836</v>
      </c>
      <c r="U80" s="118">
        <v>95.045283001205547</v>
      </c>
      <c r="V80" s="20">
        <v>47.263434872657356</v>
      </c>
      <c r="W80" s="20">
        <v>52.754103508822155</v>
      </c>
      <c r="X80" s="20">
        <v>52.825205882428214</v>
      </c>
    </row>
    <row r="81" spans="1:24">
      <c r="A81" s="13" t="s">
        <v>648</v>
      </c>
      <c r="B81" s="13">
        <v>60</v>
      </c>
      <c r="C81" s="13" t="s">
        <v>372</v>
      </c>
      <c r="D81" s="14">
        <v>-11127.379661064901</v>
      </c>
      <c r="E81" s="17">
        <v>9.52</v>
      </c>
      <c r="F81" s="13" t="s">
        <v>233</v>
      </c>
      <c r="G81" s="13" t="s">
        <v>1076</v>
      </c>
      <c r="H81" s="13" t="s">
        <v>1526</v>
      </c>
      <c r="I81" s="13" t="s">
        <v>1077</v>
      </c>
      <c r="J81" s="13" t="s">
        <v>1078</v>
      </c>
      <c r="K81" s="13" t="s">
        <v>818</v>
      </c>
      <c r="L81" s="13" t="s">
        <v>1199</v>
      </c>
      <c r="M81" s="13" t="s">
        <v>1527</v>
      </c>
      <c r="N81" s="13" t="s">
        <v>819</v>
      </c>
      <c r="O81" s="13">
        <v>52.822499176123891</v>
      </c>
      <c r="P81" s="13">
        <v>153.74773748068705</v>
      </c>
      <c r="Q81" s="15"/>
      <c r="R81" s="20">
        <v>5.1249245826895686</v>
      </c>
      <c r="T81" s="118">
        <v>-21.829248724786208</v>
      </c>
      <c r="U81" s="118"/>
      <c r="V81" s="20">
        <v>31.99868548544864</v>
      </c>
      <c r="W81" s="20">
        <v>34.971340109390475</v>
      </c>
      <c r="X81" s="20">
        <v>39.728861539869321</v>
      </c>
    </row>
    <row r="82" spans="1:24">
      <c r="A82" s="13" t="s">
        <v>161</v>
      </c>
      <c r="B82" s="13">
        <v>60</v>
      </c>
      <c r="C82" s="13" t="s">
        <v>372</v>
      </c>
      <c r="D82" s="14">
        <v>-23143.159411011708</v>
      </c>
      <c r="E82" s="17">
        <v>148.5</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207.12779956697793</v>
      </c>
      <c r="Q82" s="15"/>
      <c r="R82" s="20">
        <v>6.9042599855659308</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873.22841058110612</v>
      </c>
      <c r="E84" s="17">
        <v>13.65</v>
      </c>
      <c r="F84" s="13" t="s">
        <v>353</v>
      </c>
      <c r="G84" s="13" t="s">
        <v>820</v>
      </c>
      <c r="H84" s="13" t="s">
        <v>1530</v>
      </c>
      <c r="I84" s="13" t="s">
        <v>821</v>
      </c>
      <c r="J84" s="13" t="s">
        <v>822</v>
      </c>
      <c r="K84" s="13" t="s">
        <v>823</v>
      </c>
      <c r="L84" s="13" t="s">
        <v>1194</v>
      </c>
      <c r="M84" s="13" t="s">
        <v>1531</v>
      </c>
      <c r="N84" s="13" t="s">
        <v>824</v>
      </c>
      <c r="O84" s="13">
        <v>67.709360458601765</v>
      </c>
      <c r="P84" s="13">
        <v>503.05982910974052</v>
      </c>
      <c r="Q84" s="15"/>
      <c r="R84" s="20">
        <v>16.768660970324685</v>
      </c>
      <c r="T84" s="118">
        <v>-6.4627508933916644</v>
      </c>
      <c r="U84" s="120">
        <v>8.6919197060795561</v>
      </c>
      <c r="V84" s="20">
        <v>32.343402341702436</v>
      </c>
      <c r="W84" s="20">
        <v>52.703594228502183</v>
      </c>
      <c r="X84" s="20">
        <v>50.029278713059227</v>
      </c>
    </row>
    <row r="85" spans="1:24">
      <c r="A85" s="13" t="s">
        <v>226</v>
      </c>
      <c r="B85" s="13">
        <v>60</v>
      </c>
      <c r="C85" s="13" t="s">
        <v>372</v>
      </c>
      <c r="D85" s="14">
        <v>-2437.1108000468666</v>
      </c>
      <c r="E85" s="17">
        <v>43.84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797.60171493057624</v>
      </c>
      <c r="Q85" s="15"/>
      <c r="R85" s="20">
        <v>26.586723831019206</v>
      </c>
      <c r="T85" s="118">
        <v>-18.649873364742007</v>
      </c>
      <c r="U85" s="118">
        <v>54.254769218535728</v>
      </c>
      <c r="V85" s="20">
        <v>31.983415112612558</v>
      </c>
      <c r="W85" s="20">
        <v>55.449705495443723</v>
      </c>
      <c r="X85" s="20">
        <v>58.142913041842895</v>
      </c>
    </row>
    <row r="86" spans="1:24">
      <c r="A86" s="13" t="s">
        <v>382</v>
      </c>
      <c r="B86" s="13">
        <v>60</v>
      </c>
      <c r="C86" s="13" t="s">
        <v>372</v>
      </c>
      <c r="D86" s="14">
        <v>-580.98930251368586</v>
      </c>
      <c r="E86" s="17">
        <v>4.2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347.15686787136173</v>
      </c>
      <c r="Q86" s="16" t="s">
        <v>2236</v>
      </c>
      <c r="R86" s="20">
        <v>11.571895595712057</v>
      </c>
      <c r="T86" s="118">
        <v>-4.0680421819838131</v>
      </c>
      <c r="U86" s="120">
        <v>-1.3119554398354882</v>
      </c>
      <c r="V86" s="20">
        <v>35.259709942528531</v>
      </c>
      <c r="W86" s="20">
        <v>63.500009095066908</v>
      </c>
      <c r="X86" s="20">
        <v>45.354029747712303</v>
      </c>
    </row>
    <row r="87" spans="1:24">
      <c r="A87" s="13" t="s">
        <v>522</v>
      </c>
      <c r="B87" s="13">
        <v>60</v>
      </c>
      <c r="C87" s="13" t="s">
        <v>372</v>
      </c>
      <c r="D87" s="14">
        <v>-546.69553303623002</v>
      </c>
      <c r="E87" s="17">
        <v>3.38</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261.08447187776108</v>
      </c>
      <c r="Q87" s="15"/>
      <c r="R87" s="20">
        <v>8.7028157292587025</v>
      </c>
      <c r="T87" s="118">
        <v>-5.7414241691148638</v>
      </c>
      <c r="U87" s="118"/>
      <c r="V87" s="20">
        <v>31.753640277899315</v>
      </c>
      <c r="W87" s="20">
        <v>48.636197825410498</v>
      </c>
      <c r="X87" s="20">
        <v>45.576152473672643</v>
      </c>
    </row>
    <row r="88" spans="1:24">
      <c r="A88" s="13" t="s">
        <v>245</v>
      </c>
      <c r="B88" s="13">
        <v>60</v>
      </c>
      <c r="C88" s="13" t="s">
        <v>372</v>
      </c>
      <c r="D88" s="14">
        <v>-706.07110502889373</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830.88346471777936</v>
      </c>
      <c r="Q88" s="15"/>
      <c r="R88" s="20">
        <v>27.696115490592646</v>
      </c>
      <c r="T88" s="118">
        <v>-18.160017802355242</v>
      </c>
      <c r="U88" s="120">
        <v>0.847363349449477</v>
      </c>
      <c r="V88" s="20">
        <v>33.88084529411271</v>
      </c>
      <c r="W88" s="20">
        <v>47.942414272041056</v>
      </c>
      <c r="X88" s="20">
        <v>41.347655374717426</v>
      </c>
    </row>
    <row r="89" spans="1:24">
      <c r="A89" s="13" t="s">
        <v>667</v>
      </c>
      <c r="B89" s="13">
        <v>60</v>
      </c>
      <c r="C89" s="13" t="s">
        <v>372</v>
      </c>
      <c r="D89" s="14">
        <v>-343.68791291827347</v>
      </c>
      <c r="E89" s="17">
        <v>12.8</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305.32591648088965</v>
      </c>
      <c r="Q89" s="15"/>
      <c r="R89" s="20">
        <v>10.177530549362988</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-5962.498935768821</v>
      </c>
      <c r="E91" s="17">
        <v>21.74</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112.7507646889546</v>
      </c>
      <c r="Q91" s="15"/>
      <c r="R91" s="20">
        <v>3.7583588229651537</v>
      </c>
      <c r="T91" s="118">
        <v>-19.550904221830976</v>
      </c>
      <c r="U91" s="120">
        <v>12.761997863454759</v>
      </c>
      <c r="V91" s="20">
        <v>41.123475347485801</v>
      </c>
      <c r="W91" s="20">
        <v>39.301240538019222</v>
      </c>
      <c r="X91" s="20">
        <v>47.210804163591163</v>
      </c>
    </row>
    <row r="92" spans="1:24">
      <c r="A92" s="13" t="s">
        <v>52</v>
      </c>
      <c r="B92" s="13">
        <v>60</v>
      </c>
      <c r="C92" s="13" t="s">
        <v>372</v>
      </c>
      <c r="D92" s="14">
        <v>-7494.4483085624825</v>
      </c>
      <c r="E92" s="17">
        <v>124.6</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378.27729771297595</v>
      </c>
      <c r="Q92" s="15"/>
      <c r="R92" s="20">
        <v>12.609243257099198</v>
      </c>
      <c r="T92" s="118">
        <v>-94.476384448194182</v>
      </c>
      <c r="U92" s="120">
        <v>-1063.1089002285191</v>
      </c>
      <c r="V92" s="20">
        <v>56.084258207649533</v>
      </c>
      <c r="W92" s="20">
        <v>53.099196313446328</v>
      </c>
      <c r="X92" s="20">
        <v>33.896329115326537</v>
      </c>
    </row>
    <row r="93" spans="1:24">
      <c r="A93" s="13" t="s">
        <v>462</v>
      </c>
      <c r="B93" s="13">
        <v>60</v>
      </c>
      <c r="C93" s="13" t="s">
        <v>372</v>
      </c>
      <c r="D93" s="14">
        <v>1994.3853446258686</v>
      </c>
      <c r="E93" s="17">
        <v>21.56</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923.55445374202611</v>
      </c>
      <c r="Q93" s="15"/>
      <c r="R93" s="20">
        <v>30.785148458067535</v>
      </c>
      <c r="T93" s="118">
        <v>-24.4487999211211</v>
      </c>
      <c r="U93" s="120">
        <v>-58.821943849546621</v>
      </c>
      <c r="V93" s="20">
        <v>36.633435719434807</v>
      </c>
      <c r="W93" s="20">
        <v>44.716506899200617</v>
      </c>
      <c r="X93" s="20">
        <v>34.744421068991876</v>
      </c>
    </row>
    <row r="94" spans="1:24">
      <c r="A94" s="13" t="s">
        <v>461</v>
      </c>
      <c r="B94" s="13">
        <v>60</v>
      </c>
      <c r="C94" s="13" t="s">
        <v>372</v>
      </c>
      <c r="D94" s="14">
        <v>-2517.6595949016446</v>
      </c>
      <c r="E94" s="17">
        <v>5.47</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82.401061000173058</v>
      </c>
      <c r="Q94" s="15"/>
      <c r="R94" s="20">
        <v>2.7467020333391021</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2939.4618033019351</v>
      </c>
      <c r="Q95" s="15"/>
      <c r="R95" s="20">
        <v>97.982060110064509</v>
      </c>
      <c r="T95" s="120">
        <v>420.80306143485132</v>
      </c>
      <c r="U95" s="118"/>
      <c r="V95" s="20">
        <v>64.589867986940163</v>
      </c>
      <c r="W95" s="20">
        <v>50.96230178977148</v>
      </c>
      <c r="X95" s="20">
        <v>96.211866038640295</v>
      </c>
    </row>
    <row r="96" spans="1:24">
      <c r="A96" s="13" t="s">
        <v>675</v>
      </c>
      <c r="B96" s="13">
        <v>60</v>
      </c>
      <c r="C96" s="13" t="s">
        <v>372</v>
      </c>
      <c r="D96" s="14">
        <v>21575.985106729262</v>
      </c>
      <c r="E96" s="17">
        <v>292.5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1395.4201092191493</v>
      </c>
      <c r="Q96" s="15"/>
      <c r="R96" s="20">
        <v>46.514003640638308</v>
      </c>
      <c r="T96" s="118">
        <v>318.79580811750259</v>
      </c>
      <c r="U96" s="120">
        <v>279.09809764630268</v>
      </c>
      <c r="V96" s="20">
        <v>57.829677569965163</v>
      </c>
      <c r="W96" s="20">
        <v>39.394767454868976</v>
      </c>
      <c r="X96" s="20">
        <v>55.146196908645464</v>
      </c>
    </row>
    <row r="97" spans="1:24">
      <c r="A97" s="13" t="s">
        <v>272</v>
      </c>
      <c r="B97" s="13">
        <v>60</v>
      </c>
      <c r="C97" s="13" t="s">
        <v>372</v>
      </c>
      <c r="D97" s="14">
        <v>68625.842432709309</v>
      </c>
      <c r="E97" s="17">
        <v>409.75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2015.0288871912883</v>
      </c>
      <c r="Q97" s="15"/>
      <c r="R97" s="20">
        <v>67.167629573042944</v>
      </c>
      <c r="T97" s="118">
        <v>135.33071135359535</v>
      </c>
      <c r="U97" s="118">
        <v>485.42669261614662</v>
      </c>
      <c r="V97" s="20">
        <v>46.242473428561517</v>
      </c>
      <c r="W97" s="20">
        <v>55.347321493317203</v>
      </c>
      <c r="X97" s="20">
        <v>76.174190814084454</v>
      </c>
    </row>
    <row r="98" spans="1:24">
      <c r="A98" s="13" t="s">
        <v>555</v>
      </c>
      <c r="B98" s="13">
        <v>60</v>
      </c>
      <c r="C98" s="13" t="s">
        <v>372</v>
      </c>
      <c r="D98" s="14">
        <v>-11164.335921801865</v>
      </c>
      <c r="E98" s="17">
        <v>163.1</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1025.9354498013186</v>
      </c>
      <c r="Q98" s="15"/>
      <c r="R98" s="20">
        <v>34.19784832671062</v>
      </c>
      <c r="T98" s="118">
        <v>4.70037877724792</v>
      </c>
      <c r="U98" s="118"/>
      <c r="V98" s="20">
        <v>47.421685773650957</v>
      </c>
      <c r="W98" s="20">
        <v>38.548490119683407</v>
      </c>
      <c r="X98" s="20">
        <v>57.176737002903145</v>
      </c>
    </row>
    <row r="99" spans="1:24">
      <c r="A99" s="13" t="s">
        <v>515</v>
      </c>
      <c r="B99" s="13">
        <v>60</v>
      </c>
      <c r="C99" s="13" t="s">
        <v>372</v>
      </c>
      <c r="D99" s="14">
        <v>-730.07315313700974</v>
      </c>
      <c r="E99" s="17">
        <v>9.2100000000000009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871.70675562313261</v>
      </c>
      <c r="Q99" s="16" t="s">
        <v>2376</v>
      </c>
      <c r="R99" s="20">
        <v>29.056891854104421</v>
      </c>
      <c r="T99" s="118">
        <v>1.409413522714118</v>
      </c>
      <c r="U99" s="118"/>
      <c r="V99" s="20">
        <v>49.954840174122616</v>
      </c>
      <c r="W99" s="20">
        <v>43.345626879166204</v>
      </c>
      <c r="X99" s="20">
        <v>40.60477373147372</v>
      </c>
    </row>
    <row r="100" spans="1:24">
      <c r="A100" s="13" t="s">
        <v>215</v>
      </c>
      <c r="B100" s="13">
        <v>60</v>
      </c>
      <c r="C100" s="13" t="s">
        <v>372</v>
      </c>
      <c r="D100" s="14">
        <v>3720.2294866888865</v>
      </c>
      <c r="E100" s="17">
        <v>17.87</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1079.5981739233607</v>
      </c>
      <c r="Q100" s="15"/>
      <c r="R100" s="20">
        <v>35.986605797445357</v>
      </c>
      <c r="T100" s="118">
        <v>-6.8026527713479723</v>
      </c>
      <c r="U100" s="120">
        <v>0.61527074420546057</v>
      </c>
      <c r="V100" s="20">
        <v>43.588672497865844</v>
      </c>
      <c r="W100" s="20">
        <v>40.987466895049351</v>
      </c>
      <c r="X100" s="20">
        <v>47.279879749598692</v>
      </c>
    </row>
    <row r="101" spans="1:24">
      <c r="A101" s="13" t="s">
        <v>183</v>
      </c>
      <c r="B101" s="13">
        <v>60</v>
      </c>
      <c r="C101" s="13" t="s">
        <v>372</v>
      </c>
      <c r="D101" s="14">
        <v>-1325.4616515078155</v>
      </c>
      <c r="E101" s="17">
        <v>23.66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500.8024126081317</v>
      </c>
      <c r="Q101" s="15"/>
      <c r="R101" s="20">
        <v>16.693413753604389</v>
      </c>
      <c r="T101" s="118">
        <v>-15.345938995942028</v>
      </c>
      <c r="U101" s="120">
        <v>-10.38170363287712</v>
      </c>
      <c r="V101" s="20">
        <v>40.445371334166261</v>
      </c>
      <c r="W101" s="20">
        <v>42.586297515948161</v>
      </c>
      <c r="X101" s="20">
        <v>43.420222707669978</v>
      </c>
    </row>
    <row r="102" spans="1:24">
      <c r="A102" s="13" t="s">
        <v>692</v>
      </c>
      <c r="B102" s="13">
        <v>60</v>
      </c>
      <c r="C102" s="13" t="s">
        <v>372</v>
      </c>
      <c r="D102" s="13">
        <v>1006.1887339921105</v>
      </c>
      <c r="E102" s="17">
        <v>1.97</v>
      </c>
      <c r="F102" s="13" t="s">
        <v>693</v>
      </c>
      <c r="G102" s="13" t="s">
        <v>832</v>
      </c>
      <c r="H102" s="13" t="s">
        <v>1551</v>
      </c>
      <c r="I102" s="13" t="s">
        <v>833</v>
      </c>
      <c r="J102" s="13" t="s">
        <v>834</v>
      </c>
      <c r="K102" s="13" t="s">
        <v>835</v>
      </c>
      <c r="L102" s="13" t="s">
        <v>1552</v>
      </c>
      <c r="M102" s="13" t="s">
        <v>1553</v>
      </c>
      <c r="N102" s="13" t="s">
        <v>836</v>
      </c>
      <c r="O102" s="13">
        <v>99.461073524745089</v>
      </c>
      <c r="P102" s="13">
        <v>1558.1528532847376</v>
      </c>
      <c r="Q102" s="15"/>
      <c r="R102" s="20">
        <v>51.938428442824588</v>
      </c>
      <c r="T102" s="118">
        <v>0.68718478669869132</v>
      </c>
      <c r="U102" s="120">
        <v>-34.503785329814121</v>
      </c>
      <c r="V102" s="20">
        <v>59.52994222169805</v>
      </c>
      <c r="W102" s="20">
        <v>55.898368825223145</v>
      </c>
      <c r="X102" s="20">
        <v>37.142210329878935</v>
      </c>
    </row>
    <row r="103" spans="1:24">
      <c r="A103" s="13" t="s">
        <v>289</v>
      </c>
      <c r="B103" s="13">
        <v>60</v>
      </c>
      <c r="C103" s="13" t="s">
        <v>372</v>
      </c>
      <c r="D103" s="14">
        <v>184.11962177411479</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1936.8016470986604</v>
      </c>
      <c r="Q103" s="16" t="s">
        <v>2242</v>
      </c>
      <c r="R103" s="20">
        <v>64.560054903288673</v>
      </c>
      <c r="T103" s="118">
        <v>-55.327412296747518</v>
      </c>
      <c r="U103" s="118">
        <v>23.182156882532468</v>
      </c>
      <c r="V103" s="20">
        <v>36.455005404248737</v>
      </c>
      <c r="W103" s="20">
        <v>54.710770170960124</v>
      </c>
      <c r="X103" s="20">
        <v>44.881775759126725</v>
      </c>
    </row>
    <row r="104" spans="1:24">
      <c r="A104" s="13" t="s">
        <v>672</v>
      </c>
      <c r="B104" s="13">
        <v>60</v>
      </c>
      <c r="C104" s="13" t="s">
        <v>372</v>
      </c>
      <c r="D104" s="14">
        <v>15549.063045763702</v>
      </c>
      <c r="E104" s="17">
        <v>40.119999999999997</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1426.6581318477913</v>
      </c>
      <c r="Q104" s="15"/>
      <c r="R104" s="20">
        <v>47.555271061593047</v>
      </c>
      <c r="T104" s="118">
        <v>-14.862754979519934</v>
      </c>
      <c r="U104" s="118">
        <v>52.890815543992886</v>
      </c>
      <c r="V104" s="20">
        <v>62.612987346046552</v>
      </c>
      <c r="W104" s="20">
        <v>55.096856373848979</v>
      </c>
      <c r="X104" s="20">
        <v>54.149443204834334</v>
      </c>
    </row>
    <row r="105" spans="1:24">
      <c r="A105" s="13" t="s">
        <v>85</v>
      </c>
      <c r="B105" s="13">
        <v>60</v>
      </c>
      <c r="C105" s="13" t="s">
        <v>372</v>
      </c>
      <c r="D105" s="14">
        <v>-6503.3515471429128</v>
      </c>
      <c r="E105" s="17">
        <v>10.11</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276.59547830685028</v>
      </c>
      <c r="Q105" s="15"/>
      <c r="R105" s="20">
        <v>9.21984927689501</v>
      </c>
      <c r="T105" s="118">
        <v>-24.794097916193216</v>
      </c>
      <c r="U105" s="118">
        <v>12.729499494767058</v>
      </c>
      <c r="V105" s="20">
        <v>28.88062830841443</v>
      </c>
      <c r="W105" s="20">
        <v>45.021897156207523</v>
      </c>
      <c r="X105" s="20">
        <v>45.562955595329392</v>
      </c>
    </row>
    <row r="106" spans="1:24">
      <c r="A106" s="13" t="s">
        <v>322</v>
      </c>
      <c r="B106" s="13">
        <v>60</v>
      </c>
      <c r="C106" s="13" t="s">
        <v>372</v>
      </c>
      <c r="D106" s="14">
        <v>-3869.953318642416</v>
      </c>
      <c r="E106" s="17">
        <v>43.68</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850.55832659806094</v>
      </c>
      <c r="Q106" s="16" t="s">
        <v>2202</v>
      </c>
      <c r="R106" s="20">
        <v>28.351944219935366</v>
      </c>
      <c r="T106" s="118">
        <v>29.725306896819319</v>
      </c>
      <c r="U106" s="118">
        <v>85.926023548388528</v>
      </c>
      <c r="V106" s="20">
        <v>65.031442937061541</v>
      </c>
      <c r="W106" s="20">
        <v>37.909879694012197</v>
      </c>
      <c r="X106" s="20">
        <v>64.784464607802761</v>
      </c>
    </row>
    <row r="107" spans="1:24">
      <c r="A107" s="13" t="s">
        <v>383</v>
      </c>
      <c r="B107" s="13">
        <v>60</v>
      </c>
      <c r="C107" s="13" t="s">
        <v>372</v>
      </c>
      <c r="D107" s="13">
        <v>-189.30390190745607</v>
      </c>
      <c r="E107" s="17">
        <v>6.11</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555.35373899756769</v>
      </c>
      <c r="Q107" s="15"/>
      <c r="R107" s="20">
        <v>18.511791299918922</v>
      </c>
      <c r="T107" s="118">
        <v>-0.98636333406382448</v>
      </c>
      <c r="U107" s="120">
        <v>-4.7676478412155898</v>
      </c>
      <c r="V107" s="20">
        <v>53.2506553205519</v>
      </c>
      <c r="W107" s="20">
        <v>44.115475768783803</v>
      </c>
      <c r="X107" s="20">
        <v>45.047830194565876</v>
      </c>
    </row>
    <row r="108" spans="1:24">
      <c r="A108" s="13" t="s">
        <v>170</v>
      </c>
      <c r="B108" s="13">
        <v>60</v>
      </c>
      <c r="C108" s="13" t="s">
        <v>372</v>
      </c>
      <c r="D108" s="13">
        <v>6632.7376059173557</v>
      </c>
      <c r="E108" s="17">
        <v>22.5</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2589.7811866699835</v>
      </c>
      <c r="Q108" s="15"/>
      <c r="R108" s="20">
        <v>86.326039555666114</v>
      </c>
      <c r="T108" s="118">
        <v>-8.2576594947840931</v>
      </c>
      <c r="U108" s="120">
        <v>-9.3018001718748167</v>
      </c>
      <c r="V108" s="20">
        <v>31.247263971750041</v>
      </c>
      <c r="W108" s="20">
        <v>75.999846725527291</v>
      </c>
      <c r="X108" s="20">
        <v>42.704600284247945</v>
      </c>
    </row>
    <row r="109" spans="1:24">
      <c r="A109" s="13" t="s">
        <v>509</v>
      </c>
      <c r="B109" s="13">
        <v>60</v>
      </c>
      <c r="C109" s="13" t="s">
        <v>372</v>
      </c>
      <c r="D109" s="14">
        <v>-3829.0868662550361</v>
      </c>
      <c r="E109" s="17">
        <v>3.89</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213.52774937964449</v>
      </c>
      <c r="Q109" s="15"/>
      <c r="R109" s="20">
        <v>7.1175916459881501</v>
      </c>
      <c r="T109" s="118">
        <v>-10.459638274881691</v>
      </c>
      <c r="U109" s="118"/>
      <c r="V109" s="20">
        <v>30.190025657252956</v>
      </c>
      <c r="W109" s="20">
        <v>34.888537000507782</v>
      </c>
      <c r="X109" s="20">
        <v>43.781787968228159</v>
      </c>
    </row>
    <row r="110" spans="1:24">
      <c r="A110" s="13" t="s">
        <v>524</v>
      </c>
      <c r="B110" s="13">
        <v>60</v>
      </c>
      <c r="C110" s="13" t="s">
        <v>372</v>
      </c>
      <c r="D110" s="14">
        <v>1114.9771872504743</v>
      </c>
      <c r="E110" s="17">
        <v>6.5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2223.1340400885965</v>
      </c>
      <c r="Q110" s="16" t="s">
        <v>2220</v>
      </c>
      <c r="R110" s="20">
        <v>74.104468002953212</v>
      </c>
      <c r="T110" s="118">
        <v>-1.723911770639095</v>
      </c>
      <c r="U110" s="118"/>
      <c r="V110" s="20">
        <v>47.820274486885197</v>
      </c>
      <c r="W110" s="20">
        <v>47.720578376059919</v>
      </c>
      <c r="X110" s="20">
        <v>31.623804839848816</v>
      </c>
    </row>
    <row r="111" spans="1:24">
      <c r="A111" s="13" t="s">
        <v>75</v>
      </c>
      <c r="B111" s="13">
        <v>60</v>
      </c>
      <c r="C111" s="13" t="s">
        <v>372</v>
      </c>
      <c r="D111" s="13">
        <v>-342.95255744607903</v>
      </c>
      <c r="E111" s="17">
        <v>6.24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143.9957832168887</v>
      </c>
      <c r="Q111" s="15"/>
      <c r="R111" s="20">
        <v>4.7998594405629564</v>
      </c>
      <c r="T111" s="118">
        <v>-1.2288710818364379</v>
      </c>
      <c r="U111" s="120">
        <v>1.3617184011207328</v>
      </c>
      <c r="V111" s="20">
        <v>49.500753070097396</v>
      </c>
      <c r="W111" s="20">
        <v>58.424856282075034</v>
      </c>
      <c r="X111" s="20">
        <v>50.680536768845009</v>
      </c>
    </row>
    <row r="112" spans="1:24">
      <c r="A112" s="13" t="s">
        <v>261</v>
      </c>
      <c r="B112" s="13">
        <v>60</v>
      </c>
      <c r="C112" s="13" t="s">
        <v>372</v>
      </c>
      <c r="D112" s="14">
        <v>-13589.327811555875</v>
      </c>
      <c r="E112" s="17">
        <v>74.8</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133.7987875220378</v>
      </c>
      <c r="Q112" s="15"/>
      <c r="R112" s="20">
        <v>4.4599595840679269</v>
      </c>
      <c r="T112" s="118">
        <v>-36.472026759643938</v>
      </c>
      <c r="U112" s="120">
        <v>10.485131308669935</v>
      </c>
      <c r="V112" s="20">
        <v>37.420088284139581</v>
      </c>
      <c r="W112" s="20">
        <v>50.721314104126151</v>
      </c>
      <c r="X112" s="20">
        <v>46.815018485440945</v>
      </c>
    </row>
    <row r="113" spans="1:24">
      <c r="A113" s="13" t="s">
        <v>384</v>
      </c>
      <c r="B113" s="13">
        <v>60</v>
      </c>
      <c r="C113" s="13" t="s">
        <v>372</v>
      </c>
      <c r="D113" s="14">
        <v>759.92066959621241</v>
      </c>
      <c r="E113" s="17">
        <v>12.35</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1161.6400793943535</v>
      </c>
      <c r="Q113" s="15"/>
      <c r="R113" s="20">
        <v>38.721335979811784</v>
      </c>
      <c r="T113" s="118">
        <v>-9.8168249561434706</v>
      </c>
      <c r="U113" s="118">
        <v>13.542987206332331</v>
      </c>
      <c r="V113" s="20">
        <v>32.483213657197197</v>
      </c>
      <c r="W113" s="20">
        <v>57.802937459185195</v>
      </c>
      <c r="X113" s="20">
        <v>51.641379661056405</v>
      </c>
    </row>
    <row r="114" spans="1:24">
      <c r="A114" s="13" t="s">
        <v>308</v>
      </c>
      <c r="B114" s="13">
        <v>60</v>
      </c>
      <c r="C114" s="13" t="s">
        <v>372</v>
      </c>
      <c r="D114" s="14">
        <v>9.1783460762329128</v>
      </c>
      <c r="E114" s="17">
        <v>7.79</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504.96865820603978</v>
      </c>
      <c r="Q114" s="15"/>
      <c r="R114" s="20">
        <v>16.832288606867994</v>
      </c>
      <c r="T114" s="118">
        <v>-1.5910957177825402</v>
      </c>
      <c r="U114" s="120">
        <v>1.2996685616265324</v>
      </c>
      <c r="V114" s="20">
        <v>54.1386308294923</v>
      </c>
      <c r="W114" s="20">
        <v>44.72091593196415</v>
      </c>
      <c r="X114" s="20">
        <v>49.23244039191286</v>
      </c>
    </row>
    <row r="115" spans="1:24">
      <c r="A115" s="13" t="s">
        <v>694</v>
      </c>
      <c r="B115" s="13">
        <v>60</v>
      </c>
      <c r="C115" s="13" t="s">
        <v>372</v>
      </c>
      <c r="D115" s="14">
        <v>28545.984779060233</v>
      </c>
      <c r="E115" s="17">
        <v>93.6</v>
      </c>
      <c r="F115" s="13" t="s">
        <v>695</v>
      </c>
      <c r="G115" s="13" t="s">
        <v>1028</v>
      </c>
      <c r="H115" s="13" t="s">
        <v>1570</v>
      </c>
      <c r="I115" s="13" t="s">
        <v>1029</v>
      </c>
      <c r="J115" s="13" t="s">
        <v>1030</v>
      </c>
      <c r="K115" s="13" t="s">
        <v>839</v>
      </c>
      <c r="L115" s="13" t="s">
        <v>1386</v>
      </c>
      <c r="M115" s="13" t="s">
        <v>1571</v>
      </c>
      <c r="N115" s="13" t="s">
        <v>840</v>
      </c>
      <c r="P115" s="13">
        <v>2499.7259676738568</v>
      </c>
      <c r="Q115" s="15"/>
      <c r="R115" s="20">
        <v>83.324198922461889</v>
      </c>
      <c r="T115" s="118">
        <v>-81.416719605254997</v>
      </c>
      <c r="U115" s="120">
        <v>56.111086833289221</v>
      </c>
      <c r="V115" s="20">
        <v>33.850332938266007</v>
      </c>
      <c r="W115" s="20">
        <v>42.665462782932849</v>
      </c>
      <c r="X115" s="20">
        <v>48.551902708075673</v>
      </c>
    </row>
    <row r="116" spans="1:24">
      <c r="A116" s="13" t="s">
        <v>327</v>
      </c>
      <c r="B116" s="13">
        <v>60</v>
      </c>
      <c r="C116" s="13" t="s">
        <v>372</v>
      </c>
      <c r="D116" s="14">
        <v>14021.483678572189</v>
      </c>
      <c r="E116" s="17">
        <v>19.71</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2290.7070888722969</v>
      </c>
      <c r="Q116" s="15"/>
      <c r="R116" s="20">
        <v>76.356902962409904</v>
      </c>
      <c r="T116" s="118">
        <v>-6.1834113032257321</v>
      </c>
      <c r="U116" s="120">
        <v>0.95372275194453238</v>
      </c>
      <c r="V116" s="20">
        <v>39.753849728120201</v>
      </c>
      <c r="W116" s="20">
        <v>44.502396055568958</v>
      </c>
      <c r="X116" s="20">
        <v>48.55557095685166</v>
      </c>
    </row>
    <row r="117" spans="1:24">
      <c r="A117" s="13" t="s">
        <v>385</v>
      </c>
      <c r="B117" s="13">
        <v>60</v>
      </c>
      <c r="C117" s="13" t="s">
        <v>372</v>
      </c>
      <c r="D117" s="14">
        <v>-11069.422793002932</v>
      </c>
      <c r="E117" s="17">
        <v>13</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977.54340953888027</v>
      </c>
      <c r="Q117" s="16" t="s">
        <v>2203</v>
      </c>
      <c r="R117" s="20">
        <v>32.584780317962675</v>
      </c>
      <c r="T117" s="120">
        <v>27.494145531210972</v>
      </c>
      <c r="U117" s="118">
        <v>26.860721164624941</v>
      </c>
      <c r="V117" s="20">
        <v>51.226168002852432</v>
      </c>
      <c r="W117" s="20">
        <v>37.251889795817767</v>
      </c>
      <c r="X117" s="20">
        <v>62.483413088477498</v>
      </c>
    </row>
    <row r="118" spans="1:24">
      <c r="A118" s="13" t="s">
        <v>144</v>
      </c>
      <c r="B118" s="13">
        <v>60</v>
      </c>
      <c r="C118" s="13" t="s">
        <v>372</v>
      </c>
      <c r="D118" s="14">
        <v>327633.90309881745</v>
      </c>
      <c r="E118" s="17">
        <v>685.5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2187.5327510929837</v>
      </c>
      <c r="Q118" s="15"/>
      <c r="R118" s="20">
        <v>72.917758369766119</v>
      </c>
      <c r="T118" s="118">
        <v>301.34602196484707</v>
      </c>
      <c r="U118" s="120">
        <v>505.69804110540019</v>
      </c>
      <c r="V118" s="20">
        <v>66.010769158806866</v>
      </c>
      <c r="W118" s="20">
        <v>60.422523708626166</v>
      </c>
      <c r="X118" s="20">
        <v>59.089779989937348</v>
      </c>
    </row>
    <row r="119" spans="1:24">
      <c r="A119" s="13" t="s">
        <v>140</v>
      </c>
      <c r="B119" s="13">
        <v>60</v>
      </c>
      <c r="C119" s="13" t="s">
        <v>372</v>
      </c>
      <c r="D119" s="13">
        <v>-341760.69938888075</v>
      </c>
      <c r="E119" s="17">
        <v>1637</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200.83630586104127</v>
      </c>
      <c r="Q119" s="15"/>
      <c r="R119" s="20">
        <v>6.6945435287013755</v>
      </c>
      <c r="T119" s="118">
        <v>-1296.9534442535019</v>
      </c>
      <c r="U119" s="120">
        <v>-98.013104683743677</v>
      </c>
      <c r="V119" s="20">
        <v>48.228500333754418</v>
      </c>
      <c r="W119" s="20">
        <v>36.533102874172776</v>
      </c>
      <c r="X119" s="20">
        <v>45.365873418049198</v>
      </c>
    </row>
    <row r="120" spans="1:24">
      <c r="A120" s="13" t="s">
        <v>149</v>
      </c>
      <c r="B120" s="13">
        <v>60</v>
      </c>
      <c r="C120" s="13" t="s">
        <v>372</v>
      </c>
      <c r="D120" s="14">
        <v>-27456.786425874037</v>
      </c>
      <c r="E120" s="17">
        <v>21.92</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610.31539652010463</v>
      </c>
      <c r="Q120" s="15"/>
      <c r="R120" s="20">
        <v>20.343846550670154</v>
      </c>
      <c r="T120" s="118">
        <v>24.279009783610235</v>
      </c>
      <c r="U120" s="118">
        <v>45.351229626345955</v>
      </c>
      <c r="V120" s="20">
        <v>52.431485186170192</v>
      </c>
      <c r="W120" s="20">
        <v>52.619292471539396</v>
      </c>
      <c r="X120" s="20">
        <v>60.370426589596953</v>
      </c>
    </row>
    <row r="121" spans="1:24">
      <c r="A121" s="13" t="s">
        <v>93</v>
      </c>
      <c r="B121" s="13">
        <v>60</v>
      </c>
      <c r="C121" s="13" t="s">
        <v>372</v>
      </c>
      <c r="D121" s="14">
        <v>-3241.9877397628215</v>
      </c>
      <c r="E121" s="17">
        <v>3.65</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300.42783351502283</v>
      </c>
      <c r="Q121" s="15"/>
      <c r="R121" s="20">
        <v>10.014261117167427</v>
      </c>
      <c r="T121" s="118">
        <v>-3.8246897067250085</v>
      </c>
      <c r="U121" s="120">
        <v>4.2044583474899611</v>
      </c>
      <c r="V121" s="20">
        <v>28.952782002253155</v>
      </c>
      <c r="W121" s="20">
        <v>54.612793267595407</v>
      </c>
      <c r="X121" s="20">
        <v>50.113460497137417</v>
      </c>
    </row>
    <row r="122" spans="1:24">
      <c r="A122" s="13" t="s">
        <v>276</v>
      </c>
      <c r="B122" s="13">
        <v>60</v>
      </c>
      <c r="C122" s="13" t="s">
        <v>372</v>
      </c>
      <c r="D122" s="14">
        <v>1570.0976101799747</v>
      </c>
      <c r="E122" s="17">
        <v>5.78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1981.0562696682628</v>
      </c>
      <c r="Q122" s="15"/>
      <c r="R122" s="20">
        <v>66.035208988942088</v>
      </c>
      <c r="T122" s="118">
        <v>-5.8568111651821297</v>
      </c>
      <c r="U122" s="120">
        <v>-3.8305788009668085</v>
      </c>
      <c r="V122" s="20">
        <v>32.274858443022083</v>
      </c>
      <c r="W122" s="20">
        <v>45.507823474580697</v>
      </c>
      <c r="X122" s="20">
        <v>38.373076939624802</v>
      </c>
    </row>
    <row r="123" spans="1:24">
      <c r="A123" s="13" t="s">
        <v>650</v>
      </c>
      <c r="B123" s="13">
        <v>60</v>
      </c>
      <c r="C123" s="13" t="s">
        <v>372</v>
      </c>
      <c r="D123" s="14">
        <v>-15770.359813678282</v>
      </c>
      <c r="E123" s="17">
        <v>32.04</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664.68091992470249</v>
      </c>
      <c r="Q123" s="15"/>
      <c r="R123" s="20">
        <v>22.156030664156749</v>
      </c>
      <c r="T123" s="118">
        <v>-22.931872222164245</v>
      </c>
      <c r="U123" s="118"/>
      <c r="V123" s="20">
        <v>35.847396698488012</v>
      </c>
      <c r="W123" s="20">
        <v>31.555736919307638</v>
      </c>
      <c r="X123" s="20">
        <v>60.989099971900799</v>
      </c>
    </row>
    <row r="124" spans="1:24">
      <c r="A124" s="13" t="s">
        <v>120</v>
      </c>
      <c r="B124" s="13">
        <v>60</v>
      </c>
      <c r="C124" s="13" t="s">
        <v>372</v>
      </c>
      <c r="D124" s="14">
        <v>-11979.220493706605</v>
      </c>
      <c r="E124" s="17">
        <v>32.24</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164.30585276794659</v>
      </c>
      <c r="Q124" s="15"/>
      <c r="R124" s="20">
        <v>5.4768617589315527</v>
      </c>
      <c r="T124" s="118">
        <v>-54.672697747425616</v>
      </c>
      <c r="U124" s="118">
        <v>71.894199749864214</v>
      </c>
      <c r="V124" s="20">
        <v>30.738633189759216</v>
      </c>
      <c r="W124" s="20">
        <v>51.542419110233702</v>
      </c>
      <c r="X124" s="20">
        <v>50.800249000983356</v>
      </c>
    </row>
    <row r="125" spans="1:24">
      <c r="A125" s="13" t="s">
        <v>50</v>
      </c>
      <c r="B125" s="13">
        <v>60</v>
      </c>
      <c r="C125" s="13" t="s">
        <v>372</v>
      </c>
      <c r="D125" s="14">
        <v>-399598.88438355504</v>
      </c>
      <c r="E125" s="17">
        <v>639.5</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424.55381582081594</v>
      </c>
      <c r="Q125" s="15"/>
      <c r="R125" s="20">
        <v>14.151793860693864</v>
      </c>
      <c r="T125" s="118">
        <v>-280.34717309314942</v>
      </c>
      <c r="U125" s="118">
        <v>2231.4421230477628</v>
      </c>
      <c r="V125" s="20">
        <v>44.083358398155916</v>
      </c>
      <c r="W125" s="20">
        <v>43.95826449781574</v>
      </c>
      <c r="X125" s="20">
        <v>61.986856360064515</v>
      </c>
    </row>
    <row r="126" spans="1:24">
      <c r="A126" s="13" t="s">
        <v>453</v>
      </c>
      <c r="B126" s="13">
        <v>60</v>
      </c>
      <c r="C126" s="13" t="s">
        <v>372</v>
      </c>
      <c r="D126" s="14">
        <v>-25930.585541183435</v>
      </c>
      <c r="E126" s="17">
        <v>101.5</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121.06335249671446</v>
      </c>
      <c r="Q126" s="15"/>
      <c r="R126" s="20">
        <v>4.0354450832238156</v>
      </c>
      <c r="T126" s="118">
        <v>-46.954340260453762</v>
      </c>
      <c r="U126" s="120">
        <v>59.707634220805232</v>
      </c>
      <c r="V126" s="20">
        <v>38.178831856752986</v>
      </c>
      <c r="W126" s="20">
        <v>45.582515535649279</v>
      </c>
      <c r="X126" s="20">
        <v>52.822385901780883</v>
      </c>
    </row>
    <row r="127" spans="1:24">
      <c r="A127" s="13" t="s">
        <v>488</v>
      </c>
      <c r="B127" s="13">
        <v>60</v>
      </c>
      <c r="C127" s="13" t="s">
        <v>372</v>
      </c>
      <c r="D127" s="14">
        <v>-3328.7837415187482</v>
      </c>
      <c r="E127" s="17">
        <v>34.4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1270.3268221748915</v>
      </c>
      <c r="Q127" s="15"/>
      <c r="R127" s="20">
        <v>42.34422740582972</v>
      </c>
      <c r="T127" s="118">
        <v>10.889438541600285</v>
      </c>
      <c r="U127" s="120">
        <v>27.828201898522309</v>
      </c>
      <c r="V127" s="20">
        <v>47.268578956805158</v>
      </c>
      <c r="W127" s="20">
        <v>47.381824536411301</v>
      </c>
      <c r="X127" s="20">
        <v>56.967611578680156</v>
      </c>
    </row>
    <row r="128" spans="1:24">
      <c r="A128" s="13" t="s">
        <v>213</v>
      </c>
      <c r="B128" s="13">
        <v>60</v>
      </c>
      <c r="C128" s="13" t="s">
        <v>372</v>
      </c>
      <c r="D128" s="14">
        <v>181.07619662237173</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2113.2846391154708</v>
      </c>
      <c r="Q128" s="16" t="s">
        <v>2377</v>
      </c>
      <c r="R128" s="20">
        <v>70.44282130384903</v>
      </c>
      <c r="T128" s="118">
        <v>-2.1305600886367193</v>
      </c>
      <c r="U128" s="120">
        <v>-2.1377639589679154</v>
      </c>
      <c r="V128" s="20">
        <v>34.168988645978878</v>
      </c>
      <c r="W128" s="20">
        <v>53.981062784663699</v>
      </c>
      <c r="X128" s="20">
        <v>39.241322567194921</v>
      </c>
    </row>
    <row r="129" spans="1:24">
      <c r="A129" s="13" t="s">
        <v>386</v>
      </c>
      <c r="B129" s="13">
        <v>60</v>
      </c>
      <c r="C129" s="13" t="s">
        <v>372</v>
      </c>
      <c r="D129" s="14">
        <v>-6636.6839634744683</v>
      </c>
      <c r="E129" s="17">
        <v>69.849999999999994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347.2770951923365</v>
      </c>
      <c r="Q129" s="15"/>
      <c r="R129" s="20">
        <v>11.575903173077883</v>
      </c>
      <c r="T129" s="118">
        <v>-96.805210819247804</v>
      </c>
      <c r="U129" s="120">
        <v>-59.565637932124247</v>
      </c>
      <c r="V129" s="20">
        <v>43.073768712595026</v>
      </c>
      <c r="W129" s="20">
        <v>47.719593337941575</v>
      </c>
      <c r="X129" s="20">
        <v>41.5112894646239</v>
      </c>
    </row>
    <row r="130" spans="1:24">
      <c r="A130" s="13" t="s">
        <v>518</v>
      </c>
      <c r="B130" s="13">
        <v>60</v>
      </c>
      <c r="C130" s="13" t="s">
        <v>372</v>
      </c>
      <c r="D130" s="14">
        <v>61017.668736641397</v>
      </c>
      <c r="E130" s="17">
        <v>70.05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-24294.412410649074</v>
      </c>
      <c r="E131" s="17">
        <v>77.849999999999994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1283.8435207805594</v>
      </c>
      <c r="Q131" s="15"/>
      <c r="R131" s="20">
        <v>42.794784026018647</v>
      </c>
      <c r="T131" s="118">
        <v>59.835823284906411</v>
      </c>
      <c r="U131" s="120">
        <v>-385.16667944897137</v>
      </c>
      <c r="V131" s="20">
        <v>48.37330878235263</v>
      </c>
      <c r="W131" s="20">
        <v>33.16467354873798</v>
      </c>
      <c r="X131" s="20">
        <v>42.529062848173083</v>
      </c>
    </row>
    <row r="132" spans="1:24">
      <c r="A132" s="13" t="s">
        <v>48</v>
      </c>
      <c r="B132" s="13">
        <v>60</v>
      </c>
      <c r="C132" s="13" t="s">
        <v>372</v>
      </c>
      <c r="D132" s="14">
        <v>3269.3657016366728</v>
      </c>
      <c r="E132" s="17">
        <v>24.06</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1553.4606215728695</v>
      </c>
      <c r="Q132" s="15"/>
      <c r="R132" s="20">
        <v>51.782020719095648</v>
      </c>
      <c r="T132" s="120">
        <v>46.076261170348296</v>
      </c>
      <c r="U132" s="120">
        <v>0.40723270200352601</v>
      </c>
      <c r="V132" s="20">
        <v>56.394262061503909</v>
      </c>
      <c r="W132" s="20">
        <v>32.297324988452488</v>
      </c>
      <c r="X132" s="20">
        <v>62.168212820633237</v>
      </c>
    </row>
    <row r="133" spans="1:24">
      <c r="A133" s="13" t="s">
        <v>323</v>
      </c>
      <c r="B133" s="13">
        <v>60</v>
      </c>
      <c r="C133" s="13" t="s">
        <v>372</v>
      </c>
      <c r="D133" s="14">
        <v>-159.66759680465793</v>
      </c>
      <c r="E133" s="17">
        <v>4.07</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369.43160632277386</v>
      </c>
      <c r="Q133" s="15"/>
      <c r="R133" s="20">
        <v>12.314386877425795</v>
      </c>
      <c r="T133" s="118">
        <v>-4.2965695407734295</v>
      </c>
      <c r="U133" s="120">
        <v>0.55134238929872126</v>
      </c>
      <c r="V133" s="20">
        <v>39.562202648449869</v>
      </c>
      <c r="W133" s="20">
        <v>45.462957192888624</v>
      </c>
      <c r="X133" s="20">
        <v>45.804214929405731</v>
      </c>
    </row>
    <row r="134" spans="1:24">
      <c r="A134" s="13" t="s">
        <v>203</v>
      </c>
      <c r="B134" s="13">
        <v>60</v>
      </c>
      <c r="C134" s="13" t="s">
        <v>372</v>
      </c>
      <c r="D134" s="14">
        <v>-1122.3053201339717</v>
      </c>
      <c r="E134" s="17">
        <v>8.58</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248.52519574626578</v>
      </c>
      <c r="Q134" s="15"/>
      <c r="R134" s="20">
        <v>8.2841731915421928</v>
      </c>
      <c r="T134" s="118">
        <v>-9.3601164008805959</v>
      </c>
      <c r="U134" s="120">
        <v>-0.9746086851603053</v>
      </c>
      <c r="V134" s="20">
        <v>30.182634728138858</v>
      </c>
      <c r="W134" s="20">
        <v>56.297549189625258</v>
      </c>
      <c r="X134" s="20">
        <v>44.434350191529745</v>
      </c>
    </row>
    <row r="135" spans="1:24">
      <c r="A135" s="13" t="s">
        <v>549</v>
      </c>
      <c r="B135" s="13">
        <v>60</v>
      </c>
      <c r="C135" s="13" t="s">
        <v>372</v>
      </c>
      <c r="D135" s="14">
        <v>5066.1899947059828</v>
      </c>
      <c r="E135" s="17">
        <v>14.49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1645.3152272754874</v>
      </c>
      <c r="Q135" s="16" t="s">
        <v>2378</v>
      </c>
      <c r="R135" s="20">
        <v>54.843840909182909</v>
      </c>
      <c r="T135" s="118">
        <v>3.32954049192832</v>
      </c>
      <c r="U135" s="118"/>
      <c r="V135" s="20">
        <v>49.291355963958594</v>
      </c>
      <c r="W135" s="20">
        <v>48.643939946079527</v>
      </c>
      <c r="X135" s="20">
        <v>70.163842491169561</v>
      </c>
    </row>
    <row r="136" spans="1:24">
      <c r="A136" s="13" t="s">
        <v>134</v>
      </c>
      <c r="B136" s="13">
        <v>60</v>
      </c>
      <c r="C136" s="13" t="s">
        <v>372</v>
      </c>
      <c r="D136" s="13">
        <v>129.7450699770053</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332.21182028352484</v>
      </c>
      <c r="Q136" s="15"/>
      <c r="R136" s="20">
        <v>11.073727342784162</v>
      </c>
      <c r="T136" s="118">
        <v>-10.403808243274213</v>
      </c>
      <c r="U136" s="120">
        <v>-7.6253894199304639</v>
      </c>
      <c r="V136" s="20">
        <v>45.140428253206871</v>
      </c>
      <c r="W136" s="20">
        <v>64.69359216536823</v>
      </c>
      <c r="X136" s="20">
        <v>47.710516164912832</v>
      </c>
    </row>
    <row r="137" spans="1:24">
      <c r="A137" s="13" t="s">
        <v>604</v>
      </c>
      <c r="B137" s="13">
        <v>60</v>
      </c>
      <c r="C137" s="13" t="s">
        <v>372</v>
      </c>
      <c r="D137" s="14">
        <v>-19669.20297886361</v>
      </c>
      <c r="E137" s="17">
        <v>31.16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458.98019428685046</v>
      </c>
      <c r="Q137" s="15"/>
      <c r="R137" s="20">
        <v>15.299339809561681</v>
      </c>
      <c r="T137" s="118">
        <v>-16.009281081756725</v>
      </c>
      <c r="U137" s="118"/>
      <c r="V137" s="20">
        <v>29.806249296310352</v>
      </c>
      <c r="W137" s="20">
        <v>27.77253149057421</v>
      </c>
      <c r="X137" s="20">
        <v>49.438864718292436</v>
      </c>
    </row>
    <row r="138" spans="1:24">
      <c r="A138" s="13" t="s">
        <v>274</v>
      </c>
      <c r="B138" s="13">
        <v>60</v>
      </c>
      <c r="C138" s="13" t="s">
        <v>372</v>
      </c>
      <c r="D138" s="14">
        <v>-6826.9727252172888</v>
      </c>
      <c r="E138" s="17">
        <v>43.36</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213.16463757702073</v>
      </c>
      <c r="Q138" s="15"/>
      <c r="R138" s="20">
        <v>7.1054879192340241</v>
      </c>
      <c r="T138" s="118">
        <v>-21.448740706356091</v>
      </c>
      <c r="U138" s="120">
        <v>37.879162812958427</v>
      </c>
      <c r="V138" s="20">
        <v>37.841097347296788</v>
      </c>
      <c r="W138" s="20">
        <v>56.060909523581032</v>
      </c>
      <c r="X138" s="20">
        <v>51.036371600508858</v>
      </c>
    </row>
    <row r="139" spans="1:24">
      <c r="A139" s="13" t="s">
        <v>292</v>
      </c>
      <c r="B139" s="13">
        <v>60</v>
      </c>
      <c r="C139" s="13" t="s">
        <v>372</v>
      </c>
      <c r="D139" s="13">
        <v>-172433.94221324479</v>
      </c>
      <c r="E139" s="17">
        <v>1432</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198.6906708538632</v>
      </c>
      <c r="Q139" s="15"/>
      <c r="R139" s="20">
        <v>6.6230223617954396</v>
      </c>
      <c r="T139" s="118">
        <v>-974.23015891854448</v>
      </c>
      <c r="U139" s="120">
        <v>153.53837016411262</v>
      </c>
      <c r="V139" s="20">
        <v>42.284829303116112</v>
      </c>
      <c r="W139" s="20">
        <v>51.00680153524776</v>
      </c>
      <c r="X139" s="20">
        <v>46.145228152536156</v>
      </c>
    </row>
    <row r="140" spans="1:24">
      <c r="A140" s="13" t="s">
        <v>16</v>
      </c>
      <c r="B140" s="13">
        <v>60</v>
      </c>
      <c r="C140" s="13" t="s">
        <v>372</v>
      </c>
      <c r="D140" s="13">
        <v>-173533.20316559804</v>
      </c>
      <c r="E140" s="17">
        <v>1510</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350.91607313264313</v>
      </c>
      <c r="Q140" s="15"/>
      <c r="R140" s="20">
        <v>11.697202437754772</v>
      </c>
      <c r="T140" s="118">
        <v>-1019.9912992880331</v>
      </c>
      <c r="U140" s="120">
        <v>-1341.913032662294</v>
      </c>
      <c r="V140" s="20">
        <v>45.656790767427488</v>
      </c>
      <c r="W140" s="20">
        <v>42.039625110744318</v>
      </c>
      <c r="X140" s="20">
        <v>40.595005890289315</v>
      </c>
    </row>
    <row r="141" spans="1:24">
      <c r="A141" s="13" t="s">
        <v>387</v>
      </c>
      <c r="B141" s="13">
        <v>60</v>
      </c>
      <c r="C141" s="13" t="s">
        <v>372</v>
      </c>
      <c r="D141" s="14">
        <v>-64655.879424861385</v>
      </c>
      <c r="E141" s="17">
        <v>254</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394.74826072957342</v>
      </c>
      <c r="Q141" s="15"/>
      <c r="R141" s="20">
        <v>13.158275357652448</v>
      </c>
      <c r="T141" s="118">
        <v>-190.80934071069805</v>
      </c>
      <c r="U141" s="120">
        <v>-45.246622705276991</v>
      </c>
      <c r="V141" s="20">
        <v>44.503448854838553</v>
      </c>
      <c r="W141" s="20">
        <v>34.524526958017638</v>
      </c>
      <c r="X141" s="20">
        <v>43.751033956670554</v>
      </c>
    </row>
    <row r="142" spans="1:24">
      <c r="A142" s="13" t="s">
        <v>214</v>
      </c>
      <c r="B142" s="13">
        <v>60</v>
      </c>
      <c r="C142" s="13" t="s">
        <v>372</v>
      </c>
      <c r="D142" s="14">
        <v>-394.89634419191066</v>
      </c>
      <c r="E142" s="17">
        <v>2.25</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497.51750164326847</v>
      </c>
      <c r="Q142" s="15"/>
      <c r="R142" s="20">
        <v>16.583916721442282</v>
      </c>
      <c r="T142" s="118">
        <v>-3.5310793364427484</v>
      </c>
      <c r="U142" s="120">
        <v>-4.9578110892839078</v>
      </c>
      <c r="V142" s="20">
        <v>30.689378485235959</v>
      </c>
      <c r="W142" s="20">
        <v>53.793951595211766</v>
      </c>
      <c r="X142" s="20">
        <v>38.281377745136609</v>
      </c>
    </row>
    <row r="143" spans="1:24">
      <c r="A143" s="13" t="s">
        <v>388</v>
      </c>
      <c r="B143" s="13">
        <v>60</v>
      </c>
      <c r="C143" s="13" t="s">
        <v>372</v>
      </c>
      <c r="D143" s="14">
        <v>-3345.7645309120207</v>
      </c>
      <c r="E143" s="17">
        <v>120</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231.27049728761941</v>
      </c>
      <c r="Q143" s="15"/>
      <c r="R143" s="20">
        <v>7.7090165762539806</v>
      </c>
      <c r="T143" s="118">
        <v>-314.50531372769291</v>
      </c>
      <c r="U143" s="118">
        <v>115.04042894924993</v>
      </c>
      <c r="V143" s="20">
        <v>28.273251153369401</v>
      </c>
      <c r="W143" s="20">
        <v>54.563327582033935</v>
      </c>
      <c r="X143" s="20">
        <v>44.129284454216332</v>
      </c>
    </row>
    <row r="144" spans="1:24">
      <c r="A144" s="13" t="s">
        <v>698</v>
      </c>
      <c r="B144" s="13">
        <v>60</v>
      </c>
      <c r="C144" s="13" t="s">
        <v>372</v>
      </c>
      <c r="D144" s="14">
        <v>-26523.678949547288</v>
      </c>
      <c r="E144" s="17">
        <v>26.66</v>
      </c>
      <c r="F144" s="13" t="s">
        <v>699</v>
      </c>
      <c r="G144" s="13" t="s">
        <v>1032</v>
      </c>
      <c r="H144" s="13" t="s">
        <v>1600</v>
      </c>
      <c r="I144" s="13" t="s">
        <v>1031</v>
      </c>
      <c r="J144" s="13" t="s">
        <v>1033</v>
      </c>
      <c r="K144" s="13" t="s">
        <v>791</v>
      </c>
      <c r="L144" s="13" t="s">
        <v>1205</v>
      </c>
      <c r="M144" s="13" t="s">
        <v>1601</v>
      </c>
      <c r="N144" s="13" t="s">
        <v>1602</v>
      </c>
      <c r="P144" s="13">
        <v>838.42562199734232</v>
      </c>
      <c r="Q144" s="16" t="s">
        <v>2232</v>
      </c>
      <c r="R144" s="20">
        <v>27.947520733244744</v>
      </c>
      <c r="T144" s="118">
        <v>6.9036080825404866</v>
      </c>
      <c r="U144" s="118">
        <v>89.153223815711655</v>
      </c>
      <c r="V144" s="20">
        <v>28.90770065631337</v>
      </c>
      <c r="W144" s="20">
        <v>41.638132720010205</v>
      </c>
      <c r="X144" s="20">
        <v>66.671850377271284</v>
      </c>
    </row>
    <row r="145" spans="1:24">
      <c r="A145" s="13" t="s">
        <v>147</v>
      </c>
      <c r="B145" s="13">
        <v>60</v>
      </c>
      <c r="C145" s="13" t="s">
        <v>372</v>
      </c>
      <c r="D145" s="14">
        <v>268394.33049062337</v>
      </c>
      <c r="E145" s="17">
        <v>304.5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2974.041182936171</v>
      </c>
      <c r="Q145" s="15"/>
      <c r="R145" s="20">
        <v>99.134706097872368</v>
      </c>
      <c r="T145" s="120">
        <v>534.80164360992171</v>
      </c>
      <c r="U145" s="120">
        <v>241.3449621492218</v>
      </c>
      <c r="V145" s="20">
        <v>87.799306048740092</v>
      </c>
      <c r="W145" s="20">
        <v>98.803214768866141</v>
      </c>
      <c r="X145" s="20">
        <v>81.791069209492036</v>
      </c>
    </row>
    <row r="146" spans="1:24">
      <c r="A146" s="13" t="s">
        <v>103</v>
      </c>
      <c r="B146" s="13">
        <v>60</v>
      </c>
      <c r="C146" s="13" t="s">
        <v>372</v>
      </c>
      <c r="D146" s="14">
        <v>-3045.5741962823877</v>
      </c>
      <c r="E146" s="17">
        <v>23.78</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-31132.071046295772</v>
      </c>
      <c r="E147" s="17">
        <v>15.91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-12925.158085023866</v>
      </c>
      <c r="E148" s="17">
        <v>31.44</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805.53055784945695</v>
      </c>
      <c r="Q148" s="16" t="s">
        <v>2380</v>
      </c>
      <c r="R148" s="20">
        <v>26.851018594981898</v>
      </c>
      <c r="T148" s="118">
        <v>21.170702012185814</v>
      </c>
      <c r="U148" s="120">
        <v>26.351934333001488</v>
      </c>
      <c r="V148" s="20">
        <v>53.019002020850181</v>
      </c>
      <c r="W148" s="20">
        <v>45.473039189159294</v>
      </c>
      <c r="X148" s="20">
        <v>67.969062794673732</v>
      </c>
    </row>
    <row r="149" spans="1:24">
      <c r="A149" s="13" t="s">
        <v>20</v>
      </c>
      <c r="B149" s="13">
        <v>60</v>
      </c>
      <c r="C149" s="13" t="s">
        <v>372</v>
      </c>
      <c r="D149" s="14">
        <v>2274.5029334262235</v>
      </c>
      <c r="E149" s="17">
        <v>9.48</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1573.2663197853826</v>
      </c>
      <c r="Q149" s="15"/>
      <c r="R149" s="20">
        <v>52.442210659512753</v>
      </c>
      <c r="T149" s="120">
        <v>11.147582021987983</v>
      </c>
      <c r="U149" s="118">
        <v>12.445437422356465</v>
      </c>
      <c r="V149" s="20">
        <v>58.007056437638518</v>
      </c>
      <c r="W149" s="20">
        <v>51.282550321302097</v>
      </c>
      <c r="X149" s="20">
        <v>70.3079743969909</v>
      </c>
    </row>
    <row r="150" spans="1:24">
      <c r="A150" s="13" t="s">
        <v>345</v>
      </c>
      <c r="B150" s="13">
        <v>60</v>
      </c>
      <c r="C150" s="13" t="s">
        <v>372</v>
      </c>
      <c r="D150" s="14">
        <v>-2914.0785541402893</v>
      </c>
      <c r="E150" s="17">
        <v>7.76</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123.63472288924842</v>
      </c>
      <c r="Q150" s="15"/>
      <c r="R150" s="20">
        <v>4.121157429641614</v>
      </c>
      <c r="T150" s="118">
        <v>-11.927381821875525</v>
      </c>
      <c r="U150" s="120">
        <v>7.4836737984077395</v>
      </c>
      <c r="V150" s="20">
        <v>36.760938883976131</v>
      </c>
      <c r="W150" s="20">
        <v>44.800133160780007</v>
      </c>
      <c r="X150" s="20">
        <v>47.120440328419818</v>
      </c>
    </row>
    <row r="151" spans="1:24">
      <c r="A151" s="13" t="s">
        <v>238</v>
      </c>
      <c r="B151" s="13">
        <v>60</v>
      </c>
      <c r="C151" s="13" t="s">
        <v>372</v>
      </c>
      <c r="D151" s="13">
        <v>-473.34844326936354</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271.2363690146301</v>
      </c>
      <c r="Q151" s="15"/>
      <c r="R151" s="20">
        <v>9.0412123004876701</v>
      </c>
      <c r="T151" s="118">
        <v>-2.4350498171280233</v>
      </c>
      <c r="U151" s="120">
        <v>-7.4674408995157915</v>
      </c>
      <c r="V151" s="20">
        <v>28.278556266222996</v>
      </c>
      <c r="W151" s="20">
        <v>51.160339856834703</v>
      </c>
      <c r="X151" s="20">
        <v>36.468911143412683</v>
      </c>
    </row>
    <row r="152" spans="1:24">
      <c r="A152" s="13" t="s">
        <v>545</v>
      </c>
      <c r="B152" s="13">
        <v>60</v>
      </c>
      <c r="C152" s="13" t="s">
        <v>372</v>
      </c>
      <c r="D152" s="14">
        <v>-10606.20824058347</v>
      </c>
      <c r="E152" s="17">
        <v>6.08</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-120.65481065591577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533.09321497377664</v>
      </c>
      <c r="Q153" s="15"/>
      <c r="R153" s="20">
        <v>17.769773832459222</v>
      </c>
      <c r="T153" s="118">
        <v>-1.847596871030297</v>
      </c>
      <c r="U153" s="120">
        <v>-1.9011858463704856</v>
      </c>
      <c r="V153" s="20">
        <v>37.622101755939333</v>
      </c>
      <c r="W153" s="20">
        <v>33.820249080969724</v>
      </c>
      <c r="X153" s="20">
        <v>44.31875632011748</v>
      </c>
    </row>
    <row r="154" spans="1:24">
      <c r="A154" s="13" t="s">
        <v>15</v>
      </c>
      <c r="B154" s="13">
        <v>60</v>
      </c>
      <c r="C154" s="13" t="s">
        <v>372</v>
      </c>
      <c r="D154" s="14">
        <v>-546.07886311306868</v>
      </c>
      <c r="E154" s="17">
        <v>2.0099999999999998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117.64535629897686</v>
      </c>
      <c r="Q154" s="16" t="s">
        <v>2381</v>
      </c>
      <c r="R154" s="20">
        <v>3.9215118766325623</v>
      </c>
      <c r="T154" s="118">
        <v>-3.6389962234231676</v>
      </c>
      <c r="U154" s="120">
        <v>-4.0819695668997547</v>
      </c>
      <c r="V154" s="20">
        <v>55.984368683676976</v>
      </c>
      <c r="W154" s="20">
        <v>46.067580740705168</v>
      </c>
      <c r="X154" s="20">
        <v>46.48889201375669</v>
      </c>
    </row>
    <row r="155" spans="1:24">
      <c r="A155" s="13" t="s">
        <v>18</v>
      </c>
      <c r="B155" s="13">
        <v>60</v>
      </c>
      <c r="C155" s="13" t="s">
        <v>372</v>
      </c>
      <c r="D155" s="14">
        <v>-150.38940963819414</v>
      </c>
      <c r="E155" s="17">
        <v>34.700000000000003</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520.52640506921944</v>
      </c>
      <c r="Q155" s="15"/>
      <c r="R155" s="20">
        <v>17.35088016897398</v>
      </c>
      <c r="T155" s="118">
        <v>-16.357006594630974</v>
      </c>
      <c r="U155" s="120">
        <v>19.102176954299921</v>
      </c>
      <c r="V155" s="20">
        <v>43.92521323483323</v>
      </c>
      <c r="W155" s="20">
        <v>54.07336674361671</v>
      </c>
      <c r="X155" s="20">
        <v>51.20278964125653</v>
      </c>
    </row>
    <row r="156" spans="1:24">
      <c r="A156" s="13" t="s">
        <v>73</v>
      </c>
      <c r="B156" s="13">
        <v>60</v>
      </c>
      <c r="C156" s="13" t="s">
        <v>372</v>
      </c>
      <c r="D156" s="14">
        <v>-939.13423992784578</v>
      </c>
      <c r="E156" s="17">
        <v>9.65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119.302388801137</v>
      </c>
      <c r="Q156" s="15"/>
      <c r="R156" s="20">
        <v>3.9767462933712334</v>
      </c>
      <c r="T156" s="118">
        <v>-12.405120029965957</v>
      </c>
      <c r="U156" s="120">
        <v>4.5127097416959927</v>
      </c>
      <c r="V156" s="20">
        <v>39.647563025202999</v>
      </c>
      <c r="W156" s="20">
        <v>63.514100071981559</v>
      </c>
      <c r="X156" s="20">
        <v>44.666086601165105</v>
      </c>
    </row>
    <row r="157" spans="1:24">
      <c r="A157" s="13" t="s">
        <v>95</v>
      </c>
      <c r="B157" s="13">
        <v>60</v>
      </c>
      <c r="C157" s="13" t="s">
        <v>372</v>
      </c>
      <c r="D157" s="14">
        <v>-5180.4994131542517</v>
      </c>
      <c r="E157" s="17">
        <v>39.659999999999997</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439.27059947542119</v>
      </c>
      <c r="Q157" s="15"/>
      <c r="R157" s="20">
        <v>14.642353315847373</v>
      </c>
      <c r="T157" s="118">
        <v>-19.540149898385337</v>
      </c>
      <c r="U157" s="120">
        <v>6.2127266284208815</v>
      </c>
      <c r="V157" s="20">
        <v>47.030395460362683</v>
      </c>
      <c r="W157" s="20">
        <v>43.099187542133421</v>
      </c>
      <c r="X157" s="20">
        <v>47.586556247309026</v>
      </c>
    </row>
    <row r="158" spans="1:24">
      <c r="A158" s="13" t="s">
        <v>258</v>
      </c>
      <c r="B158" s="13">
        <v>60</v>
      </c>
      <c r="C158" s="13" t="s">
        <v>372</v>
      </c>
      <c r="D158" s="14">
        <v>54688.242352227688</v>
      </c>
      <c r="E158" s="17">
        <v>90.2</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2744.1202864521824</v>
      </c>
      <c r="Q158" s="15"/>
      <c r="R158" s="20">
        <v>91.470676215072743</v>
      </c>
      <c r="T158" s="118">
        <v>19.250092815762656</v>
      </c>
      <c r="U158" s="120">
        <v>18.566395217977032</v>
      </c>
      <c r="V158" s="20">
        <v>54.254128737897112</v>
      </c>
      <c r="W158" s="20">
        <v>60.838328626048053</v>
      </c>
      <c r="X158" s="20">
        <v>55.516611691521085</v>
      </c>
    </row>
    <row r="159" spans="1:24">
      <c r="A159" s="13" t="s">
        <v>60</v>
      </c>
      <c r="B159" s="13">
        <v>60</v>
      </c>
      <c r="C159" s="13" t="s">
        <v>372</v>
      </c>
      <c r="D159" s="14">
        <v>-42169.880293659502</v>
      </c>
      <c r="E159" s="17">
        <v>85.65</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735.6945675819079</v>
      </c>
      <c r="Q159" s="15"/>
      <c r="R159" s="20">
        <v>24.523152252730263</v>
      </c>
      <c r="T159" s="118">
        <v>63.384847111987597</v>
      </c>
      <c r="U159" s="118">
        <v>165.24707002585274</v>
      </c>
      <c r="V159" s="20">
        <v>49.554598259716258</v>
      </c>
      <c r="W159" s="20">
        <v>45.786695437784545</v>
      </c>
      <c r="X159" s="20">
        <v>64.965587410009704</v>
      </c>
    </row>
    <row r="160" spans="1:24">
      <c r="A160" s="13" t="s">
        <v>317</v>
      </c>
      <c r="B160" s="13">
        <v>60</v>
      </c>
      <c r="C160" s="13" t="s">
        <v>372</v>
      </c>
      <c r="D160" s="14">
        <v>-7986.6241228672407</v>
      </c>
      <c r="E160" s="17">
        <v>32.619999999999997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476.7440426109618</v>
      </c>
      <c r="Q160" s="15"/>
      <c r="R160" s="20">
        <v>15.891468087032059</v>
      </c>
      <c r="T160" s="118">
        <v>-3.0799306269256732</v>
      </c>
      <c r="U160" s="120">
        <v>9.0899912534980842</v>
      </c>
      <c r="V160" s="20">
        <v>37.954937531714997</v>
      </c>
      <c r="W160" s="20">
        <v>45.360542715708235</v>
      </c>
      <c r="X160" s="20">
        <v>50.723572339231524</v>
      </c>
    </row>
    <row r="161" spans="1:24">
      <c r="A161" s="13" t="s">
        <v>389</v>
      </c>
      <c r="B161" s="13">
        <v>60</v>
      </c>
      <c r="C161" s="13" t="s">
        <v>372</v>
      </c>
      <c r="D161" s="14">
        <v>-2400.6012583248103</v>
      </c>
      <c r="E161" s="17">
        <v>7.31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836.02664911505553</v>
      </c>
      <c r="Q161" s="15"/>
      <c r="R161" s="20">
        <v>27.86755497050185</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1740.3934098051802</v>
      </c>
      <c r="Q162" s="15"/>
      <c r="R162" s="20">
        <v>58.013113660172671</v>
      </c>
      <c r="T162" s="118">
        <v>-5.696153423428072</v>
      </c>
      <c r="U162" s="120">
        <v>12.369729071744473</v>
      </c>
      <c r="V162" s="20">
        <v>53.968114114377599</v>
      </c>
      <c r="W162" s="20">
        <v>55.917269793692661</v>
      </c>
      <c r="X162" s="20">
        <v>49.356193896312838</v>
      </c>
    </row>
    <row r="163" spans="1:24">
      <c r="A163" s="13" t="s">
        <v>53</v>
      </c>
      <c r="B163" s="13">
        <v>60</v>
      </c>
      <c r="C163" s="13" t="s">
        <v>372</v>
      </c>
      <c r="D163" s="14">
        <v>-9821.9168798913961</v>
      </c>
      <c r="E163" s="17">
        <v>20.7</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77.208776102529413</v>
      </c>
      <c r="Q163" s="16" t="s">
        <v>2203</v>
      </c>
      <c r="R163" s="20">
        <v>2.5736258700843138</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41.91252505423293</v>
      </c>
      <c r="E165" s="17">
        <v>11.08</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1740.7454630023706</v>
      </c>
      <c r="Q165" s="16" t="s">
        <v>2222</v>
      </c>
      <c r="R165" s="20">
        <v>58.024848766745684</v>
      </c>
      <c r="T165" s="120">
        <v>14.208647314546248</v>
      </c>
      <c r="U165" s="118"/>
      <c r="V165" s="20">
        <v>32.375652603915761</v>
      </c>
      <c r="W165" s="20">
        <v>46.170647475100189</v>
      </c>
      <c r="X165" s="20">
        <v>77.212367104672225</v>
      </c>
    </row>
    <row r="166" spans="1:24">
      <c r="A166" s="13" t="s">
        <v>49</v>
      </c>
      <c r="B166" s="13">
        <v>60</v>
      </c>
      <c r="C166" s="13" t="s">
        <v>372</v>
      </c>
      <c r="D166" s="14">
        <v>-498.38795503710287</v>
      </c>
      <c r="E166" s="17">
        <v>8.24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191.45536157411649</v>
      </c>
      <c r="Q166" s="15"/>
      <c r="R166" s="20">
        <v>6.3818453858038833</v>
      </c>
      <c r="T166" s="118">
        <v>-2.1598821931899614</v>
      </c>
      <c r="U166" s="120">
        <v>4.6725049296410681</v>
      </c>
      <c r="V166" s="20">
        <v>51.999683193805211</v>
      </c>
      <c r="W166" s="20">
        <v>48.992886366058933</v>
      </c>
      <c r="X166" s="20">
        <v>51.585701468404174</v>
      </c>
    </row>
    <row r="167" spans="1:24">
      <c r="A167" s="13" t="s">
        <v>40</v>
      </c>
      <c r="B167" s="13">
        <v>60</v>
      </c>
      <c r="C167" s="13" t="s">
        <v>372</v>
      </c>
      <c r="D167" s="14">
        <v>-277.13466361507955</v>
      </c>
      <c r="E167" s="17">
        <v>4.37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163.53312086966972</v>
      </c>
      <c r="Q167" s="16" t="s">
        <v>2382</v>
      </c>
      <c r="R167" s="20">
        <v>5.4511040289889907</v>
      </c>
      <c r="T167" s="118">
        <v>-7.6750341149786294</v>
      </c>
      <c r="U167" s="120">
        <v>10.31377838854592</v>
      </c>
      <c r="V167" s="20">
        <v>42.398581042948507</v>
      </c>
      <c r="W167" s="20">
        <v>36.259754943314334</v>
      </c>
      <c r="X167" s="20">
        <v>50.112767275396408</v>
      </c>
    </row>
    <row r="168" spans="1:24">
      <c r="A168" s="13" t="s">
        <v>295</v>
      </c>
      <c r="B168" s="13">
        <v>60</v>
      </c>
      <c r="C168" s="13" t="s">
        <v>372</v>
      </c>
      <c r="D168" s="14">
        <v>-61108.118181383586</v>
      </c>
      <c r="E168" s="17">
        <v>160</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236.82867975505749</v>
      </c>
      <c r="Q168" s="15"/>
      <c r="R168" s="20">
        <v>7.8942893251685833</v>
      </c>
      <c r="T168" s="118">
        <v>-0.96031179999528149</v>
      </c>
      <c r="U168" s="120">
        <v>-17.870163511395276</v>
      </c>
      <c r="V168" s="20">
        <v>61.856186554572851</v>
      </c>
      <c r="W168" s="20">
        <v>54.173864089892248</v>
      </c>
      <c r="X168" s="20">
        <v>50.21005493440888</v>
      </c>
    </row>
    <row r="169" spans="1:24">
      <c r="A169" s="13" t="s">
        <v>67</v>
      </c>
      <c r="B169" s="13">
        <v>60</v>
      </c>
      <c r="C169" s="13" t="s">
        <v>372</v>
      </c>
      <c r="D169" s="13">
        <v>382863.09916551545</v>
      </c>
      <c r="E169" s="17">
        <v>11300</v>
      </c>
      <c r="F169" s="13" t="s">
        <v>608</v>
      </c>
      <c r="G169" s="13" t="s">
        <v>1255</v>
      </c>
      <c r="H169" s="13">
        <v>348.71699999999998</v>
      </c>
      <c r="I169" s="13" t="s">
        <v>1256</v>
      </c>
      <c r="J169" s="13" t="s">
        <v>1257</v>
      </c>
      <c r="K169" s="13" t="s">
        <v>855</v>
      </c>
      <c r="L169" s="13" t="s">
        <v>1401</v>
      </c>
      <c r="M169" s="13" t="s">
        <v>1626</v>
      </c>
      <c r="N169" s="13" t="s">
        <v>856</v>
      </c>
      <c r="P169" s="13">
        <v>1252.7749703802624</v>
      </c>
      <c r="Q169" s="15"/>
      <c r="R169" s="20">
        <v>41.759165679342082</v>
      </c>
      <c r="T169" s="118">
        <v>3729.0344356126297</v>
      </c>
      <c r="U169" s="118">
        <v>14337.597684930024</v>
      </c>
      <c r="V169" s="20">
        <v>49.334450023857123</v>
      </c>
      <c r="W169" s="20">
        <v>61.22564849608159</v>
      </c>
      <c r="X169" s="20">
        <v>62.516214213436982</v>
      </c>
    </row>
    <row r="170" spans="1:24">
      <c r="A170" s="13" t="s">
        <v>508</v>
      </c>
      <c r="B170" s="13">
        <v>60</v>
      </c>
      <c r="C170" s="13" t="s">
        <v>372</v>
      </c>
      <c r="D170" s="14">
        <v>-5318.7445506571148</v>
      </c>
      <c r="E170" s="17">
        <v>27.56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192.92900982486407</v>
      </c>
      <c r="Q170" s="15"/>
      <c r="R170" s="20">
        <v>6.4309669941621355</v>
      </c>
      <c r="T170" s="118">
        <v>-32.799574803689708</v>
      </c>
      <c r="U170" s="120">
        <v>-5.1222311708639978</v>
      </c>
      <c r="V170" s="20">
        <v>49.621685152474718</v>
      </c>
      <c r="W170" s="20">
        <v>46.100729096294806</v>
      </c>
      <c r="X170" s="20">
        <v>42.990446162408375</v>
      </c>
    </row>
    <row r="171" spans="1:24">
      <c r="A171" s="13" t="s">
        <v>670</v>
      </c>
      <c r="B171" s="13">
        <v>60</v>
      </c>
      <c r="C171" s="13" t="s">
        <v>372</v>
      </c>
      <c r="D171" s="14">
        <v>-60124.141728237249</v>
      </c>
      <c r="E171" s="17">
        <v>118.4</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446.68884735053979</v>
      </c>
      <c r="Q171" s="15"/>
      <c r="R171" s="20">
        <v>14.889628245017994</v>
      </c>
      <c r="T171" s="118">
        <v>16.745350717496876</v>
      </c>
      <c r="U171" s="118"/>
      <c r="V171" s="20">
        <v>42.508569073398256</v>
      </c>
      <c r="W171" s="20">
        <v>48.302668525567576</v>
      </c>
      <c r="X171" s="20"/>
    </row>
    <row r="172" spans="1:24">
      <c r="A172" s="13" t="s">
        <v>171</v>
      </c>
      <c r="B172" s="13">
        <v>60</v>
      </c>
      <c r="C172" s="13" t="s">
        <v>372</v>
      </c>
      <c r="D172" s="14">
        <v>-46813.532261278538</v>
      </c>
      <c r="E172" s="17">
        <v>65.5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358.25809456712739</v>
      </c>
      <c r="Q172" s="15"/>
      <c r="R172" s="20">
        <v>11.941936485570913</v>
      </c>
      <c r="T172" s="118">
        <v>19.111752718523576</v>
      </c>
      <c r="U172" s="118">
        <v>192.34584271284021</v>
      </c>
      <c r="V172" s="20">
        <v>45.9249315759564</v>
      </c>
      <c r="W172" s="20">
        <v>44.960558027841905</v>
      </c>
      <c r="X172" s="20">
        <v>61.683889340351904</v>
      </c>
    </row>
    <row r="173" spans="1:24">
      <c r="A173" s="13" t="s">
        <v>253</v>
      </c>
      <c r="B173" s="13">
        <v>60</v>
      </c>
      <c r="C173" s="13" t="s">
        <v>372</v>
      </c>
      <c r="D173" s="14">
        <v>1982.7784169549645</v>
      </c>
      <c r="E173" s="17">
        <v>21.6</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1706.3453596223385</v>
      </c>
      <c r="Q173" s="15"/>
      <c r="R173" s="20">
        <v>56.878178654077949</v>
      </c>
      <c r="T173" s="118">
        <v>0.700519114944953</v>
      </c>
      <c r="U173" s="118">
        <v>23.330628283215447</v>
      </c>
      <c r="V173" s="20">
        <v>46.633212391239091</v>
      </c>
      <c r="W173" s="20">
        <v>61.727322890026905</v>
      </c>
      <c r="X173" s="20">
        <v>59.624705458051508</v>
      </c>
    </row>
    <row r="174" spans="1:24">
      <c r="A174" s="13" t="s">
        <v>361</v>
      </c>
      <c r="B174" s="13">
        <v>60</v>
      </c>
      <c r="C174" s="13" t="s">
        <v>372</v>
      </c>
      <c r="D174" s="14">
        <v>-104.72268588962663</v>
      </c>
      <c r="E174" s="17">
        <v>22.14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481.19289932874716</v>
      </c>
      <c r="Q174" s="15"/>
      <c r="R174" s="20">
        <v>16.039763310958239</v>
      </c>
      <c r="T174" s="118">
        <v>-15.990652966995285</v>
      </c>
      <c r="U174" s="120">
        <v>-5.0346269921048403</v>
      </c>
      <c r="V174" s="20">
        <v>31.572850172125872</v>
      </c>
      <c r="W174" s="20">
        <v>51.423091336271057</v>
      </c>
      <c r="X174" s="20">
        <v>45.535149068614452</v>
      </c>
    </row>
    <row r="175" spans="1:24">
      <c r="A175" s="13" t="s">
        <v>701</v>
      </c>
      <c r="B175" s="13">
        <v>60</v>
      </c>
      <c r="C175" s="13" t="s">
        <v>372</v>
      </c>
      <c r="D175" s="13">
        <v>-81737.906885909979</v>
      </c>
      <c r="E175" s="17">
        <v>2196</v>
      </c>
      <c r="F175" s="13" t="s">
        <v>699</v>
      </c>
      <c r="G175" s="13" t="s">
        <v>1084</v>
      </c>
      <c r="H175" s="13" t="s">
        <v>1633</v>
      </c>
      <c r="I175" s="13" t="s">
        <v>1085</v>
      </c>
      <c r="J175" s="13" t="s">
        <v>1086</v>
      </c>
      <c r="K175" s="13" t="s">
        <v>858</v>
      </c>
      <c r="L175" s="13" t="s">
        <v>1094</v>
      </c>
      <c r="M175" s="13" t="s">
        <v>1634</v>
      </c>
      <c r="N175" s="13" t="s">
        <v>859</v>
      </c>
      <c r="P175" s="13">
        <v>1359.6426819509561</v>
      </c>
      <c r="Q175" s="15"/>
      <c r="R175" s="20">
        <v>45.32142273169854</v>
      </c>
      <c r="T175" s="118">
        <v>-1426.820780661858</v>
      </c>
      <c r="U175" s="118"/>
      <c r="V175" s="20">
        <v>29.946622558748714</v>
      </c>
      <c r="W175" s="20">
        <v>68.112280032366215</v>
      </c>
      <c r="X175" s="20">
        <v>58.419610603015023</v>
      </c>
    </row>
    <row r="176" spans="1:24">
      <c r="A176" s="13" t="s">
        <v>673</v>
      </c>
      <c r="B176" s="13">
        <v>60</v>
      </c>
      <c r="C176" s="13" t="s">
        <v>372</v>
      </c>
      <c r="D176" s="14">
        <v>10370.373649046627</v>
      </c>
      <c r="E176" s="17">
        <v>122.1</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2614.5972571131069</v>
      </c>
      <c r="Q176" s="15"/>
      <c r="R176" s="20">
        <v>87.153241903770237</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1140.2753132757848</v>
      </c>
      <c r="Q177" s="15"/>
      <c r="R177" s="20">
        <v>38.009177109192827</v>
      </c>
      <c r="T177" s="118">
        <v>2.3299481421379209</v>
      </c>
      <c r="U177" s="120">
        <v>4.6278239613651895</v>
      </c>
      <c r="V177" s="20">
        <v>52.515887326245313</v>
      </c>
      <c r="W177" s="20">
        <v>46.461345060872681</v>
      </c>
      <c r="X177" s="20">
        <v>61.919267620246508</v>
      </c>
    </row>
    <row r="178" spans="1:24">
      <c r="A178" s="13" t="s">
        <v>552</v>
      </c>
      <c r="B178" s="13">
        <v>60</v>
      </c>
      <c r="C178" s="13" t="s">
        <v>372</v>
      </c>
      <c r="D178" s="14">
        <v>6245.8384687530706</v>
      </c>
      <c r="E178" s="17">
        <v>22.14</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1884.0062620246254</v>
      </c>
      <c r="Q178" s="15"/>
      <c r="R178" s="20">
        <v>62.800208734154175</v>
      </c>
      <c r="T178" s="118">
        <v>10.274796890153794</v>
      </c>
      <c r="U178" s="118"/>
      <c r="V178" s="20">
        <v>59.195075003775322</v>
      </c>
      <c r="W178" s="20">
        <v>49.580064926182239</v>
      </c>
      <c r="X178" s="20">
        <v>57.336354867477468</v>
      </c>
    </row>
    <row r="179" spans="1:24">
      <c r="A179" s="13" t="s">
        <v>319</v>
      </c>
      <c r="B179" s="13">
        <v>60</v>
      </c>
      <c r="C179" s="13" t="s">
        <v>372</v>
      </c>
      <c r="D179" s="14">
        <v>-221.77724750319427</v>
      </c>
      <c r="E179" s="17">
        <v>12.95</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692.45812648176411</v>
      </c>
      <c r="Q179" s="15"/>
      <c r="R179" s="20">
        <v>23.081937549392137</v>
      </c>
      <c r="T179" s="118">
        <v>-8.9582727840227605</v>
      </c>
      <c r="U179" s="120">
        <v>-1.8426914888576107</v>
      </c>
      <c r="V179" s="20">
        <v>38.788185958746936</v>
      </c>
      <c r="W179" s="20">
        <v>44.728801968468886</v>
      </c>
      <c r="X179" s="20">
        <v>45.686495159322931</v>
      </c>
    </row>
    <row r="180" spans="1:24">
      <c r="A180" s="13" t="s">
        <v>22</v>
      </c>
      <c r="B180" s="13">
        <v>60</v>
      </c>
      <c r="C180" s="13" t="s">
        <v>372</v>
      </c>
      <c r="D180" s="14">
        <v>-842.16934388889445</v>
      </c>
      <c r="E180" s="17">
        <v>7.55</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1424.3422846445026</v>
      </c>
      <c r="Q180" s="15"/>
      <c r="R180" s="20">
        <v>47.478076154816755</v>
      </c>
      <c r="T180" s="118">
        <v>-4.8735532536616244</v>
      </c>
      <c r="U180" s="120">
        <v>4.5627272775728578</v>
      </c>
      <c r="V180" s="20">
        <v>31.992789851260234</v>
      </c>
      <c r="W180" s="20">
        <v>51.188157754021461</v>
      </c>
      <c r="X180" s="20">
        <v>49.721477814874959</v>
      </c>
    </row>
    <row r="181" spans="1:24">
      <c r="A181" s="13" t="s">
        <v>479</v>
      </c>
      <c r="B181" s="13">
        <v>60</v>
      </c>
      <c r="C181" s="13" t="s">
        <v>372</v>
      </c>
      <c r="D181" s="14">
        <v>16.692367427992849</v>
      </c>
      <c r="E181" s="17">
        <v>79.95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1505.9035596712906</v>
      </c>
      <c r="Q181" s="15"/>
      <c r="R181" s="20">
        <v>50.196785322376357</v>
      </c>
      <c r="T181" s="118">
        <v>45.763110330331074</v>
      </c>
      <c r="U181" s="118"/>
      <c r="V181" s="20">
        <v>41.993783631944922</v>
      </c>
      <c r="W181" s="20">
        <v>36.916375911558177</v>
      </c>
      <c r="X181" s="20">
        <v>62.758549358816865</v>
      </c>
    </row>
    <row r="182" spans="1:24">
      <c r="A182" s="13" t="s">
        <v>249</v>
      </c>
      <c r="B182" s="13">
        <v>60</v>
      </c>
      <c r="C182" s="13" t="s">
        <v>372</v>
      </c>
      <c r="D182" s="14">
        <v>2257.6624227724551</v>
      </c>
      <c r="E182" s="17">
        <v>70.45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602.26197603024707</v>
      </c>
      <c r="Q182" s="15"/>
      <c r="R182" s="20">
        <v>20.075399201008235</v>
      </c>
      <c r="T182" s="118">
        <v>-92.187972696529101</v>
      </c>
      <c r="U182" s="118">
        <v>95.390071766607463</v>
      </c>
      <c r="V182" s="20">
        <v>44.018661306003224</v>
      </c>
      <c r="W182" s="20">
        <v>79.519364290898679</v>
      </c>
      <c r="X182" s="20">
        <v>50.372548791162565</v>
      </c>
    </row>
    <row r="183" spans="1:24">
      <c r="A183" s="13" t="s">
        <v>702</v>
      </c>
      <c r="B183" s="13">
        <v>60</v>
      </c>
      <c r="C183" s="13" t="s">
        <v>372</v>
      </c>
      <c r="D183" s="14">
        <v>-8335.4000983631231</v>
      </c>
      <c r="E183" s="17">
        <v>33.5</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461.37702480376475</v>
      </c>
      <c r="Q183" s="15"/>
      <c r="R183" s="20">
        <v>15.379234160125492</v>
      </c>
      <c r="T183" s="118">
        <v>7.7170034322566039</v>
      </c>
      <c r="U183" s="118"/>
      <c r="V183" s="20">
        <v>40.347486789442641</v>
      </c>
      <c r="W183" s="20">
        <v>51.879193356098959</v>
      </c>
      <c r="X183" s="20"/>
    </row>
    <row r="184" spans="1:24">
      <c r="A184" s="13" t="s">
        <v>141</v>
      </c>
      <c r="B184" s="13">
        <v>60</v>
      </c>
      <c r="C184" s="13" t="s">
        <v>372</v>
      </c>
      <c r="D184" s="14">
        <v>-37687.704146607073</v>
      </c>
      <c r="E184" s="17">
        <v>300.5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431.73800818529583</v>
      </c>
      <c r="Q184" s="15"/>
      <c r="R184" s="20">
        <v>14.39126693950986</v>
      </c>
      <c r="T184" s="118">
        <v>-60.548463244971344</v>
      </c>
      <c r="U184" s="118">
        <v>354.93207205449323</v>
      </c>
      <c r="V184" s="20">
        <v>45.923378605160977</v>
      </c>
      <c r="W184" s="20">
        <v>58.492385103974023</v>
      </c>
      <c r="X184" s="20">
        <v>57.404484283479519</v>
      </c>
    </row>
    <row r="185" spans="1:24">
      <c r="A185" s="13" t="s">
        <v>88</v>
      </c>
      <c r="B185" s="13">
        <v>60</v>
      </c>
      <c r="C185" s="13" t="s">
        <v>372</v>
      </c>
      <c r="D185" s="14">
        <v>-1436.3386433608127</v>
      </c>
      <c r="E185" s="17">
        <v>17.66</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818.26673003679809</v>
      </c>
      <c r="Q185" s="15"/>
      <c r="R185" s="20">
        <v>27.275557667893271</v>
      </c>
      <c r="T185" s="118">
        <v>13.558038845038105</v>
      </c>
      <c r="U185" s="118">
        <v>36.269861898416806</v>
      </c>
      <c r="V185" s="20">
        <v>51.81355882467345</v>
      </c>
      <c r="W185" s="20">
        <v>48.493167170357147</v>
      </c>
      <c r="X185" s="20">
        <v>68.69747471387609</v>
      </c>
    </row>
    <row r="186" spans="1:24">
      <c r="A186" s="13" t="s">
        <v>98</v>
      </c>
      <c r="B186" s="13">
        <v>60</v>
      </c>
      <c r="C186" s="13" t="s">
        <v>372</v>
      </c>
      <c r="D186" s="14">
        <v>-342.09441763174198</v>
      </c>
      <c r="E186" s="17">
        <v>35.42</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1168.8604221601133</v>
      </c>
      <c r="Q186" s="15"/>
      <c r="R186" s="20">
        <v>38.962014072003775</v>
      </c>
      <c r="T186" s="118">
        <v>4.5259619849268518</v>
      </c>
      <c r="U186" s="118">
        <v>45.7067091276285</v>
      </c>
      <c r="V186" s="20">
        <v>63.832728040569421</v>
      </c>
      <c r="W186" s="20">
        <v>60.214226822155787</v>
      </c>
      <c r="X186" s="20">
        <v>63.870634730858903</v>
      </c>
    </row>
    <row r="187" spans="1:24">
      <c r="A187" s="13" t="s">
        <v>674</v>
      </c>
      <c r="B187" s="13">
        <v>60</v>
      </c>
      <c r="C187" s="13" t="s">
        <v>372</v>
      </c>
      <c r="D187" s="14">
        <v>-1956.5053741724014</v>
      </c>
      <c r="E187" s="17">
        <v>16.88</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954.8396149476614</v>
      </c>
      <c r="Q187" s="16" t="s">
        <v>2252</v>
      </c>
      <c r="R187" s="20">
        <v>31.827987164922046</v>
      </c>
      <c r="T187" s="120">
        <v>22.091978436610624</v>
      </c>
      <c r="U187" s="118"/>
      <c r="V187" s="20">
        <v>65.229027468143741</v>
      </c>
      <c r="W187" s="20">
        <v>72.514052590247388</v>
      </c>
      <c r="X187" s="20">
        <v>63.78667960493555</v>
      </c>
    </row>
    <row r="188" spans="1:24">
      <c r="A188" s="13" t="s">
        <v>190</v>
      </c>
      <c r="B188" s="13">
        <v>60</v>
      </c>
      <c r="C188" s="13" t="s">
        <v>372</v>
      </c>
      <c r="D188" s="13">
        <v>-1180607.3421555902</v>
      </c>
      <c r="E188" s="17">
        <v>4810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180.03838933696096</v>
      </c>
      <c r="Q188" s="15"/>
      <c r="R188" s="20">
        <v>6.0012796445653658</v>
      </c>
      <c r="T188" s="118">
        <v>-5243.6945267678948</v>
      </c>
      <c r="U188" s="120">
        <v>-8961.6562881205209</v>
      </c>
      <c r="V188" s="20">
        <v>37.686388106612135</v>
      </c>
      <c r="W188" s="20">
        <v>49.412264544196503</v>
      </c>
      <c r="X188" s="20">
        <v>38.683234195091472</v>
      </c>
    </row>
    <row r="189" spans="1:24">
      <c r="A189" s="13" t="s">
        <v>634</v>
      </c>
      <c r="B189" s="13">
        <v>60</v>
      </c>
      <c r="C189" s="13" t="s">
        <v>372</v>
      </c>
      <c r="D189" s="13">
        <v>-6614.3260453693738</v>
      </c>
      <c r="E189" s="17">
        <v>24.96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483.33056067386906</v>
      </c>
      <c r="Q189" s="15"/>
      <c r="R189" s="20">
        <v>16.111018689128969</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1299.838019745333</v>
      </c>
      <c r="Q190" s="15"/>
      <c r="R190" s="20">
        <v>43.327933991511102</v>
      </c>
      <c r="T190" s="118">
        <v>13.474391849969933</v>
      </c>
      <c r="U190" s="118">
        <v>34.452222556774821</v>
      </c>
      <c r="V190" s="20">
        <v>44.534557762156005</v>
      </c>
      <c r="W190" s="20">
        <v>38.763618029644221</v>
      </c>
      <c r="X190" s="20">
        <v>78.390119946706605</v>
      </c>
    </row>
    <row r="191" spans="1:24">
      <c r="A191" s="13" t="s">
        <v>10</v>
      </c>
      <c r="B191" s="13">
        <v>60</v>
      </c>
      <c r="C191" s="13" t="s">
        <v>372</v>
      </c>
      <c r="D191" s="14">
        <v>28320.576363999095</v>
      </c>
      <c r="E191" s="17">
        <v>105.6</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1127.0240614334439</v>
      </c>
      <c r="Q191" s="15"/>
      <c r="R191" s="20">
        <v>37.567468714448133</v>
      </c>
      <c r="T191" s="118">
        <v>-52.880726679644283</v>
      </c>
      <c r="U191" s="118">
        <v>114.30543359517941</v>
      </c>
      <c r="V191" s="20">
        <v>39.559912824153109</v>
      </c>
      <c r="W191" s="20">
        <v>49.760804637970431</v>
      </c>
      <c r="X191" s="20">
        <v>53.834103226991871</v>
      </c>
    </row>
    <row r="192" spans="1:24">
      <c r="A192" s="13" t="s">
        <v>41</v>
      </c>
      <c r="B192" s="13">
        <v>60</v>
      </c>
      <c r="C192" s="13" t="s">
        <v>372</v>
      </c>
      <c r="D192" s="14">
        <v>5886.746028583545</v>
      </c>
      <c r="E192" s="17">
        <v>35.9</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1374.5461886924295</v>
      </c>
      <c r="Q192" s="15"/>
      <c r="R192" s="20">
        <v>45.81820628974765</v>
      </c>
      <c r="T192" s="118">
        <v>0.93907911350513018</v>
      </c>
      <c r="U192" s="118">
        <v>41.411462644260588</v>
      </c>
      <c r="V192" s="20">
        <v>40.697355345868644</v>
      </c>
      <c r="W192" s="20">
        <v>75.415955054720314</v>
      </c>
      <c r="X192" s="20">
        <v>58.132220504705522</v>
      </c>
    </row>
    <row r="193" spans="1:24">
      <c r="A193" s="13" t="s">
        <v>157</v>
      </c>
      <c r="B193" s="13">
        <v>60</v>
      </c>
      <c r="C193" s="13" t="s">
        <v>372</v>
      </c>
      <c r="D193" s="13">
        <v>-179.53711938813566</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425.34489324853865</v>
      </c>
      <c r="Q193" s="15"/>
      <c r="R193" s="20">
        <v>14.178163108284622</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45.8</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2417.2809328914013</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586.42457827024805</v>
      </c>
      <c r="Q195" s="15"/>
      <c r="R195" s="20">
        <v>19.547485942341602</v>
      </c>
      <c r="T195" s="118">
        <v>-13.930314527314636</v>
      </c>
      <c r="U195" s="118">
        <v>21.99076349862775</v>
      </c>
      <c r="V195" s="20">
        <v>35.659537423304414</v>
      </c>
      <c r="W195" s="20">
        <v>64.609339612742687</v>
      </c>
      <c r="X195" s="20">
        <v>52.374804365902818</v>
      </c>
    </row>
    <row r="196" spans="1:24">
      <c r="A196" s="13" t="s">
        <v>436</v>
      </c>
      <c r="B196" s="13">
        <v>60</v>
      </c>
      <c r="C196" s="13" t="s">
        <v>372</v>
      </c>
      <c r="D196" s="14">
        <v>-28514.862484640347</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-2182.1239486953114</v>
      </c>
      <c r="E197" s="17">
        <v>4.74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209.15112177127872</v>
      </c>
      <c r="Q197" s="16" t="s">
        <v>2220</v>
      </c>
      <c r="R197" s="20">
        <v>6.971704059042624</v>
      </c>
      <c r="T197" s="118">
        <v>-5.5854080796922645</v>
      </c>
      <c r="U197" s="118"/>
      <c r="V197" s="20">
        <v>31.937629111832386</v>
      </c>
      <c r="W197" s="20">
        <v>49.602175955209702</v>
      </c>
      <c r="X197" s="20">
        <v>35.278576926105302</v>
      </c>
    </row>
    <row r="198" spans="1:24">
      <c r="A198" s="13" t="s">
        <v>455</v>
      </c>
      <c r="B198" s="13">
        <v>60</v>
      </c>
      <c r="C198" s="13" t="s">
        <v>372</v>
      </c>
      <c r="D198" s="14">
        <v>-1316.8988277604487</v>
      </c>
      <c r="E198" s="17">
        <v>5.59</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360.57872874205577</v>
      </c>
      <c r="Q198" s="15"/>
      <c r="R198" s="20">
        <v>12.019290958068526</v>
      </c>
      <c r="T198" s="118">
        <v>-1.1366370014731064</v>
      </c>
      <c r="U198" s="120">
        <v>-2.7284941827199116</v>
      </c>
      <c r="V198" s="20">
        <v>38.413589730554655</v>
      </c>
      <c r="W198" s="20">
        <v>47.264003166276446</v>
      </c>
      <c r="X198" s="20">
        <v>46.356400556125642</v>
      </c>
    </row>
    <row r="199" spans="1:24">
      <c r="A199" s="13" t="s">
        <v>175</v>
      </c>
      <c r="B199" s="13">
        <v>60</v>
      </c>
      <c r="C199" s="13" t="s">
        <v>372</v>
      </c>
      <c r="D199" s="14">
        <v>-8888.3396758643939</v>
      </c>
      <c r="E199" s="17">
        <v>26.28</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262.43686671409563</v>
      </c>
      <c r="Q199" s="15"/>
      <c r="R199" s="20">
        <v>8.7478955571365216</v>
      </c>
      <c r="T199" s="118">
        <v>-22.887116456819747</v>
      </c>
      <c r="U199" s="120">
        <v>-2.4234210125855782</v>
      </c>
      <c r="V199" s="20">
        <v>25.611071353556365</v>
      </c>
      <c r="W199" s="20">
        <v>27.238019248423935</v>
      </c>
      <c r="X199" s="20">
        <v>44.905461036185791</v>
      </c>
    </row>
    <row r="200" spans="1:24">
      <c r="A200" s="13" t="s">
        <v>86</v>
      </c>
      <c r="B200" s="13">
        <v>60</v>
      </c>
      <c r="C200" s="13" t="s">
        <v>372</v>
      </c>
      <c r="D200" s="14">
        <v>-13000.948313004645</v>
      </c>
      <c r="E200" s="17">
        <v>13.37</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399.54521804401702</v>
      </c>
      <c r="Q200" s="15"/>
      <c r="R200" s="20">
        <v>13.318173934800567</v>
      </c>
      <c r="T200" s="118">
        <v>-47.299120234386294</v>
      </c>
      <c r="U200" s="120">
        <v>-8.5481268391272636</v>
      </c>
      <c r="V200" s="20">
        <v>36.549136894420265</v>
      </c>
      <c r="W200" s="20">
        <v>36.581677127636453</v>
      </c>
      <c r="X200" s="20">
        <v>43.875619161859746</v>
      </c>
    </row>
    <row r="201" spans="1:24">
      <c r="A201" s="13" t="s">
        <v>394</v>
      </c>
      <c r="B201" s="13">
        <v>60</v>
      </c>
      <c r="C201" s="13" t="s">
        <v>372</v>
      </c>
      <c r="D201" s="14">
        <v>-23103.11627945822</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229.04379707646814</v>
      </c>
      <c r="Q201" s="15"/>
      <c r="R201" s="20">
        <v>7.6347932358822712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74.55</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1343.8895701298393</v>
      </c>
      <c r="E203" s="17">
        <v>16.97</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1364.5972109230554</v>
      </c>
      <c r="Q203" s="15"/>
      <c r="R203" s="20">
        <v>45.486573697435183</v>
      </c>
      <c r="T203" s="118">
        <v>15.437322404515292</v>
      </c>
      <c r="U203" s="118"/>
      <c r="V203" s="20">
        <v>67.525434936830962</v>
      </c>
      <c r="W203" s="20">
        <v>46.819045355137646</v>
      </c>
      <c r="X203" s="20">
        <v>55.663432571170574</v>
      </c>
    </row>
    <row r="204" spans="1:24">
      <c r="A204" s="13" t="s">
        <v>486</v>
      </c>
      <c r="B204" s="13">
        <v>60</v>
      </c>
      <c r="C204" s="13" t="s">
        <v>372</v>
      </c>
      <c r="D204" s="14">
        <v>2989.8102513635295</v>
      </c>
      <c r="E204" s="17">
        <v>10.34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2841.3199842187096</v>
      </c>
      <c r="Q204" s="15"/>
      <c r="R204" s="20">
        <v>94.710666140623658</v>
      </c>
      <c r="T204" s="118">
        <v>-4.1960944768172759</v>
      </c>
      <c r="U204" s="118">
        <v>17.523546525347726</v>
      </c>
      <c r="V204" s="20">
        <v>34.686694252986477</v>
      </c>
      <c r="W204" s="20">
        <v>49.802292131862444</v>
      </c>
      <c r="X204" s="20">
        <v>55.603321422919514</v>
      </c>
    </row>
    <row r="205" spans="1:24">
      <c r="A205" s="13" t="s">
        <v>218</v>
      </c>
      <c r="B205" s="13">
        <v>60</v>
      </c>
      <c r="C205" s="13" t="s">
        <v>372</v>
      </c>
      <c r="D205" s="14">
        <v>13256.348940548434</v>
      </c>
      <c r="E205" s="17">
        <v>113.7</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2066.0042634662113</v>
      </c>
      <c r="Q205" s="15"/>
      <c r="R205" s="20">
        <v>68.866808782207045</v>
      </c>
      <c r="T205" s="118">
        <v>34.151581781676015</v>
      </c>
      <c r="U205" s="118">
        <v>161.04883245779504</v>
      </c>
      <c r="V205" s="20">
        <v>53.940256199100091</v>
      </c>
      <c r="W205" s="20">
        <v>33.651818904839388</v>
      </c>
      <c r="X205" s="20">
        <v>67.753946147631567</v>
      </c>
    </row>
    <row r="206" spans="1:24">
      <c r="A206" s="13" t="s">
        <v>395</v>
      </c>
      <c r="B206" s="13">
        <v>60</v>
      </c>
      <c r="C206" s="13" t="s">
        <v>372</v>
      </c>
      <c r="D206" s="14">
        <v>-1275.658389417913</v>
      </c>
      <c r="E206" s="17">
        <v>86.65</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890.80197388393242</v>
      </c>
      <c r="Q206" s="15"/>
      <c r="R206" s="20">
        <v>29.693399129464414</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-2215.3816268564606</v>
      </c>
      <c r="E208" s="17">
        <v>4.72</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101.8667870233548</v>
      </c>
      <c r="Q208" s="16" t="s">
        <v>2257</v>
      </c>
      <c r="R208" s="20">
        <v>3.3955595674451602</v>
      </c>
      <c r="T208" s="118">
        <v>-49.692007303815956</v>
      </c>
      <c r="U208" s="118">
        <v>11.506711382043342</v>
      </c>
      <c r="V208" s="20">
        <v>32.252885893109024</v>
      </c>
      <c r="W208" s="20">
        <v>41.060429223374683</v>
      </c>
      <c r="X208" s="20">
        <v>42.201277937366399</v>
      </c>
    </row>
    <row r="209" spans="1:24">
      <c r="A209" s="13" t="s">
        <v>532</v>
      </c>
      <c r="B209" s="13">
        <v>60</v>
      </c>
      <c r="C209" s="13" t="s">
        <v>372</v>
      </c>
      <c r="D209" s="13">
        <v>-1238.1820309997593</v>
      </c>
      <c r="E209" s="17">
        <v>4.17</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83.854759792999531</v>
      </c>
      <c r="Q209" s="16" t="s">
        <v>2383</v>
      </c>
      <c r="R209" s="20">
        <v>2.7951586597666509</v>
      </c>
      <c r="T209" s="118">
        <v>-6.8696399977934419E-2</v>
      </c>
      <c r="U209" s="118"/>
      <c r="V209" s="20">
        <v>45.132655573578724</v>
      </c>
      <c r="W209" s="20">
        <v>44.940107369948585</v>
      </c>
      <c r="X209" s="20">
        <v>46.75722664283078</v>
      </c>
    </row>
    <row r="210" spans="1:24">
      <c r="A210" s="13" t="s">
        <v>167</v>
      </c>
      <c r="B210" s="13">
        <v>60</v>
      </c>
      <c r="C210" s="13" t="s">
        <v>372</v>
      </c>
      <c r="D210" s="14">
        <v>357.71883427295313</v>
      </c>
      <c r="E210" s="17">
        <v>5.6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780.08097240694815</v>
      </c>
      <c r="Q210" s="15"/>
      <c r="R210" s="20">
        <v>26.002699080231604</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-38388.466770676358</v>
      </c>
      <c r="E211" s="17">
        <v>143.69999999999999</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150.71475320728899</v>
      </c>
      <c r="Q211" s="15"/>
      <c r="R211" s="20">
        <v>5.0238251069096327</v>
      </c>
      <c r="T211" s="118">
        <v>-149.68051698919027</v>
      </c>
      <c r="U211" s="120">
        <v>-22.524757041077237</v>
      </c>
      <c r="V211" s="20">
        <v>34.716068342472553</v>
      </c>
      <c r="W211" s="20">
        <v>36.003132876102242</v>
      </c>
      <c r="X211" s="20">
        <v>43.408676487220028</v>
      </c>
    </row>
    <row r="212" spans="1:24">
      <c r="A212" s="13" t="s">
        <v>202</v>
      </c>
      <c r="B212" s="13">
        <v>60</v>
      </c>
      <c r="C212" s="13" t="s">
        <v>372</v>
      </c>
      <c r="D212" s="14">
        <v>-15760.314568349258</v>
      </c>
      <c r="E212" s="17">
        <v>42.72</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64.033578176990275</v>
      </c>
      <c r="Q212" s="15"/>
      <c r="R212" s="20">
        <v>2.1344526058996758</v>
      </c>
      <c r="T212" s="118">
        <v>-58.196281202352154</v>
      </c>
      <c r="U212" s="120">
        <v>-118.14202620922231</v>
      </c>
      <c r="V212" s="20">
        <v>38.237522155393421</v>
      </c>
      <c r="W212" s="20">
        <v>53.803297636729603</v>
      </c>
      <c r="X212" s="20">
        <v>36.809757928310859</v>
      </c>
    </row>
    <row r="213" spans="1:24">
      <c r="A213" s="13" t="s">
        <v>206</v>
      </c>
      <c r="B213" s="13">
        <v>60</v>
      </c>
      <c r="C213" s="13" t="s">
        <v>372</v>
      </c>
      <c r="D213" s="14">
        <v>-7224.744540589114</v>
      </c>
      <c r="E213" s="17">
        <v>36.5</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923.37543481443811</v>
      </c>
      <c r="Q213" s="15"/>
      <c r="R213" s="20">
        <v>30.779181160481269</v>
      </c>
      <c r="T213" s="118">
        <v>13.599617991644948</v>
      </c>
      <c r="U213" s="118">
        <v>43.538355203526855</v>
      </c>
      <c r="V213" s="20">
        <v>33.620360788546741</v>
      </c>
      <c r="W213" s="20">
        <v>45.005572979989267</v>
      </c>
      <c r="X213" s="20">
        <v>60.989222201933131</v>
      </c>
    </row>
    <row r="214" spans="1:24">
      <c r="A214" s="13" t="s">
        <v>29</v>
      </c>
      <c r="B214" s="13">
        <v>60</v>
      </c>
      <c r="C214" s="13" t="s">
        <v>372</v>
      </c>
      <c r="D214" s="14">
        <v>-445.61529231177843</v>
      </c>
      <c r="E214" s="17">
        <v>22.7</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757.18062140046163</v>
      </c>
      <c r="Q214" s="15"/>
      <c r="R214" s="20">
        <v>25.239354046682056</v>
      </c>
      <c r="T214" s="118">
        <v>8.1778459747989274</v>
      </c>
      <c r="U214" s="120">
        <v>21.773913538603971</v>
      </c>
      <c r="V214" s="20">
        <v>57.215316389484002</v>
      </c>
      <c r="W214" s="20">
        <v>67.030580528275664</v>
      </c>
      <c r="X214" s="20">
        <v>60.574970349929423</v>
      </c>
    </row>
    <row r="215" spans="1:24">
      <c r="A215" s="13" t="s">
        <v>396</v>
      </c>
      <c r="B215" s="13">
        <v>60</v>
      </c>
      <c r="C215" s="13" t="s">
        <v>372</v>
      </c>
      <c r="D215" s="14">
        <v>-5065.6472927411041</v>
      </c>
      <c r="E215" s="17">
        <v>44.04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1176.9174535197189</v>
      </c>
      <c r="Q215" s="15"/>
      <c r="R215" s="20">
        <v>39.23058178399063</v>
      </c>
      <c r="T215" s="118">
        <v>16.324670979224933</v>
      </c>
      <c r="U215" s="120">
        <v>35.66575689075691</v>
      </c>
      <c r="V215" s="20">
        <v>34.019802456945328</v>
      </c>
      <c r="W215" s="20">
        <v>33.291098475010315</v>
      </c>
      <c r="X215" s="20">
        <v>55.09483771845489</v>
      </c>
    </row>
    <row r="216" spans="1:24">
      <c r="A216" s="13" t="s">
        <v>61</v>
      </c>
      <c r="B216" s="13">
        <v>60</v>
      </c>
      <c r="C216" s="13" t="s">
        <v>372</v>
      </c>
      <c r="D216" s="14">
        <v>-1023.4816109115563</v>
      </c>
      <c r="E216" s="17">
        <v>5.09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730.7787066610872</v>
      </c>
      <c r="Q216" s="15"/>
      <c r="R216" s="20">
        <v>24.35929022203624</v>
      </c>
      <c r="T216" s="118">
        <v>3.5749710854215522</v>
      </c>
      <c r="U216" s="118">
        <v>6.1674378510342986</v>
      </c>
      <c r="V216" s="20">
        <v>51.892099053943497</v>
      </c>
      <c r="W216" s="20">
        <v>60.069957507881817</v>
      </c>
      <c r="X216" s="20">
        <v>60.83847610272764</v>
      </c>
    </row>
    <row r="217" spans="1:24">
      <c r="A217" s="13" t="s">
        <v>210</v>
      </c>
      <c r="B217" s="13">
        <v>60</v>
      </c>
      <c r="C217" s="13" t="s">
        <v>372</v>
      </c>
      <c r="D217" s="14">
        <v>-65.40315124029749</v>
      </c>
      <c r="E217" s="17">
        <v>3.32</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477.22938917601272</v>
      </c>
      <c r="Q217" s="15"/>
      <c r="R217" s="20">
        <v>15.907646305867091</v>
      </c>
      <c r="T217" s="118">
        <v>-6.0320232032478671</v>
      </c>
      <c r="U217" s="120">
        <v>-2.7886159146216549</v>
      </c>
      <c r="V217" s="20">
        <v>39.378184161314728</v>
      </c>
      <c r="W217" s="20">
        <v>48.058450603159848</v>
      </c>
      <c r="X217" s="20">
        <v>43.623737184254857</v>
      </c>
    </row>
    <row r="218" spans="1:24">
      <c r="A218" s="13" t="s">
        <v>311</v>
      </c>
      <c r="B218" s="13">
        <v>60</v>
      </c>
      <c r="C218" s="13" t="s">
        <v>372</v>
      </c>
      <c r="D218" s="14">
        <v>-780.78184960801877</v>
      </c>
      <c r="E218" s="17">
        <v>5.54</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803.7687170548927</v>
      </c>
      <c r="Q218" s="15"/>
      <c r="R218" s="20">
        <v>26.792290568496423</v>
      </c>
      <c r="T218" s="118">
        <v>0.6329092244271628</v>
      </c>
      <c r="U218" s="120">
        <v>-4.1851841088233677</v>
      </c>
      <c r="V218" s="20">
        <v>36.742877077047325</v>
      </c>
      <c r="W218" s="20">
        <v>69.636529143407643</v>
      </c>
      <c r="X218" s="20">
        <v>48.002258300367167</v>
      </c>
    </row>
    <row r="219" spans="1:24">
      <c r="A219" s="13" t="s">
        <v>703</v>
      </c>
      <c r="B219" s="13">
        <v>60</v>
      </c>
      <c r="C219" s="13" t="s">
        <v>372</v>
      </c>
      <c r="D219" s="14">
        <v>4658.5373333441457</v>
      </c>
      <c r="E219" s="17">
        <v>15.5</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2080.2402765623683</v>
      </c>
      <c r="Q219" s="16" t="s">
        <v>2232</v>
      </c>
      <c r="R219" s="20">
        <v>69.341342552078942</v>
      </c>
      <c r="T219" s="120">
        <v>21.237352112458545</v>
      </c>
      <c r="U219" s="118">
        <v>22.668616414962422</v>
      </c>
      <c r="V219" s="20">
        <v>67.787417532506282</v>
      </c>
      <c r="W219" s="20">
        <v>80.138254625024231</v>
      </c>
      <c r="X219" s="20">
        <v>78.395079700443802</v>
      </c>
    </row>
    <row r="220" spans="1:24">
      <c r="A220" s="13" t="s">
        <v>12</v>
      </c>
      <c r="B220" s="13">
        <v>60</v>
      </c>
      <c r="C220" s="13" t="s">
        <v>372</v>
      </c>
      <c r="D220" s="14">
        <v>-2086.2507175561618</v>
      </c>
      <c r="E220" s="17">
        <v>10.14</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109.91765820156306</v>
      </c>
      <c r="Q220" s="15"/>
      <c r="R220" s="20">
        <v>3.6639219400521017</v>
      </c>
      <c r="T220" s="118">
        <v>0.99967136629409481</v>
      </c>
      <c r="U220" s="118">
        <v>13.529230346053183</v>
      </c>
      <c r="V220" s="20">
        <v>81.35236063066958</v>
      </c>
      <c r="W220" s="20">
        <v>87.907931433437057</v>
      </c>
      <c r="X220" s="20">
        <v>55.875715859679325</v>
      </c>
    </row>
    <row r="221" spans="1:24">
      <c r="A221" s="13" t="s">
        <v>704</v>
      </c>
      <c r="B221" s="13">
        <v>60</v>
      </c>
      <c r="C221" s="13" t="s">
        <v>372</v>
      </c>
      <c r="D221" s="14">
        <v>1695.9624654857919</v>
      </c>
      <c r="E221" s="17">
        <v>13.2</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2288.9578763236805</v>
      </c>
      <c r="Q221" s="16" t="s">
        <v>2232</v>
      </c>
      <c r="R221" s="20">
        <v>76.298595877456009</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1298.5397412150999</v>
      </c>
      <c r="Q222" s="15"/>
      <c r="R222" s="20">
        <v>43.284658040503331</v>
      </c>
      <c r="T222" s="120">
        <v>132.25404858530908</v>
      </c>
      <c r="U222" s="118">
        <v>94.609471311061881</v>
      </c>
      <c r="V222" s="20">
        <v>47.245647020757303</v>
      </c>
      <c r="W222" s="20">
        <v>64.101857526054957</v>
      </c>
      <c r="X222" s="20">
        <v>77.923300819940508</v>
      </c>
    </row>
    <row r="223" spans="1:24">
      <c r="A223" s="13" t="s">
        <v>397</v>
      </c>
      <c r="B223" s="13">
        <v>60</v>
      </c>
      <c r="C223" s="13" t="s">
        <v>372</v>
      </c>
      <c r="D223" s="14">
        <v>-488.67799111699475</v>
      </c>
      <c r="E223" s="17">
        <v>3.79</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410.83044244040087</v>
      </c>
      <c r="Q223" s="15"/>
      <c r="R223" s="20">
        <v>13.694348081346696</v>
      </c>
      <c r="T223" s="118">
        <v>-6.3036497946270176</v>
      </c>
      <c r="U223" s="120">
        <v>-16.168463212389</v>
      </c>
      <c r="V223" s="20">
        <v>30.029742729865468</v>
      </c>
      <c r="W223" s="20">
        <v>36.413157515812429</v>
      </c>
      <c r="X223" s="20">
        <v>38.179295014620571</v>
      </c>
    </row>
    <row r="224" spans="1:24">
      <c r="A224" s="13" t="s">
        <v>705</v>
      </c>
      <c r="B224" s="13">
        <v>60</v>
      </c>
      <c r="C224" s="13" t="s">
        <v>372</v>
      </c>
      <c r="D224" s="14">
        <v>-1342.5044923625862</v>
      </c>
      <c r="E224" s="17">
        <v>4.88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203.2973319094684</v>
      </c>
      <c r="Q224" s="16" t="s">
        <v>2232</v>
      </c>
      <c r="R224" s="20">
        <v>6.7765777303156129</v>
      </c>
      <c r="T224" s="118">
        <v>-0.2783491443296171</v>
      </c>
      <c r="U224" s="120">
        <v>5.2318351801341922</v>
      </c>
      <c r="V224" s="20">
        <v>54.520900218160193</v>
      </c>
      <c r="W224" s="20">
        <v>47.27433768848703</v>
      </c>
      <c r="X224" s="20">
        <v>57.186762118159521</v>
      </c>
    </row>
    <row r="225" spans="1:24">
      <c r="A225" s="13" t="s">
        <v>445</v>
      </c>
      <c r="B225" s="13">
        <v>60</v>
      </c>
      <c r="C225" s="13" t="s">
        <v>372</v>
      </c>
      <c r="D225" s="14">
        <v>618.86127719530839</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1231.480768167002</v>
      </c>
      <c r="Q225" s="15"/>
      <c r="R225" s="20">
        <v>41.049358938900063</v>
      </c>
      <c r="T225" s="118">
        <v>-2.9015908020163872</v>
      </c>
      <c r="U225" s="118"/>
      <c r="V225" s="20">
        <v>50.409908778735556</v>
      </c>
      <c r="W225" s="20">
        <v>54.232209523674378</v>
      </c>
      <c r="X225" s="20">
        <v>43.016494882875143</v>
      </c>
    </row>
    <row r="226" spans="1:24">
      <c r="A226" s="13" t="s">
        <v>30</v>
      </c>
      <c r="B226" s="13">
        <v>60</v>
      </c>
      <c r="C226" s="13" t="s">
        <v>372</v>
      </c>
      <c r="D226" s="14">
        <v>-915.22357155506381</v>
      </c>
      <c r="E226" s="17">
        <v>15.43</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973.43652392552826</v>
      </c>
      <c r="Q226" s="15"/>
      <c r="R226" s="20">
        <v>32.447884130850944</v>
      </c>
      <c r="T226" s="118">
        <v>16.902826007450464</v>
      </c>
      <c r="U226" s="120">
        <v>6.5862393421333643</v>
      </c>
      <c r="V226" s="20">
        <v>71.86096724185542</v>
      </c>
      <c r="W226" s="20">
        <v>37.483594873549741</v>
      </c>
      <c r="X226" s="20">
        <v>60.945255657165625</v>
      </c>
    </row>
    <row r="227" spans="1:24">
      <c r="A227" s="13" t="s">
        <v>706</v>
      </c>
      <c r="B227" s="13">
        <v>60</v>
      </c>
      <c r="C227" s="13" t="s">
        <v>372</v>
      </c>
      <c r="D227" s="14">
        <v>7.5305524851021488</v>
      </c>
      <c r="E227" s="17">
        <v>3.1</v>
      </c>
      <c r="F227" s="13" t="s">
        <v>693</v>
      </c>
      <c r="G227" s="13" t="s">
        <v>872</v>
      </c>
      <c r="H227" s="13" t="s">
        <v>1689</v>
      </c>
      <c r="I227" s="13" t="s">
        <v>864</v>
      </c>
      <c r="J227" s="13" t="s">
        <v>873</v>
      </c>
      <c r="K227" s="13" t="s">
        <v>874</v>
      </c>
      <c r="L227" s="13" t="s">
        <v>1185</v>
      </c>
      <c r="M227" s="13" t="s">
        <v>1690</v>
      </c>
      <c r="N227" s="13" t="s">
        <v>497</v>
      </c>
      <c r="O227" s="13">
        <v>22.517969335342844</v>
      </c>
      <c r="P227" s="13">
        <v>740.95312817223385</v>
      </c>
      <c r="Q227" s="16" t="s">
        <v>2384</v>
      </c>
      <c r="R227" s="20">
        <v>24.698437605741127</v>
      </c>
      <c r="T227" s="118">
        <v>-9.9652596987974729</v>
      </c>
      <c r="U227" s="120">
        <v>-183.18880183798714</v>
      </c>
      <c r="V227" s="20">
        <v>53.353880391840313</v>
      </c>
      <c r="W227" s="20">
        <v>43.046543728394347</v>
      </c>
      <c r="X227" s="20">
        <v>34.638182631450604</v>
      </c>
    </row>
    <row r="228" spans="1:24">
      <c r="A228" s="13" t="s">
        <v>707</v>
      </c>
      <c r="B228" s="13">
        <v>60</v>
      </c>
      <c r="C228" s="13" t="s">
        <v>372</v>
      </c>
      <c r="D228" s="14">
        <v>1180.286626052176</v>
      </c>
      <c r="E228" s="17">
        <v>11.29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2099.1231986396156</v>
      </c>
      <c r="Q228" s="15"/>
      <c r="R228" s="20">
        <v>69.970773287987186</v>
      </c>
      <c r="T228" s="118">
        <v>-6.8896949876305236</v>
      </c>
      <c r="U228" s="120">
        <v>6.3312439025100353</v>
      </c>
      <c r="V228" s="20">
        <v>44.268065356822802</v>
      </c>
      <c r="W228" s="20">
        <v>61.333458208935937</v>
      </c>
      <c r="X228" s="20">
        <v>50.687191282857142</v>
      </c>
    </row>
    <row r="229" spans="1:24">
      <c r="A229" s="13" t="s">
        <v>54</v>
      </c>
      <c r="B229" s="13">
        <v>60</v>
      </c>
      <c r="C229" s="13" t="s">
        <v>372</v>
      </c>
      <c r="D229" s="14">
        <v>2604.0534331491472</v>
      </c>
      <c r="E229" s="17">
        <v>287.25</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460.96676948799836</v>
      </c>
      <c r="Q229" s="15"/>
      <c r="R229" s="20">
        <v>15.365558982933278</v>
      </c>
      <c r="T229" s="118">
        <v>-58.685057279776629</v>
      </c>
      <c r="U229" s="120">
        <v>48.197940632948644</v>
      </c>
      <c r="V229" s="20">
        <v>55.441277728774025</v>
      </c>
      <c r="W229" s="20">
        <v>60.592333143065694</v>
      </c>
      <c r="X229" s="20">
        <v>50.52864036121543</v>
      </c>
    </row>
    <row r="230" spans="1:24">
      <c r="A230" s="13" t="s">
        <v>152</v>
      </c>
      <c r="B230" s="13">
        <v>60</v>
      </c>
      <c r="C230" s="13" t="s">
        <v>372</v>
      </c>
      <c r="D230" s="14">
        <v>-807.7062822798631</v>
      </c>
      <c r="E230" s="17">
        <v>4.67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720.99078314954306</v>
      </c>
      <c r="Q230" s="16" t="s">
        <v>2254</v>
      </c>
      <c r="R230" s="20">
        <v>24.033026104984767</v>
      </c>
      <c r="T230" s="118">
        <v>2.0902198021769358</v>
      </c>
      <c r="U230" s="118">
        <v>8.1263283809790785</v>
      </c>
      <c r="V230" s="20">
        <v>42.846069973228907</v>
      </c>
      <c r="W230" s="20">
        <v>54.273469928628671</v>
      </c>
      <c r="X230" s="20">
        <v>65.531737406562314</v>
      </c>
    </row>
    <row r="231" spans="1:24">
      <c r="A231" s="13" t="s">
        <v>328</v>
      </c>
      <c r="B231" s="13">
        <v>60</v>
      </c>
      <c r="C231" s="13" t="s">
        <v>372</v>
      </c>
      <c r="D231" s="14">
        <v>-879.85351669384704</v>
      </c>
      <c r="E231" s="17">
        <v>1.48</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401.01254720372538</v>
      </c>
      <c r="Q231" s="15"/>
      <c r="R231" s="20">
        <v>13.367084906790845</v>
      </c>
      <c r="T231" s="118">
        <v>-4.8155266988448853</v>
      </c>
      <c r="U231" s="120">
        <v>-4.5669714438105924</v>
      </c>
      <c r="V231" s="20">
        <v>17.61399414679363</v>
      </c>
      <c r="W231" s="20">
        <v>43.403814959286464</v>
      </c>
      <c r="X231" s="20">
        <v>35.379603712975303</v>
      </c>
    </row>
    <row r="232" spans="1:24">
      <c r="A232" s="13" t="s">
        <v>467</v>
      </c>
      <c r="B232" s="13">
        <v>60</v>
      </c>
      <c r="C232" s="13" t="s">
        <v>372</v>
      </c>
      <c r="D232" s="14">
        <v>-1458.2476315302983</v>
      </c>
      <c r="E232" s="17">
        <v>107.9</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1202.5803819881332</v>
      </c>
      <c r="Q232" s="15"/>
      <c r="R232" s="20">
        <v>40.086012732937775</v>
      </c>
      <c r="T232" s="120">
        <v>199.5807750102189</v>
      </c>
      <c r="U232" s="118"/>
      <c r="V232" s="20">
        <v>77.143985550113385</v>
      </c>
      <c r="W232" s="20">
        <v>47.916683484229999</v>
      </c>
      <c r="X232" s="20">
        <v>72.032899743859502</v>
      </c>
    </row>
    <row r="233" spans="1:24">
      <c r="A233" s="13" t="s">
        <v>114</v>
      </c>
      <c r="B233" s="13">
        <v>60</v>
      </c>
      <c r="C233" s="13" t="s">
        <v>372</v>
      </c>
      <c r="D233" s="13">
        <v>745.26922106371796</v>
      </c>
      <c r="E233" s="17">
        <v>2.4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922.63115996575527</v>
      </c>
      <c r="Q233" s="16" t="s">
        <v>2219</v>
      </c>
      <c r="R233" s="20">
        <v>30.75437199885851</v>
      </c>
      <c r="T233" s="118">
        <v>-0.69507979560234912</v>
      </c>
      <c r="U233" s="118">
        <v>3.3184335682878929</v>
      </c>
      <c r="V233" s="20">
        <v>59.93176958378119</v>
      </c>
      <c r="W233" s="20">
        <v>43.534911443860523</v>
      </c>
      <c r="X233" s="20">
        <v>54.857787215194946</v>
      </c>
    </row>
    <row r="234" spans="1:24">
      <c r="A234" s="13" t="s">
        <v>761</v>
      </c>
      <c r="B234" s="13">
        <v>60</v>
      </c>
      <c r="C234" s="13" t="s">
        <v>372</v>
      </c>
      <c r="D234" s="14">
        <v>-5828.3244256789858</v>
      </c>
      <c r="E234" s="17">
        <v>31.42</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-10466.75997964499</v>
      </c>
      <c r="E235" s="17">
        <v>75.650000000000006</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420.35565125657064</v>
      </c>
      <c r="Q235" s="15"/>
      <c r="R235" s="20">
        <v>14.011855041885688</v>
      </c>
      <c r="T235" s="118">
        <v>-80.563991080502859</v>
      </c>
      <c r="U235" s="120">
        <v>4.0208475027183965</v>
      </c>
      <c r="V235" s="20">
        <v>43.480769776952869</v>
      </c>
      <c r="W235" s="20">
        <v>60.475501305833511</v>
      </c>
      <c r="X235" s="20">
        <v>43.859124919224456</v>
      </c>
    </row>
    <row r="236" spans="1:24">
      <c r="A236" s="13" t="s">
        <v>471</v>
      </c>
      <c r="B236" s="13">
        <v>60</v>
      </c>
      <c r="C236" s="13" t="s">
        <v>372</v>
      </c>
      <c r="D236" s="14">
        <v>-8752.7991733555591</v>
      </c>
      <c r="E236" s="17">
        <v>7.83</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334.63868515017828</v>
      </c>
      <c r="Q236" s="15"/>
      <c r="R236" s="20">
        <v>11.154622838339275</v>
      </c>
      <c r="T236" s="118">
        <v>-19.567539556025775</v>
      </c>
      <c r="U236" s="118"/>
      <c r="V236" s="20">
        <v>24.590158723515813</v>
      </c>
      <c r="W236" s="20">
        <v>40.77380011761656</v>
      </c>
      <c r="X236" s="20">
        <v>50.839668231866185</v>
      </c>
    </row>
    <row r="237" spans="1:24">
      <c r="A237" s="13" t="s">
        <v>708</v>
      </c>
      <c r="B237" s="13">
        <v>60</v>
      </c>
      <c r="C237" s="13" t="s">
        <v>372</v>
      </c>
      <c r="D237" s="14">
        <v>8886.9944310394549</v>
      </c>
      <c r="E237" s="17">
        <v>131.9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1046.1000840870799</v>
      </c>
      <c r="Q237" s="15"/>
      <c r="R237" s="20">
        <v>34.870002802902668</v>
      </c>
      <c r="T237" s="118">
        <v>-51.663217881033603</v>
      </c>
      <c r="U237" s="120">
        <v>109.90058080416631</v>
      </c>
      <c r="V237" s="20">
        <v>44.751885403553011</v>
      </c>
      <c r="W237" s="20">
        <v>67.027816703112052</v>
      </c>
      <c r="X237" s="20">
        <v>52.463701956798964</v>
      </c>
    </row>
    <row r="238" spans="1:24">
      <c r="A238" s="13" t="s">
        <v>709</v>
      </c>
      <c r="B238" s="13">
        <v>60</v>
      </c>
      <c r="C238" s="13" t="s">
        <v>372</v>
      </c>
      <c r="D238" s="14">
        <v>-926.93399253644066</v>
      </c>
      <c r="E238" s="17">
        <v>26.74</v>
      </c>
      <c r="F238" s="13" t="s">
        <v>699</v>
      </c>
      <c r="G238" s="13" t="s">
        <v>1013</v>
      </c>
      <c r="H238" s="13" t="s">
        <v>1701</v>
      </c>
      <c r="I238" s="13" t="s">
        <v>793</v>
      </c>
      <c r="J238" s="13" t="s">
        <v>1014</v>
      </c>
      <c r="K238" s="13" t="s">
        <v>876</v>
      </c>
      <c r="L238" s="13" t="s">
        <v>1702</v>
      </c>
      <c r="M238" s="13" t="s">
        <v>1703</v>
      </c>
      <c r="N238" s="13" t="s">
        <v>877</v>
      </c>
      <c r="P238" s="13">
        <v>522.77589546433057</v>
      </c>
      <c r="Q238" s="15"/>
      <c r="R238" s="20">
        <v>17.425863182144351</v>
      </c>
      <c r="T238" s="118">
        <v>-10.878887859043864</v>
      </c>
      <c r="U238" s="120">
        <v>23.527713687157039</v>
      </c>
      <c r="V238" s="20">
        <v>36.017139360182661</v>
      </c>
      <c r="W238" s="20">
        <v>50.186525576819825</v>
      </c>
      <c r="X238" s="20">
        <v>52.48723126441336</v>
      </c>
    </row>
    <row r="239" spans="1:24">
      <c r="A239" s="13" t="s">
        <v>765</v>
      </c>
      <c r="B239" s="13">
        <v>60</v>
      </c>
      <c r="C239" s="13" t="s">
        <v>372</v>
      </c>
      <c r="D239" s="14">
        <v>-15885.912744752204</v>
      </c>
      <c r="E239" s="17">
        <v>285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497.83991886072482</v>
      </c>
      <c r="Q239" s="15"/>
      <c r="R239" s="20">
        <v>16.59466396202416</v>
      </c>
      <c r="T239" s="118">
        <v>-117.87035851119128</v>
      </c>
      <c r="U239" s="118">
        <v>575.45724313516132</v>
      </c>
      <c r="V239" s="20">
        <v>54.342211201116932</v>
      </c>
      <c r="W239" s="20">
        <v>75.742626819178241</v>
      </c>
      <c r="X239" s="20">
        <v>64.631172386800017</v>
      </c>
    </row>
    <row r="240" spans="1:24">
      <c r="A240" s="13" t="s">
        <v>398</v>
      </c>
      <c r="B240" s="13">
        <v>60</v>
      </c>
      <c r="C240" s="13" t="s">
        <v>372</v>
      </c>
      <c r="D240" s="14">
        <v>-1745.3580617252751</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-402.69375614592207</v>
      </c>
      <c r="E241" s="17">
        <v>27.62</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743.49499527080741</v>
      </c>
      <c r="Q241" s="15"/>
      <c r="R241" s="20">
        <v>24.783166509026913</v>
      </c>
      <c r="T241" s="118">
        <v>-12.968014824330432</v>
      </c>
      <c r="U241" s="120">
        <v>18.576038362399601</v>
      </c>
      <c r="V241" s="20">
        <v>32.770731893536208</v>
      </c>
      <c r="W241" s="20">
        <v>65.087417360739423</v>
      </c>
      <c r="X241" s="20">
        <v>50.75089471153629</v>
      </c>
    </row>
    <row r="242" spans="1:24">
      <c r="A242" s="13" t="s">
        <v>244</v>
      </c>
      <c r="B242" s="13">
        <v>60</v>
      </c>
      <c r="C242" s="13" t="s">
        <v>372</v>
      </c>
      <c r="D242" s="14">
        <v>4438.6570372145507</v>
      </c>
      <c r="E242" s="17">
        <v>11.04</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2093.5706869734749</v>
      </c>
      <c r="Q242" s="15"/>
      <c r="R242" s="20">
        <v>69.785689565782505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10.3</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-1543.5437425096588</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312.64584875203042</v>
      </c>
      <c r="Q244" s="15"/>
      <c r="R244" s="20">
        <v>10.421528291734347</v>
      </c>
      <c r="T244" s="118">
        <v>-12.744794175417162</v>
      </c>
      <c r="U244" s="120">
        <v>4.8408191816957657</v>
      </c>
      <c r="V244" s="20">
        <v>27.509756008489777</v>
      </c>
      <c r="W244" s="20">
        <v>44.901197843584768</v>
      </c>
      <c r="X244" s="20">
        <v>43.894930510864256</v>
      </c>
    </row>
    <row r="245" spans="1:24">
      <c r="A245" s="13" t="s">
        <v>55</v>
      </c>
      <c r="B245" s="13">
        <v>60</v>
      </c>
      <c r="C245" s="13" t="s">
        <v>372</v>
      </c>
      <c r="D245" s="14">
        <v>-9981.2458587199872</v>
      </c>
      <c r="E245" s="17">
        <v>35.94</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832.38291864873713</v>
      </c>
      <c r="Q245" s="15"/>
      <c r="R245" s="20">
        <v>27.746097288291239</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1334.5950271313466</v>
      </c>
      <c r="Q246" s="15"/>
      <c r="R246" s="20">
        <v>44.486500904378218</v>
      </c>
      <c r="T246" s="120">
        <v>82.413549690136847</v>
      </c>
      <c r="U246" s="120">
        <v>62.940141289670279</v>
      </c>
      <c r="V246" s="20">
        <v>53.931463838019951</v>
      </c>
      <c r="W246" s="20">
        <v>52.977144780788436</v>
      </c>
      <c r="X246" s="20">
        <v>66.95249069589002</v>
      </c>
    </row>
    <row r="247" spans="1:24">
      <c r="A247" s="13" t="s">
        <v>487</v>
      </c>
      <c r="B247" s="13">
        <v>60</v>
      </c>
      <c r="C247" s="13" t="s">
        <v>372</v>
      </c>
      <c r="D247" s="14">
        <v>27058.713651158683</v>
      </c>
      <c r="E247" s="17">
        <v>67.25</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1291.227883022548</v>
      </c>
      <c r="Q247" s="15"/>
      <c r="R247" s="20">
        <v>43.04092943408493</v>
      </c>
      <c r="T247" s="118">
        <v>-20.323302677377058</v>
      </c>
      <c r="U247" s="118"/>
      <c r="V247" s="20">
        <v>63.75576199863044</v>
      </c>
      <c r="W247" s="20">
        <v>50.020644437678712</v>
      </c>
      <c r="X247" s="20">
        <v>50.552742972015011</v>
      </c>
    </row>
    <row r="248" spans="1:24">
      <c r="A248" s="13" t="s">
        <v>710</v>
      </c>
      <c r="B248" s="13">
        <v>60</v>
      </c>
      <c r="C248" s="13" t="s">
        <v>372</v>
      </c>
      <c r="D248" s="14">
        <v>-3028.0953951155175</v>
      </c>
      <c r="E248" s="17">
        <v>11.32</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-3207.3344843571049</v>
      </c>
      <c r="E249" s="17">
        <v>51.25</v>
      </c>
      <c r="F249" s="13" t="s">
        <v>695</v>
      </c>
      <c r="G249" s="13" t="s">
        <v>1015</v>
      </c>
      <c r="H249" s="13" t="s">
        <v>1717</v>
      </c>
      <c r="I249" s="13" t="s">
        <v>883</v>
      </c>
      <c r="J249" s="13" t="s">
        <v>1016</v>
      </c>
      <c r="K249" s="13" t="s">
        <v>880</v>
      </c>
      <c r="L249" s="13" t="s">
        <v>1552</v>
      </c>
      <c r="M249" s="13" t="s">
        <v>1718</v>
      </c>
      <c r="N249" s="13" t="s">
        <v>881</v>
      </c>
      <c r="P249" s="13">
        <v>298.46295665658471</v>
      </c>
      <c r="Q249" s="15"/>
      <c r="R249" s="20">
        <v>9.9487652218861573</v>
      </c>
      <c r="T249" s="118">
        <v>-64.960561520635878</v>
      </c>
      <c r="U249" s="120">
        <v>35.305340678674284</v>
      </c>
      <c r="V249" s="20">
        <v>32.836201620404353</v>
      </c>
      <c r="W249" s="20">
        <v>41.150801268390936</v>
      </c>
      <c r="X249" s="20">
        <v>44.4008385405768</v>
      </c>
    </row>
    <row r="250" spans="1:24">
      <c r="A250" s="13" t="s">
        <v>635</v>
      </c>
      <c r="B250" s="13">
        <v>60</v>
      </c>
      <c r="C250" s="13" t="s">
        <v>372</v>
      </c>
      <c r="D250" s="14">
        <v>-3096.3750533462076</v>
      </c>
      <c r="E250" s="17">
        <v>156.9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372.4899891504927</v>
      </c>
      <c r="Q250" s="15"/>
      <c r="R250" s="20">
        <v>12.41633297168309</v>
      </c>
      <c r="T250" s="118">
        <v>-26.535772130964972</v>
      </c>
      <c r="U250" s="118"/>
      <c r="V250" s="20">
        <v>59.825418133852239</v>
      </c>
      <c r="W250" s="20">
        <v>60.062269133817793</v>
      </c>
      <c r="X250" s="20">
        <v>53.670727304082135</v>
      </c>
    </row>
    <row r="251" spans="1:24">
      <c r="A251" s="13" t="s">
        <v>131</v>
      </c>
      <c r="B251" s="13">
        <v>60</v>
      </c>
      <c r="C251" s="13" t="s">
        <v>372</v>
      </c>
      <c r="D251" s="14">
        <v>46.059283129635809</v>
      </c>
      <c r="E251" s="17">
        <v>2.99</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580.92207526520838</v>
      </c>
      <c r="Q251" s="15"/>
      <c r="R251" s="20">
        <v>19.364069175506945</v>
      </c>
      <c r="T251" s="118">
        <v>-4.2690165871530494</v>
      </c>
      <c r="U251" s="120">
        <v>-0.10212115238920738</v>
      </c>
      <c r="V251" s="20">
        <v>35.557662142424334</v>
      </c>
      <c r="W251" s="20">
        <v>55.154989258175853</v>
      </c>
      <c r="X251" s="20">
        <v>42.3945753853871</v>
      </c>
    </row>
    <row r="252" spans="1:24">
      <c r="A252" s="13" t="s">
        <v>248</v>
      </c>
      <c r="B252" s="13">
        <v>60</v>
      </c>
      <c r="C252" s="13" t="s">
        <v>372</v>
      </c>
      <c r="D252" s="14">
        <v>-1245.3226127265182</v>
      </c>
      <c r="E252" s="17">
        <v>16.71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1372.6876820353687</v>
      </c>
      <c r="Q252" s="15"/>
      <c r="R252" s="20">
        <v>45.756256067845619</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-3581.5649040164035</v>
      </c>
      <c r="E254" s="17">
        <v>45</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1233.387692991962</v>
      </c>
      <c r="Q254" s="16" t="s">
        <v>2385</v>
      </c>
      <c r="R254" s="20">
        <v>41.112923099732065</v>
      </c>
      <c r="T254" s="120">
        <v>51.490681661444668</v>
      </c>
      <c r="U254" s="118">
        <v>105.12397540791781</v>
      </c>
      <c r="V254" s="20">
        <v>54.940758386938313</v>
      </c>
      <c r="W254" s="20">
        <v>51.320404591752848</v>
      </c>
      <c r="X254" s="20">
        <v>97.30986680662788</v>
      </c>
    </row>
    <row r="255" spans="1:24">
      <c r="A255" s="13" t="s">
        <v>456</v>
      </c>
      <c r="B255" s="13">
        <v>60</v>
      </c>
      <c r="C255" s="13" t="s">
        <v>372</v>
      </c>
      <c r="D255" s="14">
        <v>-14430.408065744941</v>
      </c>
      <c r="E255" s="17">
        <v>16.989999999999998</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135.9938194609401</v>
      </c>
      <c r="Q255" s="15"/>
      <c r="R255" s="20">
        <v>4.5331273153646698</v>
      </c>
      <c r="T255" s="118">
        <v>-1.1345535787341987</v>
      </c>
      <c r="U255" s="120">
        <v>-0.27228746662842696</v>
      </c>
      <c r="V255" s="20">
        <v>40.859994008120921</v>
      </c>
      <c r="W255" s="20">
        <v>43.936378391264391</v>
      </c>
      <c r="X255" s="20">
        <v>49.522295786572336</v>
      </c>
    </row>
    <row r="256" spans="1:24">
      <c r="A256" s="13" t="s">
        <v>113</v>
      </c>
      <c r="B256" s="13">
        <v>60</v>
      </c>
      <c r="C256" s="13" t="s">
        <v>372</v>
      </c>
      <c r="D256" s="14">
        <v>-17584.138518476495</v>
      </c>
      <c r="E256" s="17">
        <v>292</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451.49037000190469</v>
      </c>
      <c r="Q256" s="15"/>
      <c r="R256" s="20">
        <v>15.04967900006349</v>
      </c>
      <c r="T256" s="118">
        <v>-238.33851821801147</v>
      </c>
      <c r="U256" s="120">
        <v>-19.064500181695507</v>
      </c>
      <c r="V256" s="20">
        <v>31.626371818318809</v>
      </c>
      <c r="W256" s="20">
        <v>64.4214787388117</v>
      </c>
      <c r="X256" s="20">
        <v>43.037618044776515</v>
      </c>
    </row>
    <row r="257" spans="1:24">
      <c r="A257" s="13" t="s">
        <v>260</v>
      </c>
      <c r="B257" s="13">
        <v>60</v>
      </c>
      <c r="C257" s="13" t="s">
        <v>372</v>
      </c>
      <c r="D257" s="14">
        <v>-244.93240049389797</v>
      </c>
      <c r="E257" s="17">
        <v>2.63</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290.65611967560392</v>
      </c>
      <c r="Q257" s="16" t="s">
        <v>2234</v>
      </c>
      <c r="R257" s="20">
        <v>9.6885373225201299</v>
      </c>
      <c r="T257" s="118">
        <v>-1.2152613468517481</v>
      </c>
      <c r="U257" s="120">
        <v>-0.89467322035177599</v>
      </c>
      <c r="V257" s="20">
        <v>42.333523813544119</v>
      </c>
      <c r="W257" s="20">
        <v>46.755964262658409</v>
      </c>
      <c r="X257" s="20">
        <v>45.017923868921805</v>
      </c>
    </row>
    <row r="258" spans="1:24">
      <c r="A258" s="13" t="s">
        <v>437</v>
      </c>
      <c r="B258" s="13">
        <v>60</v>
      </c>
      <c r="C258" s="13" t="s">
        <v>372</v>
      </c>
      <c r="D258" s="14">
        <v>-4429.7028498006339</v>
      </c>
      <c r="E258" s="17">
        <v>21.74</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848.656459784037</v>
      </c>
      <c r="Q258" s="15"/>
      <c r="R258" s="20">
        <v>28.288548659467899</v>
      </c>
      <c r="T258" s="118">
        <v>19.500238717224327</v>
      </c>
      <c r="U258" s="120">
        <v>7.1956649986326227</v>
      </c>
      <c r="V258" s="20">
        <v>62.563561884464995</v>
      </c>
      <c r="W258" s="20">
        <v>27.775190614006465</v>
      </c>
      <c r="X258" s="20">
        <v>57.530344795928748</v>
      </c>
    </row>
    <row r="259" spans="1:24">
      <c r="A259" s="13" t="s">
        <v>713</v>
      </c>
      <c r="B259" s="13">
        <v>60</v>
      </c>
      <c r="C259" s="13" t="s">
        <v>372</v>
      </c>
      <c r="D259" s="14">
        <v>-7625.2989299408473</v>
      </c>
      <c r="E259" s="17">
        <v>11.65</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587.68711188462146</v>
      </c>
      <c r="Q259" s="15"/>
      <c r="R259" s="20">
        <v>19.589570396154048</v>
      </c>
      <c r="T259" s="118">
        <v>-11.78558286840623</v>
      </c>
      <c r="U259" s="118">
        <v>21.148005360302431</v>
      </c>
      <c r="V259" s="20">
        <v>39.263224317190222</v>
      </c>
      <c r="W259" s="20">
        <v>54.491534945547521</v>
      </c>
      <c r="X259" s="20">
        <v>54.3303627039801</v>
      </c>
    </row>
    <row r="260" spans="1:24">
      <c r="A260" s="13" t="s">
        <v>337</v>
      </c>
      <c r="B260" s="13">
        <v>60</v>
      </c>
      <c r="C260" s="13" t="s">
        <v>372</v>
      </c>
      <c r="D260" s="14">
        <v>-83140.685892687994</v>
      </c>
      <c r="E260" s="17">
        <v>301.75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574.99649928281758</v>
      </c>
      <c r="Q260" s="15"/>
      <c r="R260" s="20">
        <v>19.166549976093918</v>
      </c>
      <c r="T260" s="118">
        <v>150.58582512342696</v>
      </c>
      <c r="U260" s="118">
        <v>514.64296627938836</v>
      </c>
      <c r="V260" s="20">
        <v>61.804928534951785</v>
      </c>
      <c r="W260" s="20">
        <v>56.559875185526202</v>
      </c>
      <c r="X260" s="20">
        <v>63.893130486009483</v>
      </c>
    </row>
    <row r="261" spans="1:24">
      <c r="A261" s="13" t="s">
        <v>553</v>
      </c>
      <c r="B261" s="13">
        <v>60</v>
      </c>
      <c r="C261" s="13" t="s">
        <v>372</v>
      </c>
      <c r="D261" s="14">
        <v>-87283.936622247886</v>
      </c>
      <c r="E261" s="17">
        <v>187.5</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199.46416699787935</v>
      </c>
      <c r="Q261" s="15"/>
      <c r="R261" s="20">
        <v>6.6488055665959784</v>
      </c>
      <c r="T261" s="118">
        <v>-100.4973096258243</v>
      </c>
      <c r="U261" s="118"/>
      <c r="V261" s="20">
        <v>45.690943602352</v>
      </c>
      <c r="W261" s="20">
        <v>21.51580431917078</v>
      </c>
      <c r="X261" s="20">
        <v>51.826628437481276</v>
      </c>
    </row>
    <row r="262" spans="1:24">
      <c r="A262" s="13" t="s">
        <v>122</v>
      </c>
      <c r="B262" s="13">
        <v>60</v>
      </c>
      <c r="C262" s="13" t="s">
        <v>372</v>
      </c>
      <c r="D262" s="14">
        <v>114.12399293364572</v>
      </c>
      <c r="E262" s="17">
        <v>12.85</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1339.056722855498</v>
      </c>
      <c r="Q262" s="15"/>
      <c r="R262" s="20">
        <v>44.635224095183268</v>
      </c>
      <c r="T262" s="118">
        <v>5.8503815737106279</v>
      </c>
      <c r="U262" s="120">
        <v>11.804342002453136</v>
      </c>
      <c r="V262" s="20">
        <v>50.520798069738227</v>
      </c>
      <c r="W262" s="20">
        <v>36.386811519099595</v>
      </c>
      <c r="X262" s="20">
        <v>65.177566544072704</v>
      </c>
    </row>
    <row r="263" spans="1:24">
      <c r="A263" s="13" t="s">
        <v>438</v>
      </c>
      <c r="B263" s="13">
        <v>60</v>
      </c>
      <c r="C263" s="13" t="s">
        <v>372</v>
      </c>
      <c r="D263" s="14">
        <v>-1468.0505932935794</v>
      </c>
      <c r="E263" s="17">
        <v>4.49</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128082.21976499567</v>
      </c>
      <c r="E265" s="17">
        <v>482.5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1836.195318817016</v>
      </c>
      <c r="Q265" s="15"/>
      <c r="R265" s="20">
        <v>61.206510627233868</v>
      </c>
      <c r="T265" s="118">
        <v>-169.92643753327513</v>
      </c>
      <c r="U265" s="118">
        <v>666.10021715461357</v>
      </c>
      <c r="V265" s="20">
        <v>45.264548870010039</v>
      </c>
      <c r="W265" s="20">
        <v>48.153890240912759</v>
      </c>
      <c r="X265" s="20">
        <v>57.13270823054188</v>
      </c>
    </row>
    <row r="266" spans="1:24">
      <c r="A266" s="13" t="s">
        <v>550</v>
      </c>
      <c r="B266" s="13">
        <v>60</v>
      </c>
      <c r="C266" s="13" t="s">
        <v>372</v>
      </c>
      <c r="D266" s="13">
        <v>-919081.49868510012</v>
      </c>
      <c r="E266" s="17">
        <v>1384</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-5155.8230202585873</v>
      </c>
      <c r="E267" s="17">
        <v>22.02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217.06278035529772</v>
      </c>
      <c r="Q267" s="15"/>
      <c r="R267" s="20">
        <v>7.2354260118432574</v>
      </c>
      <c r="T267" s="118">
        <v>-11.774523403389985</v>
      </c>
      <c r="U267" s="120">
        <v>5.1384968758206995</v>
      </c>
      <c r="V267" s="20">
        <v>34.913267557283476</v>
      </c>
      <c r="W267" s="20">
        <v>23.101955572004265</v>
      </c>
      <c r="X267" s="20">
        <v>46.751033230331416</v>
      </c>
    </row>
    <row r="268" spans="1:24">
      <c r="A268" s="13" t="s">
        <v>346</v>
      </c>
      <c r="B268" s="13">
        <v>60</v>
      </c>
      <c r="C268" s="13" t="s">
        <v>372</v>
      </c>
      <c r="D268" s="14">
        <v>-16682.588507370965</v>
      </c>
      <c r="E268" s="17">
        <v>52.65</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15.312024812486891</v>
      </c>
      <c r="Q268" s="15"/>
      <c r="R268" s="20">
        <v>0.51040082708289636</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2097.4948171253495</v>
      </c>
      <c r="Q269" s="15"/>
      <c r="R269" s="20">
        <v>69.916493904178324</v>
      </c>
      <c r="T269" s="118">
        <v>-36.468318489140827</v>
      </c>
      <c r="U269" s="118">
        <v>58.40437926500389</v>
      </c>
      <c r="V269" s="20">
        <v>24.690839711503543</v>
      </c>
      <c r="W269" s="20">
        <v>56.016243971355088</v>
      </c>
      <c r="X269" s="20">
        <v>53.398358349203818</v>
      </c>
    </row>
    <row r="270" spans="1:24">
      <c r="A270" s="13" t="s">
        <v>716</v>
      </c>
      <c r="B270" s="13">
        <v>60</v>
      </c>
      <c r="C270" s="13" t="s">
        <v>372</v>
      </c>
      <c r="D270" s="14">
        <v>-1692.5868066382677</v>
      </c>
      <c r="E270" s="17">
        <v>12.98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484.18015063985769</v>
      </c>
      <c r="Q270" s="15"/>
      <c r="R270" s="20">
        <v>16.139338354661923</v>
      </c>
      <c r="T270" s="118">
        <v>-19.970970656604887</v>
      </c>
      <c r="U270" s="120">
        <v>-0.21398398639499661</v>
      </c>
      <c r="V270" s="20">
        <v>30.383122467475918</v>
      </c>
      <c r="W270" s="20">
        <v>62.368470053205115</v>
      </c>
      <c r="X270" s="20">
        <v>42.466271400309239</v>
      </c>
    </row>
    <row r="271" spans="1:24">
      <c r="A271" s="13" t="s">
        <v>483</v>
      </c>
      <c r="B271" s="13">
        <v>60</v>
      </c>
      <c r="C271" s="13" t="s">
        <v>372</v>
      </c>
      <c r="D271" s="14">
        <v>40797.547813443911</v>
      </c>
      <c r="E271" s="17">
        <v>59.1</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2107.5316152582227</v>
      </c>
      <c r="Q271" s="15"/>
      <c r="R271" s="20">
        <v>70.25105384194076</v>
      </c>
      <c r="T271" s="118">
        <v>16.481636642610908</v>
      </c>
      <c r="U271" s="118"/>
      <c r="V271" s="20">
        <v>40.670903085639225</v>
      </c>
      <c r="W271" s="20">
        <v>30.946986289234179</v>
      </c>
      <c r="X271" s="20">
        <v>48.915057364399473</v>
      </c>
    </row>
    <row r="272" spans="1:24">
      <c r="A272" s="13" t="s">
        <v>186</v>
      </c>
      <c r="B272" s="13">
        <v>60</v>
      </c>
      <c r="C272" s="13" t="s">
        <v>372</v>
      </c>
      <c r="D272" s="14">
        <v>-441.16995893507038</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305.05857715560205</v>
      </c>
      <c r="Q272" s="15"/>
      <c r="R272" s="20">
        <v>10.168619238520069</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-882.78306206996501</v>
      </c>
      <c r="E274" s="17">
        <v>2.61</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267.01438280857877</v>
      </c>
      <c r="Q274" s="15"/>
      <c r="R274" s="20">
        <v>8.9004794269526251</v>
      </c>
      <c r="T274" s="118">
        <v>-2.8020213180938081</v>
      </c>
      <c r="U274" s="120">
        <v>-19.382628236604717</v>
      </c>
      <c r="V274" s="20">
        <v>34.337796419565251</v>
      </c>
      <c r="W274" s="20">
        <v>48.193326363478128</v>
      </c>
      <c r="X274" s="20">
        <v>34.942935801425712</v>
      </c>
    </row>
    <row r="275" spans="1:24">
      <c r="A275" s="13" t="s">
        <v>400</v>
      </c>
      <c r="B275" s="13">
        <v>60</v>
      </c>
      <c r="C275" s="13" t="s">
        <v>372</v>
      </c>
      <c r="D275" s="14">
        <v>5595.2858547234464</v>
      </c>
      <c r="E275" s="17">
        <v>13.2</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1734.2559881154368</v>
      </c>
      <c r="Q275" s="15"/>
      <c r="R275" s="20">
        <v>57.808532937181226</v>
      </c>
      <c r="T275" s="118">
        <v>-7.0932496375954557</v>
      </c>
      <c r="U275" s="120">
        <v>-13.812320694710571</v>
      </c>
      <c r="V275" s="20">
        <v>46.043195132211167</v>
      </c>
      <c r="W275" s="20">
        <v>63.569375588777326</v>
      </c>
      <c r="X275" s="20">
        <v>46.16547246766703</v>
      </c>
    </row>
    <row r="276" spans="1:24">
      <c r="A276" s="13" t="s">
        <v>231</v>
      </c>
      <c r="B276" s="13">
        <v>60</v>
      </c>
      <c r="C276" s="13" t="s">
        <v>372</v>
      </c>
      <c r="D276" s="14">
        <v>-1501.18323936705</v>
      </c>
      <c r="E276" s="17">
        <v>4.4800000000000004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1550.0821742550445</v>
      </c>
      <c r="Q276" s="15"/>
      <c r="R276" s="20">
        <v>51.66940580850148</v>
      </c>
      <c r="T276" s="118">
        <v>-3.6678556093392078</v>
      </c>
      <c r="U276" s="118">
        <v>7.4637136784293467</v>
      </c>
      <c r="V276" s="20">
        <v>27.028299479615118</v>
      </c>
      <c r="W276" s="20">
        <v>57.616760895062392</v>
      </c>
      <c r="X276" s="20">
        <v>55.722027678971926</v>
      </c>
    </row>
    <row r="277" spans="1:24">
      <c r="A277" s="13" t="s">
        <v>543</v>
      </c>
      <c r="B277" s="13">
        <v>60</v>
      </c>
      <c r="C277" s="13" t="s">
        <v>372</v>
      </c>
      <c r="D277" s="14">
        <v>-7642.5565322533375</v>
      </c>
      <c r="E277" s="17">
        <v>56.9</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-13758.702133048075</v>
      </c>
      <c r="E278" s="17">
        <v>90.8</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740.22288128189587</v>
      </c>
      <c r="Q278" s="15"/>
      <c r="R278" s="20">
        <v>24.674096042729861</v>
      </c>
      <c r="T278" s="118">
        <v>34.965684860005837</v>
      </c>
      <c r="U278" s="118"/>
      <c r="V278" s="20">
        <v>39.858495865873415</v>
      </c>
      <c r="W278" s="20">
        <v>21.209100661567664</v>
      </c>
      <c r="X278" s="20">
        <v>53.670578326870192</v>
      </c>
    </row>
    <row r="279" spans="1:24">
      <c r="A279" s="13" t="s">
        <v>401</v>
      </c>
      <c r="B279" s="13">
        <v>60</v>
      </c>
      <c r="C279" s="13" t="s">
        <v>372</v>
      </c>
      <c r="D279" s="14">
        <v>-6657.4838827245485</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171.58521100184109</v>
      </c>
      <c r="Q279" s="15"/>
      <c r="R279" s="20">
        <v>5.7195070333947031</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477.70322896920896</v>
      </c>
      <c r="Q280" s="15"/>
      <c r="R280" s="20">
        <v>15.9234409656403</v>
      </c>
      <c r="T280" s="118">
        <v>-3.0884787928550805</v>
      </c>
      <c r="U280" s="118">
        <v>2.7699765391620224</v>
      </c>
      <c r="V280" s="20">
        <v>38.159807498666382</v>
      </c>
      <c r="W280" s="20">
        <v>41.313085950628853</v>
      </c>
      <c r="X280" s="20">
        <v>49.06281807521593</v>
      </c>
    </row>
    <row r="281" spans="1:24">
      <c r="A281" s="13" t="s">
        <v>298</v>
      </c>
      <c r="B281" s="13">
        <v>60</v>
      </c>
      <c r="C281" s="13" t="s">
        <v>372</v>
      </c>
      <c r="D281" s="14">
        <v>799.94567248369287</v>
      </c>
      <c r="E281" s="17">
        <v>3.87</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2136.1426202459375</v>
      </c>
      <c r="Q281" s="15"/>
      <c r="R281" s="20">
        <v>71.204754008197909</v>
      </c>
      <c r="T281" s="118">
        <v>0.66828249232897097</v>
      </c>
      <c r="U281" s="120">
        <v>-0.83845962310909794</v>
      </c>
      <c r="V281" s="20">
        <v>49.154679157291788</v>
      </c>
      <c r="W281" s="20">
        <v>53.178037968943414</v>
      </c>
      <c r="X281" s="20">
        <v>50.117397032669729</v>
      </c>
    </row>
    <row r="282" spans="1:24">
      <c r="A282" s="13" t="s">
        <v>116</v>
      </c>
      <c r="B282" s="13">
        <v>60</v>
      </c>
      <c r="C282" s="13" t="s">
        <v>372</v>
      </c>
      <c r="D282" s="13">
        <v>375.71599536783572</v>
      </c>
      <c r="E282" s="17">
        <v>7.21</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1374.5903075800109</v>
      </c>
      <c r="Q282" s="15"/>
      <c r="R282" s="20">
        <v>45.819676919333695</v>
      </c>
      <c r="T282" s="118">
        <v>4.0992595824313671</v>
      </c>
      <c r="U282" s="120">
        <v>6.8022903479731589</v>
      </c>
      <c r="V282" s="20">
        <v>57.42910154895042</v>
      </c>
      <c r="W282" s="20">
        <v>62.089743047818388</v>
      </c>
      <c r="X282" s="20">
        <v>57.713188143071164</v>
      </c>
    </row>
    <row r="283" spans="1:24">
      <c r="A283" s="13" t="s">
        <v>717</v>
      </c>
      <c r="B283" s="13">
        <v>60</v>
      </c>
      <c r="C283" s="13" t="s">
        <v>372</v>
      </c>
      <c r="D283" s="14">
        <v>-5986.0900958349812</v>
      </c>
      <c r="E283" s="17">
        <v>19.03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861.17506815800971</v>
      </c>
      <c r="Q283" s="15"/>
      <c r="R283" s="20">
        <v>28.705835605266991</v>
      </c>
      <c r="T283" s="118">
        <v>16.993883215225019</v>
      </c>
      <c r="U283" s="118">
        <v>22.038327735732217</v>
      </c>
      <c r="V283" s="20">
        <v>48.974347523767328</v>
      </c>
      <c r="W283" s="20">
        <v>64.813538854902546</v>
      </c>
      <c r="X283" s="20">
        <v>62.052695312911773</v>
      </c>
    </row>
    <row r="284" spans="1:24">
      <c r="A284" s="13" t="s">
        <v>469</v>
      </c>
      <c r="B284" s="13">
        <v>60</v>
      </c>
      <c r="C284" s="13" t="s">
        <v>372</v>
      </c>
      <c r="D284" s="14">
        <v>-3417.8000996510696</v>
      </c>
      <c r="E284" s="17">
        <v>3.75</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734.78317641789772</v>
      </c>
      <c r="Q284" s="15"/>
      <c r="R284" s="20">
        <v>24.492772547263257</v>
      </c>
      <c r="T284" s="118">
        <v>4.3658036930927402</v>
      </c>
      <c r="U284" s="118">
        <v>6.8917832112552313</v>
      </c>
      <c r="V284" s="20">
        <v>44.362439760118697</v>
      </c>
      <c r="W284" s="20">
        <v>42.815553475321856</v>
      </c>
      <c r="X284" s="20">
        <v>61.676686667285026</v>
      </c>
    </row>
    <row r="285" spans="1:24">
      <c r="A285" s="13" t="s">
        <v>300</v>
      </c>
      <c r="B285" s="13">
        <v>60</v>
      </c>
      <c r="C285" s="13" t="s">
        <v>372</v>
      </c>
      <c r="D285" s="14">
        <v>-2622.9450125209032</v>
      </c>
      <c r="E285" s="17">
        <v>2.91</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507.25653654733395</v>
      </c>
      <c r="Q285" s="15"/>
      <c r="R285" s="20">
        <v>16.908551218244465</v>
      </c>
      <c r="T285" s="118">
        <v>-3.1473838525676712</v>
      </c>
      <c r="U285" s="120">
        <v>0.77328657687423696</v>
      </c>
      <c r="V285" s="20">
        <v>33.603784445512098</v>
      </c>
      <c r="W285" s="20">
        <v>29.12315585118106</v>
      </c>
      <c r="X285" s="20">
        <v>47.072899905602114</v>
      </c>
    </row>
    <row r="286" spans="1:24">
      <c r="A286" s="13" t="s">
        <v>133</v>
      </c>
      <c r="B286" s="13">
        <v>60</v>
      </c>
      <c r="C286" s="13" t="s">
        <v>372</v>
      </c>
      <c r="D286" s="14">
        <v>114715.06461191694</v>
      </c>
      <c r="E286" s="17">
        <v>212.7</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-11515.989369832268</v>
      </c>
      <c r="E287" s="17">
        <v>51.4</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74.425369525386031</v>
      </c>
      <c r="Q287" s="15"/>
      <c r="R287" s="20">
        <v>2.4808456508462009</v>
      </c>
      <c r="T287" s="118">
        <v>-86.998968454048295</v>
      </c>
      <c r="U287" s="118">
        <v>100.7327419942078</v>
      </c>
      <c r="V287" s="20">
        <v>38.061825350811887</v>
      </c>
      <c r="W287" s="20">
        <v>72.67781752883451</v>
      </c>
      <c r="X287" s="20">
        <v>51.946498324346869</v>
      </c>
    </row>
    <row r="288" spans="1:24">
      <c r="A288" s="13" t="s">
        <v>56</v>
      </c>
      <c r="B288" s="13">
        <v>60</v>
      </c>
      <c r="C288" s="13" t="s">
        <v>372</v>
      </c>
      <c r="D288" s="13">
        <v>-116.4294716487646</v>
      </c>
      <c r="E288" s="17">
        <v>1.96</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309.20203457123961</v>
      </c>
      <c r="Q288" s="15"/>
      <c r="R288" s="20">
        <v>10.306734485707986</v>
      </c>
      <c r="T288" s="118">
        <v>-1.1265021986292822</v>
      </c>
      <c r="U288" s="120">
        <v>-0.61134515350251828</v>
      </c>
      <c r="V288" s="20">
        <v>43.088329246914292</v>
      </c>
      <c r="W288" s="20">
        <v>38.815626350197284</v>
      </c>
      <c r="X288" s="20">
        <v>45.49205544511517</v>
      </c>
    </row>
    <row r="289" spans="1:24">
      <c r="A289" s="13" t="s">
        <v>83</v>
      </c>
      <c r="B289" s="13">
        <v>60</v>
      </c>
      <c r="C289" s="13" t="s">
        <v>372</v>
      </c>
      <c r="D289" s="14">
        <v>-125.81523637686499</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556.16426557890316</v>
      </c>
      <c r="Q289" s="15"/>
      <c r="R289" s="20">
        <v>18.538808852630105</v>
      </c>
      <c r="T289" s="118">
        <v>-1.5949405241503678</v>
      </c>
      <c r="U289" s="120">
        <v>-0.10698716752375104</v>
      </c>
      <c r="V289" s="20">
        <v>24.500558276256299</v>
      </c>
      <c r="W289" s="20">
        <v>51.490018606968668</v>
      </c>
      <c r="X289" s="20">
        <v>41.877007407151517</v>
      </c>
    </row>
    <row r="290" spans="1:24">
      <c r="A290" s="13" t="s">
        <v>142</v>
      </c>
      <c r="B290" s="13">
        <v>60</v>
      </c>
      <c r="C290" s="13" t="s">
        <v>372</v>
      </c>
      <c r="D290" s="14">
        <v>-98.470599889728391</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837.06503655075346</v>
      </c>
      <c r="Q290" s="16" t="s">
        <v>2203</v>
      </c>
      <c r="R290" s="20">
        <v>27.902167885025115</v>
      </c>
      <c r="T290" s="118">
        <v>-4.3073628372069495</v>
      </c>
      <c r="U290" s="120">
        <v>-1.2238322853128225</v>
      </c>
      <c r="V290" s="20">
        <v>32.125808403131131</v>
      </c>
      <c r="W290" s="20">
        <v>56.379153129512424</v>
      </c>
      <c r="X290" s="20">
        <v>39.407242085220794</v>
      </c>
    </row>
    <row r="291" spans="1:24">
      <c r="A291" s="13" t="s">
        <v>403</v>
      </c>
      <c r="B291" s="13">
        <v>60</v>
      </c>
      <c r="C291" s="13" t="s">
        <v>372</v>
      </c>
      <c r="D291" s="14">
        <v>-176.92203914078331</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508.94252268286408</v>
      </c>
      <c r="Q291" s="15"/>
      <c r="R291" s="20">
        <v>16.964750756095469</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-1101.3116402745381</v>
      </c>
      <c r="E293" s="17">
        <v>2.2200000000000002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80.216264979694117</v>
      </c>
      <c r="Q293" s="15"/>
      <c r="R293" s="20">
        <v>2.6738754993231373</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2033.2608669270303</v>
      </c>
      <c r="Q294" s="15"/>
      <c r="R294" s="20">
        <v>67.77536223090101</v>
      </c>
      <c r="T294" s="118">
        <v>0.45248885298567743</v>
      </c>
      <c r="U294" s="120">
        <v>9.5889574743187289</v>
      </c>
      <c r="V294" s="20">
        <v>36.910562219130739</v>
      </c>
      <c r="W294" s="20">
        <v>54.112754708045408</v>
      </c>
      <c r="X294" s="20">
        <v>57.933177770890168</v>
      </c>
    </row>
    <row r="295" spans="1:24">
      <c r="A295" s="13" t="s">
        <v>187</v>
      </c>
      <c r="B295" s="13">
        <v>60</v>
      </c>
      <c r="C295" s="13" t="s">
        <v>372</v>
      </c>
      <c r="D295" s="14">
        <v>-2235.441531616651</v>
      </c>
      <c r="E295" s="17">
        <v>5.38</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984.83089827783874</v>
      </c>
      <c r="Q295" s="15"/>
      <c r="R295" s="20">
        <v>32.827696609261288</v>
      </c>
      <c r="T295" s="120">
        <v>10.945955037811705</v>
      </c>
      <c r="U295" s="118">
        <v>8.4488851503053439</v>
      </c>
      <c r="V295" s="20">
        <v>58.098334097744392</v>
      </c>
      <c r="W295" s="20">
        <v>47.95169854369918</v>
      </c>
      <c r="X295" s="20">
        <v>68.065428960903532</v>
      </c>
    </row>
    <row r="296" spans="1:24">
      <c r="A296" s="13" t="s">
        <v>464</v>
      </c>
      <c r="B296" s="13">
        <v>60</v>
      </c>
      <c r="C296" s="13" t="s">
        <v>372</v>
      </c>
      <c r="D296" s="14">
        <v>-49904.087093866561</v>
      </c>
      <c r="E296" s="17">
        <v>370.75</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282.43809266141153</v>
      </c>
      <c r="Q296" s="15"/>
      <c r="R296" s="20">
        <v>9.4146030887137169</v>
      </c>
      <c r="T296" s="118">
        <v>-160.13943978706266</v>
      </c>
      <c r="U296" s="120">
        <v>-28.267576108265757</v>
      </c>
      <c r="V296" s="20">
        <v>45.164273441964333</v>
      </c>
      <c r="W296" s="20">
        <v>49.417732293575575</v>
      </c>
      <c r="X296" s="20">
        <v>47.791988144305741</v>
      </c>
    </row>
    <row r="297" spans="1:24">
      <c r="A297" s="13" t="s">
        <v>546</v>
      </c>
      <c r="B297" s="13">
        <v>60</v>
      </c>
      <c r="C297" s="13" t="s">
        <v>372</v>
      </c>
      <c r="D297" s="14">
        <v>-149517.08561872863</v>
      </c>
      <c r="E297" s="17">
        <v>230.9</v>
      </c>
      <c r="F297" s="13" t="s">
        <v>357</v>
      </c>
      <c r="G297" s="13" t="s">
        <v>894</v>
      </c>
      <c r="H297" s="13" t="s">
        <v>1772</v>
      </c>
      <c r="I297" s="13" t="s">
        <v>895</v>
      </c>
      <c r="J297" s="13" t="s">
        <v>896</v>
      </c>
      <c r="K297" s="13" t="s">
        <v>806</v>
      </c>
      <c r="L297" s="13" t="s">
        <v>1773</v>
      </c>
      <c r="M297" s="13" t="s">
        <v>1774</v>
      </c>
      <c r="N297" s="13" t="s">
        <v>879</v>
      </c>
      <c r="O297" s="13">
        <v>86.727216051470165</v>
      </c>
      <c r="P297" s="13">
        <v>165.66805833230444</v>
      </c>
      <c r="Q297" s="15"/>
      <c r="R297" s="20">
        <v>5.5222686110768144</v>
      </c>
      <c r="T297" s="118">
        <v>70.429172249648104</v>
      </c>
      <c r="U297" s="120">
        <v>-302.41030113196985</v>
      </c>
      <c r="V297" s="20">
        <v>44.621101176555698</v>
      </c>
      <c r="W297" s="20">
        <v>24.116408468256491</v>
      </c>
      <c r="X297" s="20">
        <v>45.064752340777055</v>
      </c>
    </row>
    <row r="298" spans="1:24">
      <c r="A298" s="13" t="s">
        <v>336</v>
      </c>
      <c r="B298" s="13">
        <v>60</v>
      </c>
      <c r="C298" s="13" t="s">
        <v>372</v>
      </c>
      <c r="D298" s="14">
        <v>-26693.568523810711</v>
      </c>
      <c r="E298" s="17">
        <v>239.1</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291.54591978362328</v>
      </c>
      <c r="Q298" s="15"/>
      <c r="R298" s="20">
        <v>9.7181973261207766</v>
      </c>
      <c r="T298" s="118">
        <v>-142.97601513382943</v>
      </c>
      <c r="U298" s="120">
        <v>180.81634454260467</v>
      </c>
      <c r="V298" s="20">
        <v>49.886368027776655</v>
      </c>
      <c r="W298" s="20">
        <v>44.087376946175965</v>
      </c>
      <c r="X298" s="20">
        <v>50.612328672653305</v>
      </c>
    </row>
    <row r="299" spans="1:24">
      <c r="A299" s="13" t="s">
        <v>185</v>
      </c>
      <c r="B299" s="13">
        <v>60</v>
      </c>
      <c r="C299" s="13" t="s">
        <v>372</v>
      </c>
      <c r="D299" s="13">
        <v>-1770.5703288102991</v>
      </c>
      <c r="E299" s="17">
        <v>6.72</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231828.89806331217</v>
      </c>
      <c r="E300" s="17">
        <v>788.5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1928.4225282869434</v>
      </c>
      <c r="Q300" s="15"/>
      <c r="R300" s="20">
        <v>64.280750942898109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6203.8254229062768</v>
      </c>
      <c r="E302" s="17">
        <v>72.900000000000006</v>
      </c>
      <c r="F302" s="13" t="s">
        <v>349</v>
      </c>
      <c r="G302" s="13" t="s">
        <v>897</v>
      </c>
      <c r="H302" s="13" t="s">
        <v>1777</v>
      </c>
      <c r="I302" s="13" t="s">
        <v>898</v>
      </c>
      <c r="J302" s="13" t="s">
        <v>899</v>
      </c>
      <c r="K302" s="13" t="s">
        <v>900</v>
      </c>
      <c r="L302" s="13" t="s">
        <v>1198</v>
      </c>
      <c r="M302" s="13" t="s">
        <v>1778</v>
      </c>
      <c r="N302" s="13" t="s">
        <v>1290</v>
      </c>
      <c r="O302" s="13">
        <v>368.74689757873256</v>
      </c>
      <c r="P302" s="13">
        <v>999.22389656893279</v>
      </c>
      <c r="Q302" s="15"/>
      <c r="R302" s="20">
        <v>33.307463218964429</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1115.3659339029441</v>
      </c>
      <c r="Q303" s="15"/>
      <c r="R303" s="20">
        <v>37.178864463431474</v>
      </c>
      <c r="T303" s="118">
        <v>361509.8908501619</v>
      </c>
      <c r="U303" s="120">
        <v>143058.59670933685</v>
      </c>
      <c r="V303" s="20">
        <v>57.225499214492146</v>
      </c>
      <c r="W303" s="20">
        <v>54.15348699353104</v>
      </c>
      <c r="X303" s="20">
        <v>55.156568947060471</v>
      </c>
    </row>
    <row r="304" spans="1:24">
      <c r="A304" s="13" t="s">
        <v>721</v>
      </c>
      <c r="B304" s="13">
        <v>60</v>
      </c>
      <c r="C304" s="13" t="s">
        <v>372</v>
      </c>
      <c r="D304" s="14">
        <v>-331.32902967349054</v>
      </c>
      <c r="E304" s="17">
        <v>13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1134.1001418916321</v>
      </c>
      <c r="Q304" s="15"/>
      <c r="R304" s="20">
        <v>37.803338063054404</v>
      </c>
      <c r="T304" s="118">
        <v>-10.888367960585228</v>
      </c>
      <c r="U304" s="120">
        <v>6.7181456453934274</v>
      </c>
      <c r="V304" s="20">
        <v>30.591999271450508</v>
      </c>
      <c r="W304" s="20">
        <v>68.93528002987857</v>
      </c>
      <c r="X304" s="20">
        <v>47.652513726069571</v>
      </c>
    </row>
    <row r="305" spans="1:24">
      <c r="A305" s="13" t="s">
        <v>205</v>
      </c>
      <c r="B305" s="13">
        <v>60</v>
      </c>
      <c r="C305" s="13" t="s">
        <v>372</v>
      </c>
      <c r="D305" s="14">
        <v>1018.5747062033812</v>
      </c>
      <c r="E305" s="17">
        <v>54.55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2013.3841053328997</v>
      </c>
      <c r="Q305" s="15"/>
      <c r="R305" s="20">
        <v>67.112803511096658</v>
      </c>
      <c r="T305" s="118">
        <v>7.5621071147273256</v>
      </c>
      <c r="U305" s="120">
        <v>48.217221296635557</v>
      </c>
      <c r="V305" s="20">
        <v>34.831815270945285</v>
      </c>
      <c r="W305" s="20">
        <v>39.892978904274948</v>
      </c>
      <c r="X305" s="20">
        <v>60.690955873151843</v>
      </c>
    </row>
    <row r="306" spans="1:24">
      <c r="A306" s="13" t="s">
        <v>722</v>
      </c>
      <c r="B306" s="13">
        <v>60</v>
      </c>
      <c r="C306" s="13" t="s">
        <v>372</v>
      </c>
      <c r="D306" s="14">
        <v>-1312.7266293641426</v>
      </c>
      <c r="E306" s="17">
        <v>19.37</v>
      </c>
      <c r="F306" s="13" t="s">
        <v>699</v>
      </c>
      <c r="G306" s="13" t="s">
        <v>1018</v>
      </c>
      <c r="H306" s="13" t="s">
        <v>1782</v>
      </c>
      <c r="I306" s="13" t="s">
        <v>1019</v>
      </c>
      <c r="J306" s="13" t="s">
        <v>1020</v>
      </c>
      <c r="K306" s="13" t="s">
        <v>902</v>
      </c>
      <c r="L306" s="13" t="s">
        <v>925</v>
      </c>
      <c r="M306" s="13" t="s">
        <v>1783</v>
      </c>
      <c r="N306" s="13" t="s">
        <v>1291</v>
      </c>
      <c r="P306" s="13">
        <v>552.95227581996846</v>
      </c>
      <c r="Q306" s="15"/>
      <c r="R306" s="20">
        <v>18.431742527332283</v>
      </c>
      <c r="T306" s="118">
        <v>1.4963570765619494</v>
      </c>
      <c r="U306" s="118">
        <v>22.953084223043199</v>
      </c>
      <c r="V306" s="20">
        <v>58.845237333450626</v>
      </c>
      <c r="W306" s="20">
        <v>76.292700762771474</v>
      </c>
      <c r="X306" s="20">
        <v>60.398378089113727</v>
      </c>
    </row>
    <row r="307" spans="1:24">
      <c r="A307" s="13" t="s">
        <v>338</v>
      </c>
      <c r="B307" s="13">
        <v>60</v>
      </c>
      <c r="C307" s="13" t="s">
        <v>372</v>
      </c>
      <c r="D307" s="14">
        <v>-6388.8313384634539</v>
      </c>
      <c r="E307" s="17">
        <v>15.64</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-585.07174198187067</v>
      </c>
      <c r="E308" s="17">
        <v>24.78</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1274.5591781275755</v>
      </c>
      <c r="Q308" s="15"/>
      <c r="R308" s="20">
        <v>42.485305937585849</v>
      </c>
      <c r="T308" s="118">
        <v>25.285394904686491</v>
      </c>
      <c r="U308" s="120">
        <v>24.351044236590909</v>
      </c>
      <c r="V308" s="20">
        <v>63.61781842756848</v>
      </c>
      <c r="W308" s="20">
        <v>60.187085409203959</v>
      </c>
      <c r="X308" s="20">
        <v>67.770368498849265</v>
      </c>
    </row>
    <row r="309" spans="1:24">
      <c r="A309" s="13" t="s">
        <v>42</v>
      </c>
      <c r="B309" s="13">
        <v>60</v>
      </c>
      <c r="C309" s="13" t="s">
        <v>372</v>
      </c>
      <c r="D309" s="14">
        <v>-119.65123296558744</v>
      </c>
      <c r="E309" s="17">
        <v>7.42</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97.433805191728581</v>
      </c>
      <c r="Q309" s="15"/>
      <c r="R309" s="20">
        <v>3.2477935063909529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-2222.487847320238</v>
      </c>
      <c r="E311" s="17">
        <v>34.299999999999997</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1354.4748928359736</v>
      </c>
      <c r="Q311" s="15"/>
      <c r="R311" s="20">
        <v>45.149163094532454</v>
      </c>
      <c r="T311" s="118">
        <v>-34.03391843671308</v>
      </c>
      <c r="U311" s="120">
        <v>13.043977357938275</v>
      </c>
      <c r="V311" s="20">
        <v>29.63735575726098</v>
      </c>
      <c r="W311" s="20">
        <v>53.838176116673054</v>
      </c>
      <c r="X311" s="20">
        <v>43.987680152349618</v>
      </c>
    </row>
    <row r="312" spans="1:24">
      <c r="A312" s="13" t="s">
        <v>290</v>
      </c>
      <c r="B312" s="13">
        <v>60</v>
      </c>
      <c r="C312" s="13" t="s">
        <v>372</v>
      </c>
      <c r="D312" s="13">
        <v>-283.72477412437649</v>
      </c>
      <c r="E312" s="17">
        <v>6.97</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1050.1724006459576</v>
      </c>
      <c r="Q312" s="15"/>
      <c r="R312" s="20">
        <v>35.005746688198585</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456.24679377146367</v>
      </c>
      <c r="Q313" s="15"/>
      <c r="R313" s="20">
        <v>15.20822645904879</v>
      </c>
      <c r="T313" s="118">
        <v>-4.177791779181943</v>
      </c>
      <c r="U313" s="120">
        <v>0.16756735756196406</v>
      </c>
      <c r="V313" s="20">
        <v>29.01503049876138</v>
      </c>
      <c r="W313" s="20">
        <v>42.171945865177882</v>
      </c>
      <c r="X313" s="20">
        <v>44.068798954785031</v>
      </c>
    </row>
    <row r="314" spans="1:24">
      <c r="A314" s="13" t="s">
        <v>484</v>
      </c>
      <c r="B314" s="13">
        <v>60</v>
      </c>
      <c r="C314" s="13" t="s">
        <v>372</v>
      </c>
      <c r="D314" s="13">
        <v>-4825.7564342642654</v>
      </c>
      <c r="E314" s="17">
        <v>6.74</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18.350211297651605</v>
      </c>
      <c r="Q314" s="15"/>
      <c r="R314" s="20">
        <v>0.6116737099217201</v>
      </c>
      <c r="T314" s="118">
        <v>-5.2863616636122934</v>
      </c>
      <c r="U314" s="120">
        <v>7.8801986769812338</v>
      </c>
      <c r="V314" s="20">
        <v>39.601617594357798</v>
      </c>
      <c r="W314" s="20">
        <v>46.251136340669419</v>
      </c>
      <c r="X314" s="20">
        <v>45.374709690514194</v>
      </c>
    </row>
    <row r="315" spans="1:24">
      <c r="A315" s="13" t="s">
        <v>307</v>
      </c>
      <c r="B315" s="13">
        <v>60</v>
      </c>
      <c r="C315" s="13" t="s">
        <v>372</v>
      </c>
      <c r="D315" s="14">
        <v>-22154.637479197347</v>
      </c>
      <c r="E315" s="17">
        <v>50.1</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387.83311404629848</v>
      </c>
      <c r="Q315" s="16" t="s">
        <v>2235</v>
      </c>
      <c r="R315" s="20">
        <v>12.92777046820995</v>
      </c>
      <c r="T315" s="118">
        <v>30.79142955420906</v>
      </c>
      <c r="U315" s="118">
        <v>136.38783574659939</v>
      </c>
      <c r="V315" s="20">
        <v>48.917167099796643</v>
      </c>
      <c r="W315" s="20">
        <v>32.550663672654586</v>
      </c>
      <c r="X315" s="20">
        <v>71.129730854726759</v>
      </c>
    </row>
    <row r="316" spans="1:24">
      <c r="A316" s="13" t="s">
        <v>297</v>
      </c>
      <c r="B316" s="13">
        <v>60</v>
      </c>
      <c r="C316" s="13" t="s">
        <v>372</v>
      </c>
      <c r="D316" s="13">
        <v>-21058.578542527684</v>
      </c>
      <c r="E316" s="17">
        <v>48.28</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160.12380339695059</v>
      </c>
      <c r="Q316" s="15"/>
      <c r="R316" s="20">
        <v>5.3374601132316863</v>
      </c>
      <c r="T316" s="118">
        <v>-49.64938833415367</v>
      </c>
      <c r="U316" s="120">
        <v>49.616924134224192</v>
      </c>
      <c r="V316" s="20">
        <v>32.060585776814072</v>
      </c>
      <c r="W316" s="20">
        <v>42.005872476509616</v>
      </c>
      <c r="X316" s="20">
        <v>48.973750689900058</v>
      </c>
    </row>
    <row r="317" spans="1:24">
      <c r="A317" s="13" t="s">
        <v>324</v>
      </c>
      <c r="B317" s="13">
        <v>60</v>
      </c>
      <c r="C317" s="13" t="s">
        <v>372</v>
      </c>
      <c r="D317" s="14">
        <v>-1488.0054849662904</v>
      </c>
      <c r="E317" s="17">
        <v>10.11</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1529.9292285823576</v>
      </c>
      <c r="Q317" s="15"/>
      <c r="R317" s="20">
        <v>50.99764095274525</v>
      </c>
      <c r="T317" s="120">
        <v>27.884276497902718</v>
      </c>
      <c r="U317" s="120">
        <v>13.754503024340767</v>
      </c>
      <c r="V317" s="20">
        <v>65.997833147859978</v>
      </c>
      <c r="W317" s="20">
        <v>45.635887754197022</v>
      </c>
      <c r="X317" s="20">
        <v>82.165075817799433</v>
      </c>
    </row>
    <row r="318" spans="1:24">
      <c r="A318" s="13" t="s">
        <v>182</v>
      </c>
      <c r="B318" s="13">
        <v>60</v>
      </c>
      <c r="C318" s="13" t="s">
        <v>372</v>
      </c>
      <c r="D318" s="14">
        <v>109.35816079603811</v>
      </c>
      <c r="E318" s="17">
        <v>15.59</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1651.3601282589088</v>
      </c>
      <c r="Q318" s="15"/>
      <c r="R318" s="20">
        <v>55.045337608630298</v>
      </c>
      <c r="T318" s="118">
        <v>-15.433929558529069</v>
      </c>
      <c r="U318" s="120">
        <v>-15.937782245529704</v>
      </c>
      <c r="V318" s="20">
        <v>38.69152217883137</v>
      </c>
      <c r="W318" s="20">
        <v>33.915578445338895</v>
      </c>
      <c r="X318" s="20">
        <v>38.270792983213667</v>
      </c>
    </row>
    <row r="319" spans="1:24">
      <c r="A319" s="13" t="s">
        <v>84</v>
      </c>
      <c r="B319" s="13">
        <v>60</v>
      </c>
      <c r="C319" s="13" t="s">
        <v>372</v>
      </c>
      <c r="D319" s="14">
        <v>-159024.16003920962</v>
      </c>
      <c r="E319" s="17">
        <v>376.75</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-3790.4212550745697</v>
      </c>
      <c r="E320" s="17">
        <v>8.1999999999999993</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108.58499211627844</v>
      </c>
      <c r="Q320" s="15"/>
      <c r="R320" s="20">
        <v>3.6194997372092814</v>
      </c>
      <c r="T320" s="118">
        <v>-5.6794311267942099</v>
      </c>
      <c r="U320" s="120">
        <v>0.69708170874042352</v>
      </c>
      <c r="V320" s="20">
        <v>41.092967778161395</v>
      </c>
      <c r="W320" s="20">
        <v>71.7092509092261</v>
      </c>
      <c r="X320" s="20">
        <v>47.615944279192547</v>
      </c>
    </row>
    <row r="321" spans="1:24">
      <c r="A321" s="13" t="s">
        <v>192</v>
      </c>
      <c r="B321" s="13">
        <v>60</v>
      </c>
      <c r="C321" s="13" t="s">
        <v>372</v>
      </c>
      <c r="D321" s="14">
        <v>988.98616685442425</v>
      </c>
      <c r="E321" s="17">
        <v>12.43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2231.0473451447069</v>
      </c>
      <c r="Q321" s="15"/>
      <c r="R321" s="20">
        <v>74.368244838156897</v>
      </c>
      <c r="T321" s="118">
        <v>-7.0270328755535516</v>
      </c>
      <c r="U321" s="120">
        <v>-0.21801499067052532</v>
      </c>
      <c r="V321" s="20">
        <v>27.763220615802165</v>
      </c>
      <c r="W321" s="20">
        <v>44.77519358580242</v>
      </c>
      <c r="X321" s="20">
        <v>46.395549208367882</v>
      </c>
    </row>
    <row r="322" spans="1:24">
      <c r="A322" s="13" t="s">
        <v>440</v>
      </c>
      <c r="B322" s="13">
        <v>60</v>
      </c>
      <c r="C322" s="13" t="s">
        <v>372</v>
      </c>
      <c r="D322" s="14">
        <v>-79473.624286909515</v>
      </c>
      <c r="E322" s="17">
        <v>159.6</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1554.0847192789256</v>
      </c>
      <c r="Q322" s="15"/>
      <c r="R322" s="20">
        <v>51.802823975964188</v>
      </c>
      <c r="T322" s="120">
        <v>334.46615035436423</v>
      </c>
      <c r="U322" s="118">
        <v>189.09461644127688</v>
      </c>
      <c r="V322" s="20">
        <v>45.890625278141641</v>
      </c>
      <c r="W322" s="20">
        <v>54.12895855431713</v>
      </c>
      <c r="X322" s="20">
        <v>65.706452163400783</v>
      </c>
    </row>
    <row r="323" spans="1:24">
      <c r="A323" s="13" t="s">
        <v>57</v>
      </c>
      <c r="B323" s="13">
        <v>60</v>
      </c>
      <c r="C323" s="13" t="s">
        <v>372</v>
      </c>
      <c r="D323" s="13">
        <v>-957.86818406208954</v>
      </c>
      <c r="E323" s="17">
        <v>1.87</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483.79654147510246</v>
      </c>
      <c r="Q323" s="15"/>
      <c r="R323" s="20">
        <v>16.126551382503415</v>
      </c>
      <c r="T323" s="118">
        <v>-2.7023939068606895</v>
      </c>
      <c r="U323" s="120">
        <v>1.0061085070081344</v>
      </c>
      <c r="V323" s="20">
        <v>27.395466421075913</v>
      </c>
      <c r="W323" s="20">
        <v>45.864297102592701</v>
      </c>
      <c r="X323" s="20">
        <v>45.780783180863857</v>
      </c>
    </row>
    <row r="324" spans="1:24">
      <c r="A324" s="13" t="s">
        <v>463</v>
      </c>
      <c r="B324" s="13">
        <v>60</v>
      </c>
      <c r="C324" s="13" t="s">
        <v>372</v>
      </c>
      <c r="D324" s="14">
        <v>273.10714705718556</v>
      </c>
      <c r="E324" s="17">
        <v>4.07</v>
      </c>
      <c r="F324" s="13" t="s">
        <v>233</v>
      </c>
      <c r="G324" s="13" t="s">
        <v>906</v>
      </c>
      <c r="H324" s="13" t="s">
        <v>1805</v>
      </c>
      <c r="I324" s="13" t="s">
        <v>907</v>
      </c>
      <c r="J324" s="13" t="s">
        <v>908</v>
      </c>
      <c r="K324" s="13" t="s">
        <v>909</v>
      </c>
      <c r="L324" s="13" t="s">
        <v>1068</v>
      </c>
      <c r="M324" s="13" t="s">
        <v>1806</v>
      </c>
      <c r="N324" s="13" t="s">
        <v>639</v>
      </c>
      <c r="O324" s="13">
        <v>34.170746035762861</v>
      </c>
      <c r="P324" s="13">
        <v>1355.6900204064266</v>
      </c>
      <c r="Q324" s="16" t="s">
        <v>2386</v>
      </c>
      <c r="R324" s="20">
        <v>45.189667346880888</v>
      </c>
      <c r="T324" s="118">
        <v>-3.6643840784337911</v>
      </c>
      <c r="U324" s="120">
        <v>-6.5825058644516332</v>
      </c>
      <c r="V324" s="20">
        <v>24.526971889850788</v>
      </c>
      <c r="W324" s="20">
        <v>41.891015664689583</v>
      </c>
      <c r="X324" s="20">
        <v>45.265649259709122</v>
      </c>
    </row>
    <row r="325" spans="1:24">
      <c r="A325" s="13" t="s">
        <v>519</v>
      </c>
      <c r="B325" s="13">
        <v>60</v>
      </c>
      <c r="C325" s="13" t="s">
        <v>372</v>
      </c>
      <c r="D325" s="14">
        <v>-13419.825028110388</v>
      </c>
      <c r="E325" s="17">
        <v>16.89</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976.24639711886846</v>
      </c>
      <c r="Q325" s="15"/>
      <c r="R325" s="20">
        <v>32.541546570628945</v>
      </c>
      <c r="T325" s="118">
        <v>5.2603007594191808</v>
      </c>
      <c r="U325" s="118"/>
      <c r="V325" s="20">
        <v>28.838158337684224</v>
      </c>
      <c r="W325" s="20">
        <v>11.01893191205949</v>
      </c>
      <c r="X325" s="20">
        <v>28.824238239618758</v>
      </c>
    </row>
    <row r="326" spans="1:24">
      <c r="A326" s="13" t="s">
        <v>344</v>
      </c>
      <c r="B326" s="13">
        <v>60</v>
      </c>
      <c r="C326" s="13" t="s">
        <v>372</v>
      </c>
      <c r="D326" s="14">
        <v>672.30265305742159</v>
      </c>
      <c r="E326" s="17">
        <v>13.96</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1441.2695904372179</v>
      </c>
      <c r="Q326" s="15"/>
      <c r="R326" s="20">
        <v>48.042319681240592</v>
      </c>
      <c r="T326" s="118">
        <v>10.023798450692869</v>
      </c>
      <c r="U326" s="120">
        <v>5.2210334763999633</v>
      </c>
      <c r="V326" s="20">
        <v>58.438070726349181</v>
      </c>
      <c r="W326" s="20">
        <v>58.474013227890225</v>
      </c>
      <c r="X326" s="20">
        <v>57.692185186423302</v>
      </c>
    </row>
    <row r="327" spans="1:24">
      <c r="A327" s="13" t="s">
        <v>252</v>
      </c>
      <c r="B327" s="13">
        <v>60</v>
      </c>
      <c r="C327" s="13" t="s">
        <v>372</v>
      </c>
      <c r="D327" s="14">
        <v>42392.953834846878</v>
      </c>
      <c r="E327" s="17">
        <v>216</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2395.8771351890691</v>
      </c>
      <c r="Q327" s="15"/>
      <c r="R327" s="20">
        <v>79.86257117296897</v>
      </c>
      <c r="T327" s="118">
        <v>29.995647296265986</v>
      </c>
      <c r="U327" s="120">
        <v>129.8501191476862</v>
      </c>
      <c r="V327" s="20">
        <v>53.19637416581233</v>
      </c>
      <c r="W327" s="20">
        <v>63.555070753898619</v>
      </c>
      <c r="X327" s="20">
        <v>58.807303176587773</v>
      </c>
    </row>
    <row r="328" spans="1:24">
      <c r="A328" s="13" t="s">
        <v>406</v>
      </c>
      <c r="B328" s="13">
        <v>60</v>
      </c>
      <c r="C328" s="13" t="s">
        <v>372</v>
      </c>
      <c r="D328" s="14">
        <v>20039.075462624965</v>
      </c>
      <c r="E328" s="17">
        <v>359.75</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380.88597930823903</v>
      </c>
      <c r="Q328" s="16" t="s">
        <v>2387</v>
      </c>
      <c r="R328" s="20">
        <v>12.696199310274634</v>
      </c>
      <c r="T328" s="118">
        <v>-341.66027498716517</v>
      </c>
      <c r="U328" s="120">
        <v>-944.77012276261348</v>
      </c>
      <c r="V328" s="20">
        <v>55.979880955765601</v>
      </c>
      <c r="W328" s="20">
        <v>47.477675562655676</v>
      </c>
      <c r="X328" s="20">
        <v>38.123749397852329</v>
      </c>
    </row>
    <row r="329" spans="1:24">
      <c r="A329" s="13" t="s">
        <v>407</v>
      </c>
      <c r="B329" s="13">
        <v>60</v>
      </c>
      <c r="C329" s="13" t="s">
        <v>372</v>
      </c>
      <c r="D329" s="14">
        <v>1646.7134249585413</v>
      </c>
      <c r="E329" s="17">
        <v>8.1</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1412.2252929212391</v>
      </c>
      <c r="Q329" s="15"/>
      <c r="R329" s="20">
        <v>47.074176430707972</v>
      </c>
      <c r="T329" s="120">
        <v>31.756919416171225</v>
      </c>
      <c r="U329" s="118">
        <v>15.477641104800895</v>
      </c>
      <c r="V329" s="20">
        <v>79.523669524615499</v>
      </c>
      <c r="W329" s="20">
        <v>62.967301219198724</v>
      </c>
      <c r="X329" s="20">
        <v>87.631051632494589</v>
      </c>
    </row>
    <row r="330" spans="1:24">
      <c r="A330" s="13" t="s">
        <v>97</v>
      </c>
      <c r="B330" s="13">
        <v>60</v>
      </c>
      <c r="C330" s="13" t="s">
        <v>372</v>
      </c>
      <c r="D330" s="14">
        <v>-1842.8789242855714</v>
      </c>
      <c r="E330" s="17">
        <v>7.93</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4696.6441280689432</v>
      </c>
      <c r="E331" s="17">
        <v>12.12</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1672.3171311986243</v>
      </c>
      <c r="Q331" s="15"/>
      <c r="R331" s="20">
        <v>55.743904373287478</v>
      </c>
      <c r="T331" s="118">
        <v>5.2306616918202131</v>
      </c>
      <c r="U331" s="118">
        <v>27.074843851658414</v>
      </c>
      <c r="V331" s="20">
        <v>52.987797906495963</v>
      </c>
      <c r="W331" s="20">
        <v>82.064836371575296</v>
      </c>
      <c r="X331" s="20">
        <v>71.754693978638898</v>
      </c>
    </row>
    <row r="332" spans="1:24">
      <c r="A332" s="13" t="s">
        <v>148</v>
      </c>
      <c r="B332" s="13">
        <v>60</v>
      </c>
      <c r="C332" s="13" t="s">
        <v>372</v>
      </c>
      <c r="D332" s="14">
        <v>-3734.9036607673902</v>
      </c>
      <c r="E332" s="17">
        <v>13.06</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450.06434322109544</v>
      </c>
      <c r="Q332" s="15"/>
      <c r="R332" s="20">
        <v>15.002144774036514</v>
      </c>
      <c r="T332" s="118">
        <v>-10.492225504069719</v>
      </c>
      <c r="U332" s="118">
        <v>16.05385486494308</v>
      </c>
      <c r="V332" s="20">
        <v>27.188326829420948</v>
      </c>
      <c r="W332" s="20">
        <v>49.919369964033805</v>
      </c>
      <c r="X332" s="20">
        <v>52.840537060436617</v>
      </c>
    </row>
    <row r="333" spans="1:24">
      <c r="A333" s="13" t="s">
        <v>76</v>
      </c>
      <c r="B333" s="13">
        <v>60</v>
      </c>
      <c r="C333" s="13" t="s">
        <v>372</v>
      </c>
      <c r="D333" s="14">
        <v>959.47883248826747</v>
      </c>
      <c r="E333" s="17">
        <v>4.78</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1272.1129906409997</v>
      </c>
      <c r="Q333" s="15"/>
      <c r="R333" s="20">
        <v>42.403766354699989</v>
      </c>
      <c r="T333" s="118">
        <v>-6.1614447287240992</v>
      </c>
      <c r="U333" s="120">
        <v>1.4164295378885949</v>
      </c>
      <c r="V333" s="20">
        <v>29.854842155062435</v>
      </c>
      <c r="W333" s="20">
        <v>44.71174428259792</v>
      </c>
      <c r="X333" s="20">
        <v>44.394163613082718</v>
      </c>
    </row>
    <row r="334" spans="1:24">
      <c r="A334" s="13" t="s">
        <v>273</v>
      </c>
      <c r="B334" s="13">
        <v>60</v>
      </c>
      <c r="C334" s="13" t="s">
        <v>372</v>
      </c>
      <c r="D334" s="14">
        <v>-1006.863090341561</v>
      </c>
      <c r="E334" s="17">
        <v>25.96</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258.83742391823796</v>
      </c>
      <c r="Q334" s="15"/>
      <c r="R334" s="20">
        <v>8.6279141306079321</v>
      </c>
      <c r="T334" s="118">
        <v>-36.166598389928666</v>
      </c>
      <c r="U334" s="120">
        <v>12.950903124911086</v>
      </c>
      <c r="V334" s="20">
        <v>34.824469586211023</v>
      </c>
      <c r="W334" s="20">
        <v>46.579796824387429</v>
      </c>
      <c r="X334" s="20">
        <v>43.701628507483221</v>
      </c>
    </row>
    <row r="335" spans="1:24">
      <c r="A335" s="13" t="s">
        <v>58</v>
      </c>
      <c r="B335" s="13">
        <v>60</v>
      </c>
      <c r="C335" s="13" t="s">
        <v>372</v>
      </c>
      <c r="D335" s="14">
        <v>-3696.7451909782767</v>
      </c>
      <c r="E335" s="17">
        <v>27.42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328.68160809202323</v>
      </c>
      <c r="Q335" s="15"/>
      <c r="R335" s="20">
        <v>10.95605360306744</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444.05212275549337</v>
      </c>
      <c r="Q336" s="15"/>
      <c r="R336" s="20">
        <v>14.801737425183113</v>
      </c>
      <c r="T336" s="118">
        <v>-4.3475259028327073</v>
      </c>
      <c r="U336" s="120">
        <v>-15.927150730384163</v>
      </c>
      <c r="V336" s="20">
        <v>44.472155621035284</v>
      </c>
      <c r="W336" s="20">
        <v>53.133242512824751</v>
      </c>
      <c r="X336" s="20">
        <v>43.122604520620101</v>
      </c>
    </row>
    <row r="337" spans="1:24">
      <c r="A337" s="13" t="s">
        <v>342</v>
      </c>
      <c r="B337" s="13">
        <v>60</v>
      </c>
      <c r="C337" s="13" t="s">
        <v>372</v>
      </c>
      <c r="D337" s="14">
        <v>-41401.715896983122</v>
      </c>
      <c r="E337" s="17">
        <v>63.05</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0</v>
      </c>
      <c r="Q337" s="15"/>
      <c r="R337" s="20">
        <v>0</v>
      </c>
      <c r="T337" s="118">
        <v>-387.62196255057245</v>
      </c>
      <c r="U337" s="118"/>
      <c r="V337" s="20">
        <v>38.077490392632228</v>
      </c>
      <c r="W337" s="20">
        <v>41.367362404939314</v>
      </c>
      <c r="X337" s="20">
        <v>46.580796952208516</v>
      </c>
    </row>
    <row r="338" spans="1:24">
      <c r="A338" s="13" t="s">
        <v>472</v>
      </c>
      <c r="B338" s="13">
        <v>60</v>
      </c>
      <c r="C338" s="13" t="s">
        <v>372</v>
      </c>
      <c r="D338" s="14">
        <v>-4428.5415303505715</v>
      </c>
      <c r="E338" s="17">
        <v>22.92</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156.99650311523556</v>
      </c>
      <c r="Q338" s="15"/>
      <c r="R338" s="20">
        <v>5.2332167705078518</v>
      </c>
      <c r="T338" s="118">
        <v>-14.329639383907242</v>
      </c>
      <c r="U338" s="120">
        <v>-89.873541817336573</v>
      </c>
      <c r="V338" s="20">
        <v>35.160793162385751</v>
      </c>
      <c r="W338" s="20">
        <v>42.550607659461868</v>
      </c>
      <c r="X338" s="20">
        <v>24.706588567816564</v>
      </c>
    </row>
    <row r="339" spans="1:24">
      <c r="A339" s="13" t="s">
        <v>408</v>
      </c>
      <c r="B339" s="13">
        <v>60</v>
      </c>
      <c r="C339" s="13" t="s">
        <v>372</v>
      </c>
      <c r="D339" s="14">
        <v>4390.0527799088177</v>
      </c>
      <c r="E339" s="17">
        <v>15.65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2289.9385945526992</v>
      </c>
      <c r="Q339" s="15"/>
      <c r="R339" s="20">
        <v>76.331286485089976</v>
      </c>
      <c r="T339" s="120">
        <v>15.975817381053705</v>
      </c>
      <c r="U339" s="118">
        <v>21.427696890696843</v>
      </c>
      <c r="V339" s="20">
        <v>56.384766590776835</v>
      </c>
      <c r="W339" s="20">
        <v>61.302992897604405</v>
      </c>
      <c r="X339" s="20">
        <v>68.941724915994499</v>
      </c>
    </row>
    <row r="340" spans="1:24">
      <c r="A340" s="13" t="s">
        <v>632</v>
      </c>
      <c r="B340" s="13">
        <v>60</v>
      </c>
      <c r="C340" s="13" t="s">
        <v>372</v>
      </c>
      <c r="D340" s="14">
        <v>6733.4055072350193</v>
      </c>
      <c r="E340" s="17">
        <v>62.3</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2064.841386116068</v>
      </c>
      <c r="Q340" s="15"/>
      <c r="R340" s="20">
        <v>68.828046203868936</v>
      </c>
      <c r="T340" s="118">
        <v>-12.942598772569553</v>
      </c>
      <c r="U340" s="118"/>
      <c r="V340" s="20">
        <v>40.369206861701137</v>
      </c>
      <c r="W340" s="20">
        <v>41.267616347564655</v>
      </c>
      <c r="X340" s="20"/>
    </row>
    <row r="341" spans="1:24">
      <c r="A341" s="13" t="s">
        <v>341</v>
      </c>
      <c r="B341" s="13">
        <v>60</v>
      </c>
      <c r="C341" s="13" t="s">
        <v>372</v>
      </c>
      <c r="D341" s="14">
        <v>-5512.4281385710819</v>
      </c>
      <c r="E341" s="17">
        <v>18.46</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879.74888580873903</v>
      </c>
      <c r="Q341" s="15"/>
      <c r="R341" s="20">
        <v>29.324962860291301</v>
      </c>
      <c r="T341" s="120">
        <v>23.229895590303578</v>
      </c>
      <c r="U341" s="120">
        <v>-0.68042611786641061</v>
      </c>
      <c r="V341" s="20">
        <v>69.383294781401531</v>
      </c>
      <c r="W341" s="20">
        <v>53.093461640907194</v>
      </c>
      <c r="X341" s="20">
        <v>58.138492239075212</v>
      </c>
    </row>
    <row r="342" spans="1:24">
      <c r="A342" s="13" t="s">
        <v>138</v>
      </c>
      <c r="B342" s="13">
        <v>60</v>
      </c>
      <c r="C342" s="13" t="s">
        <v>372</v>
      </c>
      <c r="D342" s="14">
        <v>1571.846132634178</v>
      </c>
      <c r="E342" s="17">
        <v>12.02</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503.06521673135421</v>
      </c>
      <c r="Q342" s="15"/>
      <c r="R342" s="20">
        <v>16.768840557711808</v>
      </c>
      <c r="T342" s="118">
        <v>-6.7997186076477867</v>
      </c>
      <c r="U342" s="120">
        <v>3.0478541972936668</v>
      </c>
      <c r="V342" s="20">
        <v>44.328379809493008</v>
      </c>
      <c r="W342" s="20">
        <v>67.2009708078334</v>
      </c>
      <c r="X342" s="20">
        <v>49.088140542071294</v>
      </c>
    </row>
    <row r="343" spans="1:24">
      <c r="A343" s="13" t="s">
        <v>538</v>
      </c>
      <c r="B343" s="13">
        <v>60</v>
      </c>
      <c r="C343" s="13" t="s">
        <v>372</v>
      </c>
      <c r="D343" s="14">
        <v>-2187.8766957023199</v>
      </c>
      <c r="E343" s="17">
        <v>3.4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1387.3693167130666</v>
      </c>
      <c r="Q343" s="16" t="s">
        <v>2388</v>
      </c>
      <c r="R343" s="20">
        <v>46.245643890435552</v>
      </c>
      <c r="T343" s="120">
        <v>12.808783613676745</v>
      </c>
      <c r="U343" s="118"/>
      <c r="V343" s="20">
        <v>61.873932053469851</v>
      </c>
      <c r="W343" s="20">
        <v>26.361313079101063</v>
      </c>
      <c r="X343" s="20">
        <v>72.778690278897855</v>
      </c>
    </row>
    <row r="344" spans="1:24">
      <c r="A344" s="13" t="s">
        <v>197</v>
      </c>
      <c r="B344" s="13">
        <v>60</v>
      </c>
      <c r="C344" s="13" t="s">
        <v>372</v>
      </c>
      <c r="D344" s="14">
        <v>-7305.1285165291802</v>
      </c>
      <c r="E344" s="17">
        <v>9.4700000000000006</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213.09692735528083</v>
      </c>
      <c r="Q344" s="16" t="s">
        <v>2232</v>
      </c>
      <c r="R344" s="20">
        <v>7.1032309118426946</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-3130.9628518098129</v>
      </c>
      <c r="E345" s="17">
        <v>3.22</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266.80241473852027</v>
      </c>
      <c r="Q345" s="16" t="s">
        <v>2203</v>
      </c>
      <c r="R345" s="20">
        <v>8.8934138246173422</v>
      </c>
      <c r="T345" s="118">
        <v>-29.831349020160598</v>
      </c>
      <c r="U345" s="120">
        <v>-94.948262392493461</v>
      </c>
      <c r="V345" s="20">
        <v>40.55069099676173</v>
      </c>
      <c r="W345" s="20">
        <v>28.067272739299632</v>
      </c>
      <c r="X345" s="20">
        <v>34.193823679082683</v>
      </c>
    </row>
    <row r="346" spans="1:24">
      <c r="A346" s="13" t="s">
        <v>11</v>
      </c>
      <c r="B346" s="13">
        <v>60</v>
      </c>
      <c r="C346" s="13" t="s">
        <v>372</v>
      </c>
      <c r="D346" s="13">
        <v>137928.14945580176</v>
      </c>
      <c r="E346" s="17">
        <v>3770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959.69560119277389</v>
      </c>
      <c r="Q346" s="15"/>
      <c r="R346" s="20">
        <v>31.989853373092462</v>
      </c>
      <c r="T346" s="118">
        <v>-2422.9447626665569</v>
      </c>
      <c r="U346" s="120">
        <v>-5399.9628730655058</v>
      </c>
      <c r="V346" s="20">
        <v>45.282906501619095</v>
      </c>
      <c r="W346" s="20">
        <v>55.44212257027953</v>
      </c>
      <c r="X346" s="20">
        <v>38.942966089849889</v>
      </c>
    </row>
    <row r="347" spans="1:24">
      <c r="A347" s="13" t="s">
        <v>458</v>
      </c>
      <c r="B347" s="13">
        <v>60</v>
      </c>
      <c r="C347" s="13" t="s">
        <v>372</v>
      </c>
      <c r="D347" s="14">
        <v>-1393.6790660631625</v>
      </c>
      <c r="E347" s="17">
        <v>5.03</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54.944502256784681</v>
      </c>
      <c r="Q347" s="15"/>
      <c r="R347" s="20">
        <v>1.8314834085594893</v>
      </c>
      <c r="T347" s="118">
        <v>-2.8901857134346898</v>
      </c>
      <c r="U347" s="120">
        <v>-4.9805687453693093</v>
      </c>
      <c r="V347" s="20">
        <v>38.137237649628332</v>
      </c>
      <c r="W347" s="20">
        <v>55.576933015366379</v>
      </c>
      <c r="X347" s="20">
        <v>45.510445339655369</v>
      </c>
    </row>
    <row r="348" spans="1:24">
      <c r="A348" s="13" t="s">
        <v>291</v>
      </c>
      <c r="B348" s="13">
        <v>60</v>
      </c>
      <c r="C348" s="13" t="s">
        <v>372</v>
      </c>
      <c r="D348" s="14">
        <v>21323.554292091416</v>
      </c>
      <c r="E348" s="17">
        <v>79.599999999999994</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1334.9951546050254</v>
      </c>
      <c r="Q348" s="15"/>
      <c r="R348" s="20">
        <v>44.499838486834179</v>
      </c>
      <c r="T348" s="118">
        <v>15.087200818696971</v>
      </c>
      <c r="U348" s="120">
        <v>2.809183623098761</v>
      </c>
      <c r="V348" s="20">
        <v>45.263125175993324</v>
      </c>
      <c r="W348" s="20">
        <v>76.447166115178945</v>
      </c>
      <c r="X348" s="20">
        <v>52.301126357699523</v>
      </c>
    </row>
    <row r="349" spans="1:24">
      <c r="A349" s="13" t="s">
        <v>535</v>
      </c>
      <c r="B349" s="13">
        <v>60</v>
      </c>
      <c r="C349" s="13" t="s">
        <v>372</v>
      </c>
      <c r="D349" s="14">
        <v>-2061.9119978316294</v>
      </c>
      <c r="E349" s="17">
        <v>12.18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207.38874300576509</v>
      </c>
      <c r="Q349" s="15"/>
      <c r="R349" s="20">
        <v>6.9129581001921698</v>
      </c>
      <c r="T349" s="118">
        <v>-13.742933509208957</v>
      </c>
      <c r="U349" s="118"/>
      <c r="V349" s="20">
        <v>31.363336324723722</v>
      </c>
      <c r="W349" s="20">
        <v>53.547922886492024</v>
      </c>
      <c r="X349" s="20">
        <v>30.550592669713382</v>
      </c>
    </row>
    <row r="350" spans="1:24">
      <c r="A350" s="13" t="s">
        <v>9</v>
      </c>
      <c r="B350" s="13">
        <v>60</v>
      </c>
      <c r="C350" s="13" t="s">
        <v>372</v>
      </c>
      <c r="D350" s="13">
        <v>49882.562004795473</v>
      </c>
      <c r="E350" s="17">
        <v>57.1</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2835.6706329335857</v>
      </c>
      <c r="Q350" s="15"/>
      <c r="R350" s="20">
        <v>94.522354431119524</v>
      </c>
      <c r="T350" s="118">
        <v>25.915226700518303</v>
      </c>
      <c r="U350" s="120">
        <v>36.792377613320895</v>
      </c>
      <c r="V350" s="20">
        <v>48.151203257924337</v>
      </c>
      <c r="W350" s="20">
        <v>54.804583018542893</v>
      </c>
      <c r="X350" s="20">
        <v>62.090775172084868</v>
      </c>
    </row>
    <row r="351" spans="1:24">
      <c r="A351" s="13" t="s">
        <v>145</v>
      </c>
      <c r="B351" s="13">
        <v>60</v>
      </c>
      <c r="C351" s="13" t="s">
        <v>372</v>
      </c>
      <c r="D351" s="14">
        <v>-20750.725422912808</v>
      </c>
      <c r="E351" s="17">
        <v>110.7</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1026.7945261981663</v>
      </c>
      <c r="Q351" s="15"/>
      <c r="R351" s="20">
        <v>34.226484206605541</v>
      </c>
      <c r="T351" s="120">
        <v>201.66461894890872</v>
      </c>
      <c r="U351" s="118">
        <v>263.05291737682688</v>
      </c>
      <c r="V351" s="20">
        <v>40.859619920756572</v>
      </c>
      <c r="W351" s="20">
        <v>66.748117506697938</v>
      </c>
      <c r="X351" s="20">
        <v>81.250629021029198</v>
      </c>
    </row>
    <row r="352" spans="1:24">
      <c r="A352" s="13" t="s">
        <v>207</v>
      </c>
      <c r="B352" s="13">
        <v>60</v>
      </c>
      <c r="C352" s="13" t="s">
        <v>372</v>
      </c>
      <c r="D352" s="14">
        <v>9049.1858775546061</v>
      </c>
      <c r="E352" s="17">
        <v>42.7</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1589.9433357727773</v>
      </c>
      <c r="Q352" s="15"/>
      <c r="R352" s="20">
        <v>52.99811119242591</v>
      </c>
      <c r="T352" s="118">
        <v>24.586590937940471</v>
      </c>
      <c r="U352" s="118">
        <v>42.567805970261716</v>
      </c>
      <c r="V352" s="20">
        <v>48.224793374721905</v>
      </c>
      <c r="W352" s="20">
        <v>55.868821523426554</v>
      </c>
      <c r="X352" s="20">
        <v>68.236897303439449</v>
      </c>
    </row>
    <row r="353" spans="1:24">
      <c r="A353" s="13" t="s">
        <v>77</v>
      </c>
      <c r="B353" s="13">
        <v>60</v>
      </c>
      <c r="C353" s="13" t="s">
        <v>372</v>
      </c>
      <c r="D353" s="13">
        <v>1223.4123482441016</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1926.9937059729073</v>
      </c>
      <c r="Q353" s="15"/>
      <c r="R353" s="20">
        <v>64.233123532430241</v>
      </c>
      <c r="T353" s="118">
        <v>-1.4089312652489694</v>
      </c>
      <c r="U353" s="120">
        <v>-9.6853186534633942</v>
      </c>
      <c r="V353" s="20">
        <v>63.365315614098577</v>
      </c>
      <c r="W353" s="20">
        <v>41.466228280279225</v>
      </c>
      <c r="X353" s="20">
        <v>40.670254584799522</v>
      </c>
    </row>
    <row r="354" spans="1:24">
      <c r="A354" s="13" t="s">
        <v>153</v>
      </c>
      <c r="B354" s="13">
        <v>60</v>
      </c>
      <c r="C354" s="13" t="s">
        <v>372</v>
      </c>
      <c r="D354" s="14">
        <v>-1528.9050442467556</v>
      </c>
      <c r="E354" s="17">
        <v>23.68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1160.8916709575133</v>
      </c>
      <c r="Q354" s="15"/>
      <c r="R354" s="20">
        <v>38.696389031917107</v>
      </c>
      <c r="T354" s="120">
        <v>30.158257007314688</v>
      </c>
      <c r="U354" s="118">
        <v>36.068415926638707</v>
      </c>
      <c r="V354" s="20">
        <v>60.840886276693041</v>
      </c>
      <c r="W354" s="20">
        <v>50.60631585530102</v>
      </c>
      <c r="X354" s="20">
        <v>70.442341942612572</v>
      </c>
    </row>
    <row r="355" spans="1:24">
      <c r="A355" s="13" t="s">
        <v>409</v>
      </c>
      <c r="B355" s="13">
        <v>60</v>
      </c>
      <c r="C355" s="13" t="s">
        <v>372</v>
      </c>
      <c r="D355" s="14">
        <v>3083.7441809665479</v>
      </c>
      <c r="E355" s="17">
        <v>10.45</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2322.699462247595</v>
      </c>
      <c r="Q355" s="15"/>
      <c r="R355" s="20">
        <v>77.42331540825316</v>
      </c>
      <c r="T355" s="118">
        <v>5.3552740047864411</v>
      </c>
      <c r="U355" s="120">
        <v>4.1925742054981896</v>
      </c>
      <c r="V355" s="20">
        <v>60.283092535035607</v>
      </c>
      <c r="W355" s="20">
        <v>47.108654530534302</v>
      </c>
      <c r="X355" s="20">
        <v>61.11631254810608</v>
      </c>
    </row>
    <row r="356" spans="1:24">
      <c r="A356" s="13" t="s">
        <v>31</v>
      </c>
      <c r="B356" s="13">
        <v>60</v>
      </c>
      <c r="C356" s="13" t="s">
        <v>372</v>
      </c>
      <c r="D356" s="14">
        <v>-3327.7958307899526</v>
      </c>
      <c r="E356" s="17">
        <v>8.81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548.65799164023406</v>
      </c>
      <c r="Q356" s="15"/>
      <c r="R356" s="20">
        <v>18.288599721341136</v>
      </c>
      <c r="T356" s="118">
        <v>-1.5356852962142575</v>
      </c>
      <c r="U356" s="120">
        <v>8.0387000575116652</v>
      </c>
      <c r="V356" s="20">
        <v>39.08601632434403</v>
      </c>
      <c r="W356" s="20">
        <v>35.90407685646457</v>
      </c>
      <c r="X356" s="20">
        <v>53.462898454810542</v>
      </c>
    </row>
    <row r="357" spans="1:24">
      <c r="A357" s="13" t="s">
        <v>17</v>
      </c>
      <c r="B357" s="13">
        <v>60</v>
      </c>
      <c r="C357" s="13" t="s">
        <v>372</v>
      </c>
      <c r="D357" s="14">
        <v>-19142.08908292613</v>
      </c>
      <c r="E357" s="17">
        <v>5.12</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499.81771037242635</v>
      </c>
      <c r="Q358" s="15"/>
      <c r="R358" s="20">
        <v>16.660590345747543</v>
      </c>
      <c r="T358" s="118">
        <v>-2.1966457692341868</v>
      </c>
      <c r="U358" s="120">
        <v>1.0532984499585174</v>
      </c>
      <c r="V358" s="20">
        <v>31.126599321660919</v>
      </c>
      <c r="W358" s="20">
        <v>61.017142719425252</v>
      </c>
      <c r="X358" s="20">
        <v>47.223903702106846</v>
      </c>
    </row>
    <row r="359" spans="1:24">
      <c r="A359" s="13" t="s">
        <v>410</v>
      </c>
      <c r="B359" s="13">
        <v>60</v>
      </c>
      <c r="C359" s="13" t="s">
        <v>372</v>
      </c>
      <c r="D359" s="13">
        <v>-713511.6649230076</v>
      </c>
      <c r="E359" s="17">
        <v>2299</v>
      </c>
      <c r="F359" s="13" t="s">
        <v>609</v>
      </c>
      <c r="G359" s="13" t="s">
        <v>920</v>
      </c>
      <c r="H359" s="13">
        <v>522.14700000000005</v>
      </c>
      <c r="I359" s="13" t="s">
        <v>921</v>
      </c>
      <c r="J359" s="13" t="s">
        <v>922</v>
      </c>
      <c r="K359" s="13" t="s">
        <v>923</v>
      </c>
      <c r="L359" s="13" t="s">
        <v>1839</v>
      </c>
      <c r="M359" s="13" t="s">
        <v>1840</v>
      </c>
      <c r="N359" s="13" t="s">
        <v>1143</v>
      </c>
      <c r="O359" s="13">
        <v>53.472121406965769</v>
      </c>
      <c r="P359" s="13">
        <v>457.91410221610136</v>
      </c>
      <c r="Q359" s="15"/>
      <c r="R359" s="20">
        <v>15.263803407203378</v>
      </c>
      <c r="T359" s="118">
        <v>-2246.4380405652628</v>
      </c>
      <c r="U359" s="120">
        <v>-1056.5574746895845</v>
      </c>
      <c r="V359" s="20">
        <v>42.004389455512417</v>
      </c>
      <c r="W359" s="20">
        <v>39.454000740053296</v>
      </c>
      <c r="X359" s="20">
        <v>44.67869767941179</v>
      </c>
    </row>
    <row r="360" spans="1:24">
      <c r="A360" s="13" t="s">
        <v>465</v>
      </c>
      <c r="B360" s="13">
        <v>60</v>
      </c>
      <c r="C360" s="13" t="s">
        <v>372</v>
      </c>
      <c r="D360" s="14">
        <v>14222.563695581983</v>
      </c>
      <c r="E360" s="17">
        <v>46.04</v>
      </c>
      <c r="F360" s="13" t="s">
        <v>618</v>
      </c>
      <c r="G360" s="13" t="s">
        <v>1097</v>
      </c>
      <c r="H360" s="13" t="s">
        <v>1841</v>
      </c>
      <c r="I360" s="13" t="s">
        <v>489</v>
      </c>
      <c r="J360" s="13" t="s">
        <v>1098</v>
      </c>
      <c r="K360" s="13" t="s">
        <v>924</v>
      </c>
      <c r="L360" s="13" t="s">
        <v>989</v>
      </c>
      <c r="M360" s="13" t="s">
        <v>1842</v>
      </c>
      <c r="N360" s="13" t="s">
        <v>500</v>
      </c>
      <c r="P360" s="13">
        <v>1388.3490176880816</v>
      </c>
      <c r="Q360" s="16" t="s">
        <v>2389</v>
      </c>
      <c r="R360" s="20">
        <v>46.278300589602722</v>
      </c>
      <c r="T360" s="120">
        <v>80.315789375315134</v>
      </c>
      <c r="U360" s="118"/>
      <c r="V360" s="20">
        <v>52.282217902304112</v>
      </c>
      <c r="W360" s="20">
        <v>70.425800565095557</v>
      </c>
      <c r="X360" s="20">
        <v>86.840088124256766</v>
      </c>
    </row>
    <row r="361" spans="1:24">
      <c r="A361" s="13" t="s">
        <v>79</v>
      </c>
      <c r="B361" s="13">
        <v>60</v>
      </c>
      <c r="C361" s="13" t="s">
        <v>372</v>
      </c>
      <c r="D361" s="14">
        <v>-37072.374732176031</v>
      </c>
      <c r="E361" s="17">
        <v>76.400000000000006</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395.15183583300848</v>
      </c>
      <c r="Q361" s="15"/>
      <c r="R361" s="20">
        <v>13.171727861100283</v>
      </c>
      <c r="T361" s="118">
        <v>-46.342250704519472</v>
      </c>
      <c r="U361" s="118">
        <v>95.594755743914561</v>
      </c>
      <c r="V361" s="20">
        <v>33.450396424805781</v>
      </c>
      <c r="W361" s="20">
        <v>41.599775067245126</v>
      </c>
      <c r="X361" s="20">
        <v>52.960553946167785</v>
      </c>
    </row>
    <row r="362" spans="1:24">
      <c r="A362" s="13" t="s">
        <v>150</v>
      </c>
      <c r="B362" s="13">
        <v>60</v>
      </c>
      <c r="C362" s="13" t="s">
        <v>372</v>
      </c>
      <c r="D362" s="14">
        <v>-11841.89038492164</v>
      </c>
      <c r="E362" s="17">
        <v>77.3</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519.98633760557561</v>
      </c>
      <c r="Q362" s="15"/>
      <c r="R362" s="20">
        <v>17.332877920185854</v>
      </c>
      <c r="T362" s="118">
        <v>-56.831899686152667</v>
      </c>
      <c r="U362" s="120">
        <v>29.449616075835081</v>
      </c>
      <c r="V362" s="20">
        <v>38.008255183861081</v>
      </c>
      <c r="W362" s="20">
        <v>47.52911099286441</v>
      </c>
      <c r="X362" s="20">
        <v>47.344261409737541</v>
      </c>
    </row>
    <row r="363" spans="1:24">
      <c r="A363" s="13" t="s">
        <v>727</v>
      </c>
      <c r="B363" s="13">
        <v>60</v>
      </c>
      <c r="C363" s="13" t="s">
        <v>372</v>
      </c>
      <c r="D363" s="14">
        <v>86350.555099272126</v>
      </c>
      <c r="E363" s="17">
        <v>180.9</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2454.3855300908999</v>
      </c>
      <c r="Q363" s="15"/>
      <c r="R363" s="20">
        <v>81.812851003029991</v>
      </c>
      <c r="T363" s="118">
        <v>105.33835222028557</v>
      </c>
      <c r="U363" s="118">
        <v>253.80967183428453</v>
      </c>
      <c r="V363" s="20">
        <v>57.043856479624402</v>
      </c>
      <c r="W363" s="20">
        <v>45.332636093490933</v>
      </c>
      <c r="X363" s="20">
        <v>64.215333670302897</v>
      </c>
    </row>
    <row r="364" spans="1:24">
      <c r="A364" s="13" t="s">
        <v>69</v>
      </c>
      <c r="B364" s="13">
        <v>60</v>
      </c>
      <c r="C364" s="13" t="s">
        <v>372</v>
      </c>
      <c r="D364" s="14">
        <v>-829.56559759480797</v>
      </c>
      <c r="E364" s="17">
        <v>71.5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1877.7821108245682</v>
      </c>
      <c r="Q364" s="15"/>
      <c r="R364" s="20">
        <v>62.592737027485605</v>
      </c>
      <c r="T364" s="118">
        <v>-22.101641817031634</v>
      </c>
      <c r="U364" s="118">
        <v>134.05870071551277</v>
      </c>
      <c r="V364" s="20">
        <v>42.471203516954731</v>
      </c>
      <c r="W364" s="20">
        <v>56.459870944744956</v>
      </c>
      <c r="X364" s="20">
        <v>61.40813510806543</v>
      </c>
    </row>
    <row r="365" spans="1:24">
      <c r="A365" s="13" t="s">
        <v>124</v>
      </c>
      <c r="B365" s="13">
        <v>60</v>
      </c>
      <c r="C365" s="13" t="s">
        <v>372</v>
      </c>
      <c r="D365" s="14">
        <v>-809.83343885138834</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417.57465014273555</v>
      </c>
      <c r="Q365" s="16" t="s">
        <v>2390</v>
      </c>
      <c r="R365" s="20">
        <v>13.919155004757851</v>
      </c>
      <c r="T365" s="118">
        <v>-5.7680765962766145</v>
      </c>
      <c r="U365" s="120">
        <v>0.30889978845463517</v>
      </c>
      <c r="V365" s="20">
        <v>24.013265326848646</v>
      </c>
      <c r="W365" s="20">
        <v>57.091314785140831</v>
      </c>
      <c r="X365" s="20">
        <v>41.714334607425258</v>
      </c>
    </row>
    <row r="366" spans="1:24">
      <c r="A366" s="13" t="s">
        <v>475</v>
      </c>
      <c r="B366" s="13">
        <v>60</v>
      </c>
      <c r="C366" s="13" t="s">
        <v>372</v>
      </c>
      <c r="D366" s="14">
        <v>-905.97407965859134</v>
      </c>
      <c r="E366" s="17">
        <v>20.96</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1767.7323824342552</v>
      </c>
      <c r="Q366" s="15"/>
      <c r="R366" s="20">
        <v>58.92441274780851</v>
      </c>
      <c r="T366" s="118">
        <v>-19.096046246740208</v>
      </c>
      <c r="U366" s="120">
        <v>-5.1517178861904256</v>
      </c>
      <c r="V366" s="20">
        <v>35.863980237000469</v>
      </c>
      <c r="W366" s="20">
        <v>50.589345984179324</v>
      </c>
      <c r="X366" s="20">
        <v>42.901590612304304</v>
      </c>
    </row>
    <row r="367" spans="1:24">
      <c r="A367" s="13" t="s">
        <v>411</v>
      </c>
      <c r="B367" s="13">
        <v>60</v>
      </c>
      <c r="C367" s="13" t="s">
        <v>372</v>
      </c>
      <c r="D367" s="14">
        <v>-138155.69198961832</v>
      </c>
      <c r="E367" s="17">
        <v>26.2</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508.64910985529008</v>
      </c>
      <c r="Q367" s="15"/>
      <c r="R367" s="20">
        <v>16.95497032850967</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-5232.9450520918999</v>
      </c>
      <c r="E369" s="17">
        <v>27.88</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134.62285789175425</v>
      </c>
      <c r="Q369" s="15"/>
      <c r="R369" s="20">
        <v>4.4874285963918084</v>
      </c>
      <c r="T369" s="118">
        <v>-15.835086021201832</v>
      </c>
      <c r="U369" s="118"/>
      <c r="V369" s="20">
        <v>45.659895135244952</v>
      </c>
      <c r="W369" s="20">
        <v>48.233616937638679</v>
      </c>
      <c r="X369" s="20">
        <v>49.972250929713333</v>
      </c>
    </row>
    <row r="370" spans="1:24">
      <c r="A370" s="13" t="s">
        <v>62</v>
      </c>
      <c r="B370" s="13">
        <v>60</v>
      </c>
      <c r="C370" s="13" t="s">
        <v>372</v>
      </c>
      <c r="D370" s="14">
        <v>-2343.2547557921789</v>
      </c>
      <c r="E370" s="17">
        <v>5.14</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244.79061685935366</v>
      </c>
      <c r="Q370" s="16" t="s">
        <v>2391</v>
      </c>
      <c r="R370" s="20">
        <v>8.1596872286451223</v>
      </c>
      <c r="T370" s="118">
        <v>-4.9227752885653775</v>
      </c>
      <c r="U370" s="120">
        <v>-8.6123262203878781</v>
      </c>
      <c r="V370" s="20">
        <v>37.37199831765453</v>
      </c>
      <c r="W370" s="20">
        <v>39.401918051362237</v>
      </c>
      <c r="X370" s="20">
        <v>42.925401697408965</v>
      </c>
    </row>
    <row r="371" spans="1:24">
      <c r="A371" s="13" t="s">
        <v>412</v>
      </c>
      <c r="B371" s="13">
        <v>60</v>
      </c>
      <c r="C371" s="13" t="s">
        <v>372</v>
      </c>
      <c r="D371" s="14">
        <v>-2297.2820790073456</v>
      </c>
      <c r="E371" s="17">
        <v>13.08</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542.01543402423158</v>
      </c>
      <c r="Q371" s="15"/>
      <c r="R371" s="20">
        <v>18.067181134141052</v>
      </c>
      <c r="T371" s="118">
        <v>-11.65666307349694</v>
      </c>
      <c r="U371" s="120">
        <v>4.8920743685527057</v>
      </c>
      <c r="V371" s="20">
        <v>32.012056217021751</v>
      </c>
      <c r="W371" s="20">
        <v>47.085259947050318</v>
      </c>
      <c r="X371" s="20">
        <v>45.731837917568065</v>
      </c>
    </row>
    <row r="372" spans="1:24">
      <c r="A372" s="13" t="s">
        <v>526</v>
      </c>
      <c r="B372" s="13">
        <v>60</v>
      </c>
      <c r="C372" s="13" t="s">
        <v>372</v>
      </c>
      <c r="D372" s="14">
        <v>-5061.9347948126506</v>
      </c>
      <c r="E372" s="17">
        <v>22.1</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150.98633895584683</v>
      </c>
      <c r="Q372" s="15"/>
      <c r="R372" s="20">
        <v>5.0328779651948947</v>
      </c>
      <c r="T372" s="118">
        <v>-30.406765754015694</v>
      </c>
      <c r="U372" s="118"/>
      <c r="V372" s="20">
        <v>44.495414684127979</v>
      </c>
      <c r="W372" s="20">
        <v>60.028279981184959</v>
      </c>
      <c r="X372" s="20">
        <v>44.124365223548651</v>
      </c>
    </row>
    <row r="373" spans="1:24">
      <c r="A373" s="13" t="s">
        <v>281</v>
      </c>
      <c r="B373" s="13">
        <v>60</v>
      </c>
      <c r="C373" s="13" t="s">
        <v>372</v>
      </c>
      <c r="D373" s="13">
        <v>-4913.1824042814287</v>
      </c>
      <c r="E373" s="17">
        <v>134.30000000000001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379.10511492074602</v>
      </c>
      <c r="Q373" s="15"/>
      <c r="R373" s="20">
        <v>12.636837164024866</v>
      </c>
      <c r="T373" s="118">
        <v>-55.345053227817971</v>
      </c>
      <c r="U373" s="120">
        <v>98.655380492029394</v>
      </c>
      <c r="V373" s="20">
        <v>45.20108868377406</v>
      </c>
      <c r="W373" s="20">
        <v>40.187447376428381</v>
      </c>
      <c r="X373" s="20">
        <v>50.921701189581341</v>
      </c>
    </row>
    <row r="374" spans="1:24">
      <c r="A374" s="13" t="s">
        <v>510</v>
      </c>
      <c r="B374" s="13">
        <v>60</v>
      </c>
      <c r="C374" s="13" t="s">
        <v>372</v>
      </c>
      <c r="D374" s="14">
        <v>-1265.2066211368185</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-27359.986545753825</v>
      </c>
      <c r="E375" s="17">
        <v>81.95</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139.30778971923735</v>
      </c>
      <c r="Q375" s="15"/>
      <c r="R375" s="20">
        <v>4.6435929906412445</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-102544.63741464348</v>
      </c>
      <c r="E377" s="17">
        <v>133</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-3465021.4549018345</v>
      </c>
      <c r="E378" s="17">
        <v>12295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565.97750570706694</v>
      </c>
      <c r="Q378" s="15"/>
      <c r="R378" s="20">
        <v>18.865916856902231</v>
      </c>
      <c r="T378" s="118">
        <v>-9526.7399169584678</v>
      </c>
      <c r="U378" s="118">
        <v>13797.112240753031</v>
      </c>
      <c r="V378" s="20">
        <v>30.645091473215675</v>
      </c>
      <c r="W378" s="20">
        <v>43.546776430876612</v>
      </c>
      <c r="X378" s="20">
        <v>50.230249511668887</v>
      </c>
    </row>
    <row r="379" spans="1:24">
      <c r="A379" s="13" t="s">
        <v>46</v>
      </c>
      <c r="B379" s="13">
        <v>60</v>
      </c>
      <c r="C379" s="13" t="s">
        <v>372</v>
      </c>
      <c r="D379" s="14">
        <v>-80446.738607465697</v>
      </c>
      <c r="E379" s="17">
        <v>1006</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486.00198477784824</v>
      </c>
      <c r="Q379" s="15"/>
      <c r="R379" s="20">
        <v>16.200066159261606</v>
      </c>
      <c r="T379" s="118">
        <v>-554.20298194994075</v>
      </c>
      <c r="U379" s="120">
        <v>840.82099613200171</v>
      </c>
      <c r="V379" s="20">
        <v>30.248800313941338</v>
      </c>
      <c r="W379" s="20">
        <v>55.357928960753981</v>
      </c>
      <c r="X379" s="20">
        <v>50.475748521849155</v>
      </c>
    </row>
    <row r="380" spans="1:24">
      <c r="A380" s="13" t="s">
        <v>730</v>
      </c>
      <c r="B380" s="13">
        <v>60</v>
      </c>
      <c r="C380" s="13" t="s">
        <v>372</v>
      </c>
      <c r="D380" s="14">
        <v>3838.2212734457253</v>
      </c>
      <c r="E380" s="17">
        <v>35.14</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1011.9441642540796</v>
      </c>
      <c r="Q380" s="15"/>
      <c r="R380" s="20">
        <v>33.731472141802655</v>
      </c>
      <c r="T380" s="118">
        <v>-7.4438015428164306</v>
      </c>
      <c r="U380" s="120">
        <v>29.626234431034959</v>
      </c>
      <c r="V380" s="20">
        <v>61.861026164989553</v>
      </c>
      <c r="W380" s="20">
        <v>60.362536254034936</v>
      </c>
      <c r="X380" s="20">
        <v>53.477604271159009</v>
      </c>
    </row>
    <row r="381" spans="1:24">
      <c r="A381" s="13" t="s">
        <v>299</v>
      </c>
      <c r="B381" s="13">
        <v>60</v>
      </c>
      <c r="C381" s="13" t="s">
        <v>372</v>
      </c>
      <c r="D381" s="14">
        <v>-9458.6631534051685</v>
      </c>
      <c r="E381" s="17">
        <v>33.08</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149.3019068757543</v>
      </c>
      <c r="Q381" s="16" t="s">
        <v>2392</v>
      </c>
      <c r="R381" s="20">
        <v>4.9767302291918103</v>
      </c>
      <c r="T381" s="118">
        <v>-44.725549744646926</v>
      </c>
      <c r="U381" s="118">
        <v>91.445886391106512</v>
      </c>
      <c r="V381" s="20">
        <v>35.610295082173685</v>
      </c>
      <c r="W381" s="20">
        <v>31.18963332661512</v>
      </c>
      <c r="X381" s="20">
        <v>53.310174330582932</v>
      </c>
    </row>
    <row r="382" spans="1:24">
      <c r="A382" s="13" t="s">
        <v>413</v>
      </c>
      <c r="B382" s="13">
        <v>60</v>
      </c>
      <c r="C382" s="13" t="s">
        <v>372</v>
      </c>
      <c r="D382" s="14">
        <v>-4064.3175239769748</v>
      </c>
      <c r="E382" s="17">
        <v>14.74</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264.71074006971702</v>
      </c>
      <c r="Q382" s="15"/>
      <c r="R382" s="20">
        <v>8.8236913356572337</v>
      </c>
      <c r="T382" s="118">
        <v>-7.0403167424807478</v>
      </c>
      <c r="U382" s="120">
        <v>-6.4329338478060194</v>
      </c>
      <c r="V382" s="20">
        <v>33.794025698998496</v>
      </c>
      <c r="W382" s="20">
        <v>46.315412206778475</v>
      </c>
      <c r="X382" s="20">
        <v>45.255336845440446</v>
      </c>
    </row>
    <row r="383" spans="1:24">
      <c r="A383" s="13" t="s">
        <v>330</v>
      </c>
      <c r="B383" s="13">
        <v>60</v>
      </c>
      <c r="C383" s="13" t="s">
        <v>372</v>
      </c>
      <c r="D383" s="14">
        <v>-800.12200413206006</v>
      </c>
      <c r="E383" s="17">
        <v>10.07</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771.4896848570495</v>
      </c>
      <c r="Q383" s="15"/>
      <c r="R383" s="20">
        <v>25.716322828568316</v>
      </c>
      <c r="T383" s="118">
        <v>-19.21324279131996</v>
      </c>
      <c r="U383" s="120">
        <v>8.8378056883937006</v>
      </c>
      <c r="V383" s="20">
        <v>21.175759424513281</v>
      </c>
      <c r="W383" s="20">
        <v>47.977131410073049</v>
      </c>
      <c r="X383" s="20">
        <v>44.881213243211704</v>
      </c>
    </row>
    <row r="384" spans="1:24">
      <c r="A384" s="13" t="s">
        <v>128</v>
      </c>
      <c r="B384" s="13">
        <v>60</v>
      </c>
      <c r="C384" s="13" t="s">
        <v>372</v>
      </c>
      <c r="D384" s="14">
        <v>10406.878773190158</v>
      </c>
      <c r="E384" s="17">
        <v>35.54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-214.49946372536388</v>
      </c>
      <c r="E385" s="17">
        <v>12.11</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348.13481127262258</v>
      </c>
      <c r="Q385" s="15"/>
      <c r="R385" s="20">
        <v>11.60449370908742</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219.86155220544623</v>
      </c>
      <c r="Q387" s="15"/>
      <c r="R387" s="20">
        <v>7.3287184068482079</v>
      </c>
      <c r="T387" s="118">
        <v>-0.73511391429109896</v>
      </c>
      <c r="U387" s="118"/>
      <c r="V387" s="20">
        <v>63.391641449069866</v>
      </c>
      <c r="W387" s="20">
        <v>37.138779897382463</v>
      </c>
      <c r="X387" s="20"/>
    </row>
    <row r="388" spans="1:24">
      <c r="A388" s="13" t="s">
        <v>47</v>
      </c>
      <c r="B388" s="13">
        <v>60</v>
      </c>
      <c r="C388" s="13" t="s">
        <v>372</v>
      </c>
      <c r="D388" s="14">
        <v>1028.2986582358267</v>
      </c>
      <c r="E388" s="17">
        <v>2.1800000000000002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2270.988356556516</v>
      </c>
      <c r="Q388" s="16" t="s">
        <v>2245</v>
      </c>
      <c r="R388" s="20">
        <v>75.699611885217195</v>
      </c>
      <c r="T388" s="118">
        <v>-3.3558474836355612</v>
      </c>
      <c r="U388" s="120">
        <v>-4.8861149406170812</v>
      </c>
      <c r="V388" s="20">
        <v>33.58492337740104</v>
      </c>
      <c r="W388" s="20">
        <v>49.993814415888046</v>
      </c>
      <c r="X388" s="20">
        <v>37.462776877298268</v>
      </c>
    </row>
    <row r="389" spans="1:24">
      <c r="A389" s="13" t="s">
        <v>269</v>
      </c>
      <c r="B389" s="13">
        <v>60</v>
      </c>
      <c r="C389" s="13" t="s">
        <v>372</v>
      </c>
      <c r="D389" s="14">
        <v>-6604.2984296776549</v>
      </c>
      <c r="E389" s="17">
        <v>35.880000000000003</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426.19128153140207</v>
      </c>
      <c r="Q389" s="15"/>
      <c r="R389" s="20">
        <v>14.206376051046735</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155.6</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-3756.1544653325641</v>
      </c>
      <c r="E391" s="17">
        <v>24.5</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211.48952066536347</v>
      </c>
      <c r="Q391" s="15"/>
      <c r="R391" s="20">
        <v>7.0496506888454489</v>
      </c>
      <c r="T391" s="118">
        <v>-18.34519011688009</v>
      </c>
      <c r="U391" s="120">
        <v>-21.382726639014145</v>
      </c>
      <c r="V391" s="20">
        <v>40.868249821685588</v>
      </c>
      <c r="W391" s="20">
        <v>42.561998630949809</v>
      </c>
      <c r="X391" s="20">
        <v>42.182384817612373</v>
      </c>
    </row>
    <row r="392" spans="1:24">
      <c r="A392" s="13" t="s">
        <v>117</v>
      </c>
      <c r="B392" s="13">
        <v>60</v>
      </c>
      <c r="C392" s="13" t="s">
        <v>372</v>
      </c>
      <c r="D392" s="14">
        <v>-621.24633745627159</v>
      </c>
      <c r="E392" s="17">
        <v>1.64</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295.86937079640717</v>
      </c>
      <c r="Q392" s="15"/>
      <c r="R392" s="20">
        <v>9.8623123598802387</v>
      </c>
      <c r="T392" s="118">
        <v>-4.2437772815129859</v>
      </c>
      <c r="U392" s="120">
        <v>-4.871305413817657</v>
      </c>
      <c r="V392" s="20">
        <v>32.678544749830635</v>
      </c>
      <c r="W392" s="20">
        <v>37.835064011187683</v>
      </c>
      <c r="X392" s="20">
        <v>39.235290562602891</v>
      </c>
    </row>
    <row r="393" spans="1:24">
      <c r="A393" s="13" t="s">
        <v>521</v>
      </c>
      <c r="B393" s="13">
        <v>60</v>
      </c>
      <c r="C393" s="13" t="s">
        <v>372</v>
      </c>
      <c r="D393" s="14">
        <v>-73190.559103009669</v>
      </c>
      <c r="E393" s="17">
        <v>43.36</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555.63262904821408</v>
      </c>
      <c r="Q394" s="15"/>
      <c r="R394" s="20">
        <v>18.521087634940468</v>
      </c>
      <c r="T394" s="118">
        <v>-6.7642537694577243</v>
      </c>
      <c r="U394" s="120">
        <v>-1.9925340286880466</v>
      </c>
      <c r="V394" s="20">
        <v>29.361953656356981</v>
      </c>
      <c r="W394" s="20">
        <v>41.620179883829948</v>
      </c>
      <c r="X394" s="20">
        <v>42.16374926513501</v>
      </c>
    </row>
    <row r="395" spans="1:24">
      <c r="A395" s="13" t="s">
        <v>59</v>
      </c>
      <c r="B395" s="13">
        <v>60</v>
      </c>
      <c r="C395" s="13" t="s">
        <v>372</v>
      </c>
      <c r="D395" s="14">
        <v>-1065.3462538900271</v>
      </c>
      <c r="E395" s="17">
        <v>19.329999999999998</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346.38153254243815</v>
      </c>
      <c r="Q395" s="15"/>
      <c r="R395" s="20">
        <v>11.546051084747939</v>
      </c>
      <c r="T395" s="118">
        <v>-14.885732640948355</v>
      </c>
      <c r="U395" s="118">
        <v>32.452984701463841</v>
      </c>
      <c r="V395" s="20">
        <v>34.412278707058192</v>
      </c>
      <c r="W395" s="20">
        <v>47.786127977376239</v>
      </c>
      <c r="X395" s="20">
        <v>57.921060411515001</v>
      </c>
    </row>
    <row r="396" spans="1:24">
      <c r="A396" s="13" t="s">
        <v>177</v>
      </c>
      <c r="B396" s="13">
        <v>60</v>
      </c>
      <c r="C396" s="13" t="s">
        <v>372</v>
      </c>
      <c r="D396" s="14">
        <v>-13051.301366239904</v>
      </c>
      <c r="E396" s="17">
        <v>17.21</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209.56296489365599</v>
      </c>
      <c r="Q396" s="15"/>
      <c r="R396" s="20">
        <v>6.9854321631218665</v>
      </c>
      <c r="T396" s="118">
        <v>-3.5575842351009257</v>
      </c>
      <c r="U396" s="120">
        <v>17.62481235250597</v>
      </c>
      <c r="V396" s="20">
        <v>46.716451619086918</v>
      </c>
      <c r="W396" s="20">
        <v>57.892151955375574</v>
      </c>
      <c r="X396" s="20">
        <v>52.251105076535616</v>
      </c>
    </row>
    <row r="397" spans="1:24">
      <c r="A397" s="13" t="s">
        <v>164</v>
      </c>
      <c r="B397" s="13">
        <v>60</v>
      </c>
      <c r="C397" s="13" t="s">
        <v>372</v>
      </c>
      <c r="D397" s="14">
        <v>-2527.5314202407985</v>
      </c>
      <c r="E397" s="17">
        <v>15.55</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153.34549406339841</v>
      </c>
      <c r="Q397" s="15"/>
      <c r="R397" s="20">
        <v>5.1115164687799473</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396.34148464430581</v>
      </c>
      <c r="Q398" s="16" t="s">
        <v>2223</v>
      </c>
      <c r="R398" s="20">
        <v>13.21138282147686</v>
      </c>
      <c r="T398" s="118">
        <v>-32.519054429575171</v>
      </c>
      <c r="U398" s="120">
        <v>-20.085344827206573</v>
      </c>
      <c r="V398" s="20">
        <v>27.48074412587507</v>
      </c>
      <c r="W398" s="20">
        <v>43.743563863937311</v>
      </c>
      <c r="X398" s="20">
        <v>29.206453397513652</v>
      </c>
    </row>
    <row r="399" spans="1:24">
      <c r="A399" s="13" t="s">
        <v>125</v>
      </c>
      <c r="B399" s="13">
        <v>60</v>
      </c>
      <c r="C399" s="13" t="s">
        <v>372</v>
      </c>
      <c r="D399" s="14">
        <v>664.37254363176385</v>
      </c>
      <c r="E399" s="17">
        <v>8.27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1251.3442422540645</v>
      </c>
      <c r="Q399" s="15"/>
      <c r="R399" s="20">
        <v>41.711474741802149</v>
      </c>
      <c r="T399" s="118">
        <v>5.0219803119362982</v>
      </c>
      <c r="U399" s="118">
        <v>13.28268102095393</v>
      </c>
      <c r="V399" s="20">
        <v>44.422760390805308</v>
      </c>
      <c r="W399" s="20">
        <v>68.648777828825104</v>
      </c>
      <c r="X399" s="20">
        <v>67.597577452592745</v>
      </c>
    </row>
    <row r="400" spans="1:24">
      <c r="A400" s="13" t="s">
        <v>762</v>
      </c>
      <c r="B400" s="13">
        <v>60</v>
      </c>
      <c r="C400" s="13" t="s">
        <v>372</v>
      </c>
      <c r="D400" s="14">
        <v>-1765.2102574487039</v>
      </c>
      <c r="E400" s="17">
        <v>11.32</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317.96334132633126</v>
      </c>
      <c r="Q400" s="15"/>
      <c r="R400" s="20">
        <v>10.598778044211041</v>
      </c>
      <c r="T400" s="118"/>
      <c r="U400" s="118"/>
      <c r="V400" s="20">
        <v>45.498900890265283</v>
      </c>
      <c r="W400" s="20">
        <v>40.931923271004045</v>
      </c>
      <c r="X400" s="20"/>
    </row>
    <row r="401" spans="1:24">
      <c r="A401" s="13" t="s">
        <v>270</v>
      </c>
      <c r="B401" s="13">
        <v>60</v>
      </c>
      <c r="C401" s="13" t="s">
        <v>372</v>
      </c>
      <c r="D401" s="14">
        <v>-249735.02594597902</v>
      </c>
      <c r="E401" s="17">
        <v>515.5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811.12447022892115</v>
      </c>
      <c r="Q401" s="15"/>
      <c r="R401" s="20">
        <v>27.03748234096404</v>
      </c>
      <c r="T401" s="118">
        <v>66.575397751538503</v>
      </c>
      <c r="U401" s="118">
        <v>685.3830656515072</v>
      </c>
      <c r="V401" s="20">
        <v>46.904103503110491</v>
      </c>
      <c r="W401" s="20">
        <v>20.569173981310275</v>
      </c>
      <c r="X401" s="20">
        <v>61.86498548945378</v>
      </c>
    </row>
    <row r="402" spans="1:24">
      <c r="A402" s="13" t="s">
        <v>731</v>
      </c>
      <c r="B402" s="13">
        <v>60</v>
      </c>
      <c r="C402" s="13" t="s">
        <v>372</v>
      </c>
      <c r="D402" s="14">
        <v>-765.13194213859049</v>
      </c>
      <c r="E402" s="17">
        <v>3.16</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152.64183671881057</v>
      </c>
      <c r="Q402" s="15"/>
      <c r="R402" s="20">
        <v>5.0880612239603522</v>
      </c>
      <c r="T402" s="118">
        <v>-2.0944520012425549</v>
      </c>
      <c r="U402" s="118"/>
      <c r="V402" s="20">
        <v>37.637841221035679</v>
      </c>
      <c r="W402" s="20">
        <v>44.448942088444248</v>
      </c>
      <c r="X402" s="20">
        <v>46.120931685055716</v>
      </c>
    </row>
    <row r="403" spans="1:24">
      <c r="A403" s="13" t="s">
        <v>184</v>
      </c>
      <c r="B403" s="13">
        <v>60</v>
      </c>
      <c r="C403" s="13" t="s">
        <v>372</v>
      </c>
      <c r="D403" s="14">
        <v>-13085.04740636014</v>
      </c>
      <c r="E403" s="17">
        <v>28.32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337.66790624728583</v>
      </c>
      <c r="Q403" s="15"/>
      <c r="R403" s="20">
        <v>11.255596874909527</v>
      </c>
      <c r="T403" s="118">
        <v>-47.774268688186226</v>
      </c>
      <c r="U403" s="120">
        <v>2.3755198366669106</v>
      </c>
      <c r="V403" s="20">
        <v>33.895640956654013</v>
      </c>
      <c r="W403" s="20">
        <v>47.481623246730479</v>
      </c>
      <c r="X403" s="20">
        <v>44.854943339950246</v>
      </c>
    </row>
    <row r="404" spans="1:24">
      <c r="A404" s="13" t="s">
        <v>414</v>
      </c>
      <c r="B404" s="13">
        <v>60</v>
      </c>
      <c r="C404" s="13" t="s">
        <v>372</v>
      </c>
      <c r="D404" s="14">
        <v>-40570.48895704867</v>
      </c>
      <c r="E404" s="17">
        <v>42.88</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1655.3347546161312</v>
      </c>
      <c r="E405" s="17">
        <v>11.02</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908.690699546117</v>
      </c>
      <c r="Q405" s="15"/>
      <c r="R405" s="20">
        <v>30.289689984870567</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809.35784553301687</v>
      </c>
      <c r="Q406" s="15"/>
      <c r="R406" s="20">
        <v>26.978594851100564</v>
      </c>
      <c r="T406" s="118">
        <v>-4.5773695080817411</v>
      </c>
      <c r="U406" s="120">
        <v>-10.232556555811749</v>
      </c>
      <c r="V406" s="20">
        <v>28.820867488504373</v>
      </c>
      <c r="W406" s="20">
        <v>32.375188200028383</v>
      </c>
      <c r="X406" s="20">
        <v>39.46050696071498</v>
      </c>
    </row>
    <row r="407" spans="1:24">
      <c r="A407" s="13" t="s">
        <v>286</v>
      </c>
      <c r="B407" s="13">
        <v>60</v>
      </c>
      <c r="C407" s="13" t="s">
        <v>372</v>
      </c>
      <c r="D407" s="14">
        <v>-4089.1610421319056</v>
      </c>
      <c r="E407" s="17">
        <v>12.37</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452.88025549207248</v>
      </c>
      <c r="Q407" s="15"/>
      <c r="R407" s="20">
        <v>15.096008516402415</v>
      </c>
      <c r="T407" s="118">
        <v>8.0148935830001911</v>
      </c>
      <c r="U407" s="118">
        <v>24.73978901345145</v>
      </c>
      <c r="V407" s="20">
        <v>44.989085035983877</v>
      </c>
      <c r="W407" s="20">
        <v>37.170788715641351</v>
      </c>
      <c r="X407" s="20">
        <v>70.682326963727462</v>
      </c>
    </row>
    <row r="408" spans="1:24">
      <c r="A408" s="13" t="s">
        <v>531</v>
      </c>
      <c r="B408" s="13">
        <v>60</v>
      </c>
      <c r="C408" s="13" t="s">
        <v>372</v>
      </c>
      <c r="D408" s="14">
        <v>-3650.3196555069549</v>
      </c>
      <c r="E408" s="17">
        <v>13.96</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1388.4435838399502</v>
      </c>
      <c r="Q408" s="15"/>
      <c r="R408" s="20">
        <v>46.281452794665007</v>
      </c>
      <c r="T408" s="120">
        <v>34.510693558344343</v>
      </c>
      <c r="U408" s="118"/>
      <c r="V408" s="20">
        <v>68.458235067221239</v>
      </c>
      <c r="W408" s="20">
        <v>44.738533816043649</v>
      </c>
      <c r="X408" s="20">
        <v>72.971486511443231</v>
      </c>
    </row>
    <row r="409" spans="1:24">
      <c r="A409" s="13" t="s">
        <v>637</v>
      </c>
      <c r="B409" s="13">
        <v>60</v>
      </c>
      <c r="C409" s="13" t="s">
        <v>372</v>
      </c>
      <c r="D409" s="14">
        <v>-10889.135079370113</v>
      </c>
      <c r="E409" s="17">
        <v>25.54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430.80277231450884</v>
      </c>
      <c r="Q409" s="15"/>
      <c r="R409" s="20">
        <v>14.360092410483627</v>
      </c>
      <c r="T409" s="118">
        <v>-52.20989748878246</v>
      </c>
      <c r="U409" s="118"/>
      <c r="V409" s="20">
        <v>22.40076749499584</v>
      </c>
      <c r="W409" s="20">
        <v>44.72968962377557</v>
      </c>
      <c r="X409" s="20">
        <v>47.393229287503196</v>
      </c>
    </row>
    <row r="410" spans="1:24">
      <c r="A410" s="13" t="s">
        <v>441</v>
      </c>
      <c r="B410" s="13">
        <v>60</v>
      </c>
      <c r="C410" s="13" t="s">
        <v>372</v>
      </c>
      <c r="D410" s="14">
        <v>-3793.8044972730722</v>
      </c>
      <c r="E410" s="17">
        <v>419.25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731.03274562476031</v>
      </c>
      <c r="Q410" s="15"/>
      <c r="R410" s="20">
        <v>24.367758187492012</v>
      </c>
      <c r="T410" s="118">
        <v>-10.228407454159765</v>
      </c>
      <c r="U410" s="118">
        <v>479.7549072101981</v>
      </c>
      <c r="V410" s="20">
        <v>53.137254372598733</v>
      </c>
      <c r="W410" s="20">
        <v>59.859309664055566</v>
      </c>
      <c r="X410" s="20">
        <v>60.199334485860504</v>
      </c>
    </row>
    <row r="411" spans="1:24">
      <c r="A411" s="13" t="s">
        <v>174</v>
      </c>
      <c r="B411" s="13">
        <v>60</v>
      </c>
      <c r="C411" s="13" t="s">
        <v>372</v>
      </c>
      <c r="D411" s="14">
        <v>663.47293652918802</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2516.2172557630702</v>
      </c>
      <c r="Q411" s="16" t="s">
        <v>2217</v>
      </c>
      <c r="R411" s="20">
        <v>83.873908525435667</v>
      </c>
      <c r="T411" s="118">
        <v>-2.624156361126091</v>
      </c>
      <c r="U411" s="120">
        <v>-0.82611089867717924</v>
      </c>
      <c r="V411" s="20">
        <v>31.810924013252762</v>
      </c>
      <c r="W411" s="20">
        <v>45.255155636661748</v>
      </c>
      <c r="X411" s="20">
        <v>42.543114838706089</v>
      </c>
    </row>
    <row r="412" spans="1:24">
      <c r="A412" s="13" t="s">
        <v>320</v>
      </c>
      <c r="B412" s="13">
        <v>60</v>
      </c>
      <c r="C412" s="13" t="s">
        <v>372</v>
      </c>
      <c r="D412" s="14">
        <v>-380699.13524314645</v>
      </c>
      <c r="E412" s="17">
        <v>1583</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726.33987914237809</v>
      </c>
      <c r="Q412" s="15"/>
      <c r="R412" s="20">
        <v>24.211329304745938</v>
      </c>
      <c r="T412" s="118">
        <v>799.68416650913241</v>
      </c>
      <c r="U412" s="120">
        <v>821.86260404694167</v>
      </c>
      <c r="V412" s="20">
        <v>53.64991560678498</v>
      </c>
      <c r="W412" s="20">
        <v>44.781680944255605</v>
      </c>
      <c r="X412" s="20">
        <v>54.538799677378158</v>
      </c>
    </row>
    <row r="413" spans="1:24">
      <c r="A413" s="13" t="s">
        <v>23</v>
      </c>
      <c r="B413" s="13">
        <v>60</v>
      </c>
      <c r="C413" s="13" t="s">
        <v>372</v>
      </c>
      <c r="D413" s="14">
        <v>-1362.9759260502628</v>
      </c>
      <c r="E413" s="17">
        <v>5.61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217.60177026968961</v>
      </c>
      <c r="Q413" s="15"/>
      <c r="R413" s="20">
        <v>7.2533923423229867</v>
      </c>
      <c r="T413" s="118">
        <v>-1.5256712885096668</v>
      </c>
      <c r="U413" s="118">
        <v>7.402875616782385</v>
      </c>
      <c r="V413" s="20">
        <v>45.46302214931135</v>
      </c>
      <c r="W413" s="20">
        <v>41.466839451895872</v>
      </c>
      <c r="X413" s="20">
        <v>55.634101938322424</v>
      </c>
    </row>
    <row r="414" spans="1:24">
      <c r="A414" s="13" t="s">
        <v>154</v>
      </c>
      <c r="B414" s="13">
        <v>60</v>
      </c>
      <c r="C414" s="13" t="s">
        <v>372</v>
      </c>
      <c r="D414" s="14">
        <v>8155.7015218677616</v>
      </c>
      <c r="E414" s="17">
        <v>31.44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1712.3670325777889</v>
      </c>
      <c r="Q414" s="15"/>
      <c r="R414" s="20">
        <v>57.078901085926297</v>
      </c>
      <c r="T414" s="118">
        <v>20.977073171778109</v>
      </c>
      <c r="U414" s="120">
        <v>23.235842452651347</v>
      </c>
      <c r="V414" s="20">
        <v>59.733944377254922</v>
      </c>
      <c r="W414" s="20">
        <v>83.403486022797523</v>
      </c>
      <c r="X414" s="20">
        <v>60.127664415392587</v>
      </c>
    </row>
    <row r="415" spans="1:24">
      <c r="A415" s="13" t="s">
        <v>732</v>
      </c>
      <c r="B415" s="13">
        <v>60</v>
      </c>
      <c r="C415" s="13" t="s">
        <v>372</v>
      </c>
      <c r="D415" s="14">
        <v>-1705.0704526142724</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167.50361209692238</v>
      </c>
      <c r="Q415" s="15"/>
      <c r="R415" s="20">
        <v>5.5834537365640795</v>
      </c>
      <c r="T415" s="118">
        <v>-4.6475295714734521</v>
      </c>
      <c r="U415" s="120">
        <v>7.8364174218229188</v>
      </c>
      <c r="V415" s="20">
        <v>33.312455062604478</v>
      </c>
      <c r="W415" s="20">
        <v>43.567182183505459</v>
      </c>
      <c r="X415" s="20">
        <v>52.923995927300055</v>
      </c>
    </row>
    <row r="416" spans="1:24">
      <c r="A416" s="13" t="s">
        <v>168</v>
      </c>
      <c r="B416" s="13">
        <v>60</v>
      </c>
      <c r="C416" s="13" t="s">
        <v>372</v>
      </c>
      <c r="D416" s="14">
        <v>-296.34262871664595</v>
      </c>
      <c r="E416" s="17">
        <v>5.31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580.61947575694569</v>
      </c>
      <c r="Q416" s="15"/>
      <c r="R416" s="20">
        <v>19.353982525231523</v>
      </c>
      <c r="T416" s="118">
        <v>-4.1303082674958613</v>
      </c>
      <c r="U416" s="120">
        <v>-3.2383605528677517</v>
      </c>
      <c r="V416" s="20">
        <v>37.522590776491867</v>
      </c>
      <c r="W416" s="20">
        <v>46.755944803756186</v>
      </c>
      <c r="X416" s="20">
        <v>40.897972602735948</v>
      </c>
    </row>
    <row r="417" spans="1:24">
      <c r="A417" s="13" t="s">
        <v>129</v>
      </c>
      <c r="B417" s="13">
        <v>60</v>
      </c>
      <c r="C417" s="13" t="s">
        <v>372</v>
      </c>
      <c r="D417" s="14">
        <v>-1990.0954042601616</v>
      </c>
      <c r="E417" s="17">
        <v>4.99</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159.85756164234016</v>
      </c>
      <c r="Q417" s="15"/>
      <c r="R417" s="20">
        <v>5.3285853880780056</v>
      </c>
      <c r="T417" s="118">
        <v>-9.554194596928518</v>
      </c>
      <c r="U417" s="120">
        <v>-6.9306421631118553</v>
      </c>
      <c r="V417" s="20">
        <v>24.034049590042279</v>
      </c>
      <c r="W417" s="20">
        <v>51.984790608010556</v>
      </c>
      <c r="X417" s="20">
        <v>37.375570318467872</v>
      </c>
    </row>
    <row r="418" spans="1:24">
      <c r="A418" s="13" t="s">
        <v>280</v>
      </c>
      <c r="B418" s="13">
        <v>60</v>
      </c>
      <c r="C418" s="13" t="s">
        <v>372</v>
      </c>
      <c r="D418" s="14">
        <v>84088.000974936818</v>
      </c>
      <c r="E418" s="17">
        <v>100.9</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120.3</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1376.2477652007021</v>
      </c>
      <c r="E420" s="17">
        <v>4.42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2038.5425466112595</v>
      </c>
      <c r="Q420" s="16" t="s">
        <v>2252</v>
      </c>
      <c r="R420" s="20">
        <v>67.951418220375317</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810.73070149853879</v>
      </c>
      <c r="E421" s="17">
        <v>11.19</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1213.804441936732</v>
      </c>
      <c r="Q421" s="15"/>
      <c r="R421" s="20">
        <v>40.460148064557735</v>
      </c>
      <c r="T421" s="118">
        <v>-5.2942902842379347</v>
      </c>
      <c r="U421" s="118">
        <v>14.370417326192211</v>
      </c>
      <c r="V421" s="20">
        <v>32.90140270848395</v>
      </c>
      <c r="W421" s="20">
        <v>34.226663649205122</v>
      </c>
      <c r="X421" s="20">
        <v>55.721884559560095</v>
      </c>
    </row>
    <row r="422" spans="1:24">
      <c r="A422" s="13" t="s">
        <v>7</v>
      </c>
      <c r="B422" s="13">
        <v>60</v>
      </c>
      <c r="C422" s="13" t="s">
        <v>372</v>
      </c>
      <c r="D422" s="13">
        <v>-3489.0737035065199</v>
      </c>
      <c r="E422" s="17">
        <v>42.72</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569.71297195068769</v>
      </c>
      <c r="Q422" s="15"/>
      <c r="R422" s="20">
        <v>18.990432398356255</v>
      </c>
      <c r="T422" s="118">
        <v>-2.5599191568119295</v>
      </c>
      <c r="U422" s="120">
        <v>27.697630061631529</v>
      </c>
      <c r="V422" s="20">
        <v>45.440684664173538</v>
      </c>
      <c r="W422" s="20">
        <v>60.065485311603474</v>
      </c>
      <c r="X422" s="20">
        <v>54.851140655522684</v>
      </c>
    </row>
    <row r="423" spans="1:24">
      <c r="A423" s="13" t="s">
        <v>78</v>
      </c>
      <c r="B423" s="13">
        <v>60</v>
      </c>
      <c r="C423" s="13" t="s">
        <v>372</v>
      </c>
      <c r="D423" s="14">
        <v>-728.72621970832438</v>
      </c>
      <c r="E423" s="17">
        <v>8.9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260.69083209241842</v>
      </c>
      <c r="Q423" s="15"/>
      <c r="R423" s="20">
        <v>8.6896944030806136</v>
      </c>
      <c r="T423" s="118">
        <v>-3.5845226451325729</v>
      </c>
      <c r="U423" s="120">
        <v>4.3575736651182595</v>
      </c>
      <c r="V423" s="20">
        <v>37.641727379079541</v>
      </c>
      <c r="W423" s="20">
        <v>38.32667808644738</v>
      </c>
      <c r="X423" s="20">
        <v>48.370392814727829</v>
      </c>
    </row>
    <row r="424" spans="1:24">
      <c r="A424" s="13" t="s">
        <v>151</v>
      </c>
      <c r="B424" s="13">
        <v>60</v>
      </c>
      <c r="C424" s="13" t="s">
        <v>372</v>
      </c>
      <c r="D424" s="14">
        <v>-20139.842471920132</v>
      </c>
      <c r="E424" s="17">
        <v>208.5</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276.86728275588001</v>
      </c>
      <c r="Q424" s="15"/>
      <c r="R424" s="20">
        <v>9.2289094251960009</v>
      </c>
      <c r="T424" s="118">
        <v>-72.129653463362047</v>
      </c>
      <c r="U424" s="120">
        <v>-9.2380869341391758</v>
      </c>
      <c r="V424" s="20">
        <v>48.693234439917909</v>
      </c>
      <c r="W424" s="20">
        <v>46.017114263948677</v>
      </c>
      <c r="X424" s="20">
        <v>47.008502245179912</v>
      </c>
    </row>
    <row r="425" spans="1:24">
      <c r="A425" s="13" t="s">
        <v>529</v>
      </c>
      <c r="B425" s="13">
        <v>60</v>
      </c>
      <c r="C425" s="13" t="s">
        <v>372</v>
      </c>
      <c r="D425" s="13">
        <v>622.15646418560584</v>
      </c>
      <c r="E425" s="17">
        <v>5.4</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1206.9838745764166</v>
      </c>
      <c r="Q425" s="15"/>
      <c r="R425" s="20">
        <v>40.232795819213884</v>
      </c>
      <c r="T425" s="118">
        <v>-12.214179401365275</v>
      </c>
      <c r="U425" s="118"/>
      <c r="V425" s="20">
        <v>29.795124967199516</v>
      </c>
      <c r="W425" s="20">
        <v>46.200942855233542</v>
      </c>
      <c r="X425" s="20">
        <v>38.011224747648924</v>
      </c>
    </row>
    <row r="426" spans="1:24">
      <c r="A426" s="13" t="s">
        <v>347</v>
      </c>
      <c r="B426" s="13">
        <v>60</v>
      </c>
      <c r="C426" s="13" t="s">
        <v>372</v>
      </c>
      <c r="D426" s="14">
        <v>-13349.313973835706</v>
      </c>
      <c r="E426" s="17">
        <v>34.979999999999997</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386.17116969662305</v>
      </c>
      <c r="Q426" s="15"/>
      <c r="R426" s="20">
        <v>12.872372323220768</v>
      </c>
      <c r="T426" s="118">
        <v>14.831430482199721</v>
      </c>
      <c r="U426" s="120">
        <v>23.191568504539788</v>
      </c>
      <c r="V426" s="20">
        <v>49.11698226113409</v>
      </c>
      <c r="W426" s="20">
        <v>39.953764474960209</v>
      </c>
      <c r="X426" s="20">
        <v>56.803934066080025</v>
      </c>
    </row>
    <row r="427" spans="1:24">
      <c r="A427" s="13" t="s">
        <v>220</v>
      </c>
      <c r="B427" s="13">
        <v>60</v>
      </c>
      <c r="C427" s="13" t="s">
        <v>372</v>
      </c>
      <c r="D427" s="14">
        <v>-1642.5570085958529</v>
      </c>
      <c r="E427" s="17">
        <v>7.31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1286.7197531477234</v>
      </c>
      <c r="Q427" s="15"/>
      <c r="R427" s="20">
        <v>42.890658438257447</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32942.416927466031</v>
      </c>
      <c r="E429" s="17">
        <v>68</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2250.5776062647587</v>
      </c>
      <c r="Q429" s="15"/>
      <c r="R429" s="20">
        <v>75.019253542158623</v>
      </c>
      <c r="T429" s="118">
        <v>-2.4445107474210204</v>
      </c>
      <c r="U429" s="118"/>
      <c r="V429" s="20">
        <v>69.855088187650765</v>
      </c>
      <c r="W429" s="20">
        <v>60.504112559159424</v>
      </c>
      <c r="X429" s="20">
        <v>53.612533308420403</v>
      </c>
    </row>
    <row r="430" spans="1:24">
      <c r="A430" s="13" t="s">
        <v>448</v>
      </c>
      <c r="B430" s="13">
        <v>60</v>
      </c>
      <c r="C430" s="13" t="s">
        <v>372</v>
      </c>
      <c r="D430" s="14">
        <v>-112803.36399351824</v>
      </c>
      <c r="E430" s="17">
        <v>184.4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486.19315498623837</v>
      </c>
      <c r="Q430" s="15"/>
      <c r="R430" s="20">
        <v>16.206438499541278</v>
      </c>
      <c r="T430" s="118">
        <v>-104.74313895157707</v>
      </c>
      <c r="U430" s="118">
        <v>330.32007187634491</v>
      </c>
      <c r="V430" s="20">
        <v>38.335441425084085</v>
      </c>
      <c r="W430" s="20">
        <v>48.110184943278334</v>
      </c>
      <c r="X430" s="20">
        <v>56.132412153975935</v>
      </c>
    </row>
    <row r="431" spans="1:24">
      <c r="A431" s="13" t="s">
        <v>541</v>
      </c>
      <c r="B431" s="13">
        <v>60</v>
      </c>
      <c r="C431" s="13" t="s">
        <v>372</v>
      </c>
      <c r="D431" s="14">
        <v>-8121.0238555550513</v>
      </c>
      <c r="E431" s="17">
        <v>56.65</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270.11086749671466</v>
      </c>
      <c r="Q431" s="15"/>
      <c r="R431" s="20">
        <v>9.0036955832238217</v>
      </c>
      <c r="T431" s="118">
        <v>-38.228540738414409</v>
      </c>
      <c r="U431" s="118"/>
      <c r="V431" s="20">
        <v>40.725998526484702</v>
      </c>
      <c r="W431" s="20">
        <v>28.959563227311456</v>
      </c>
      <c r="X431" s="20">
        <v>44.987798457077048</v>
      </c>
    </row>
    <row r="432" spans="1:24">
      <c r="A432" s="13" t="s">
        <v>139</v>
      </c>
      <c r="B432" s="13">
        <v>60</v>
      </c>
      <c r="C432" s="13" t="s">
        <v>372</v>
      </c>
      <c r="D432" s="14">
        <v>-1290.9618876528928</v>
      </c>
      <c r="E432" s="17">
        <v>3.32</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82.181815554616136</v>
      </c>
      <c r="Q432" s="16" t="s">
        <v>2393</v>
      </c>
      <c r="R432" s="20">
        <v>2.7393938518205379</v>
      </c>
      <c r="T432" s="118">
        <v>-3.1287311166482779</v>
      </c>
      <c r="U432" s="120">
        <v>-14.344659392254178</v>
      </c>
      <c r="V432" s="20">
        <v>36.897733015262375</v>
      </c>
      <c r="W432" s="20">
        <v>39.204035094306967</v>
      </c>
      <c r="X432" s="20">
        <v>37.621761356183676</v>
      </c>
    </row>
    <row r="433" spans="1:24">
      <c r="A433" s="13" t="s">
        <v>92</v>
      </c>
      <c r="B433" s="13">
        <v>60</v>
      </c>
      <c r="C433" s="13" t="s">
        <v>372</v>
      </c>
      <c r="D433" s="14">
        <v>5324.1935755589157</v>
      </c>
      <c r="E433" s="17">
        <v>21.7</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1543.3522572539832</v>
      </c>
      <c r="Q433" s="16" t="s">
        <v>2215</v>
      </c>
      <c r="R433" s="20">
        <v>51.445075241799444</v>
      </c>
      <c r="T433" s="118">
        <v>36.87610216213244</v>
      </c>
      <c r="U433" s="118">
        <v>99.163378974304095</v>
      </c>
      <c r="V433" s="20">
        <v>38.526950637849623</v>
      </c>
      <c r="W433" s="20">
        <v>34.486966585045622</v>
      </c>
      <c r="X433" s="20">
        <v>60.454812514944159</v>
      </c>
    </row>
    <row r="434" spans="1:24">
      <c r="A434" s="13" t="s">
        <v>416</v>
      </c>
      <c r="B434" s="13">
        <v>60</v>
      </c>
      <c r="C434" s="13" t="s">
        <v>372</v>
      </c>
      <c r="D434" s="14">
        <v>-44407.954259856982</v>
      </c>
      <c r="E434" s="17">
        <v>152.1</v>
      </c>
      <c r="F434" s="13" t="s">
        <v>390</v>
      </c>
      <c r="G434" s="13" t="s">
        <v>947</v>
      </c>
      <c r="H434" s="13" t="s">
        <v>1922</v>
      </c>
      <c r="I434" s="13" t="s">
        <v>948</v>
      </c>
      <c r="J434" s="13" t="s">
        <v>949</v>
      </c>
      <c r="K434" s="13" t="s">
        <v>950</v>
      </c>
      <c r="L434" s="13" t="s">
        <v>1132</v>
      </c>
      <c r="M434" s="13" t="s">
        <v>1923</v>
      </c>
      <c r="N434" s="13" t="s">
        <v>1155</v>
      </c>
      <c r="O434" s="13">
        <v>36.326065491562922</v>
      </c>
      <c r="P434" s="13">
        <v>103.16615819040319</v>
      </c>
      <c r="Q434" s="15"/>
      <c r="R434" s="20">
        <v>3.4388719396801064</v>
      </c>
      <c r="T434" s="118">
        <v>-70.532268796621054</v>
      </c>
      <c r="U434" s="120">
        <v>36.000539198900299</v>
      </c>
      <c r="V434" s="20">
        <v>43.508385276061638</v>
      </c>
      <c r="W434" s="20">
        <v>47.307490036384991</v>
      </c>
      <c r="X434" s="20">
        <v>49.13592434218134</v>
      </c>
    </row>
    <row r="435" spans="1:24">
      <c r="A435" s="13" t="s">
        <v>188</v>
      </c>
      <c r="B435" s="13">
        <v>60</v>
      </c>
      <c r="C435" s="13" t="s">
        <v>372</v>
      </c>
      <c r="D435" s="14">
        <v>-2646.2059458172239</v>
      </c>
      <c r="E435" s="17">
        <v>6.94</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34.944936423088322</v>
      </c>
      <c r="Q435" s="15"/>
      <c r="R435" s="20">
        <v>1.164831214102944</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274.24518608230363</v>
      </c>
      <c r="Q436" s="16" t="s">
        <v>2227</v>
      </c>
      <c r="R436" s="20">
        <v>9.1415062027434537</v>
      </c>
      <c r="T436" s="118">
        <v>-2.5683157835955339</v>
      </c>
      <c r="U436" s="120">
        <v>0.2415147001363116</v>
      </c>
      <c r="V436" s="20">
        <v>32.080400620983013</v>
      </c>
      <c r="W436" s="20">
        <v>49.796812034101045</v>
      </c>
      <c r="X436" s="20">
        <v>40.825636659676015</v>
      </c>
    </row>
    <row r="437" spans="1:24">
      <c r="A437" s="13" t="s">
        <v>193</v>
      </c>
      <c r="B437" s="13">
        <v>60</v>
      </c>
      <c r="C437" s="13" t="s">
        <v>372</v>
      </c>
      <c r="D437" s="14">
        <v>-1553.1669800458303</v>
      </c>
      <c r="E437" s="17">
        <v>309.75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358.92938708823669</v>
      </c>
      <c r="Q437" s="15"/>
      <c r="R437" s="20">
        <v>11.964312902941224</v>
      </c>
      <c r="T437" s="118">
        <v>-478.48686551811454</v>
      </c>
      <c r="U437" s="120">
        <v>-170.10908494566081</v>
      </c>
      <c r="V437" s="20">
        <v>36.365579631912382</v>
      </c>
      <c r="W437" s="20">
        <v>76.439867464342555</v>
      </c>
      <c r="X437" s="20">
        <v>39.127916063680743</v>
      </c>
    </row>
    <row r="438" spans="1:24">
      <c r="A438" s="13" t="s">
        <v>417</v>
      </c>
      <c r="B438" s="13">
        <v>60</v>
      </c>
      <c r="C438" s="13" t="s">
        <v>372</v>
      </c>
      <c r="D438" s="14">
        <v>-104077.65351312833</v>
      </c>
      <c r="E438" s="17">
        <v>133.19999999999999</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203.17156027895331</v>
      </c>
      <c r="Q438" s="15"/>
      <c r="R438" s="20">
        <v>6.772385342631777</v>
      </c>
      <c r="T438" s="118">
        <v>-568.23013166855594</v>
      </c>
      <c r="U438" s="120">
        <v>-306.76484015993765</v>
      </c>
      <c r="V438" s="20">
        <v>41.71981747804201</v>
      </c>
      <c r="W438" s="20">
        <v>31.276278013331194</v>
      </c>
      <c r="X438" s="20">
        <v>36.540728613523946</v>
      </c>
    </row>
    <row r="439" spans="1:24">
      <c r="A439" s="13" t="s">
        <v>6</v>
      </c>
      <c r="B439" s="13">
        <v>60</v>
      </c>
      <c r="C439" s="13" t="s">
        <v>372</v>
      </c>
      <c r="D439" s="14">
        <v>2721.765244366914</v>
      </c>
      <c r="E439" s="17">
        <v>21.08</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802.40150026269987</v>
      </c>
      <c r="Q439" s="15"/>
      <c r="R439" s="20">
        <v>26.746716675423329</v>
      </c>
      <c r="T439" s="118">
        <v>-7.6589781201490226</v>
      </c>
      <c r="U439" s="120">
        <v>12.041767732861253</v>
      </c>
      <c r="V439" s="20">
        <v>51.704794843243668</v>
      </c>
      <c r="W439" s="20">
        <v>66.649092455816856</v>
      </c>
      <c r="X439" s="20">
        <v>49.866312633365645</v>
      </c>
    </row>
    <row r="440" spans="1:24">
      <c r="A440" s="13" t="s">
        <v>734</v>
      </c>
      <c r="B440" s="13">
        <v>60</v>
      </c>
      <c r="C440" s="13" t="s">
        <v>372</v>
      </c>
      <c r="D440" s="14">
        <v>-12269.477980498919</v>
      </c>
      <c r="E440" s="17">
        <v>41.1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-1841.9000197275802</v>
      </c>
      <c r="E441" s="17">
        <v>7.05</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342.81510135774261</v>
      </c>
      <c r="Q441" s="15"/>
      <c r="R441" s="20">
        <v>11.427170045258087</v>
      </c>
      <c r="T441" s="118">
        <v>-4.1091789805470125</v>
      </c>
      <c r="U441" s="120">
        <v>0.28989236075188884</v>
      </c>
      <c r="V441" s="20">
        <v>48.703686563962044</v>
      </c>
      <c r="W441" s="20">
        <v>50.056565443394362</v>
      </c>
      <c r="X441" s="20">
        <v>47.851906452187805</v>
      </c>
    </row>
    <row r="442" spans="1:24">
      <c r="A442" s="13" t="s">
        <v>358</v>
      </c>
      <c r="B442" s="13">
        <v>60</v>
      </c>
      <c r="C442" s="13" t="s">
        <v>372</v>
      </c>
      <c r="D442" s="14">
        <v>-3020.5350017339329</v>
      </c>
      <c r="E442" s="17">
        <v>34.42</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647.79306962529051</v>
      </c>
      <c r="Q442" s="15"/>
      <c r="R442" s="20">
        <v>21.593102320843016</v>
      </c>
      <c r="T442" s="118">
        <v>-64.575574857052587</v>
      </c>
      <c r="U442" s="120">
        <v>14.201940683661363</v>
      </c>
      <c r="V442" s="20">
        <v>34.313534648993226</v>
      </c>
      <c r="W442" s="20">
        <v>62.679622194004779</v>
      </c>
      <c r="X442" s="20">
        <v>45.002636817480301</v>
      </c>
    </row>
    <row r="443" spans="1:24">
      <c r="A443" s="13" t="s">
        <v>735</v>
      </c>
      <c r="B443" s="13">
        <v>60</v>
      </c>
      <c r="C443" s="13" t="s">
        <v>372</v>
      </c>
      <c r="D443" s="13">
        <v>3542935.2377542816</v>
      </c>
      <c r="E443" s="17">
        <v>4800</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-136.6091470148545</v>
      </c>
      <c r="E444" s="17">
        <v>2.06</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986.82798902405796</v>
      </c>
      <c r="Q444" s="15"/>
      <c r="R444" s="20">
        <v>32.894266300801931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1140.3561872224977</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848.79217883066826</v>
      </c>
      <c r="Q445" s="15"/>
      <c r="R445" s="20">
        <v>28.293072627688943</v>
      </c>
      <c r="T445" s="118">
        <v>-6.0387030453342661</v>
      </c>
      <c r="U445" s="120">
        <v>9.6700906059614766</v>
      </c>
      <c r="V445" s="20">
        <v>38.859013852239059</v>
      </c>
      <c r="W445" s="20">
        <v>44.449290410317197</v>
      </c>
      <c r="X445" s="20">
        <v>51.579669460362993</v>
      </c>
    </row>
    <row r="446" spans="1:24">
      <c r="A446" s="13" t="s">
        <v>179</v>
      </c>
      <c r="B446" s="13">
        <v>60</v>
      </c>
      <c r="C446" s="13" t="s">
        <v>372</v>
      </c>
      <c r="D446" s="14">
        <v>960.52734270223539</v>
      </c>
      <c r="E446" s="17">
        <v>29.82</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1420.138481891202</v>
      </c>
      <c r="Q446" s="15"/>
      <c r="R446" s="20">
        <v>47.337949396373396</v>
      </c>
      <c r="T446" s="118">
        <v>9.9183249411754915</v>
      </c>
      <c r="U446" s="118">
        <v>58.617459973220143</v>
      </c>
      <c r="V446" s="20">
        <v>45.761873692221663</v>
      </c>
      <c r="W446" s="20">
        <v>43.359821497098892</v>
      </c>
      <c r="X446" s="20">
        <v>67.916253554041887</v>
      </c>
    </row>
    <row r="447" spans="1:24">
      <c r="A447" s="13" t="s">
        <v>449</v>
      </c>
      <c r="B447" s="13">
        <v>60</v>
      </c>
      <c r="C447" s="13" t="s">
        <v>372</v>
      </c>
      <c r="D447" s="14">
        <v>18362.737621710323</v>
      </c>
      <c r="E447" s="17">
        <v>42.38</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2300.8908060478448</v>
      </c>
      <c r="Q447" s="15"/>
      <c r="R447" s="20">
        <v>76.696360201594828</v>
      </c>
      <c r="T447" s="120">
        <v>73.145790365336694</v>
      </c>
      <c r="U447" s="118">
        <v>48.280338711153199</v>
      </c>
      <c r="V447" s="20">
        <v>75.982324447895479</v>
      </c>
      <c r="W447" s="20">
        <v>70.538050736389181</v>
      </c>
      <c r="X447" s="20">
        <v>80.955633436325698</v>
      </c>
    </row>
    <row r="448" spans="1:24">
      <c r="A448" s="13" t="s">
        <v>539</v>
      </c>
      <c r="B448" s="13">
        <v>60</v>
      </c>
      <c r="C448" s="13" t="s">
        <v>372</v>
      </c>
      <c r="D448" s="14">
        <v>-2336.5010730242375</v>
      </c>
      <c r="E448" s="17">
        <v>11.64</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943.64262222832565</v>
      </c>
      <c r="Q448" s="16" t="s">
        <v>2201</v>
      </c>
      <c r="R448" s="20">
        <v>31.45475407427752</v>
      </c>
      <c r="T448" s="118">
        <v>6.3666345780560007</v>
      </c>
      <c r="U448" s="118"/>
      <c r="V448" s="20">
        <v>53.270261322895543</v>
      </c>
      <c r="W448" s="20">
        <v>49.230840057586953</v>
      </c>
      <c r="X448" s="20">
        <v>68.52047976081117</v>
      </c>
    </row>
    <row r="449" spans="1:24">
      <c r="A449" s="13" t="s">
        <v>25</v>
      </c>
      <c r="B449" s="13">
        <v>60</v>
      </c>
      <c r="C449" s="13" t="s">
        <v>372</v>
      </c>
      <c r="D449" s="14">
        <v>-24195.828655050776</v>
      </c>
      <c r="E449" s="17">
        <v>144.80000000000001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1046.3429954752264</v>
      </c>
      <c r="Q449" s="15"/>
      <c r="R449" s="20">
        <v>34.878099849174212</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501.497773456061</v>
      </c>
      <c r="Q450" s="15"/>
      <c r="R450" s="20">
        <v>16.716592448535366</v>
      </c>
      <c r="T450" s="118">
        <v>-1.2497627202886097</v>
      </c>
      <c r="U450" s="118"/>
      <c r="V450" s="20">
        <v>36.56789038917811</v>
      </c>
      <c r="W450" s="20">
        <v>42.187764084489544</v>
      </c>
      <c r="X450" s="20"/>
    </row>
    <row r="451" spans="1:24">
      <c r="A451" s="13" t="s">
        <v>127</v>
      </c>
      <c r="B451" s="13">
        <v>60</v>
      </c>
      <c r="C451" s="13" t="s">
        <v>372</v>
      </c>
      <c r="D451" s="14">
        <v>-19645.172742276456</v>
      </c>
      <c r="E451" s="17">
        <v>72.75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470.31376101994334</v>
      </c>
      <c r="Q451" s="15"/>
      <c r="R451" s="20">
        <v>15.677125367331445</v>
      </c>
      <c r="T451" s="118">
        <v>-35.588253815595721</v>
      </c>
      <c r="U451" s="120">
        <v>-87.507806729132795</v>
      </c>
      <c r="V451" s="20">
        <v>43.954250436176373</v>
      </c>
      <c r="W451" s="20">
        <v>37.787625575006558</v>
      </c>
      <c r="X451" s="20">
        <v>44.305945144476027</v>
      </c>
    </row>
    <row r="452" spans="1:24">
      <c r="A452" s="13" t="s">
        <v>155</v>
      </c>
      <c r="B452" s="13">
        <v>60</v>
      </c>
      <c r="C452" s="13" t="s">
        <v>372</v>
      </c>
      <c r="D452" s="14">
        <v>404.19563818719695</v>
      </c>
      <c r="E452" s="17">
        <v>12.42</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707.55507862655338</v>
      </c>
      <c r="Q452" s="15"/>
      <c r="R452" s="20">
        <v>23.585169287551778</v>
      </c>
      <c r="T452" s="118">
        <v>-23.539837902873675</v>
      </c>
      <c r="U452" s="120">
        <v>-6.8838861405523488</v>
      </c>
      <c r="V452" s="20">
        <v>30.752242210979659</v>
      </c>
      <c r="W452" s="20">
        <v>61.935066226956394</v>
      </c>
      <c r="X452" s="20">
        <v>41.995560876446426</v>
      </c>
    </row>
    <row r="453" spans="1:24">
      <c r="A453" s="13" t="s">
        <v>194</v>
      </c>
      <c r="B453" s="13">
        <v>60</v>
      </c>
      <c r="C453" s="13" t="s">
        <v>372</v>
      </c>
      <c r="D453" s="14">
        <v>-17923.853210197649</v>
      </c>
      <c r="E453" s="17">
        <v>69.400000000000006</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395.83036791045618</v>
      </c>
      <c r="Q453" s="15"/>
      <c r="R453" s="20">
        <v>13.194345597015205</v>
      </c>
      <c r="T453" s="118">
        <v>-74.679458171260507</v>
      </c>
      <c r="U453" s="120">
        <v>-13.370357990318382</v>
      </c>
      <c r="V453" s="20">
        <v>22.626136933507699</v>
      </c>
      <c r="W453" s="20">
        <v>39.010417581281544</v>
      </c>
      <c r="X453" s="20">
        <v>41.631508725173468</v>
      </c>
    </row>
    <row r="454" spans="1:24">
      <c r="A454" s="13" t="s">
        <v>468</v>
      </c>
      <c r="B454" s="13">
        <v>60</v>
      </c>
      <c r="C454" s="13" t="s">
        <v>372</v>
      </c>
      <c r="D454" s="14">
        <v>190640.17242336576</v>
      </c>
      <c r="E454" s="17">
        <v>176.5</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1684.3486341615146</v>
      </c>
      <c r="Q454" s="15"/>
      <c r="R454" s="20">
        <v>56.144954472050486</v>
      </c>
      <c r="T454" s="120">
        <v>274.65308340440129</v>
      </c>
      <c r="U454" s="118"/>
      <c r="V454" s="20">
        <v>62.205155325674383</v>
      </c>
      <c r="W454" s="20">
        <v>27.443557881039062</v>
      </c>
      <c r="X454" s="20">
        <v>72.427235758137257</v>
      </c>
    </row>
    <row r="455" spans="1:24">
      <c r="A455" s="13" t="s">
        <v>525</v>
      </c>
      <c r="B455" s="13">
        <v>60</v>
      </c>
      <c r="C455" s="13" t="s">
        <v>372</v>
      </c>
      <c r="D455" s="14">
        <v>-1003.2769499119709</v>
      </c>
      <c r="E455" s="17">
        <v>19.100000000000001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244.03192626756834</v>
      </c>
      <c r="Q455" s="15"/>
      <c r="R455" s="20">
        <v>8.1343975422522785</v>
      </c>
      <c r="T455" s="118">
        <v>-13.931466661867269</v>
      </c>
      <c r="U455" s="118"/>
      <c r="V455" s="20">
        <v>39.543270771799129</v>
      </c>
      <c r="W455" s="20">
        <v>42.872068958957612</v>
      </c>
      <c r="X455" s="20">
        <v>44.612609617145154</v>
      </c>
    </row>
    <row r="456" spans="1:24">
      <c r="A456" s="13" t="s">
        <v>189</v>
      </c>
      <c r="B456" s="13">
        <v>60</v>
      </c>
      <c r="C456" s="13" t="s">
        <v>372</v>
      </c>
      <c r="D456" s="14">
        <v>3310.9935501122577</v>
      </c>
      <c r="E456" s="17">
        <v>31.9</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1359.0499421310826</v>
      </c>
      <c r="Q456" s="15"/>
      <c r="R456" s="20">
        <v>45.301664737702751</v>
      </c>
      <c r="T456" s="118">
        <v>8.7005320917262097</v>
      </c>
      <c r="U456" s="118">
        <v>46.371750912190883</v>
      </c>
      <c r="V456" s="20">
        <v>45.029180875115813</v>
      </c>
      <c r="W456" s="20">
        <v>39.713124288627988</v>
      </c>
      <c r="X456" s="20">
        <v>63.063187987950535</v>
      </c>
    </row>
    <row r="457" spans="1:24">
      <c r="A457" s="13" t="s">
        <v>26</v>
      </c>
      <c r="B457" s="13">
        <v>60</v>
      </c>
      <c r="C457" s="13" t="s">
        <v>372</v>
      </c>
      <c r="D457" s="14">
        <v>-2481.1539349804157</v>
      </c>
      <c r="E457" s="17">
        <v>11.5</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1422.6589746175471</v>
      </c>
      <c r="Q457" s="15"/>
      <c r="R457" s="20">
        <v>47.421965820584902</v>
      </c>
      <c r="T457" s="118">
        <v>6.5032276497829322</v>
      </c>
      <c r="U457" s="118">
        <v>31.471492833380683</v>
      </c>
      <c r="V457" s="20">
        <v>43.424510922395648</v>
      </c>
      <c r="W457" s="20">
        <v>63.10925468860956</v>
      </c>
      <c r="X457" s="20">
        <v>65.749759110369084</v>
      </c>
    </row>
    <row r="458" spans="1:24">
      <c r="A458" s="13" t="s">
        <v>101</v>
      </c>
      <c r="B458" s="13">
        <v>60</v>
      </c>
      <c r="C458" s="13" t="s">
        <v>372</v>
      </c>
      <c r="D458" s="14">
        <v>-3221.9590045196078</v>
      </c>
      <c r="E458" s="17">
        <v>8.91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-718.67770754046489</v>
      </c>
      <c r="E459" s="17">
        <v>12.96</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376.23311993403485</v>
      </c>
      <c r="Q459" s="15"/>
      <c r="R459" s="20">
        <v>12.541103997801162</v>
      </c>
      <c r="T459" s="118">
        <v>-2.7943258852667796</v>
      </c>
      <c r="U459" s="120">
        <v>-17.97100370093899</v>
      </c>
      <c r="V459" s="20">
        <v>48.908376522306789</v>
      </c>
      <c r="W459" s="20">
        <v>37.847160400141519</v>
      </c>
      <c r="X459" s="20">
        <v>45.826534308807986</v>
      </c>
    </row>
    <row r="460" spans="1:24">
      <c r="A460" s="13" t="s">
        <v>264</v>
      </c>
      <c r="B460" s="13">
        <v>60</v>
      </c>
      <c r="C460" s="13" t="s">
        <v>372</v>
      </c>
      <c r="D460" s="14">
        <v>873.07655452239169</v>
      </c>
      <c r="E460" s="17">
        <v>20.16</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1506.3814071127526</v>
      </c>
      <c r="Q460" s="15"/>
      <c r="R460" s="20">
        <v>50.212713570425088</v>
      </c>
      <c r="T460" s="118">
        <v>-6.7603260232365869</v>
      </c>
      <c r="U460" s="120">
        <v>6.2236512361377549</v>
      </c>
      <c r="V460" s="20">
        <v>40.018584471509662</v>
      </c>
      <c r="W460" s="20">
        <v>47.118790499964106</v>
      </c>
      <c r="X460" s="20">
        <v>49.616571564040335</v>
      </c>
    </row>
    <row r="461" spans="1:24">
      <c r="A461" s="13" t="s">
        <v>159</v>
      </c>
      <c r="B461" s="13">
        <v>60</v>
      </c>
      <c r="C461" s="13" t="s">
        <v>372</v>
      </c>
      <c r="D461" s="13">
        <v>814.21966637311266</v>
      </c>
      <c r="E461" s="17">
        <v>11.35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1348.1324666442242</v>
      </c>
      <c r="Q461" s="15"/>
      <c r="R461" s="20">
        <v>44.93774888814081</v>
      </c>
      <c r="T461" s="118">
        <v>-4.8248795455040749</v>
      </c>
      <c r="U461" s="120">
        <v>5.7074270088889989</v>
      </c>
      <c r="V461" s="20">
        <v>41.967134796356817</v>
      </c>
      <c r="W461" s="20">
        <v>52.720791719035169</v>
      </c>
      <c r="X461" s="20">
        <v>49.924042530577154</v>
      </c>
    </row>
    <row r="462" spans="1:24">
      <c r="A462" s="13" t="s">
        <v>293</v>
      </c>
      <c r="B462" s="13">
        <v>60</v>
      </c>
      <c r="C462" s="13" t="s">
        <v>372</v>
      </c>
      <c r="D462" s="14">
        <v>-26894.6757403171</v>
      </c>
      <c r="E462" s="17">
        <v>147.9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314.74008995541357</v>
      </c>
      <c r="Q462" s="15"/>
      <c r="R462" s="20">
        <v>10.491336331847119</v>
      </c>
      <c r="T462" s="118">
        <v>-173.61436978884456</v>
      </c>
      <c r="U462" s="120">
        <v>-54.195187576434307</v>
      </c>
      <c r="V462" s="20">
        <v>32.564651975970442</v>
      </c>
      <c r="W462" s="20">
        <v>50.607874930028508</v>
      </c>
      <c r="X462" s="20">
        <v>38.009618000877239</v>
      </c>
    </row>
    <row r="463" spans="1:24">
      <c r="A463" s="13" t="s">
        <v>32</v>
      </c>
      <c r="B463" s="13">
        <v>60</v>
      </c>
      <c r="C463" s="13" t="s">
        <v>372</v>
      </c>
      <c r="D463" s="13">
        <v>-1221.7081941025576</v>
      </c>
      <c r="E463" s="17">
        <v>10.050000000000001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669.25367826600166</v>
      </c>
      <c r="Q463" s="15"/>
      <c r="R463" s="20">
        <v>22.308455942200055</v>
      </c>
      <c r="T463" s="118">
        <v>-4.2871521120758871</v>
      </c>
      <c r="U463" s="118">
        <v>13.072353816308784</v>
      </c>
      <c r="V463" s="20">
        <v>43.514781193474512</v>
      </c>
      <c r="W463" s="20">
        <v>41.887582414063225</v>
      </c>
      <c r="X463" s="20">
        <v>55.73080553237422</v>
      </c>
    </row>
    <row r="464" spans="1:24">
      <c r="A464" s="13" t="s">
        <v>63</v>
      </c>
      <c r="B464" s="13">
        <v>60</v>
      </c>
      <c r="C464" s="13" t="s">
        <v>372</v>
      </c>
      <c r="D464" s="14">
        <v>-585.06145301578272</v>
      </c>
      <c r="E464" s="17">
        <v>123.8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1171.961621406195</v>
      </c>
      <c r="Q464" s="15"/>
      <c r="R464" s="20">
        <v>39.065387380206502</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400.1142446627494</v>
      </c>
      <c r="Q465" s="15"/>
      <c r="R465" s="20">
        <v>13.337141488758313</v>
      </c>
      <c r="T465" s="118">
        <v>-163.38153896625244</v>
      </c>
      <c r="U465" s="120">
        <v>-247.78966274110616</v>
      </c>
      <c r="V465" s="20">
        <v>36.214884204786834</v>
      </c>
      <c r="W465" s="20">
        <v>50.182950799528207</v>
      </c>
      <c r="X465" s="20">
        <v>37.041536411714702</v>
      </c>
    </row>
    <row r="466" spans="1:24">
      <c r="A466" s="13" t="s">
        <v>443</v>
      </c>
      <c r="B466" s="13">
        <v>60</v>
      </c>
      <c r="C466" s="13" t="s">
        <v>372</v>
      </c>
      <c r="D466" s="14">
        <v>-2512.0876376500332</v>
      </c>
      <c r="E466" s="17">
        <v>20.239999999999998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145.34571176895039</v>
      </c>
      <c r="Q466" s="15"/>
      <c r="R466" s="20">
        <v>4.8448570589650135</v>
      </c>
      <c r="T466" s="118">
        <v>-14.162752486319654</v>
      </c>
      <c r="U466" s="120">
        <v>7.6209167929232891</v>
      </c>
      <c r="V466" s="20">
        <v>34.514071662605893</v>
      </c>
      <c r="W466" s="20">
        <v>58.012506536197002</v>
      </c>
      <c r="X466" s="20">
        <v>46.028583023314688</v>
      </c>
    </row>
    <row r="467" spans="1:24">
      <c r="A467" s="13" t="s">
        <v>325</v>
      </c>
      <c r="B467" s="13">
        <v>60</v>
      </c>
      <c r="C467" s="13" t="s">
        <v>372</v>
      </c>
      <c r="D467" s="14">
        <v>-11875.28952420827</v>
      </c>
      <c r="E467" s="17">
        <v>39.96</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520.74875296642745</v>
      </c>
      <c r="Q467" s="15"/>
      <c r="R467" s="20">
        <v>17.35829176554758</v>
      </c>
      <c r="T467" s="118">
        <v>-0.13587417678550651</v>
      </c>
      <c r="U467" s="120">
        <v>4.5139595698547197</v>
      </c>
      <c r="V467" s="20">
        <v>41.914380174969239</v>
      </c>
      <c r="W467" s="20">
        <v>29.877399490441302</v>
      </c>
      <c r="X467" s="20">
        <v>49.566130256136788</v>
      </c>
    </row>
    <row r="468" spans="1:24">
      <c r="A468" s="13" t="s">
        <v>162</v>
      </c>
      <c r="B468" s="13">
        <v>60</v>
      </c>
      <c r="C468" s="13" t="s">
        <v>372</v>
      </c>
      <c r="D468" s="14">
        <v>471.58870007343978</v>
      </c>
      <c r="E468" s="17">
        <v>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1696.2916463966305</v>
      </c>
      <c r="Q468" s="15"/>
      <c r="R468" s="20">
        <v>56.543054879887684</v>
      </c>
      <c r="T468" s="118">
        <v>-9.3435471187133601</v>
      </c>
      <c r="U468" s="120">
        <v>4.8751821186487732</v>
      </c>
      <c r="V468" s="20">
        <v>26.508785587336931</v>
      </c>
      <c r="W468" s="20">
        <v>49.428873767083211</v>
      </c>
      <c r="X468" s="20">
        <v>46.616049621781592</v>
      </c>
    </row>
    <row r="469" spans="1:24">
      <c r="A469" s="13" t="s">
        <v>250</v>
      </c>
      <c r="B469" s="13">
        <v>60</v>
      </c>
      <c r="C469" s="13" t="s">
        <v>372</v>
      </c>
      <c r="D469" s="13">
        <v>2622.5457024099796</v>
      </c>
      <c r="E469" s="17">
        <v>22.94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2496.2003719620157</v>
      </c>
      <c r="Q469" s="15"/>
      <c r="R469" s="20">
        <v>83.206679065400522</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19.612680665876486</v>
      </c>
      <c r="Q470" s="15"/>
      <c r="R470" s="20">
        <v>0.6537560221958828</v>
      </c>
      <c r="T470" s="118">
        <v>-7486.8165657637928</v>
      </c>
      <c r="U470" s="120">
        <v>-8053.8008569804606</v>
      </c>
      <c r="V470" s="20">
        <v>28.509859121333442</v>
      </c>
      <c r="W470" s="20">
        <v>48.585523155167529</v>
      </c>
      <c r="X470" s="20">
        <v>39.345993466170263</v>
      </c>
    </row>
    <row r="471" spans="1:24">
      <c r="A471" s="13" t="s">
        <v>418</v>
      </c>
      <c r="B471" s="13">
        <v>60</v>
      </c>
      <c r="C471" s="13" t="s">
        <v>372</v>
      </c>
      <c r="D471" s="13">
        <v>53.208335018943842</v>
      </c>
      <c r="E471" s="17">
        <v>7.1</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1323.2677664913267</v>
      </c>
      <c r="Q471" s="15"/>
      <c r="R471" s="20">
        <v>44.108925549710889</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112.20243190752886</v>
      </c>
      <c r="Q472" s="15"/>
      <c r="R472" s="20">
        <v>3.7400810635842956</v>
      </c>
      <c r="T472" s="118">
        <v>-24.948782903969473</v>
      </c>
      <c r="U472" s="120">
        <v>9.8436099033230562</v>
      </c>
      <c r="V472" s="20">
        <v>38.827823521005961</v>
      </c>
      <c r="W472" s="20">
        <v>48.81881936677771</v>
      </c>
      <c r="X472" s="20">
        <v>48.850051406535208</v>
      </c>
    </row>
    <row r="473" spans="1:24">
      <c r="A473" s="13" t="s">
        <v>126</v>
      </c>
      <c r="B473" s="13">
        <v>60</v>
      </c>
      <c r="C473" s="13" t="s">
        <v>372</v>
      </c>
      <c r="D473" s="14">
        <v>-285.06154397128114</v>
      </c>
      <c r="E473" s="17">
        <v>18.09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559.8538420484083</v>
      </c>
      <c r="Q473" s="15"/>
      <c r="R473" s="20">
        <v>18.661794734946945</v>
      </c>
      <c r="T473" s="118">
        <v>-1.3953264022028478</v>
      </c>
      <c r="U473" s="120">
        <v>1.2124656118723109</v>
      </c>
      <c r="V473" s="20">
        <v>50.731471516878656</v>
      </c>
      <c r="W473" s="20">
        <v>60.794358752395311</v>
      </c>
      <c r="X473" s="20">
        <v>49.804669931986197</v>
      </c>
    </row>
    <row r="474" spans="1:24">
      <c r="A474" s="13" t="s">
        <v>306</v>
      </c>
      <c r="B474" s="13">
        <v>60</v>
      </c>
      <c r="C474" s="13" t="s">
        <v>372</v>
      </c>
      <c r="D474" s="14">
        <v>38264.359248637164</v>
      </c>
      <c r="E474" s="17">
        <v>75.95</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1935.1963534261695</v>
      </c>
      <c r="Q474" s="15"/>
      <c r="R474" s="20">
        <v>64.50654511420565</v>
      </c>
      <c r="T474" s="120">
        <v>109.98092102754789</v>
      </c>
      <c r="U474" s="118">
        <v>120.18124691322785</v>
      </c>
      <c r="V474" s="20">
        <v>36.299234400513541</v>
      </c>
      <c r="W474" s="20">
        <v>56.019281439020631</v>
      </c>
      <c r="X474" s="20">
        <v>74.606105743575085</v>
      </c>
    </row>
    <row r="475" spans="1:24">
      <c r="A475" s="13" t="s">
        <v>64</v>
      </c>
      <c r="B475" s="13">
        <v>60</v>
      </c>
      <c r="C475" s="13" t="s">
        <v>372</v>
      </c>
      <c r="D475" s="14">
        <v>66362.329548886119</v>
      </c>
      <c r="E475" s="17">
        <v>160.80000000000001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2273.9134904164162</v>
      </c>
      <c r="Q475" s="15"/>
      <c r="R475" s="20">
        <v>75.797116347213873</v>
      </c>
      <c r="T475" s="118">
        <v>117.14707014580824</v>
      </c>
      <c r="U475" s="118">
        <v>164.06355813243636</v>
      </c>
      <c r="V475" s="20">
        <v>61.476731175390398</v>
      </c>
      <c r="W475" s="20">
        <v>39.4158577493276</v>
      </c>
      <c r="X475" s="20">
        <v>62.045997434569792</v>
      </c>
    </row>
    <row r="476" spans="1:24">
      <c r="A476" s="13" t="s">
        <v>224</v>
      </c>
      <c r="B476" s="13">
        <v>60</v>
      </c>
      <c r="C476" s="13" t="s">
        <v>372</v>
      </c>
      <c r="D476" s="14">
        <v>-993.85244260070669</v>
      </c>
      <c r="E476" s="17">
        <v>3.05</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823.7694666158643</v>
      </c>
      <c r="Q476" s="15"/>
      <c r="R476" s="20">
        <v>27.45898222052881</v>
      </c>
      <c r="T476" s="118">
        <v>2.2363526535662537</v>
      </c>
      <c r="U476" s="118">
        <v>4.2425571259958605</v>
      </c>
      <c r="V476" s="20">
        <v>45.528098166408626</v>
      </c>
      <c r="W476" s="20">
        <v>32.615413268132585</v>
      </c>
      <c r="X476" s="20">
        <v>64.01074573542715</v>
      </c>
    </row>
    <row r="477" spans="1:24">
      <c r="A477" s="13" t="s">
        <v>736</v>
      </c>
      <c r="B477" s="13">
        <v>60</v>
      </c>
      <c r="C477" s="13" t="s">
        <v>372</v>
      </c>
      <c r="D477" s="14">
        <v>-12967.411236336091</v>
      </c>
      <c r="E477" s="17">
        <v>40.619999999999997</v>
      </c>
      <c r="F477" s="13" t="s">
        <v>699</v>
      </c>
      <c r="G477" s="13" t="s">
        <v>1022</v>
      </c>
      <c r="H477" s="13" t="s">
        <v>1969</v>
      </c>
      <c r="I477" s="13" t="s">
        <v>790</v>
      </c>
      <c r="J477" s="13" t="s">
        <v>1023</v>
      </c>
      <c r="K477" s="13" t="s">
        <v>787</v>
      </c>
      <c r="L477" s="13" t="s">
        <v>1083</v>
      </c>
      <c r="M477" s="13" t="s">
        <v>1970</v>
      </c>
      <c r="N477" s="13" t="s">
        <v>799</v>
      </c>
      <c r="P477" s="13">
        <v>139.45746438704271</v>
      </c>
      <c r="Q477" s="16" t="s">
        <v>2394</v>
      </c>
      <c r="R477" s="20">
        <v>4.648582146234757</v>
      </c>
      <c r="T477" s="118">
        <v>-12.600627282527128</v>
      </c>
      <c r="U477" s="120">
        <v>-54.376572359588948</v>
      </c>
      <c r="V477" s="20">
        <v>48.536091493269581</v>
      </c>
      <c r="W477" s="20">
        <v>54.253457521084812</v>
      </c>
      <c r="X477" s="20">
        <v>45.413356057959248</v>
      </c>
    </row>
    <row r="478" spans="1:24">
      <c r="A478" s="13" t="s">
        <v>737</v>
      </c>
      <c r="B478" s="13">
        <v>60</v>
      </c>
      <c r="C478" s="13" t="s">
        <v>372</v>
      </c>
      <c r="D478" s="14">
        <v>-40380.536730411339</v>
      </c>
      <c r="E478" s="17">
        <v>186</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508.36173622677552</v>
      </c>
      <c r="Q478" s="16" t="s">
        <v>2395</v>
      </c>
      <c r="R478" s="20">
        <v>16.945391207559183</v>
      </c>
      <c r="T478" s="118">
        <v>-272.88721255610227</v>
      </c>
      <c r="U478" s="120">
        <v>139.34660882593079</v>
      </c>
      <c r="V478" s="20">
        <v>36.236018394225063</v>
      </c>
      <c r="W478" s="20">
        <v>49.765014416068254</v>
      </c>
      <c r="X478" s="20">
        <v>46.701158260976435</v>
      </c>
    </row>
    <row r="479" spans="1:24">
      <c r="A479" s="13" t="s">
        <v>359</v>
      </c>
      <c r="B479" s="13">
        <v>60</v>
      </c>
      <c r="C479" s="13" t="s">
        <v>372</v>
      </c>
      <c r="D479" s="14">
        <v>-850.42964134291572</v>
      </c>
      <c r="E479" s="17">
        <v>3.09</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251.25829463154273</v>
      </c>
      <c r="Q479" s="15"/>
      <c r="R479" s="20">
        <v>8.3752764877180912</v>
      </c>
      <c r="T479" s="118">
        <v>-3.2168989045660679</v>
      </c>
      <c r="U479" s="120">
        <v>-2.8583432648148399</v>
      </c>
      <c r="V479" s="20">
        <v>35.272171215085763</v>
      </c>
      <c r="W479" s="20">
        <v>46.160068714232068</v>
      </c>
      <c r="X479" s="20">
        <v>43.765791037084952</v>
      </c>
    </row>
    <row r="480" spans="1:24">
      <c r="A480" s="13" t="s">
        <v>14</v>
      </c>
      <c r="B480" s="13">
        <v>60</v>
      </c>
      <c r="C480" s="13" t="s">
        <v>372</v>
      </c>
      <c r="D480" s="14">
        <v>56271.157964758058</v>
      </c>
      <c r="E480" s="17">
        <v>254.5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1573.7866978233824</v>
      </c>
      <c r="Q480" s="15"/>
      <c r="R480" s="20">
        <v>52.459556594112748</v>
      </c>
      <c r="T480" s="118">
        <v>118.51896124336719</v>
      </c>
      <c r="U480" s="118">
        <v>488.47818374580385</v>
      </c>
      <c r="V480" s="20">
        <v>51.113028848973123</v>
      </c>
      <c r="W480" s="20">
        <v>44.846800046101279</v>
      </c>
      <c r="X480" s="20">
        <v>59.598369262738032</v>
      </c>
    </row>
    <row r="481" spans="1:24">
      <c r="A481" s="13" t="s">
        <v>738</v>
      </c>
      <c r="B481" s="13">
        <v>60</v>
      </c>
      <c r="C481" s="13" t="s">
        <v>372</v>
      </c>
      <c r="D481" s="14">
        <v>-36465.007677474263</v>
      </c>
      <c r="E481" s="17">
        <v>152</v>
      </c>
      <c r="F481" s="13" t="s">
        <v>683</v>
      </c>
      <c r="G481" s="13">
        <v>2238951517</v>
      </c>
      <c r="H481" s="13" t="s">
        <v>1975</v>
      </c>
      <c r="I481" s="13" t="s">
        <v>1008</v>
      </c>
      <c r="J481" s="13">
        <v>9346162322</v>
      </c>
      <c r="K481" s="13">
        <v>0</v>
      </c>
      <c r="L481" s="13" t="s">
        <v>476</v>
      </c>
      <c r="M481" s="13" t="s">
        <v>1976</v>
      </c>
      <c r="N481" s="13" t="s">
        <v>870</v>
      </c>
      <c r="O481" s="13">
        <v>23.516401948437789</v>
      </c>
      <c r="P481" s="13">
        <v>94.893211882246021</v>
      </c>
      <c r="Q481" s="15"/>
      <c r="R481" s="20">
        <v>3.1631070627415339</v>
      </c>
      <c r="T481" s="118">
        <v>-210.87622229670899</v>
      </c>
      <c r="U481" s="120">
        <v>-275.39126238542593</v>
      </c>
      <c r="V481" s="20">
        <v>30.275415863124252</v>
      </c>
      <c r="W481" s="20">
        <v>46.264119053290372</v>
      </c>
      <c r="X481" s="20">
        <v>38.63691518714127</v>
      </c>
    </row>
    <row r="482" spans="1:24">
      <c r="A482" s="13" t="s">
        <v>480</v>
      </c>
      <c r="B482" s="13">
        <v>60</v>
      </c>
      <c r="C482" s="13" t="s">
        <v>372</v>
      </c>
      <c r="D482" s="14">
        <v>-2374.829345272502</v>
      </c>
      <c r="E482" s="17">
        <v>5.38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16811.090895763813</v>
      </c>
      <c r="E483" s="17">
        <v>203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1607.5376308681193</v>
      </c>
      <c r="Q483" s="15"/>
      <c r="R483" s="20">
        <v>53.584587695603979</v>
      </c>
      <c r="T483" s="118">
        <v>96.318463300941346</v>
      </c>
      <c r="U483" s="118"/>
      <c r="V483" s="20">
        <v>49.438238313289148</v>
      </c>
      <c r="W483" s="20">
        <v>69.589915866610738</v>
      </c>
      <c r="X483" s="20">
        <v>69.810173214931169</v>
      </c>
    </row>
    <row r="484" spans="1:24">
      <c r="A484" s="13" t="s">
        <v>180</v>
      </c>
      <c r="B484" s="13">
        <v>60</v>
      </c>
      <c r="C484" s="13" t="s">
        <v>372</v>
      </c>
      <c r="D484" s="14">
        <v>-113.34259604453223</v>
      </c>
      <c r="E484" s="17">
        <v>2.2599999999999998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425.51012232517883</v>
      </c>
      <c r="Q484" s="16" t="s">
        <v>2396</v>
      </c>
      <c r="R484" s="20">
        <v>14.183670744172627</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3087.0307662270948</v>
      </c>
      <c r="E485" s="17">
        <v>26.92</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2110.3884124543729</v>
      </c>
      <c r="Q485" s="15"/>
      <c r="R485" s="20">
        <v>70.346280415145756</v>
      </c>
      <c r="T485" s="118">
        <v>9.7956596089829873</v>
      </c>
      <c r="U485" s="120">
        <v>21.992327840750612</v>
      </c>
      <c r="V485" s="20">
        <v>55.975692010256907</v>
      </c>
      <c r="W485" s="20">
        <v>41.284649861005754</v>
      </c>
      <c r="X485" s="20">
        <v>57.359557276800217</v>
      </c>
    </row>
    <row r="486" spans="1:24">
      <c r="A486" s="13" t="s">
        <v>321</v>
      </c>
      <c r="B486" s="13">
        <v>60</v>
      </c>
      <c r="C486" s="13" t="s">
        <v>372</v>
      </c>
      <c r="D486" s="13">
        <v>-910.6002231919108</v>
      </c>
      <c r="E486" s="17">
        <v>2.78</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147.03249843220414</v>
      </c>
      <c r="Q486" s="15"/>
      <c r="R486" s="20">
        <v>4.901083281073471</v>
      </c>
      <c r="T486" s="118">
        <v>-3.7363974118933063</v>
      </c>
      <c r="U486" s="120">
        <v>1.1734441952759989</v>
      </c>
      <c r="V486" s="20">
        <v>26.281462891207546</v>
      </c>
      <c r="W486" s="20">
        <v>48.006847445132962</v>
      </c>
      <c r="X486" s="20">
        <v>45.620613625799329</v>
      </c>
    </row>
    <row r="487" spans="1:24">
      <c r="A487" s="13" t="s">
        <v>343</v>
      </c>
      <c r="B487" s="13">
        <v>60</v>
      </c>
      <c r="C487" s="13" t="s">
        <v>372</v>
      </c>
      <c r="D487" s="14">
        <v>14250.438772459689</v>
      </c>
      <c r="E487" s="17">
        <v>30.9</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1850.9334563373404</v>
      </c>
      <c r="Q487" s="15"/>
      <c r="R487" s="20">
        <v>61.697781877911346</v>
      </c>
      <c r="T487" s="118">
        <v>11.526064222372305</v>
      </c>
      <c r="U487" s="120">
        <v>11.180971336953398</v>
      </c>
      <c r="V487" s="20">
        <v>76.352631952309224</v>
      </c>
      <c r="W487" s="20">
        <v>41.847335343299257</v>
      </c>
      <c r="X487" s="20">
        <v>53.683770660190483</v>
      </c>
    </row>
    <row r="488" spans="1:24">
      <c r="A488" s="13" t="s">
        <v>665</v>
      </c>
      <c r="B488" s="13">
        <v>60</v>
      </c>
      <c r="C488" s="13" t="s">
        <v>372</v>
      </c>
      <c r="D488" s="14">
        <v>-1666.3018155757393</v>
      </c>
      <c r="E488" s="17">
        <v>7.82</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150.22293139365547</v>
      </c>
      <c r="Q488" s="15"/>
      <c r="R488" s="20">
        <v>5.0074310464551823</v>
      </c>
      <c r="T488" s="118">
        <v>-14.057354023639732</v>
      </c>
      <c r="U488" s="120">
        <v>7.350978139535993</v>
      </c>
      <c r="V488" s="20">
        <v>39.804171170575891</v>
      </c>
      <c r="W488" s="20">
        <v>67.701518167037335</v>
      </c>
      <c r="X488" s="20">
        <v>46.212691470260332</v>
      </c>
    </row>
    <row r="489" spans="1:24">
      <c r="A489" s="13" t="s">
        <v>106</v>
      </c>
      <c r="B489" s="13">
        <v>60</v>
      </c>
      <c r="C489" s="13" t="s">
        <v>372</v>
      </c>
      <c r="D489" s="14">
        <v>30924.110694797804</v>
      </c>
      <c r="E489" s="17">
        <v>48.28</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17425.700637853653</v>
      </c>
      <c r="E490" s="17">
        <v>30.1</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-9599.0089003528574</v>
      </c>
      <c r="E491" s="17">
        <v>16.34</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288.0622775949243</v>
      </c>
      <c r="Q491" s="16" t="s">
        <v>2397</v>
      </c>
      <c r="R491" s="20">
        <v>9.6020759198308099</v>
      </c>
      <c r="T491" s="118">
        <v>-14.643878096267855</v>
      </c>
      <c r="U491" s="118">
        <v>33.548932187715401</v>
      </c>
      <c r="V491" s="20">
        <v>50.791815983645094</v>
      </c>
      <c r="W491" s="20">
        <v>27.630263069146082</v>
      </c>
      <c r="X491" s="20">
        <v>54.731240856779657</v>
      </c>
    </row>
    <row r="492" spans="1:24">
      <c r="A492" s="13" t="s">
        <v>251</v>
      </c>
      <c r="B492" s="13">
        <v>60</v>
      </c>
      <c r="C492" s="13" t="s">
        <v>372</v>
      </c>
      <c r="D492" s="14">
        <v>10361.000179737373</v>
      </c>
      <c r="E492" s="17">
        <v>92.85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1069.2941589066536</v>
      </c>
      <c r="Q492" s="15"/>
      <c r="R492" s="20">
        <v>35.643138630221785</v>
      </c>
      <c r="T492" s="118">
        <v>-32.317768396688678</v>
      </c>
      <c r="U492" s="120">
        <v>46.962941154733073</v>
      </c>
      <c r="V492" s="20">
        <v>44.494845041832328</v>
      </c>
      <c r="W492" s="20">
        <v>51.12120388393194</v>
      </c>
      <c r="X492" s="20">
        <v>51.089345092839075</v>
      </c>
    </row>
    <row r="493" spans="1:24">
      <c r="A493" s="13" t="s">
        <v>37</v>
      </c>
      <c r="B493" s="13">
        <v>60</v>
      </c>
      <c r="C493" s="13" t="s">
        <v>372</v>
      </c>
      <c r="D493" s="14">
        <v>-1006.1437174794286</v>
      </c>
      <c r="E493" s="17">
        <v>5.3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174.27312803562123</v>
      </c>
      <c r="Q493" s="16" t="s">
        <v>2398</v>
      </c>
      <c r="R493" s="20">
        <v>5.8091042678540408</v>
      </c>
      <c r="T493" s="118">
        <v>-2.5305516382366289</v>
      </c>
      <c r="U493" s="120">
        <v>-5.5769986456818721</v>
      </c>
      <c r="V493" s="20">
        <v>49.815348559187001</v>
      </c>
      <c r="W493" s="20">
        <v>56.847070461570524</v>
      </c>
      <c r="X493" s="20">
        <v>45.55076058747435</v>
      </c>
    </row>
    <row r="494" spans="1:24">
      <c r="A494" s="13" t="s">
        <v>314</v>
      </c>
      <c r="B494" s="13">
        <v>60</v>
      </c>
      <c r="C494" s="13" t="s">
        <v>372</v>
      </c>
      <c r="D494" s="14">
        <v>-34523.604195071937</v>
      </c>
      <c r="E494" s="17">
        <v>52.4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879.39467184797536</v>
      </c>
      <c r="Q494" s="15"/>
      <c r="R494" s="20">
        <v>29.313155728265844</v>
      </c>
      <c r="T494" s="120">
        <v>66.412126345979132</v>
      </c>
      <c r="U494" s="118">
        <v>95.847455405086208</v>
      </c>
      <c r="V494" s="20">
        <v>47.103451928330237</v>
      </c>
      <c r="W494" s="20">
        <v>45.939284235133783</v>
      </c>
      <c r="X494" s="20">
        <v>75.663866930314271</v>
      </c>
    </row>
    <row r="495" spans="1:24">
      <c r="A495" s="13" t="s">
        <v>74</v>
      </c>
      <c r="B495" s="13">
        <v>60</v>
      </c>
      <c r="C495" s="13" t="s">
        <v>372</v>
      </c>
      <c r="D495" s="14">
        <v>2638.4216888584965</v>
      </c>
      <c r="E495" s="17">
        <v>9.68</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1492.1510382134713</v>
      </c>
      <c r="Q495" s="15"/>
      <c r="R495" s="20">
        <v>49.738367940449045</v>
      </c>
      <c r="T495" s="118">
        <v>3.5032101067490018</v>
      </c>
      <c r="U495" s="120">
        <v>2.2524496185884146</v>
      </c>
      <c r="V495" s="20">
        <v>47.057123181819549</v>
      </c>
      <c r="W495" s="20">
        <v>28.518854205007514</v>
      </c>
      <c r="X495" s="20">
        <v>53.463444854400365</v>
      </c>
    </row>
    <row r="496" spans="1:24">
      <c r="A496" s="13" t="s">
        <v>65</v>
      </c>
      <c r="B496" s="13">
        <v>60</v>
      </c>
      <c r="C496" s="13" t="s">
        <v>372</v>
      </c>
      <c r="D496" s="14">
        <v>-1193.8688792091766</v>
      </c>
      <c r="E496" s="17">
        <v>19.149999999999999</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1169.1222302797282</v>
      </c>
      <c r="Q496" s="15"/>
      <c r="R496" s="20">
        <v>38.970741009324271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-2916.9407263093917</v>
      </c>
      <c r="E497" s="17">
        <v>23.66</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451.78746955342586</v>
      </c>
      <c r="Q497" s="15"/>
      <c r="R497" s="20">
        <v>15.059582318447529</v>
      </c>
      <c r="T497" s="118">
        <v>-10.267051541574581</v>
      </c>
      <c r="U497" s="118">
        <v>38.67202461470896</v>
      </c>
      <c r="V497" s="20">
        <v>44.574713566606768</v>
      </c>
      <c r="W497" s="20">
        <v>72.106265327643399</v>
      </c>
      <c r="X497" s="20">
        <v>55.07418195697268</v>
      </c>
    </row>
    <row r="498" spans="1:24">
      <c r="A498" s="13" t="s">
        <v>3</v>
      </c>
      <c r="B498" s="13">
        <v>60</v>
      </c>
      <c r="C498" s="13" t="s">
        <v>372</v>
      </c>
      <c r="D498" s="14">
        <v>-463.58070740462944</v>
      </c>
      <c r="E498" s="17">
        <v>2.2599999999999998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571.32065469280997</v>
      </c>
      <c r="Q498" s="15"/>
      <c r="R498" s="20">
        <v>19.044021823093665</v>
      </c>
      <c r="T498" s="118">
        <v>-1.7038146230064743</v>
      </c>
      <c r="U498" s="120">
        <v>-4.5683823034888205</v>
      </c>
      <c r="V498" s="20">
        <v>40.425026642308922</v>
      </c>
      <c r="W498" s="20">
        <v>62.296462957658797</v>
      </c>
      <c r="X498" s="20">
        <v>40.639904352037902</v>
      </c>
    </row>
    <row r="499" spans="1:24">
      <c r="A499" s="13" t="s">
        <v>315</v>
      </c>
      <c r="B499" s="13">
        <v>60</v>
      </c>
      <c r="C499" s="13" t="s">
        <v>372</v>
      </c>
      <c r="D499" s="14">
        <v>13767.936143061092</v>
      </c>
      <c r="E499" s="17">
        <v>54</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1415.628235013455</v>
      </c>
      <c r="Q499" s="15"/>
      <c r="R499" s="20">
        <v>47.187607833781833</v>
      </c>
      <c r="T499" s="118">
        <v>50.396995258092261</v>
      </c>
      <c r="U499" s="120">
        <v>6.7572020250853626</v>
      </c>
      <c r="V499" s="20">
        <v>68.497850707216728</v>
      </c>
      <c r="W499" s="20">
        <v>47.275459468107087</v>
      </c>
      <c r="X499" s="20">
        <v>56.871729415162442</v>
      </c>
    </row>
    <row r="500" spans="1:24">
      <c r="A500" s="13" t="s">
        <v>450</v>
      </c>
      <c r="B500" s="13">
        <v>60</v>
      </c>
      <c r="C500" s="13" t="s">
        <v>372</v>
      </c>
      <c r="D500" s="14">
        <v>-1778.0161516656535</v>
      </c>
      <c r="E500" s="17">
        <v>20.54</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922.88953579621705</v>
      </c>
      <c r="Q500" s="16" t="s">
        <v>2399</v>
      </c>
      <c r="R500" s="20">
        <v>30.762984526540567</v>
      </c>
      <c r="T500" s="118">
        <v>88.8366393280549</v>
      </c>
      <c r="U500" s="120">
        <v>18.388397861643284</v>
      </c>
      <c r="V500" s="20">
        <v>54.080301733951103</v>
      </c>
      <c r="W500" s="20">
        <v>47.763307984050954</v>
      </c>
      <c r="X500" s="20">
        <v>55.902329196283176</v>
      </c>
    </row>
    <row r="501" spans="1:24">
      <c r="A501" s="13" t="s">
        <v>544</v>
      </c>
      <c r="B501" s="13">
        <v>60</v>
      </c>
      <c r="C501" s="13" t="s">
        <v>372</v>
      </c>
      <c r="D501" s="14">
        <v>-7211.2441703099248</v>
      </c>
      <c r="E501" s="17">
        <v>46.68</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366.07243142470446</v>
      </c>
      <c r="Q501" s="15"/>
      <c r="R501" s="20">
        <v>12.202414380823482</v>
      </c>
      <c r="T501" s="118">
        <v>11.615137948390526</v>
      </c>
      <c r="U501" s="118"/>
      <c r="V501" s="20">
        <v>46.011299085864771</v>
      </c>
      <c r="W501" s="20">
        <v>61.971707461940674</v>
      </c>
      <c r="X501" s="20">
        <v>64.666267015151689</v>
      </c>
    </row>
    <row r="502" spans="1:24">
      <c r="A502" s="13" t="s">
        <v>419</v>
      </c>
      <c r="B502" s="13">
        <v>60</v>
      </c>
      <c r="C502" s="13" t="s">
        <v>372</v>
      </c>
      <c r="D502" s="13">
        <v>-1183.5235565330659</v>
      </c>
      <c r="E502" s="17">
        <v>3.62</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273.34322037326558</v>
      </c>
      <c r="Q502" s="15"/>
      <c r="R502" s="20">
        <v>9.1114406791088527</v>
      </c>
      <c r="T502" s="118">
        <v>-4.8266579786979724</v>
      </c>
      <c r="U502" s="120">
        <v>1.2401916143307368</v>
      </c>
      <c r="V502" s="20">
        <v>30.773740825918178</v>
      </c>
      <c r="W502" s="20">
        <v>37.714771803478875</v>
      </c>
      <c r="X502" s="20">
        <v>46.394386540718045</v>
      </c>
    </row>
    <row r="503" spans="1:24">
      <c r="A503" s="13" t="s">
        <v>740</v>
      </c>
      <c r="B503" s="13">
        <v>60</v>
      </c>
      <c r="C503" s="13" t="s">
        <v>372</v>
      </c>
      <c r="D503" s="14">
        <v>-4237.5832834643652</v>
      </c>
      <c r="E503" s="17">
        <v>4.38</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-1788.6976534477128</v>
      </c>
      <c r="E504" s="17">
        <v>10.27</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964.1805304143586</v>
      </c>
      <c r="Q504" s="16" t="s">
        <v>2400</v>
      </c>
      <c r="R504" s="20">
        <v>32.139351013811954</v>
      </c>
      <c r="T504" s="120">
        <v>19.877861448337182</v>
      </c>
      <c r="U504" s="118">
        <v>21.147249783914141</v>
      </c>
      <c r="V504" s="20">
        <v>57.300152197460463</v>
      </c>
      <c r="W504" s="20">
        <v>40.883475253273382</v>
      </c>
      <c r="X504" s="20">
        <v>84.346265448176339</v>
      </c>
    </row>
    <row r="505" spans="1:24">
      <c r="A505" s="13" t="s">
        <v>296</v>
      </c>
      <c r="B505" s="13">
        <v>60</v>
      </c>
      <c r="C505" s="13" t="s">
        <v>372</v>
      </c>
      <c r="D505" s="14">
        <v>319034.85670070437</v>
      </c>
      <c r="E505" s="17">
        <v>346.75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88.663571609127544</v>
      </c>
      <c r="Q506" s="16" t="s">
        <v>2221</v>
      </c>
      <c r="R506" s="20">
        <v>2.9554523869709182</v>
      </c>
      <c r="T506" s="118">
        <v>-2.7437476510748127</v>
      </c>
      <c r="U506" s="120">
        <v>-0.425872926090336</v>
      </c>
      <c r="V506" s="20">
        <v>35.799805726003008</v>
      </c>
      <c r="W506" s="20">
        <v>81.712091129254944</v>
      </c>
      <c r="X506" s="20">
        <v>44.952639435794076</v>
      </c>
    </row>
    <row r="507" spans="1:24">
      <c r="A507" s="13" t="s">
        <v>638</v>
      </c>
      <c r="B507" s="13">
        <v>60</v>
      </c>
      <c r="C507" s="13" t="s">
        <v>372</v>
      </c>
      <c r="D507" s="14">
        <v>-1235.029509607939</v>
      </c>
      <c r="E507" s="17">
        <v>8.14</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734.99326607871387</v>
      </c>
      <c r="Q507" s="15"/>
      <c r="R507" s="20">
        <v>24.499775535957131</v>
      </c>
      <c r="T507" s="118">
        <v>-6.186272390294274</v>
      </c>
      <c r="U507" s="118"/>
      <c r="V507" s="20">
        <v>34.322220583451511</v>
      </c>
      <c r="W507" s="20">
        <v>38.391274662915308</v>
      </c>
      <c r="X507" s="20">
        <v>41.075145500877667</v>
      </c>
    </row>
    <row r="508" spans="1:24">
      <c r="A508" s="13" t="s">
        <v>44</v>
      </c>
      <c r="B508" s="13">
        <v>60</v>
      </c>
      <c r="C508" s="13" t="s">
        <v>372</v>
      </c>
      <c r="D508" s="14">
        <v>-1286.3344404328459</v>
      </c>
      <c r="E508" s="17">
        <v>4.26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82.310111471890707</v>
      </c>
      <c r="Q508" s="15"/>
      <c r="R508" s="20">
        <v>2.7436703823963571</v>
      </c>
      <c r="T508" s="118">
        <v>-1.6275672390233531</v>
      </c>
      <c r="U508" s="120">
        <v>-1.1211833210114541</v>
      </c>
      <c r="V508" s="20">
        <v>41.861487137648446</v>
      </c>
      <c r="W508" s="20">
        <v>49.123678802321017</v>
      </c>
      <c r="X508" s="20">
        <v>46.610137829016566</v>
      </c>
    </row>
    <row r="509" spans="1:24">
      <c r="A509" s="13" t="s">
        <v>333</v>
      </c>
      <c r="B509" s="13">
        <v>60</v>
      </c>
      <c r="C509" s="13" t="s">
        <v>372</v>
      </c>
      <c r="D509" s="14">
        <v>-406.73512731686844</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-8235.8206645098871</v>
      </c>
      <c r="E510" s="17">
        <v>38.64</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250.7846759094692</v>
      </c>
      <c r="Q510" s="15"/>
      <c r="R510" s="20">
        <v>8.359489196982306</v>
      </c>
      <c r="T510" s="118">
        <v>-14.191983135194661</v>
      </c>
      <c r="U510" s="120">
        <v>13.321928254498729</v>
      </c>
      <c r="V510" s="20">
        <v>35.950682940832962</v>
      </c>
      <c r="W510" s="20">
        <v>49.083458386176801</v>
      </c>
      <c r="X510" s="20">
        <v>49.842422846968034</v>
      </c>
    </row>
    <row r="511" spans="1:24">
      <c r="A511" s="13" t="s">
        <v>741</v>
      </c>
      <c r="B511" s="13">
        <v>60</v>
      </c>
      <c r="C511" s="13" t="s">
        <v>372</v>
      </c>
      <c r="D511" s="14">
        <v>-10532.05040617244</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775.57216723637566</v>
      </c>
      <c r="Q511" s="15"/>
      <c r="R511" s="20">
        <v>25.852405574545855</v>
      </c>
      <c r="T511" s="118">
        <v>-30.53658125723139</v>
      </c>
      <c r="U511" s="118">
        <v>15.444447534620682</v>
      </c>
      <c r="V511" s="20">
        <v>21.928079835474943</v>
      </c>
      <c r="W511" s="20">
        <v>50.189244949910588</v>
      </c>
      <c r="X511" s="20">
        <v>45.775558280009015</v>
      </c>
    </row>
    <row r="512" spans="1:24">
      <c r="A512" s="13" t="s">
        <v>96</v>
      </c>
      <c r="B512" s="13">
        <v>60</v>
      </c>
      <c r="C512" s="13" t="s">
        <v>372</v>
      </c>
      <c r="D512" s="13">
        <v>-199.87027073005592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880.25512690289804</v>
      </c>
      <c r="Q512" s="15"/>
      <c r="R512" s="20">
        <v>29.341837563429934</v>
      </c>
      <c r="T512" s="118">
        <v>-2.5917674611399022</v>
      </c>
      <c r="U512" s="120">
        <v>-3.0663721888758211</v>
      </c>
      <c r="V512" s="20">
        <v>38.193111782445804</v>
      </c>
      <c r="W512" s="20">
        <v>45.884965948261808</v>
      </c>
      <c r="X512" s="20">
        <v>43.653931383692296</v>
      </c>
    </row>
    <row r="513" spans="1:24">
      <c r="A513" s="13" t="s">
        <v>530</v>
      </c>
      <c r="B513" s="13">
        <v>60</v>
      </c>
      <c r="C513" s="13" t="s">
        <v>372</v>
      </c>
      <c r="D513" s="14">
        <v>-90193.879745530983</v>
      </c>
      <c r="E513" s="17">
        <v>221.9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1460.2944514423477</v>
      </c>
      <c r="E514" s="17">
        <v>15.11</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2394.7461905014338</v>
      </c>
      <c r="Q514" s="15"/>
      <c r="R514" s="20">
        <v>79.824873016714463</v>
      </c>
      <c r="T514" s="118">
        <v>3.5794406957717939</v>
      </c>
      <c r="U514" s="118"/>
      <c r="V514" s="20">
        <v>45.515141217005585</v>
      </c>
      <c r="W514" s="20">
        <v>27.031018500417645</v>
      </c>
      <c r="X514" s="20">
        <v>54.11126908668512</v>
      </c>
    </row>
    <row r="515" spans="1:24">
      <c r="A515" s="13" t="s">
        <v>335</v>
      </c>
      <c r="B515" s="13">
        <v>60</v>
      </c>
      <c r="C515" s="13" t="s">
        <v>372</v>
      </c>
      <c r="D515" s="14">
        <v>-6619.6893678401384</v>
      </c>
      <c r="E515" s="17">
        <v>22.42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30.891538699469479</v>
      </c>
      <c r="Q515" s="15"/>
      <c r="R515" s="20">
        <v>1.0297179566489827</v>
      </c>
      <c r="T515" s="118">
        <v>-33.911170162624025</v>
      </c>
      <c r="U515" s="120">
        <v>7.1835617133958252</v>
      </c>
      <c r="V515" s="20">
        <v>36.24069697441</v>
      </c>
      <c r="W515" s="20">
        <v>60.06870529191162</v>
      </c>
      <c r="X515" s="20">
        <v>45.458307569199043</v>
      </c>
    </row>
    <row r="516" spans="1:24">
      <c r="A516" s="13" t="s">
        <v>212</v>
      </c>
      <c r="B516" s="13">
        <v>60</v>
      </c>
      <c r="C516" s="13" t="s">
        <v>372</v>
      </c>
      <c r="D516" s="14">
        <v>-3370.1101863509743</v>
      </c>
      <c r="E516" s="17">
        <v>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801.66349680328847</v>
      </c>
      <c r="Q516" s="16" t="s">
        <v>2232</v>
      </c>
      <c r="R516" s="20">
        <v>26.722116560109615</v>
      </c>
      <c r="T516" s="118">
        <v>4.2165415057117883</v>
      </c>
      <c r="U516" s="120">
        <v>-6.5886282356110826</v>
      </c>
      <c r="V516" s="20">
        <v>40.478525727147101</v>
      </c>
      <c r="W516" s="20">
        <v>26.134473582550807</v>
      </c>
      <c r="X516" s="20">
        <v>50.603153966854791</v>
      </c>
    </row>
    <row r="517" spans="1:24">
      <c r="A517" s="13" t="s">
        <v>742</v>
      </c>
      <c r="B517" s="13">
        <v>60</v>
      </c>
      <c r="C517" s="13" t="s">
        <v>372</v>
      </c>
      <c r="D517" s="14">
        <v>-3882.1047654764661</v>
      </c>
      <c r="E517" s="17">
        <v>10.44</v>
      </c>
      <c r="F517" s="13" t="s">
        <v>695</v>
      </c>
      <c r="G517" s="13" t="s">
        <v>1049</v>
      </c>
      <c r="H517" s="13" t="s">
        <v>2018</v>
      </c>
      <c r="I517" s="13" t="s">
        <v>499</v>
      </c>
      <c r="J517" s="13" t="s">
        <v>1050</v>
      </c>
      <c r="K517" s="13" t="s">
        <v>801</v>
      </c>
      <c r="L517" s="13" t="s">
        <v>1064</v>
      </c>
      <c r="M517" s="13" t="s">
        <v>2019</v>
      </c>
      <c r="N517" s="13" t="s">
        <v>1161</v>
      </c>
      <c r="P517" s="13">
        <v>30.910598692489973</v>
      </c>
      <c r="Q517" s="15"/>
      <c r="R517" s="20">
        <v>1.0303532897496657</v>
      </c>
      <c r="T517" s="118">
        <v>-43.984950154560032</v>
      </c>
      <c r="U517" s="118"/>
      <c r="V517" s="20">
        <v>35.970851547615936</v>
      </c>
      <c r="W517" s="20">
        <v>54.209627182497016</v>
      </c>
      <c r="X517" s="20">
        <v>51.062366142025233</v>
      </c>
    </row>
    <row r="518" spans="1:24">
      <c r="A518" s="13" t="s">
        <v>137</v>
      </c>
      <c r="B518" s="13">
        <v>60</v>
      </c>
      <c r="C518" s="13" t="s">
        <v>372</v>
      </c>
      <c r="D518" s="14">
        <v>3.6160872437829283</v>
      </c>
      <c r="E518" s="17">
        <v>3.25</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562.25361140389555</v>
      </c>
      <c r="Q518" s="15"/>
      <c r="R518" s="20">
        <v>18.741787046796517</v>
      </c>
      <c r="T518" s="118">
        <v>-4.1514814543791401</v>
      </c>
      <c r="U518" s="120">
        <v>2.3592416556488294</v>
      </c>
      <c r="V518" s="20">
        <v>37.422831398441971</v>
      </c>
      <c r="W518" s="20">
        <v>49.180972792480851</v>
      </c>
      <c r="X518" s="20">
        <v>46.743532776429305</v>
      </c>
    </row>
    <row r="519" spans="1:24">
      <c r="A519" s="13" t="s">
        <v>429</v>
      </c>
      <c r="B519" s="13">
        <v>60</v>
      </c>
      <c r="C519" s="13" t="s">
        <v>372</v>
      </c>
      <c r="D519" s="13">
        <v>-1236.6879435067801</v>
      </c>
      <c r="E519" s="17">
        <v>3.08</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232.82243163891121</v>
      </c>
      <c r="Q519" s="15"/>
      <c r="R519" s="20">
        <v>7.7607477212970402</v>
      </c>
      <c r="T519" s="118">
        <v>-4.3684312982325002</v>
      </c>
      <c r="U519" s="120">
        <v>-6.2802940698487664</v>
      </c>
      <c r="V519" s="20">
        <v>25.408185082253805</v>
      </c>
      <c r="W519" s="20">
        <v>45.497671100002108</v>
      </c>
      <c r="X519" s="20">
        <v>34.628383682136665</v>
      </c>
    </row>
    <row r="520" spans="1:24">
      <c r="A520" s="13" t="s">
        <v>420</v>
      </c>
      <c r="B520" s="13">
        <v>60</v>
      </c>
      <c r="C520" s="13" t="s">
        <v>372</v>
      </c>
      <c r="D520" s="13">
        <v>-272.45715256800196</v>
      </c>
      <c r="E520" s="17">
        <v>19.989999999999998</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589.4520214767374</v>
      </c>
      <c r="Q520" s="15"/>
      <c r="R520" s="20">
        <v>19.648400715891245</v>
      </c>
      <c r="T520" s="118">
        <v>-11.953803712546467</v>
      </c>
      <c r="U520" s="120">
        <v>11.497496321997716</v>
      </c>
      <c r="V520" s="20">
        <v>44.506333251504373</v>
      </c>
      <c r="W520" s="20">
        <v>54.783223841292731</v>
      </c>
      <c r="X520" s="20">
        <v>49.377892602714361</v>
      </c>
    </row>
    <row r="521" spans="1:24">
      <c r="A521" s="13" t="s">
        <v>421</v>
      </c>
      <c r="B521" s="13">
        <v>60</v>
      </c>
      <c r="C521" s="13" t="s">
        <v>372</v>
      </c>
      <c r="D521" s="14">
        <v>-1772.2109796188245</v>
      </c>
      <c r="E521" s="17">
        <v>7.57</v>
      </c>
      <c r="F521" s="13" t="s">
        <v>255</v>
      </c>
      <c r="G521" s="13" t="s">
        <v>968</v>
      </c>
      <c r="H521" s="13" t="s">
        <v>2023</v>
      </c>
      <c r="I521" s="13" t="s">
        <v>868</v>
      </c>
      <c r="J521" s="13" t="s">
        <v>969</v>
      </c>
      <c r="K521" s="13" t="s">
        <v>951</v>
      </c>
      <c r="L521" s="13" t="s">
        <v>2024</v>
      </c>
      <c r="M521" s="13" t="s">
        <v>2025</v>
      </c>
      <c r="N521" s="13" t="s">
        <v>1329</v>
      </c>
      <c r="O521" s="13">
        <v>14.244928020982345</v>
      </c>
      <c r="P521" s="13">
        <v>571.09716364003646</v>
      </c>
      <c r="Q521" s="16" t="s">
        <v>2222</v>
      </c>
      <c r="R521" s="20">
        <v>19.036572121334547</v>
      </c>
      <c r="T521" s="118">
        <v>-13.623063056031395</v>
      </c>
      <c r="U521" s="120">
        <v>-8.8818611838931538</v>
      </c>
      <c r="V521" s="20">
        <v>21.059878113334676</v>
      </c>
      <c r="W521" s="20">
        <v>43.79261404204977</v>
      </c>
      <c r="X521" s="20">
        <v>39.116034692750887</v>
      </c>
    </row>
    <row r="522" spans="1:24">
      <c r="A522" s="13" t="s">
        <v>451</v>
      </c>
      <c r="B522" s="13">
        <v>60</v>
      </c>
      <c r="C522" s="13" t="s">
        <v>372</v>
      </c>
      <c r="D522" s="14">
        <v>-10551.583327353224</v>
      </c>
      <c r="E522" s="17">
        <v>11.37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442.68530079615584</v>
      </c>
      <c r="Q522" s="15"/>
      <c r="R522" s="20">
        <v>14.756176693205195</v>
      </c>
      <c r="T522" s="118">
        <v>-0.20834933772126973</v>
      </c>
      <c r="U522" s="120">
        <v>3.7942845056101504</v>
      </c>
      <c r="V522" s="20">
        <v>38.220807066612601</v>
      </c>
      <c r="W522" s="20">
        <v>40.010333787092243</v>
      </c>
      <c r="X522" s="20">
        <v>52.004085725171365</v>
      </c>
    </row>
    <row r="523" spans="1:24">
      <c r="A523" s="13" t="s">
        <v>4</v>
      </c>
      <c r="B523" s="13">
        <v>60</v>
      </c>
      <c r="C523" s="13" t="s">
        <v>372</v>
      </c>
      <c r="D523" s="14">
        <v>15015.864463546648</v>
      </c>
      <c r="E523" s="17">
        <v>57.4</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1866.0949999247248</v>
      </c>
      <c r="Q523" s="15"/>
      <c r="R523" s="20">
        <v>62.203166664157493</v>
      </c>
      <c r="T523" s="118">
        <v>4.9072539347562838</v>
      </c>
      <c r="U523" s="120">
        <v>28.41315172184359</v>
      </c>
      <c r="V523" s="20">
        <v>50.962896757368284</v>
      </c>
      <c r="W523" s="20">
        <v>54.964192016352328</v>
      </c>
      <c r="X523" s="20">
        <v>53.907578123276451</v>
      </c>
    </row>
    <row r="524" spans="1:24">
      <c r="A524" s="13" t="s">
        <v>422</v>
      </c>
      <c r="B524" s="13">
        <v>60</v>
      </c>
      <c r="C524" s="13" t="s">
        <v>372</v>
      </c>
      <c r="D524" s="14">
        <v>25424.158216732169</v>
      </c>
      <c r="E524" s="17">
        <v>137</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1484.2428587866652</v>
      </c>
      <c r="Q524" s="15"/>
      <c r="R524" s="20">
        <v>49.474761959555508</v>
      </c>
      <c r="T524" s="118">
        <v>-84.399480958894912</v>
      </c>
      <c r="U524" s="118">
        <v>128.92896490432079</v>
      </c>
      <c r="V524" s="20">
        <v>48.271931678660323</v>
      </c>
      <c r="W524" s="20">
        <v>76.109075115100595</v>
      </c>
      <c r="X524" s="20">
        <v>53.350704030345774</v>
      </c>
    </row>
    <row r="525" spans="1:24">
      <c r="A525" s="13" t="s">
        <v>318</v>
      </c>
      <c r="B525" s="13">
        <v>60</v>
      </c>
      <c r="C525" s="13" t="s">
        <v>372</v>
      </c>
      <c r="D525" s="14">
        <v>-227.7382201560485</v>
      </c>
      <c r="E525" s="17">
        <v>2.4300000000000002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414.42257633866029</v>
      </c>
      <c r="Q525" s="15"/>
      <c r="R525" s="20">
        <v>13.814085877955343</v>
      </c>
      <c r="T525" s="118">
        <v>-2.8693332607865463</v>
      </c>
      <c r="U525" s="120">
        <v>-2.5408026393432914</v>
      </c>
      <c r="V525" s="20">
        <v>36.545087487072962</v>
      </c>
      <c r="W525" s="20">
        <v>49.652451192051736</v>
      </c>
      <c r="X525" s="20">
        <v>39.60322894614351</v>
      </c>
    </row>
    <row r="526" spans="1:24">
      <c r="A526" s="13" t="s">
        <v>423</v>
      </c>
      <c r="B526" s="13">
        <v>60</v>
      </c>
      <c r="C526" s="13" t="s">
        <v>372</v>
      </c>
      <c r="D526" s="14">
        <v>-120295.22776658495</v>
      </c>
      <c r="E526" s="17">
        <v>261</v>
      </c>
      <c r="F526" s="13" t="s">
        <v>390</v>
      </c>
      <c r="G526" s="13" t="s">
        <v>970</v>
      </c>
      <c r="H526" s="13" t="s">
        <v>2029</v>
      </c>
      <c r="I526" s="13" t="s">
        <v>971</v>
      </c>
      <c r="J526" s="13" t="s">
        <v>972</v>
      </c>
      <c r="K526" s="13" t="s">
        <v>973</v>
      </c>
      <c r="L526" s="13" t="s">
        <v>2030</v>
      </c>
      <c r="M526" s="13" t="s">
        <v>2031</v>
      </c>
      <c r="N526" s="13" t="s">
        <v>1331</v>
      </c>
      <c r="O526" s="13">
        <v>24.534759882572583</v>
      </c>
      <c r="P526" s="13">
        <v>310.16365944992145</v>
      </c>
      <c r="Q526" s="15"/>
      <c r="R526" s="20">
        <v>10.338788648330715</v>
      </c>
      <c r="T526" s="118">
        <v>-170.13660586115805</v>
      </c>
      <c r="U526" s="120">
        <v>66.640041728524011</v>
      </c>
      <c r="V526" s="20">
        <v>36.752139528921667</v>
      </c>
      <c r="W526" s="20">
        <v>38.133932937689941</v>
      </c>
      <c r="X526" s="20">
        <v>48.794759288901702</v>
      </c>
    </row>
    <row r="527" spans="1:24">
      <c r="A527" s="13" t="s">
        <v>360</v>
      </c>
      <c r="B527" s="13">
        <v>60</v>
      </c>
      <c r="C527" s="13" t="s">
        <v>372</v>
      </c>
      <c r="D527" s="14">
        <v>-17233.932383829113</v>
      </c>
      <c r="E527" s="17">
        <v>32.479999999999997</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526.57196420318769</v>
      </c>
      <c r="Q527" s="15"/>
      <c r="R527" s="20">
        <v>17.552398806772924</v>
      </c>
      <c r="T527" s="118">
        <v>36.546864205958016</v>
      </c>
      <c r="U527" s="120">
        <v>39.1501587445849</v>
      </c>
      <c r="V527" s="20">
        <v>58.478459981238657</v>
      </c>
      <c r="W527" s="20">
        <v>51.806275040737297</v>
      </c>
      <c r="X527" s="20">
        <v>55.942527304643718</v>
      </c>
    </row>
    <row r="528" spans="1:24">
      <c r="A528" s="13" t="s">
        <v>520</v>
      </c>
      <c r="B528" s="13">
        <v>60</v>
      </c>
      <c r="C528" s="13" t="s">
        <v>372</v>
      </c>
      <c r="D528" s="14">
        <v>-77957.24174528374</v>
      </c>
      <c r="E528" s="17">
        <v>29.56</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-469.10788410333913</v>
      </c>
      <c r="E529" s="17">
        <v>7.02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1123.2453040833279</v>
      </c>
      <c r="Q529" s="15"/>
      <c r="R529" s="20">
        <v>37.441510136110928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-31253.070742255033</v>
      </c>
      <c r="E531" s="17">
        <v>230.4</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522.14932152897768</v>
      </c>
      <c r="Q531" s="15"/>
      <c r="R531" s="20">
        <v>17.404977384299254</v>
      </c>
      <c r="T531" s="118">
        <v>55.023845576045289</v>
      </c>
      <c r="U531" s="118">
        <v>275.88084699578076</v>
      </c>
      <c r="V531" s="20">
        <v>63.875219122795002</v>
      </c>
      <c r="W531" s="20">
        <v>60.267101805314191</v>
      </c>
      <c r="X531" s="20">
        <v>58.289077406333185</v>
      </c>
    </row>
    <row r="532" spans="1:24">
      <c r="A532" s="13" t="s">
        <v>482</v>
      </c>
      <c r="B532" s="13">
        <v>60</v>
      </c>
      <c r="C532" s="13" t="s">
        <v>372</v>
      </c>
      <c r="D532" s="14">
        <v>175564.96271984713</v>
      </c>
      <c r="E532" s="17">
        <v>513</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2082.7474034040315</v>
      </c>
      <c r="Q532" s="15"/>
      <c r="R532" s="20">
        <v>69.424913446801057</v>
      </c>
      <c r="T532" s="118">
        <v>47.920156234668525</v>
      </c>
      <c r="U532" s="118"/>
      <c r="V532" s="20">
        <v>41.468757960141851</v>
      </c>
      <c r="W532" s="20">
        <v>38.957110263016659</v>
      </c>
      <c r="X532" s="20">
        <v>47.295154744551624</v>
      </c>
    </row>
    <row r="533" spans="1:24">
      <c r="A533" s="13" t="s">
        <v>474</v>
      </c>
      <c r="B533" s="13">
        <v>60</v>
      </c>
      <c r="C533" s="13" t="s">
        <v>372</v>
      </c>
      <c r="D533" s="14">
        <v>-8342.5766487462206</v>
      </c>
      <c r="E533" s="17">
        <v>7.72</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231.6652950605328</v>
      </c>
      <c r="Q533" s="16" t="s">
        <v>2220</v>
      </c>
      <c r="R533" s="20">
        <v>7.72217650201776</v>
      </c>
      <c r="T533" s="118">
        <v>-19.898438615752543</v>
      </c>
      <c r="U533" s="120">
        <v>6.0515514326187692</v>
      </c>
      <c r="V533" s="20">
        <v>23.151319784988331</v>
      </c>
      <c r="W533" s="20">
        <v>20.707188869080007</v>
      </c>
      <c r="X533" s="20">
        <v>41.405933939360416</v>
      </c>
    </row>
    <row r="534" spans="1:24">
      <c r="A534" s="13" t="s">
        <v>234</v>
      </c>
      <c r="B534" s="13">
        <v>60</v>
      </c>
      <c r="C534" s="13" t="s">
        <v>372</v>
      </c>
      <c r="D534" s="14">
        <v>-2230.5138977045758</v>
      </c>
      <c r="E534" s="17">
        <v>17.21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474.78418648208537</v>
      </c>
      <c r="Q534" s="15"/>
      <c r="R534" s="20">
        <v>15.826139549402846</v>
      </c>
      <c r="T534" s="118">
        <v>4.2254449524152804</v>
      </c>
      <c r="U534" s="120">
        <v>-4.1947121501258522</v>
      </c>
      <c r="V534" s="20">
        <v>46.520929633905936</v>
      </c>
      <c r="W534" s="20">
        <v>49.75900979603427</v>
      </c>
      <c r="X534" s="20">
        <v>50.750404894799537</v>
      </c>
    </row>
    <row r="535" spans="1:24">
      <c r="A535" s="13" t="s">
        <v>246</v>
      </c>
      <c r="B535" s="13">
        <v>60</v>
      </c>
      <c r="C535" s="13" t="s">
        <v>372</v>
      </c>
      <c r="D535" s="14">
        <v>-19693.162471635333</v>
      </c>
      <c r="E535" s="17">
        <v>265.25</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208.51126649059142</v>
      </c>
      <c r="Q535" s="15"/>
      <c r="R535" s="20">
        <v>6.950375549686381</v>
      </c>
      <c r="T535" s="118">
        <v>-57.321492631862156</v>
      </c>
      <c r="U535" s="120">
        <v>233.03298073721777</v>
      </c>
      <c r="V535" s="20">
        <v>51.153691106193925</v>
      </c>
      <c r="W535" s="20">
        <v>56.576105524192073</v>
      </c>
      <c r="X535" s="20">
        <v>54.771902310811932</v>
      </c>
    </row>
    <row r="536" spans="1:24">
      <c r="A536" s="13" t="s">
        <v>744</v>
      </c>
      <c r="B536" s="13">
        <v>60</v>
      </c>
      <c r="C536" s="13" t="s">
        <v>372</v>
      </c>
      <c r="D536" s="14">
        <v>58096.967355464527</v>
      </c>
      <c r="E536" s="17">
        <v>147.19999999999999</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1622.7221436234631</v>
      </c>
      <c r="Q536" s="15"/>
      <c r="R536" s="20">
        <v>54.090738120782106</v>
      </c>
      <c r="T536" s="118">
        <v>-65.863912142307299</v>
      </c>
      <c r="U536" s="120">
        <v>77.141710618150796</v>
      </c>
      <c r="V536" s="20">
        <v>54.010534961936891</v>
      </c>
      <c r="W536" s="20">
        <v>55.833038437447712</v>
      </c>
      <c r="X536" s="20">
        <v>48.361090933733095</v>
      </c>
    </row>
    <row r="537" spans="1:24">
      <c r="A537" s="13" t="s">
        <v>5</v>
      </c>
      <c r="B537" s="13">
        <v>60</v>
      </c>
      <c r="C537" s="13" t="s">
        <v>372</v>
      </c>
      <c r="D537" s="14">
        <v>-20966.305264901875</v>
      </c>
      <c r="E537" s="17">
        <v>96.9</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333.28479428377153</v>
      </c>
      <c r="Q537" s="15"/>
      <c r="R537" s="20">
        <v>11.109493142792385</v>
      </c>
      <c r="T537" s="118">
        <v>-24.564515457481235</v>
      </c>
      <c r="U537" s="120">
        <v>82.168074911351567</v>
      </c>
      <c r="V537" s="20">
        <v>42.436984985597235</v>
      </c>
      <c r="W537" s="20">
        <v>51.655982911704548</v>
      </c>
      <c r="X537" s="20">
        <v>55.594238300636924</v>
      </c>
    </row>
    <row r="538" spans="1:24">
      <c r="A538" s="13" t="s">
        <v>551</v>
      </c>
      <c r="B538" s="13">
        <v>60</v>
      </c>
      <c r="C538" s="13" t="s">
        <v>372</v>
      </c>
      <c r="D538" s="14">
        <v>3057.1142664638273</v>
      </c>
      <c r="E538" s="17">
        <v>141.4</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1279.3570641925028</v>
      </c>
      <c r="Q538" s="15"/>
      <c r="R538" s="20">
        <v>42.645235473083424</v>
      </c>
      <c r="T538" s="120">
        <v>209.65642723889303</v>
      </c>
      <c r="U538" s="118"/>
      <c r="V538" s="20">
        <v>62.225630230549783</v>
      </c>
      <c r="W538" s="20">
        <v>46.336378456861617</v>
      </c>
      <c r="X538" s="20">
        <v>78.578194791083291</v>
      </c>
    </row>
    <row r="539" spans="1:24">
      <c r="A539" s="13" t="s">
        <v>27</v>
      </c>
      <c r="B539" s="13">
        <v>60</v>
      </c>
      <c r="C539" s="13" t="s">
        <v>372</v>
      </c>
      <c r="D539" s="14">
        <v>187.91233685632847</v>
      </c>
      <c r="E539" s="17">
        <v>16.88</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1289.1198783975133</v>
      </c>
      <c r="Q539" s="15"/>
      <c r="R539" s="20">
        <v>42.97066261325044</v>
      </c>
      <c r="T539" s="118">
        <v>-6.4196654244457818</v>
      </c>
      <c r="U539" s="120">
        <v>16.926085343402271</v>
      </c>
      <c r="V539" s="20">
        <v>70.930814138393586</v>
      </c>
      <c r="W539" s="20">
        <v>37.007430910684882</v>
      </c>
      <c r="X539" s="20">
        <v>51.364978679050083</v>
      </c>
    </row>
    <row r="540" spans="1:24">
      <c r="A540" s="13" t="s">
        <v>668</v>
      </c>
      <c r="B540" s="13">
        <v>60</v>
      </c>
      <c r="C540" s="13" t="s">
        <v>372</v>
      </c>
      <c r="D540" s="14">
        <v>-18958.829943505221</v>
      </c>
      <c r="E540" s="17">
        <v>42.02</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1591.2777525618369</v>
      </c>
      <c r="Q540" s="16" t="s">
        <v>2203</v>
      </c>
      <c r="R540" s="20">
        <v>53.042591752061227</v>
      </c>
      <c r="T540" s="120">
        <v>104.15531141383717</v>
      </c>
      <c r="U540" s="118">
        <v>83.747451236614978</v>
      </c>
      <c r="V540" s="20">
        <v>97.176047874678645</v>
      </c>
      <c r="W540" s="20">
        <v>58.67982374642196</v>
      </c>
      <c r="X540" s="20">
        <v>71.874150238515625</v>
      </c>
    </row>
    <row r="541" spans="1:24">
      <c r="A541" s="13" t="s">
        <v>110</v>
      </c>
      <c r="B541" s="13">
        <v>60</v>
      </c>
      <c r="C541" s="13" t="s">
        <v>372</v>
      </c>
      <c r="D541" s="14">
        <v>-1453.9063240526939</v>
      </c>
      <c r="E541" s="17">
        <v>7.48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593.50811694411436</v>
      </c>
      <c r="Q541" s="15"/>
      <c r="R541" s="20">
        <v>19.783603898137144</v>
      </c>
      <c r="T541" s="118">
        <v>-14.400726520665312</v>
      </c>
      <c r="U541" s="118">
        <v>8.5816841310440672</v>
      </c>
      <c r="V541" s="20">
        <v>32.620351137624588</v>
      </c>
      <c r="W541" s="20">
        <v>46.716294405522902</v>
      </c>
      <c r="X541" s="20">
        <v>47.008226291360636</v>
      </c>
    </row>
    <row r="542" spans="1:24">
      <c r="A542" s="13" t="s">
        <v>452</v>
      </c>
      <c r="B542" s="13">
        <v>60</v>
      </c>
      <c r="C542" s="13" t="s">
        <v>372</v>
      </c>
      <c r="D542" s="14">
        <v>40603.520444425667</v>
      </c>
      <c r="E542" s="17">
        <v>193.4</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1832.8380730049976</v>
      </c>
      <c r="Q542" s="16" t="s">
        <v>2205</v>
      </c>
      <c r="R542" s="20">
        <v>61.094602433499922</v>
      </c>
      <c r="T542" s="118">
        <v>-200.86821646803685</v>
      </c>
      <c r="U542" s="118">
        <v>479.86712591797328</v>
      </c>
      <c r="V542" s="20">
        <v>49.432735571127189</v>
      </c>
      <c r="W542" s="20">
        <v>42.728887504560674</v>
      </c>
      <c r="X542" s="20">
        <v>54.568230358262028</v>
      </c>
    </row>
    <row r="543" spans="1:24">
      <c r="A543" s="13" t="s">
        <v>198</v>
      </c>
      <c r="B543" s="13">
        <v>60</v>
      </c>
      <c r="C543" s="13" t="s">
        <v>372</v>
      </c>
      <c r="D543" s="14">
        <v>-9016.0538421257115</v>
      </c>
      <c r="E543" s="17">
        <v>8.7899999999999991</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126957.32861662265</v>
      </c>
      <c r="E544" s="17">
        <v>215.9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2018.528861448448</v>
      </c>
      <c r="Q544" s="15"/>
      <c r="R544" s="20">
        <v>67.284295381614939</v>
      </c>
      <c r="T544" s="118">
        <v>3.897660662144915</v>
      </c>
      <c r="U544" s="118">
        <v>299.20560178130955</v>
      </c>
      <c r="V544" s="20">
        <v>49.960379765960589</v>
      </c>
      <c r="W544" s="20">
        <v>64.637682514996072</v>
      </c>
      <c r="X544" s="20">
        <v>63.980478626261764</v>
      </c>
    </row>
    <row r="545" spans="1:24">
      <c r="A545" s="13" t="s">
        <v>294</v>
      </c>
      <c r="B545" s="13">
        <v>60</v>
      </c>
      <c r="C545" s="13" t="s">
        <v>372</v>
      </c>
      <c r="D545" s="14">
        <v>-47543.672425764496</v>
      </c>
      <c r="E545" s="17">
        <v>290.5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659.61783799069326</v>
      </c>
      <c r="Q545" s="15"/>
      <c r="R545" s="20">
        <v>21.987261266356441</v>
      </c>
      <c r="T545" s="118">
        <v>-44.475610959204914</v>
      </c>
      <c r="U545" s="120">
        <v>174.44648581846479</v>
      </c>
      <c r="V545" s="20">
        <v>37.787780099582385</v>
      </c>
      <c r="W545" s="20">
        <v>59.824330603432202</v>
      </c>
      <c r="X545" s="20">
        <v>54.006946482677115</v>
      </c>
    </row>
    <row r="546" spans="1:24">
      <c r="A546" s="13" t="s">
        <v>247</v>
      </c>
      <c r="B546" s="13">
        <v>60</v>
      </c>
      <c r="C546" s="13" t="s">
        <v>372</v>
      </c>
      <c r="D546" s="14">
        <v>94062.550881475603</v>
      </c>
      <c r="E546" s="17">
        <v>209.7</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1964.8158392782043</v>
      </c>
      <c r="Q546" s="15"/>
      <c r="R546" s="20">
        <v>65.49386130927347</v>
      </c>
      <c r="T546" s="120">
        <v>482.05313268072189</v>
      </c>
      <c r="U546" s="118">
        <v>259.3005512991665</v>
      </c>
      <c r="V546" s="20">
        <v>90.012146547374229</v>
      </c>
      <c r="W546" s="20">
        <v>76.75784574390488</v>
      </c>
      <c r="X546" s="20">
        <v>77.514420381629961</v>
      </c>
    </row>
    <row r="547" spans="1:24">
      <c r="A547" s="13" t="s">
        <v>271</v>
      </c>
      <c r="B547" s="13">
        <v>60</v>
      </c>
      <c r="C547" s="13" t="s">
        <v>372</v>
      </c>
      <c r="D547" s="14">
        <v>-817.67012035705022</v>
      </c>
      <c r="E547" s="17">
        <v>16.68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-12518.606782211777</v>
      </c>
      <c r="E548" s="17">
        <v>77.45</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414.37217126593049</v>
      </c>
      <c r="Q548" s="15"/>
      <c r="R548" s="20">
        <v>13.81240570886435</v>
      </c>
      <c r="T548" s="118">
        <v>-76.743584311928572</v>
      </c>
      <c r="U548" s="120">
        <v>4.412225157790175</v>
      </c>
      <c r="V548" s="20">
        <v>30.79495900005185</v>
      </c>
      <c r="W548" s="20">
        <v>46.055923503875391</v>
      </c>
      <c r="X548" s="20">
        <v>43.923696652867633</v>
      </c>
    </row>
    <row r="549" spans="1:24">
      <c r="A549" s="13" t="s">
        <v>45</v>
      </c>
      <c r="B549" s="13">
        <v>60</v>
      </c>
      <c r="C549" s="13" t="s">
        <v>372</v>
      </c>
      <c r="D549" s="13">
        <v>-200521.40996254707</v>
      </c>
      <c r="E549" s="17">
        <v>354.5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912.14460061699299</v>
      </c>
      <c r="Q549" s="15"/>
      <c r="R549" s="20">
        <v>30.404820020566433</v>
      </c>
      <c r="T549" s="118">
        <v>244.96523003751065</v>
      </c>
      <c r="U549" s="118">
        <v>1021.8771577238363</v>
      </c>
      <c r="V549" s="20">
        <v>58.282899853302808</v>
      </c>
      <c r="W549" s="20">
        <v>55.628476451466469</v>
      </c>
      <c r="X549" s="20">
        <v>64.271129168278406</v>
      </c>
    </row>
    <row r="550" spans="1:24">
      <c r="A550" s="13" t="s">
        <v>195</v>
      </c>
      <c r="B550" s="13">
        <v>60</v>
      </c>
      <c r="C550" s="13" t="s">
        <v>372</v>
      </c>
      <c r="D550" s="14">
        <v>-23533.512743662184</v>
      </c>
      <c r="E550" s="17">
        <v>70.8</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204.21700824789767</v>
      </c>
      <c r="Q550" s="15"/>
      <c r="R550" s="20">
        <v>6.8072336082632559</v>
      </c>
      <c r="T550" s="118">
        <v>-99.900218731162624</v>
      </c>
      <c r="U550" s="120">
        <v>-28.863242632020985</v>
      </c>
      <c r="V550" s="20">
        <v>34.667858318696297</v>
      </c>
      <c r="W550" s="20">
        <v>37.929512396822318</v>
      </c>
      <c r="X550" s="20">
        <v>39.279169115739464</v>
      </c>
    </row>
    <row r="551" spans="1:24">
      <c r="A551" s="13" t="s">
        <v>444</v>
      </c>
      <c r="B551" s="13">
        <v>60</v>
      </c>
      <c r="C551" s="13" t="s">
        <v>372</v>
      </c>
      <c r="D551" s="14">
        <v>11295.333996272881</v>
      </c>
      <c r="E551" s="17">
        <v>30.06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1934.533895421438</v>
      </c>
      <c r="Q551" s="16" t="s">
        <v>2402</v>
      </c>
      <c r="R551" s="20">
        <v>64.484463180714599</v>
      </c>
      <c r="T551" s="118">
        <v>18.807908116061611</v>
      </c>
      <c r="U551" s="120">
        <v>25.125682894865449</v>
      </c>
      <c r="V551" s="20">
        <v>62.871864779493336</v>
      </c>
      <c r="W551" s="20">
        <v>31.565895976934609</v>
      </c>
      <c r="X551" s="20">
        <v>62.542388579324331</v>
      </c>
    </row>
    <row r="552" spans="1:24">
      <c r="A552" s="13" t="s">
        <v>196</v>
      </c>
      <c r="B552" s="13">
        <v>60</v>
      </c>
      <c r="C552" s="13" t="s">
        <v>372</v>
      </c>
      <c r="D552" s="14">
        <v>-39426.875664284467</v>
      </c>
      <c r="E552" s="17">
        <v>260.75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476.77174541795523</v>
      </c>
      <c r="Q552" s="15"/>
      <c r="R552" s="20">
        <v>15.892391513931841</v>
      </c>
      <c r="T552" s="118">
        <v>-113.53208896093804</v>
      </c>
      <c r="U552" s="120">
        <v>209.31370866447793</v>
      </c>
      <c r="V552" s="20">
        <v>40.040078417394199</v>
      </c>
      <c r="W552" s="20">
        <v>54.034442073672146</v>
      </c>
      <c r="X552" s="20">
        <v>52.55077635584923</v>
      </c>
    </row>
    <row r="553" spans="1:24">
      <c r="A553" s="13" t="s">
        <v>676</v>
      </c>
      <c r="B553" s="13">
        <v>60</v>
      </c>
      <c r="C553" s="13" t="s">
        <v>372</v>
      </c>
      <c r="D553" s="14">
        <v>7342.6923951929975</v>
      </c>
      <c r="E553" s="17">
        <v>50.9</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1580.7503957546014</v>
      </c>
      <c r="Q553" s="15"/>
      <c r="R553" s="20">
        <v>52.691679858486715</v>
      </c>
      <c r="T553" s="118">
        <v>20.491768772654879</v>
      </c>
      <c r="U553" s="118">
        <v>71.396247277888207</v>
      </c>
      <c r="V553" s="20">
        <v>49.707837407619252</v>
      </c>
      <c r="W553" s="20">
        <v>37.5408719156991</v>
      </c>
      <c r="X553" s="20">
        <v>64.157756323735285</v>
      </c>
    </row>
    <row r="554" spans="1:24">
      <c r="A554" s="13" t="s">
        <v>112</v>
      </c>
      <c r="B554" s="13">
        <v>60</v>
      </c>
      <c r="C554" s="13" t="s">
        <v>372</v>
      </c>
      <c r="D554" s="14">
        <v>8363.391868034143</v>
      </c>
      <c r="E554" s="17">
        <v>47.86</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2251.1665491979211</v>
      </c>
      <c r="Q554" s="15"/>
      <c r="R554" s="20">
        <v>75.038884973264032</v>
      </c>
      <c r="T554" s="118">
        <v>8.3620314524709727</v>
      </c>
      <c r="U554" s="118">
        <v>54.373845729728671</v>
      </c>
      <c r="V554" s="20">
        <v>54.930330533152201</v>
      </c>
      <c r="W554" s="20">
        <v>46.005809946972974</v>
      </c>
      <c r="X554" s="20">
        <v>62.426226258183938</v>
      </c>
    </row>
    <row r="555" spans="1:24">
      <c r="A555" s="13" t="s">
        <v>746</v>
      </c>
      <c r="B555" s="13">
        <v>60</v>
      </c>
      <c r="C555" s="13" t="s">
        <v>372</v>
      </c>
      <c r="D555" s="14">
        <v>31021.872813124388</v>
      </c>
      <c r="E555" s="17">
        <v>105.6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1936.5848245589309</v>
      </c>
      <c r="Q555" s="15"/>
      <c r="R555" s="20">
        <v>64.552827485297698</v>
      </c>
      <c r="T555" s="118">
        <v>24.224036763759642</v>
      </c>
      <c r="U555" s="118">
        <v>132.67537599043948</v>
      </c>
      <c r="V555" s="20">
        <v>50.283046332353429</v>
      </c>
      <c r="W555" s="20">
        <v>40.941373676375441</v>
      </c>
      <c r="X555" s="20">
        <v>61.663905953275048</v>
      </c>
    </row>
    <row r="556" spans="1:24">
      <c r="A556" s="13" t="s">
        <v>229</v>
      </c>
      <c r="B556" s="13">
        <v>60</v>
      </c>
      <c r="C556" s="13" t="s">
        <v>372</v>
      </c>
      <c r="D556" s="14">
        <v>-51.055915036783972</v>
      </c>
      <c r="E556" s="17">
        <v>93.35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1021.8128589498006</v>
      </c>
      <c r="Q556" s="15"/>
      <c r="R556" s="20">
        <v>34.060428631660017</v>
      </c>
      <c r="T556" s="118">
        <v>2.475714329287797</v>
      </c>
      <c r="U556" s="118">
        <v>132.00186735683388</v>
      </c>
      <c r="V556" s="20">
        <v>35.71705601088771</v>
      </c>
      <c r="W556" s="20">
        <v>58.9631350776245</v>
      </c>
      <c r="X556" s="20">
        <v>66.486591037547143</v>
      </c>
    </row>
    <row r="557" spans="1:24">
      <c r="A557" s="13" t="s">
        <v>669</v>
      </c>
      <c r="B557" s="13">
        <v>60</v>
      </c>
      <c r="C557" s="13" t="s">
        <v>372</v>
      </c>
      <c r="D557" s="13">
        <v>3909751.3540497129</v>
      </c>
      <c r="E557" s="17">
        <v>3440</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2880.5283330101015</v>
      </c>
      <c r="Q557" s="15"/>
      <c r="R557" s="20">
        <v>96.017611100336723</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35326.087743518714</v>
      </c>
      <c r="E559" s="17">
        <v>137.80000000000001</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1894.1740526165729</v>
      </c>
      <c r="Q559" s="15"/>
      <c r="R559" s="20">
        <v>63.139135087219096</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438.92239288785913</v>
      </c>
      <c r="Q560" s="15"/>
      <c r="R560" s="20">
        <v>14.630746429595304</v>
      </c>
      <c r="T560" s="118">
        <v>-5.0008396876768835</v>
      </c>
      <c r="U560" s="120">
        <v>-5.2552850563109921</v>
      </c>
      <c r="V560" s="20">
        <v>46.102935837491387</v>
      </c>
      <c r="W560" s="20">
        <v>61.219159634957826</v>
      </c>
      <c r="X560" s="20">
        <v>43.444516381277012</v>
      </c>
    </row>
    <row r="561" spans="1:24">
      <c r="A561" s="13" t="s">
        <v>748</v>
      </c>
      <c r="B561" s="13">
        <v>60</v>
      </c>
      <c r="C561" s="13" t="s">
        <v>372</v>
      </c>
      <c r="D561" s="14">
        <v>-635.24467874390916</v>
      </c>
      <c r="E561" s="17">
        <v>11.08</v>
      </c>
      <c r="F561" s="13" t="s">
        <v>374</v>
      </c>
      <c r="G561" s="13">
        <v>0</v>
      </c>
      <c r="H561" s="13" t="s">
        <v>2070</v>
      </c>
      <c r="I561" s="13">
        <v>16.860156785714285</v>
      </c>
      <c r="J561" s="13">
        <v>47208439000</v>
      </c>
      <c r="K561" s="13">
        <v>2800000000</v>
      </c>
      <c r="L561" s="13">
        <v>0.59311429467091681</v>
      </c>
      <c r="M561" s="13">
        <v>28000000000</v>
      </c>
      <c r="N561" s="13" t="s">
        <v>986</v>
      </c>
      <c r="O561" s="13">
        <v>0</v>
      </c>
      <c r="P561" s="13">
        <v>505.3001090518236</v>
      </c>
      <c r="Q561" s="15"/>
      <c r="R561" s="20">
        <v>16.843336968394119</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1097.490225926588</v>
      </c>
      <c r="Q562" s="15"/>
      <c r="R562" s="20">
        <v>36.583007530886263</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-11376.924132349161</v>
      </c>
      <c r="E563" s="17">
        <v>51.1</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135.7919614205112</v>
      </c>
      <c r="Q563" s="15"/>
      <c r="R563" s="20">
        <v>4.5263987140170396</v>
      </c>
      <c r="T563" s="118">
        <v>-25.88006852500115</v>
      </c>
      <c r="U563" s="120">
        <v>51.90761880703036</v>
      </c>
      <c r="V563" s="20">
        <v>47.513432415159272</v>
      </c>
      <c r="W563" s="20">
        <v>63.210248684791715</v>
      </c>
      <c r="X563" s="20">
        <v>53.808126217974333</v>
      </c>
    </row>
    <row r="564" spans="1:24">
      <c r="A564" s="13" t="s">
        <v>1</v>
      </c>
      <c r="B564" s="13">
        <v>60</v>
      </c>
      <c r="C564" s="13" t="s">
        <v>372</v>
      </c>
      <c r="D564" s="14">
        <v>20464.590890181284</v>
      </c>
      <c r="E564" s="17">
        <v>421.25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946.57654018844539</v>
      </c>
      <c r="Q564" s="15"/>
      <c r="R564" s="20">
        <v>31.552551339614848</v>
      </c>
      <c r="T564" s="118">
        <v>-354.57908667700281</v>
      </c>
      <c r="U564" s="120">
        <v>-506.94201923395724</v>
      </c>
      <c r="V564" s="20">
        <v>35.235474527258887</v>
      </c>
      <c r="W564" s="20">
        <v>65.101482514814194</v>
      </c>
      <c r="X564" s="20">
        <v>37.737834097641368</v>
      </c>
    </row>
    <row r="565" spans="1:24">
      <c r="A565" s="13" t="s">
        <v>121</v>
      </c>
      <c r="B565" s="13">
        <v>60</v>
      </c>
      <c r="C565" s="13" t="s">
        <v>372</v>
      </c>
      <c r="D565" s="14">
        <v>-49.282243241539625</v>
      </c>
      <c r="E565" s="17">
        <v>3.82</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802.87396433469689</v>
      </c>
      <c r="Q565" s="16" t="s">
        <v>2203</v>
      </c>
      <c r="R565" s="20">
        <v>26.76246547782323</v>
      </c>
      <c r="T565" s="118">
        <v>-5.485135171373452</v>
      </c>
      <c r="U565" s="120">
        <v>-14.553774781147713</v>
      </c>
      <c r="V565" s="20">
        <v>38.97052529247496</v>
      </c>
      <c r="W565" s="20">
        <v>46.611610128045122</v>
      </c>
      <c r="X565" s="20">
        <v>37.179107648054178</v>
      </c>
    </row>
    <row r="566" spans="1:24">
      <c r="A566" s="13" t="s">
        <v>236</v>
      </c>
      <c r="B566" s="13">
        <v>60</v>
      </c>
      <c r="C566" s="13" t="s">
        <v>372</v>
      </c>
      <c r="D566" s="14">
        <v>-231.30195422345068</v>
      </c>
      <c r="E566" s="17">
        <v>1.95</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552.8529623917259</v>
      </c>
      <c r="Q566" s="15"/>
      <c r="R566" s="20">
        <v>18.428432079724196</v>
      </c>
      <c r="T566" s="118">
        <v>-2.2815970115572837</v>
      </c>
      <c r="U566" s="120">
        <v>-8.2709144904801271</v>
      </c>
      <c r="V566" s="20">
        <v>31.781273540174773</v>
      </c>
      <c r="W566" s="20">
        <v>49.845636444766519</v>
      </c>
      <c r="X566" s="20">
        <v>38.10319182398927</v>
      </c>
    </row>
    <row r="567" spans="1:24">
      <c r="A567" s="13" t="s">
        <v>259</v>
      </c>
      <c r="B567" s="13">
        <v>60</v>
      </c>
      <c r="C567" s="13" t="s">
        <v>372</v>
      </c>
      <c r="D567" s="14">
        <v>237455.32138142892</v>
      </c>
      <c r="E567" s="17">
        <v>391.5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2873.5590428308928</v>
      </c>
      <c r="Q567" s="15"/>
      <c r="R567" s="20">
        <v>95.785301427696425</v>
      </c>
      <c r="T567" s="120">
        <v>455.07615910540096</v>
      </c>
      <c r="U567" s="118">
        <v>409.97547007183726</v>
      </c>
      <c r="V567" s="20">
        <v>75.023490232403233</v>
      </c>
      <c r="W567" s="20">
        <v>71.555691634019581</v>
      </c>
      <c r="X567" s="20">
        <v>73.749406468335891</v>
      </c>
    </row>
    <row r="568" spans="1:24">
      <c r="A568" s="13" t="s">
        <v>118</v>
      </c>
      <c r="B568" s="13">
        <v>60</v>
      </c>
      <c r="C568" s="13" t="s">
        <v>372</v>
      </c>
      <c r="D568" s="14">
        <v>-1737.8664631933739</v>
      </c>
      <c r="E568" s="17">
        <v>6</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109.61021079211866</v>
      </c>
      <c r="Q568" s="15"/>
      <c r="R568" s="20">
        <v>3.6536736930706222</v>
      </c>
      <c r="T568" s="118">
        <v>-7.7264878900894907</v>
      </c>
      <c r="U568" s="120">
        <v>-7.4241990298242833</v>
      </c>
      <c r="V568" s="20">
        <v>34.888249888999518</v>
      </c>
      <c r="W568" s="20">
        <v>38.435074249593143</v>
      </c>
      <c r="X568" s="20">
        <v>45.039842178072405</v>
      </c>
    </row>
    <row r="569" spans="1:24">
      <c r="A569" s="13" t="s">
        <v>70</v>
      </c>
      <c r="B569" s="13">
        <v>60</v>
      </c>
      <c r="C569" s="13" t="s">
        <v>372</v>
      </c>
      <c r="D569" s="13">
        <v>3658.3155225496357</v>
      </c>
      <c r="E569" s="17">
        <v>28.84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2242.596311366096</v>
      </c>
      <c r="Q569" s="15"/>
      <c r="R569" s="20">
        <v>74.753210378869866</v>
      </c>
      <c r="T569" s="118">
        <v>-11.764040466939782</v>
      </c>
      <c r="U569" s="120">
        <v>8.4950249280835521</v>
      </c>
      <c r="V569" s="20">
        <v>47.296585213485848</v>
      </c>
      <c r="W569" s="20">
        <v>45.92760448821199</v>
      </c>
      <c r="X569" s="20">
        <v>48.445529902191758</v>
      </c>
    </row>
    <row r="570" spans="1:24">
      <c r="A570" s="13" t="s">
        <v>750</v>
      </c>
      <c r="B570" s="13">
        <v>60</v>
      </c>
      <c r="C570" s="13" t="s">
        <v>372</v>
      </c>
      <c r="D570" s="14">
        <v>-732.06195608879193</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578.54256123275661</v>
      </c>
      <c r="Q570" s="15"/>
      <c r="R570" s="20">
        <v>19.284752041091888</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21.82</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-458720.54208622331</v>
      </c>
      <c r="E572" s="17">
        <v>1443</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811.95164901835381</v>
      </c>
      <c r="Q572" s="15"/>
      <c r="R572" s="20">
        <v>27.06505496727846</v>
      </c>
      <c r="T572" s="118">
        <v>1439.6819178664009</v>
      </c>
      <c r="U572" s="118">
        <v>3316.2264235635666</v>
      </c>
      <c r="V572" s="20">
        <v>68.234484867080994</v>
      </c>
      <c r="W572" s="20">
        <v>72.913123126563974</v>
      </c>
      <c r="X572" s="20">
        <v>67.769996346869604</v>
      </c>
    </row>
    <row r="573" spans="1:24">
      <c r="A573" s="13" t="s">
        <v>312</v>
      </c>
      <c r="B573" s="13">
        <v>60</v>
      </c>
      <c r="C573" s="13" t="s">
        <v>372</v>
      </c>
      <c r="D573" s="14">
        <v>-2634.7311638424744</v>
      </c>
      <c r="E573" s="17">
        <v>21.98</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608.94470644050159</v>
      </c>
      <c r="Q573" s="15"/>
      <c r="R573" s="20">
        <v>20.298156881350053</v>
      </c>
      <c r="T573" s="118">
        <v>-40.801468846899809</v>
      </c>
      <c r="U573" s="120">
        <v>9.4505848743104082</v>
      </c>
      <c r="V573" s="20">
        <v>28.396389812919427</v>
      </c>
      <c r="W573" s="20">
        <v>70.975334756768234</v>
      </c>
      <c r="X573" s="20">
        <v>43.957218508143967</v>
      </c>
    </row>
    <row r="574" spans="1:24">
      <c r="A574" s="13" t="s">
        <v>237</v>
      </c>
      <c r="B574" s="13">
        <v>60</v>
      </c>
      <c r="C574" s="13" t="s">
        <v>372</v>
      </c>
      <c r="D574" s="14">
        <v>-9231.736224691218</v>
      </c>
      <c r="E574" s="17">
        <v>88.65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440.56010706217415</v>
      </c>
      <c r="Q574" s="15"/>
      <c r="R574" s="20">
        <v>14.685336902072471</v>
      </c>
      <c r="T574" s="118">
        <v>-116.91340547440461</v>
      </c>
      <c r="U574" s="120">
        <v>11.212985175614705</v>
      </c>
      <c r="V574" s="20">
        <v>28.499523836350285</v>
      </c>
      <c r="W574" s="20">
        <v>46.154704091622456</v>
      </c>
      <c r="X574" s="20">
        <v>41.962608755136358</v>
      </c>
    </row>
    <row r="575" spans="1:24">
      <c r="A575" s="13" t="s">
        <v>751</v>
      </c>
      <c r="B575" s="13">
        <v>60</v>
      </c>
      <c r="C575" s="13" t="s">
        <v>372</v>
      </c>
      <c r="D575" s="14">
        <v>-230.13711194370677</v>
      </c>
      <c r="E575" s="17">
        <v>1.64</v>
      </c>
      <c r="F575" s="13" t="s">
        <v>699</v>
      </c>
      <c r="G575" s="13" t="s">
        <v>991</v>
      </c>
      <c r="H575" s="13" t="s">
        <v>2086</v>
      </c>
      <c r="I575" s="13" t="s">
        <v>1128</v>
      </c>
      <c r="J575" s="13" t="s">
        <v>1010</v>
      </c>
      <c r="K575" s="13" t="s">
        <v>988</v>
      </c>
      <c r="L575" s="13" t="s">
        <v>1173</v>
      </c>
      <c r="M575" s="13" t="s">
        <v>2087</v>
      </c>
      <c r="N575" s="13" t="s">
        <v>656</v>
      </c>
      <c r="P575" s="13">
        <v>185.21726216438284</v>
      </c>
      <c r="Q575" s="16" t="s">
        <v>2202</v>
      </c>
      <c r="R575" s="20">
        <v>6.1739087388127611</v>
      </c>
      <c r="T575" s="118">
        <v>-1.4954317454041455</v>
      </c>
      <c r="U575" s="120">
        <v>0.91713910133480514</v>
      </c>
      <c r="V575" s="20">
        <v>38.908089263355521</v>
      </c>
      <c r="W575" s="20">
        <v>46.191456399429079</v>
      </c>
      <c r="X575" s="20">
        <v>46.817706040580667</v>
      </c>
    </row>
    <row r="576" spans="1:24">
      <c r="A576" s="13" t="s">
        <v>424</v>
      </c>
      <c r="B576" s="13">
        <v>60</v>
      </c>
      <c r="C576" s="13" t="s">
        <v>372</v>
      </c>
      <c r="D576" s="14">
        <v>-144887.44405215158</v>
      </c>
      <c r="E576" s="17">
        <v>230.6</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762.70467519341332</v>
      </c>
      <c r="Q576" s="15"/>
      <c r="R576" s="20">
        <v>25.423489173113776</v>
      </c>
      <c r="T576" s="118">
        <v>176.28781053585726</v>
      </c>
      <c r="U576" s="118">
        <v>307.59605878629912</v>
      </c>
      <c r="V576" s="20">
        <v>46.803826699137495</v>
      </c>
      <c r="W576" s="20">
        <v>47.712925699231313</v>
      </c>
      <c r="X576" s="20">
        <v>60.868746652196336</v>
      </c>
    </row>
    <row r="577" spans="1:24">
      <c r="A577" s="13" t="s">
        <v>108</v>
      </c>
      <c r="B577" s="13">
        <v>60</v>
      </c>
      <c r="C577" s="13" t="s">
        <v>372</v>
      </c>
      <c r="D577" s="14">
        <v>23.453303765386124</v>
      </c>
      <c r="E577" s="17">
        <v>8.26</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1116.3931837804862</v>
      </c>
      <c r="Q577" s="15"/>
      <c r="R577" s="20">
        <v>37.213106126016207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-2260.4994281181589</v>
      </c>
      <c r="E579" s="17">
        <v>10.53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497.12431347001962</v>
      </c>
      <c r="Q579" s="15"/>
      <c r="R579" s="20">
        <v>16.570810449000653</v>
      </c>
      <c r="T579" s="118">
        <v>-14.235647520466035</v>
      </c>
      <c r="U579" s="120">
        <v>-3.9286346224560909</v>
      </c>
      <c r="V579" s="20">
        <v>29.606589680936793</v>
      </c>
      <c r="W579" s="20">
        <v>53.033342023603424</v>
      </c>
      <c r="X579" s="20">
        <v>39.018231572407153</v>
      </c>
    </row>
    <row r="580" spans="1:24">
      <c r="A580" s="13" t="s">
        <v>173</v>
      </c>
      <c r="B580" s="13">
        <v>60</v>
      </c>
      <c r="C580" s="13" t="s">
        <v>372</v>
      </c>
      <c r="D580" s="14">
        <v>-359.92814733586175</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6717.7161184715924</v>
      </c>
      <c r="E581" s="17">
        <v>33.92</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2421.0632462698632</v>
      </c>
      <c r="Q581" s="15"/>
      <c r="R581" s="20">
        <v>80.70210820899544</v>
      </c>
      <c r="T581" s="118">
        <v>-14.32365874041782</v>
      </c>
      <c r="U581" s="118">
        <v>33.663612105580256</v>
      </c>
      <c r="V581" s="20">
        <v>37.722328216791169</v>
      </c>
      <c r="W581" s="20">
        <v>68.670109019486873</v>
      </c>
      <c r="X581" s="20">
        <v>53.605953012770769</v>
      </c>
    </row>
    <row r="582" spans="1:24">
      <c r="A582" s="13" t="s">
        <v>754</v>
      </c>
      <c r="B582" s="13">
        <v>60</v>
      </c>
      <c r="C582" s="13" t="s">
        <v>372</v>
      </c>
      <c r="D582" s="14">
        <v>-144.31605485301091</v>
      </c>
      <c r="E582" s="17">
        <v>11.41</v>
      </c>
      <c r="F582" s="13" t="s">
        <v>699</v>
      </c>
      <c r="G582" s="13" t="s">
        <v>1055</v>
      </c>
      <c r="H582" s="13" t="s">
        <v>2095</v>
      </c>
      <c r="I582" s="13" t="s">
        <v>1051</v>
      </c>
      <c r="J582" s="13" t="s">
        <v>1056</v>
      </c>
      <c r="K582" s="13" t="s">
        <v>904</v>
      </c>
      <c r="L582" s="13" t="s">
        <v>1400</v>
      </c>
      <c r="M582" s="13" t="s">
        <v>2096</v>
      </c>
      <c r="N582" s="13" t="s">
        <v>2097</v>
      </c>
      <c r="P582" s="13">
        <v>1295.5719912941313</v>
      </c>
      <c r="Q582" s="15"/>
      <c r="R582" s="20">
        <v>43.185733043137709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424.84038609971958</v>
      </c>
      <c r="Q583" s="16" t="s">
        <v>2404</v>
      </c>
      <c r="R583" s="20">
        <v>14.161346203323985</v>
      </c>
      <c r="T583" s="118">
        <v>-1.475990558357434</v>
      </c>
      <c r="U583" s="120">
        <v>0.8118703304248287</v>
      </c>
      <c r="V583" s="20">
        <v>30.159026155205588</v>
      </c>
      <c r="W583" s="20">
        <v>49.76953482307372</v>
      </c>
      <c r="X583" s="20">
        <v>46.098946708271278</v>
      </c>
    </row>
    <row r="584" spans="1:24">
      <c r="A584" s="13" t="s">
        <v>146</v>
      </c>
      <c r="B584" s="13">
        <v>60</v>
      </c>
      <c r="C584" s="13" t="s">
        <v>372</v>
      </c>
      <c r="D584" s="14">
        <v>-8678.4027975407698</v>
      </c>
      <c r="E584" s="17">
        <v>65.45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417.02922709147049</v>
      </c>
      <c r="Q584" s="15"/>
      <c r="R584" s="20">
        <v>13.90097423638235</v>
      </c>
      <c r="T584" s="118">
        <v>-30.742075137740841</v>
      </c>
      <c r="U584" s="120">
        <v>4.1485765791787799</v>
      </c>
      <c r="V584" s="20">
        <v>41.462711147539707</v>
      </c>
      <c r="W584" s="20">
        <v>61.003294372284657</v>
      </c>
      <c r="X584" s="20">
        <v>47.996182217603398</v>
      </c>
    </row>
    <row r="585" spans="1:24">
      <c r="A585" s="13" t="s">
        <v>33</v>
      </c>
      <c r="B585" s="13">
        <v>60</v>
      </c>
      <c r="C585" s="13" t="s">
        <v>372</v>
      </c>
      <c r="D585" s="14">
        <v>-520.91343326537753</v>
      </c>
      <c r="E585" s="17">
        <v>89.3</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1135.8829569562783</v>
      </c>
      <c r="Q585" s="15"/>
      <c r="R585" s="20">
        <v>37.862765231875947</v>
      </c>
      <c r="T585" s="118">
        <v>69.303539764233761</v>
      </c>
      <c r="U585" s="118">
        <v>183.33502679429307</v>
      </c>
      <c r="V585" s="20">
        <v>52.913978644888985</v>
      </c>
      <c r="W585" s="20">
        <v>76.646486324304107</v>
      </c>
      <c r="X585" s="20">
        <v>79.549720690339342</v>
      </c>
    </row>
    <row r="586" spans="1:24">
      <c r="A586" s="13" t="s">
        <v>89</v>
      </c>
      <c r="B586" s="13">
        <v>60</v>
      </c>
      <c r="C586" s="13" t="s">
        <v>372</v>
      </c>
      <c r="D586" s="14">
        <v>19221.253759148312</v>
      </c>
      <c r="E586" s="17">
        <v>37.54</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2580.4282944882507</v>
      </c>
      <c r="Q586" s="15"/>
      <c r="R586" s="20">
        <v>86.014276482941696</v>
      </c>
      <c r="T586" s="120">
        <v>32.31251078761435</v>
      </c>
      <c r="U586" s="120">
        <v>17.057172077043248</v>
      </c>
      <c r="V586" s="20">
        <v>51.256709362490966</v>
      </c>
      <c r="W586" s="20">
        <v>40.760169187913391</v>
      </c>
      <c r="X586" s="20">
        <v>63.00808609328277</v>
      </c>
    </row>
    <row r="587" spans="1:24">
      <c r="A587" s="13" t="s">
        <v>91</v>
      </c>
      <c r="B587" s="13">
        <v>60</v>
      </c>
      <c r="C587" s="13" t="s">
        <v>372</v>
      </c>
      <c r="D587" s="14">
        <v>-7417.2752486832396</v>
      </c>
      <c r="E587" s="17">
        <v>33.619999999999997</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255.92428616926438</v>
      </c>
      <c r="Q587" s="15"/>
      <c r="R587" s="20">
        <v>8.530809538975479</v>
      </c>
      <c r="T587" s="118">
        <v>-15.735570614535916</v>
      </c>
      <c r="U587" s="120">
        <v>0.68681358211016175</v>
      </c>
      <c r="V587" s="20">
        <v>46.292786982575969</v>
      </c>
      <c r="W587" s="20">
        <v>45.560421898511869</v>
      </c>
      <c r="X587" s="20">
        <v>48.347964724842321</v>
      </c>
    </row>
    <row r="588" spans="1:24">
      <c r="A588" s="13" t="s">
        <v>240</v>
      </c>
      <c r="B588" s="13">
        <v>60</v>
      </c>
      <c r="C588" s="13" t="s">
        <v>372</v>
      </c>
      <c r="D588" s="14">
        <v>391939.92737779807</v>
      </c>
      <c r="E588" s="17">
        <v>701</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2717.2386882622109</v>
      </c>
      <c r="Q588" s="15"/>
      <c r="R588" s="20">
        <v>90.574622942073702</v>
      </c>
      <c r="T588" s="120">
        <v>752.11229559985895</v>
      </c>
      <c r="U588" s="118">
        <v>894.62773411314231</v>
      </c>
      <c r="V588" s="20">
        <v>70.223596120850701</v>
      </c>
      <c r="W588" s="20">
        <v>67.928589151333597</v>
      </c>
      <c r="X588" s="20">
        <v>62.582073539239168</v>
      </c>
    </row>
    <row r="589" spans="1:24">
      <c r="A589" s="13" t="s">
        <v>268</v>
      </c>
      <c r="B589" s="13">
        <v>60</v>
      </c>
      <c r="C589" s="13" t="s">
        <v>372</v>
      </c>
      <c r="D589" s="14">
        <v>-1179.8650560648748</v>
      </c>
      <c r="E589" s="17">
        <v>5.56</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1112.1322815997628</v>
      </c>
      <c r="Q589" s="15"/>
      <c r="R589" s="20">
        <v>37.071076053325427</v>
      </c>
      <c r="T589" s="118">
        <v>-8.3116563351825068</v>
      </c>
      <c r="U589" s="120">
        <v>-21.906510171626216</v>
      </c>
      <c r="V589" s="20">
        <v>32.434725878250973</v>
      </c>
      <c r="W589" s="20">
        <v>37.898874561620524</v>
      </c>
      <c r="X589" s="20">
        <v>32.128797050186805</v>
      </c>
    </row>
    <row r="590" spans="1:24">
      <c r="A590" s="13" t="s">
        <v>266</v>
      </c>
      <c r="B590" s="13">
        <v>60</v>
      </c>
      <c r="C590" s="13" t="s">
        <v>372</v>
      </c>
      <c r="D590" s="14">
        <v>27.347255916048141</v>
      </c>
      <c r="E590" s="17">
        <v>24.26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1891.0973104901054</v>
      </c>
      <c r="Q590" s="15"/>
      <c r="R590" s="20">
        <v>63.03657701633685</v>
      </c>
      <c r="T590" s="118">
        <v>-29.383477862228062</v>
      </c>
      <c r="U590" s="120">
        <v>-78.526796286170111</v>
      </c>
      <c r="V590" s="20">
        <v>34.289466774918893</v>
      </c>
      <c r="W590" s="20">
        <v>44.919461626751151</v>
      </c>
      <c r="X590" s="20">
        <v>32.339605989192499</v>
      </c>
    </row>
    <row r="591" spans="1:24">
      <c r="A591" s="13" t="s">
        <v>756</v>
      </c>
      <c r="B591" s="13">
        <v>60</v>
      </c>
      <c r="C591" s="13" t="s">
        <v>372</v>
      </c>
      <c r="D591" s="14">
        <v>-6256.2905446657523</v>
      </c>
      <c r="E591" s="17">
        <v>22.2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147.58665596775526</v>
      </c>
      <c r="Q591" s="15"/>
      <c r="R591" s="20">
        <v>4.9195551989251758</v>
      </c>
      <c r="T591" s="118">
        <v>-39.662720298501668</v>
      </c>
      <c r="U591" s="118">
        <v>25.589263026587084</v>
      </c>
      <c r="V591" s="20">
        <v>30.551374082654569</v>
      </c>
      <c r="W591" s="20">
        <v>57.199249790900218</v>
      </c>
      <c r="X591" s="20">
        <v>47.150776475229044</v>
      </c>
    </row>
    <row r="592" spans="1:24">
      <c r="A592" s="13" t="s">
        <v>28</v>
      </c>
      <c r="B592" s="13">
        <v>60</v>
      </c>
      <c r="C592" s="13" t="s">
        <v>372</v>
      </c>
      <c r="D592" s="13">
        <v>-256.05246672688378</v>
      </c>
      <c r="E592" s="17">
        <v>1.93</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726.40574954329497</v>
      </c>
      <c r="Q592" s="16" t="s">
        <v>2405</v>
      </c>
      <c r="R592" s="20">
        <v>24.213524984776498</v>
      </c>
      <c r="T592" s="118">
        <v>-0.8615002366016089</v>
      </c>
      <c r="U592" s="120">
        <v>1.7929025906480356</v>
      </c>
      <c r="V592" s="20">
        <v>27.649364436193565</v>
      </c>
      <c r="W592" s="20">
        <v>53.538716806479449</v>
      </c>
      <c r="X592" s="20">
        <v>53.142558699589671</v>
      </c>
    </row>
    <row r="593" spans="1:24">
      <c r="A593" s="13" t="s">
        <v>38</v>
      </c>
      <c r="B593" s="13">
        <v>60</v>
      </c>
      <c r="C593" s="13" t="s">
        <v>372</v>
      </c>
      <c r="D593" s="14">
        <v>-6292.0466046065112</v>
      </c>
      <c r="E593" s="17">
        <v>20.28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-171.60263420058496</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348.90126369485967</v>
      </c>
      <c r="Q594" s="15"/>
      <c r="R594" s="20">
        <v>11.630042123161989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-1553.3729760185188</v>
      </c>
      <c r="E596" s="17">
        <v>10.56</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173.48703703980277</v>
      </c>
      <c r="Q596" s="15"/>
      <c r="R596" s="20">
        <v>5.7829012346600921</v>
      </c>
      <c r="T596" s="118">
        <v>-9.8070821204711223</v>
      </c>
      <c r="U596" s="120">
        <v>-12.265429810450588</v>
      </c>
      <c r="V596" s="20">
        <v>49.28124369043298</v>
      </c>
      <c r="W596" s="20">
        <v>44.64176765248309</v>
      </c>
      <c r="X596" s="20">
        <v>43.557666356529779</v>
      </c>
    </row>
    <row r="597" spans="1:24">
      <c r="A597" s="13" t="s">
        <v>0</v>
      </c>
      <c r="B597" s="13">
        <v>60</v>
      </c>
      <c r="C597" s="13" t="s">
        <v>372</v>
      </c>
      <c r="D597" s="14">
        <v>-11836.429296009179</v>
      </c>
      <c r="E597" s="17">
        <v>30.16</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254.51906588070921</v>
      </c>
      <c r="Q597" s="15"/>
      <c r="R597" s="20">
        <v>8.4839688626903076</v>
      </c>
      <c r="T597" s="118">
        <v>-39.780380341417683</v>
      </c>
      <c r="U597" s="120">
        <v>27.156391975347205</v>
      </c>
      <c r="V597" s="20">
        <v>28.276905353710383</v>
      </c>
      <c r="W597" s="20">
        <v>61.877319389385107</v>
      </c>
      <c r="X597" s="20">
        <v>47.451445729588173</v>
      </c>
    </row>
    <row r="598" spans="1:24">
      <c r="A598" s="13" t="s">
        <v>757</v>
      </c>
      <c r="B598" s="13">
        <v>60</v>
      </c>
      <c r="C598" s="13" t="s">
        <v>372</v>
      </c>
      <c r="D598" s="13">
        <v>-5030.975972443166</v>
      </c>
      <c r="E598" s="17">
        <v>20.66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598.13159172263624</v>
      </c>
      <c r="Q598" s="15"/>
      <c r="R598" s="20">
        <v>19.937719724087874</v>
      </c>
      <c r="T598" s="118">
        <v>-16.703961639049467</v>
      </c>
      <c r="U598" s="120">
        <v>18.017682266733672</v>
      </c>
      <c r="V598" s="20">
        <v>49.921477551839786</v>
      </c>
      <c r="W598" s="20">
        <v>64.942224363412578</v>
      </c>
      <c r="X598" s="20">
        <v>48.84587562801827</v>
      </c>
    </row>
    <row r="599" spans="1:24">
      <c r="A599" s="13" t="s">
        <v>758</v>
      </c>
      <c r="B599" s="13">
        <v>60</v>
      </c>
      <c r="C599" s="13" t="s">
        <v>372</v>
      </c>
      <c r="D599" s="14">
        <v>-3783.921680750364</v>
      </c>
      <c r="E599" s="17">
        <v>13.31</v>
      </c>
      <c r="F599" s="13" t="s">
        <v>353</v>
      </c>
      <c r="G599" s="13" t="s">
        <v>999</v>
      </c>
      <c r="H599" s="13" t="s">
        <v>2113</v>
      </c>
      <c r="I599" s="13" t="s">
        <v>1000</v>
      </c>
      <c r="J599" s="13" t="s">
        <v>1001</v>
      </c>
      <c r="K599" s="13" t="s">
        <v>791</v>
      </c>
      <c r="L599" s="13" t="s">
        <v>843</v>
      </c>
      <c r="M599" s="13" t="s">
        <v>2114</v>
      </c>
      <c r="N599" s="13" t="s">
        <v>2115</v>
      </c>
      <c r="O599" s="13">
        <v>9.0611392962528559</v>
      </c>
      <c r="P599" s="13">
        <v>470.24049524442404</v>
      </c>
      <c r="Q599" s="16" t="s">
        <v>2407</v>
      </c>
      <c r="R599" s="20">
        <v>15.674683174814135</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671.16321137140289</v>
      </c>
      <c r="Q600" s="16" t="s">
        <v>2408</v>
      </c>
      <c r="R600" s="20">
        <v>22.372107045713431</v>
      </c>
      <c r="T600" s="118">
        <v>33.484401177000649</v>
      </c>
      <c r="U600" s="118">
        <v>54.486514371664292</v>
      </c>
      <c r="V600" s="20">
        <v>41.803106697266827</v>
      </c>
      <c r="W600" s="20">
        <v>50.235152247843054</v>
      </c>
      <c r="X600" s="20">
        <v>65.544854416981849</v>
      </c>
    </row>
    <row r="601" spans="1:24">
      <c r="A601" s="13" t="s">
        <v>82</v>
      </c>
      <c r="B601" s="13">
        <v>60</v>
      </c>
      <c r="C601" s="13" t="s">
        <v>372</v>
      </c>
      <c r="D601" s="14">
        <v>-296.01733738724431</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-2763.1357842858506</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957.60895574896392</v>
      </c>
      <c r="Q602" s="15"/>
      <c r="R602" s="20">
        <v>31.920298524965464</v>
      </c>
      <c r="T602" s="118">
        <v>188.19642591458631</v>
      </c>
      <c r="U602" s="118">
        <v>466.3716926350952</v>
      </c>
      <c r="V602" s="20">
        <v>64.240420989665921</v>
      </c>
      <c r="W602" s="20">
        <v>53.078053321247161</v>
      </c>
      <c r="X602" s="20">
        <v>81.03659477954578</v>
      </c>
    </row>
    <row r="603" spans="1:24">
      <c r="A603" s="13" t="s">
        <v>542</v>
      </c>
      <c r="B603" s="13">
        <v>60</v>
      </c>
      <c r="C603" s="13" t="s">
        <v>372</v>
      </c>
      <c r="D603" s="13">
        <v>921.02804633135804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1398.4709071034863</v>
      </c>
      <c r="Q603" s="15"/>
      <c r="R603" s="20">
        <v>46.615696903449546</v>
      </c>
      <c r="T603" s="118">
        <v>-13.954234683454345</v>
      </c>
      <c r="U603" s="118"/>
      <c r="V603" s="20">
        <v>40.282915455632825</v>
      </c>
      <c r="W603" s="20">
        <v>38.183292963281509</v>
      </c>
      <c r="X603" s="20">
        <v>38.383473211084862</v>
      </c>
    </row>
    <row r="604" spans="1:24">
      <c r="A604" s="13" t="s">
        <v>759</v>
      </c>
      <c r="B604" s="13">
        <v>60</v>
      </c>
      <c r="C604" s="13" t="s">
        <v>372</v>
      </c>
      <c r="D604" s="14">
        <v>4529.0559852733022</v>
      </c>
      <c r="E604" s="17">
        <v>35.94</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942.74732974575636</v>
      </c>
      <c r="Q604" s="15"/>
      <c r="R604" s="20">
        <v>31.424910991525213</v>
      </c>
      <c r="T604" s="118">
        <v>-14.389551707775823</v>
      </c>
      <c r="U604" s="120">
        <v>31.353403268514128</v>
      </c>
      <c r="V604" s="20">
        <v>46.41317657339922</v>
      </c>
      <c r="W604" s="20">
        <v>70.158094150270983</v>
      </c>
      <c r="X604" s="20">
        <v>52.883692482392853</v>
      </c>
    </row>
    <row r="605" spans="1:24">
      <c r="A605" s="13" t="s">
        <v>181</v>
      </c>
      <c r="B605" s="13">
        <v>60</v>
      </c>
      <c r="C605" s="13" t="s">
        <v>372</v>
      </c>
      <c r="D605" s="14">
        <v>-830.37694955953259</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363.42766611136449</v>
      </c>
      <c r="Q605" s="16" t="s">
        <v>2203</v>
      </c>
      <c r="R605" s="20">
        <v>12.114255537045484</v>
      </c>
      <c r="T605" s="118">
        <v>-3.5802402368743813</v>
      </c>
      <c r="U605" s="120">
        <v>-10.308668619221262</v>
      </c>
      <c r="V605" s="20">
        <v>32.138419942045878</v>
      </c>
      <c r="W605" s="20">
        <v>59.705628452789021</v>
      </c>
      <c r="X605" s="20">
        <v>33.468220772958759</v>
      </c>
    </row>
    <row r="606" spans="1:24">
      <c r="A606" s="13" t="s">
        <v>427</v>
      </c>
      <c r="B606" s="13">
        <v>60</v>
      </c>
      <c r="C606" s="13" t="s">
        <v>372</v>
      </c>
      <c r="D606" s="14">
        <v>-15329.269560391695</v>
      </c>
      <c r="E606" s="17">
        <v>43.66</v>
      </c>
      <c r="F606" s="13" t="s">
        <v>390</v>
      </c>
      <c r="G606" s="13" t="s">
        <v>1003</v>
      </c>
      <c r="H606" s="13" t="s">
        <v>1434</v>
      </c>
      <c r="I606" s="13" t="s">
        <v>828</v>
      </c>
      <c r="J606" s="13" t="s">
        <v>1004</v>
      </c>
      <c r="K606" s="13" t="s">
        <v>1005</v>
      </c>
      <c r="L606" s="13" t="s">
        <v>796</v>
      </c>
      <c r="M606" s="13" t="s">
        <v>2123</v>
      </c>
      <c r="N606" s="13" t="s">
        <v>1179</v>
      </c>
      <c r="O606" s="13">
        <v>52.723015007891988</v>
      </c>
      <c r="P606" s="13">
        <v>187.50941485770761</v>
      </c>
      <c r="Q606" s="15"/>
      <c r="R606" s="20">
        <v>6.2503138285902535</v>
      </c>
      <c r="T606" s="118">
        <v>-34.857744308487213</v>
      </c>
      <c r="U606" s="120">
        <v>-15.952876692993812</v>
      </c>
      <c r="V606" s="20">
        <v>40.74154073090692</v>
      </c>
      <c r="W606" s="20">
        <v>33.001582277197699</v>
      </c>
      <c r="X606" s="20">
        <v>43.569755084033154</v>
      </c>
    </row>
    <row r="607" spans="1:24">
      <c r="A607" s="13" t="s">
        <v>19</v>
      </c>
      <c r="B607" s="13">
        <v>60</v>
      </c>
      <c r="C607" s="13" t="s">
        <v>372</v>
      </c>
      <c r="D607" s="14">
        <v>-3687.070904020864</v>
      </c>
      <c r="E607" s="17">
        <v>7.39</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434.71351898596771</v>
      </c>
      <c r="Q607" s="15"/>
      <c r="R607" s="20">
        <v>14.49045063286559</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492.02961468821911</v>
      </c>
      <c r="Q608" s="16" t="s">
        <v>2203</v>
      </c>
      <c r="R608" s="20">
        <v>16.40098715627397</v>
      </c>
      <c r="T608" s="118">
        <v>-2.3255887107519824</v>
      </c>
      <c r="U608" s="120">
        <v>-1.5678626435014964</v>
      </c>
      <c r="V608" s="20">
        <v>38.492345160874393</v>
      </c>
      <c r="W608" s="20">
        <v>49.074335663464772</v>
      </c>
      <c r="X608" s="20">
        <v>40.489124650278953</v>
      </c>
    </row>
    <row r="609" spans="1:24">
      <c r="A609" s="13" t="s">
        <v>340</v>
      </c>
      <c r="B609" s="13">
        <v>60</v>
      </c>
      <c r="C609" s="13" t="s">
        <v>372</v>
      </c>
      <c r="D609" s="13">
        <v>-1200.7170834006686</v>
      </c>
      <c r="E609" s="17">
        <v>9.85</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251.35056177178402</v>
      </c>
      <c r="Q609" s="15"/>
      <c r="R609" s="20">
        <v>8.378352059059468</v>
      </c>
      <c r="T609" s="118">
        <v>-2.0899736489692522</v>
      </c>
      <c r="U609" s="120">
        <v>-1.9119325363759998</v>
      </c>
      <c r="V609" s="20">
        <v>55.46890012180296</v>
      </c>
      <c r="W609" s="20">
        <v>33.332797372882844</v>
      </c>
      <c r="X609" s="20">
        <v>50.148175112640658</v>
      </c>
    </row>
    <row r="610" spans="1:24">
      <c r="A610" s="13" t="s">
        <v>678</v>
      </c>
      <c r="B610" s="13">
        <v>60</v>
      </c>
      <c r="C610" s="13" t="s">
        <v>372</v>
      </c>
      <c r="D610" s="14">
        <v>-622.48942687782358</v>
      </c>
      <c r="E610" s="17">
        <v>9.66</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639.46855837787712</v>
      </c>
      <c r="Q610" s="15"/>
      <c r="R610" s="20">
        <v>21.315618612595905</v>
      </c>
      <c r="T610" s="118">
        <v>-27.589644981116237</v>
      </c>
      <c r="U610" s="118"/>
      <c r="V610" s="20">
        <v>30.036020193135169</v>
      </c>
      <c r="W610" s="20">
        <v>42.534442998676077</v>
      </c>
      <c r="X610" s="20"/>
    </row>
    <row r="611" spans="1:24">
      <c r="A611" s="13" t="s">
        <v>763</v>
      </c>
      <c r="B611" s="13">
        <v>60</v>
      </c>
      <c r="C611" s="13" t="s">
        <v>372</v>
      </c>
      <c r="D611" s="14">
        <v>-28266.532048506611</v>
      </c>
      <c r="E611" s="17">
        <v>22.9</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P611" s="13">
        <v>579.54143103657077</v>
      </c>
      <c r="Q611" s="15"/>
      <c r="R611" s="20">
        <v>19.318047701219026</v>
      </c>
      <c r="T611" s="118"/>
      <c r="U611" s="118"/>
      <c r="V611" s="20">
        <v>20.60452914947788</v>
      </c>
      <c r="W611" s="20">
        <v>37.399530610425117</v>
      </c>
      <c r="X611" s="20"/>
    </row>
    <row r="612" spans="1:24">
      <c r="A612" s="13" t="s">
        <v>339</v>
      </c>
      <c r="B612" s="13">
        <v>60</v>
      </c>
      <c r="C612" s="13" t="s">
        <v>372</v>
      </c>
      <c r="D612" s="14">
        <v>3206.9939045440779</v>
      </c>
      <c r="E612" s="17">
        <v>19.66</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1255.1061629969558</v>
      </c>
      <c r="Q612" s="15"/>
      <c r="R612" s="20">
        <v>41.836872099898528</v>
      </c>
      <c r="T612" s="118">
        <v>-5.618541194897908</v>
      </c>
      <c r="U612" s="118">
        <v>19.252413188049431</v>
      </c>
      <c r="V612" s="20">
        <v>63.354583275951796</v>
      </c>
      <c r="W612" s="20">
        <v>73.624697370502105</v>
      </c>
      <c r="X612" s="20">
        <v>53.377584635523867</v>
      </c>
    </row>
    <row r="613" spans="1:24">
      <c r="A613" s="13" t="s">
        <v>2135</v>
      </c>
      <c r="B613" s="13">
        <v>60</v>
      </c>
      <c r="C613" s="13" t="s">
        <v>372</v>
      </c>
      <c r="D613" s="13">
        <v>-328.88867019147392</v>
      </c>
      <c r="E613" s="17">
        <v>2.3199999999999998</v>
      </c>
      <c r="G613" s="13">
        <v>-3064127000</v>
      </c>
      <c r="I613" s="13">
        <v>12.215866999999999</v>
      </c>
      <c r="J613" s="13">
        <v>61079335000</v>
      </c>
      <c r="K613" s="13">
        <v>5000000000</v>
      </c>
      <c r="L613" s="13">
        <v>0.16372149434829308</v>
      </c>
      <c r="M613" s="13">
        <v>10000000000</v>
      </c>
      <c r="O613" s="13">
        <v>54.768695200955861</v>
      </c>
      <c r="P613" s="13">
        <v>1404.9776098987675</v>
      </c>
      <c r="Q613" s="15"/>
      <c r="R613" s="20">
        <v>46.832586996625579</v>
      </c>
      <c r="T613" s="118">
        <v>-3.4683144902598162</v>
      </c>
      <c r="U613" s="120">
        <v>-3.2814868354605453</v>
      </c>
      <c r="V613" s="20">
        <v>25.594863534557845</v>
      </c>
      <c r="W613" s="20">
        <v>42.370741647297514</v>
      </c>
      <c r="X613" s="20">
        <v>35.609604188301986</v>
      </c>
    </row>
    <row r="614" spans="1:24">
      <c r="A614" s="13" t="s">
        <v>2160</v>
      </c>
      <c r="B614" s="13">
        <v>60</v>
      </c>
      <c r="C614" s="13" t="s">
        <v>372</v>
      </c>
      <c r="E614" s="17">
        <v>80.599999999999994</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18.440000000000001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12.48</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83.65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88.5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75.95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33.26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-1611.0816906023651</v>
      </c>
      <c r="E622" s="17">
        <v>7.49</v>
      </c>
      <c r="G622" s="13">
        <v>-31207398</v>
      </c>
      <c r="I622" s="13">
        <v>14.004177167381973</v>
      </c>
      <c r="J622" s="13">
        <v>2447229960</v>
      </c>
      <c r="K622" s="13">
        <v>174750000</v>
      </c>
      <c r="L622" s="13">
        <v>0.49985085994942624</v>
      </c>
      <c r="M622" s="13">
        <v>1223250000</v>
      </c>
      <c r="O622" s="13">
        <v>20.947779956750757</v>
      </c>
      <c r="P622" s="13">
        <v>534.99365565613198</v>
      </c>
      <c r="Q622" s="15"/>
      <c r="R622" s="20">
        <v>17.8331218552044</v>
      </c>
      <c r="T622" s="118">
        <v>-5.5934515925553985</v>
      </c>
      <c r="U622" s="120">
        <v>1.4445417019682871</v>
      </c>
      <c r="V622" s="20">
        <v>34.683656021494414</v>
      </c>
      <c r="W622" s="20">
        <v>41.421585043474927</v>
      </c>
      <c r="X622" s="20">
        <v>45.569040580027668</v>
      </c>
    </row>
    <row r="623" spans="1:24">
      <c r="A623" s="13" t="s">
        <v>2179</v>
      </c>
      <c r="B623" s="13">
        <v>60</v>
      </c>
      <c r="C623" s="13" t="s">
        <v>372</v>
      </c>
      <c r="E623" s="17">
        <v>29.52</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128.30000000000001</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169</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96.1</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37.54</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18.850000000000001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60.65</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122.4</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60.65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96.1</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128.30000000000001</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7.49</v>
      </c>
      <c r="I7" s="19">
        <v>-0.16110816906023651</v>
      </c>
      <c r="J7" s="14">
        <v>-31207398</v>
      </c>
      <c r="K7" s="19">
        <v>-39.197436454010038</v>
      </c>
      <c r="L7" s="19">
        <v>228.89842632331903</v>
      </c>
      <c r="M7" s="19">
        <v>0</v>
      </c>
      <c r="N7" s="20">
        <v>20.947779956750757</v>
      </c>
      <c r="O7" s="21">
        <v>534.99365565613198</v>
      </c>
      <c r="P7" s="24">
        <v>17.8331218552044</v>
      </c>
    </row>
    <row r="8" spans="1:16">
      <c r="A8" t="s">
        <v>2171</v>
      </c>
      <c r="C8" s="14">
        <v>3999024540</v>
      </c>
      <c r="D8" s="14">
        <v>200000000</v>
      </c>
      <c r="E8" s="19">
        <v>0</v>
      </c>
      <c r="F8" s="19">
        <v>0</v>
      </c>
      <c r="G8" s="14">
        <v>0</v>
      </c>
      <c r="H8" s="19">
        <v>12.48</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29.52</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83.65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88.5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80.599999999999994</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75.95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37.54</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122.4</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18.850000000000001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33.26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18.440000000000001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169</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2.3199999999999998</v>
      </c>
      <c r="I21" s="19">
        <v>-3.2888867019147394E-2</v>
      </c>
      <c r="J21" s="14">
        <v>-3064127000</v>
      </c>
      <c r="K21" s="19">
        <v>-3.2635722997121204</v>
      </c>
      <c r="L21" s="19">
        <v>8</v>
      </c>
      <c r="M21" s="19">
        <v>0</v>
      </c>
      <c r="N21" s="20">
        <v>54.768695200955861</v>
      </c>
      <c r="O21" s="21">
        <v>1404.9776098987675</v>
      </c>
      <c r="P21" s="24">
        <v>46.832586996625579</v>
      </c>
    </row>
    <row r="22" spans="1:16">
      <c r="A22" s="35" t="s">
        <v>50</v>
      </c>
      <c r="B22" s="35" t="s">
        <v>200</v>
      </c>
      <c r="C22" s="36">
        <v>91186532</v>
      </c>
      <c r="D22" s="36">
        <v>7347672</v>
      </c>
      <c r="E22" s="37">
        <v>19.479968235733228</v>
      </c>
      <c r="F22" s="37">
        <v>3.7183387568815451</v>
      </c>
      <c r="G22" s="36">
        <v>3.211576</v>
      </c>
      <c r="H22" s="37">
        <v>639.5</v>
      </c>
      <c r="I22" s="37">
        <v>-39.959888438355506</v>
      </c>
      <c r="J22" s="36">
        <v>-1925420</v>
      </c>
      <c r="K22" s="37">
        <v>-2720.9077167579021</v>
      </c>
      <c r="L22" s="37">
        <v>5443.9011431103618</v>
      </c>
      <c r="M22" s="37">
        <v>43.7</v>
      </c>
      <c r="N22" s="38">
        <v>57.965254331545879</v>
      </c>
      <c r="O22" s="39">
        <v>424.55381582081594</v>
      </c>
      <c r="P22" s="38">
        <v>14.151793860693864</v>
      </c>
    </row>
    <row r="23" spans="1:16">
      <c r="A23" s="35" t="s">
        <v>201</v>
      </c>
      <c r="B23" s="35" t="s">
        <v>200</v>
      </c>
      <c r="C23" s="36">
        <v>3755081013</v>
      </c>
      <c r="D23" s="36">
        <v>20000000</v>
      </c>
      <c r="E23" s="37">
        <v>23.942687909098233</v>
      </c>
      <c r="F23" s="37">
        <v>8.199550653800765</v>
      </c>
      <c r="G23" s="36">
        <v>11.626663000000001</v>
      </c>
      <c r="H23" s="37">
        <v>143.69999999999999</v>
      </c>
      <c r="I23" s="37">
        <v>-3.8388466770676359</v>
      </c>
      <c r="J23" s="36">
        <v>-127375317</v>
      </c>
      <c r="K23" s="37">
        <v>-22.92437866906349</v>
      </c>
      <c r="L23" s="37">
        <v>2000</v>
      </c>
      <c r="M23" s="37">
        <v>58.13</v>
      </c>
      <c r="N23" s="38">
        <v>26.672591286716067</v>
      </c>
      <c r="O23" s="39">
        <v>150.71475320728899</v>
      </c>
      <c r="P23" s="38">
        <v>5.0238251069096327</v>
      </c>
    </row>
    <row r="24" spans="1:16">
      <c r="A24" s="35" t="s">
        <v>508</v>
      </c>
      <c r="B24" s="35" t="s">
        <v>200</v>
      </c>
      <c r="C24" s="36">
        <v>1552282099</v>
      </c>
      <c r="D24" s="36">
        <v>55750000</v>
      </c>
      <c r="E24" s="37">
        <v>76.977234256237892</v>
      </c>
      <c r="F24" s="37">
        <v>51.139169079048592</v>
      </c>
      <c r="G24" s="36">
        <v>18.855746</v>
      </c>
      <c r="H24" s="37">
        <v>27.56</v>
      </c>
      <c r="I24" s="37">
        <v>-0.53187445506571152</v>
      </c>
      <c r="J24" s="36">
        <v>-90367678</v>
      </c>
      <c r="K24" s="37">
        <v>-16.656951172298573</v>
      </c>
      <c r="L24" s="37">
        <v>717.48878923766813</v>
      </c>
      <c r="M24" s="37">
        <v>33.82</v>
      </c>
      <c r="N24" s="38">
        <v>51.23630334503607</v>
      </c>
      <c r="O24" s="39">
        <v>192.92900982486407</v>
      </c>
      <c r="P24" s="38">
        <v>6.4309669941621355</v>
      </c>
    </row>
    <row r="25" spans="1:16">
      <c r="A25" s="35" t="s">
        <v>103</v>
      </c>
      <c r="B25" s="35" t="s">
        <v>200</v>
      </c>
      <c r="C25" s="36">
        <v>739485696</v>
      </c>
      <c r="D25" s="36">
        <v>71250000</v>
      </c>
      <c r="E25" s="37">
        <v>91.682413837512115</v>
      </c>
      <c r="F25" s="37">
        <v>53.615446688603576</v>
      </c>
      <c r="G25" s="36">
        <v>18.348433</v>
      </c>
      <c r="H25" s="37">
        <v>23.78</v>
      </c>
      <c r="I25" s="37">
        <v>-0.30455741962823879</v>
      </c>
      <c r="J25" s="36">
        <v>-87222048</v>
      </c>
      <c r="K25" s="37">
        <v>-19.60513470172129</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47.786179782838097</v>
      </c>
      <c r="F26" s="37">
        <v>15.928726594279366</v>
      </c>
      <c r="G26" s="36">
        <v>20.950914999999998</v>
      </c>
      <c r="H26" s="37">
        <v>39.96</v>
      </c>
      <c r="I26" s="37">
        <v>-1.187528952420827</v>
      </c>
      <c r="J26" s="36">
        <v>-43919717</v>
      </c>
      <c r="K26" s="37">
        <v>-68.306451063880942</v>
      </c>
      <c r="L26" s="37">
        <v>533.33333333333337</v>
      </c>
      <c r="M26" s="37">
        <v>27.93</v>
      </c>
      <c r="N26" s="38">
        <v>42.642969707434972</v>
      </c>
      <c r="O26" s="39">
        <v>520.74875296642745</v>
      </c>
      <c r="P26" s="38">
        <v>17.35829176554758</v>
      </c>
    </row>
    <row r="27" spans="1:16">
      <c r="A27" s="35" t="s">
        <v>202</v>
      </c>
      <c r="B27" s="35" t="s">
        <v>200</v>
      </c>
      <c r="C27" s="36">
        <v>5927165415</v>
      </c>
      <c r="D27" s="36">
        <v>77770481</v>
      </c>
      <c r="E27" s="37">
        <v>29.400861497201291</v>
      </c>
      <c r="F27" s="37">
        <v>8.7917800720712123</v>
      </c>
      <c r="G27" s="36">
        <v>31.848393999999999</v>
      </c>
      <c r="H27" s="37">
        <v>42.72</v>
      </c>
      <c r="I27" s="37">
        <v>-1.5760314568349258</v>
      </c>
      <c r="J27" s="36">
        <v>117049208</v>
      </c>
      <c r="K27" s="37">
        <v>28.570297400047338</v>
      </c>
      <c r="L27" s="37">
        <v>514.33396689419988</v>
      </c>
      <c r="M27" s="37">
        <v>40.950000000000003</v>
      </c>
      <c r="N27" s="38">
        <v>67.682098111339656</v>
      </c>
      <c r="O27" s="39">
        <v>64.033578176990275</v>
      </c>
      <c r="P27" s="38">
        <v>2.1344526058996758</v>
      </c>
    </row>
    <row r="28" spans="1:16">
      <c r="A28" s="35" t="s">
        <v>120</v>
      </c>
      <c r="B28" s="35" t="s">
        <v>200</v>
      </c>
      <c r="C28" s="36">
        <v>1191941245</v>
      </c>
      <c r="D28" s="36">
        <v>84240000</v>
      </c>
      <c r="E28" s="37">
        <v>27.968279124234726</v>
      </c>
      <c r="F28" s="37">
        <v>10.060821579122683</v>
      </c>
      <c r="G28" s="36">
        <v>44.361629999999998</v>
      </c>
      <c r="H28" s="37">
        <v>32.24</v>
      </c>
      <c r="I28" s="37">
        <v>-1.1979220493706606</v>
      </c>
      <c r="J28" s="36">
        <v>-28264473</v>
      </c>
      <c r="K28" s="37">
        <v>-98.353859277687576</v>
      </c>
      <c r="L28" s="37">
        <v>474.83380816714151</v>
      </c>
      <c r="M28" s="37">
        <v>52.66</v>
      </c>
      <c r="N28" s="38">
        <v>41.741516858980198</v>
      </c>
      <c r="O28" s="39">
        <v>164.30585276794659</v>
      </c>
      <c r="P28" s="38">
        <v>5.4768617589315527</v>
      </c>
    </row>
    <row r="29" spans="1:16">
      <c r="A29" s="35" t="s">
        <v>85</v>
      </c>
      <c r="B29" s="35" t="s">
        <v>200</v>
      </c>
      <c r="C29" s="36">
        <v>1271636030</v>
      </c>
      <c r="D29" s="36">
        <v>100000000</v>
      </c>
      <c r="E29" s="37">
        <v>62.971171954906978</v>
      </c>
      <c r="F29" s="37">
        <v>62.971171954906978</v>
      </c>
      <c r="G29" s="36">
        <v>62.830463000000002</v>
      </c>
      <c r="H29" s="37">
        <v>10.11</v>
      </c>
      <c r="I29" s="37">
        <v>-0.65033515471429126</v>
      </c>
      <c r="J29" s="36">
        <v>15898817</v>
      </c>
      <c r="K29" s="37">
        <v>62.897761512696199</v>
      </c>
      <c r="L29" s="37">
        <v>400</v>
      </c>
      <c r="M29" s="37">
        <v>62.83</v>
      </c>
      <c r="N29" s="38">
        <v>43.630524173015907</v>
      </c>
      <c r="O29" s="39">
        <v>276.59547830685028</v>
      </c>
      <c r="P29" s="38">
        <v>9.21984927689501</v>
      </c>
    </row>
    <row r="30" spans="1:16">
      <c r="A30" s="35" t="s">
        <v>539</v>
      </c>
      <c r="B30" s="35" t="s">
        <v>200</v>
      </c>
      <c r="C30" s="36">
        <v>3339027503</v>
      </c>
      <c r="D30" s="36">
        <v>103200000</v>
      </c>
      <c r="E30" s="37">
        <v>124.6675502903163</v>
      </c>
      <c r="F30" s="37">
        <v>109.81989983290724</v>
      </c>
      <c r="G30" s="36">
        <v>113.051084</v>
      </c>
      <c r="H30" s="37">
        <v>11.64</v>
      </c>
      <c r="I30" s="37">
        <v>-0.23365010730242375</v>
      </c>
      <c r="J30" s="36">
        <v>31743454</v>
      </c>
      <c r="K30" s="37">
        <v>35.761703814588039</v>
      </c>
      <c r="L30" s="37">
        <v>387.59689922480618</v>
      </c>
      <c r="M30" s="37">
        <v>26.71</v>
      </c>
      <c r="N30" s="38">
        <v>55.935807862681933</v>
      </c>
      <c r="O30" s="39">
        <v>943.64262222832565</v>
      </c>
      <c r="P30" s="38">
        <v>31.45475407427752</v>
      </c>
    </row>
    <row r="31" spans="1:16">
      <c r="A31" s="35" t="s">
        <v>145</v>
      </c>
      <c r="B31" s="35" t="s">
        <v>200</v>
      </c>
      <c r="C31" s="36">
        <v>9789764290</v>
      </c>
      <c r="D31" s="36">
        <v>119470352</v>
      </c>
      <c r="E31" s="37">
        <v>3.0925260911402517</v>
      </c>
      <c r="F31" s="37">
        <v>0.21044960632455242</v>
      </c>
      <c r="G31" s="36">
        <v>116.852366</v>
      </c>
      <c r="H31" s="37">
        <v>110.7</v>
      </c>
      <c r="I31" s="37">
        <v>-2.0750725422912808</v>
      </c>
      <c r="J31" s="36">
        <v>2569715</v>
      </c>
      <c r="K31" s="37">
        <v>5718.4758994674503</v>
      </c>
      <c r="L31" s="37">
        <v>334.81110024686291</v>
      </c>
      <c r="M31" s="37">
        <v>97.8</v>
      </c>
      <c r="N31" s="38">
        <v>33.840898574145413</v>
      </c>
      <c r="O31" s="39">
        <v>1026.7945261981663</v>
      </c>
      <c r="P31" s="38">
        <v>34.226484206605541</v>
      </c>
    </row>
    <row r="32" spans="1:16">
      <c r="A32" s="35" t="s">
        <v>144</v>
      </c>
      <c r="B32" s="35" t="s">
        <v>200</v>
      </c>
      <c r="C32" s="36">
        <v>39381685000</v>
      </c>
      <c r="D32" s="36">
        <v>141772000</v>
      </c>
      <c r="E32" s="37">
        <v>1.8691525669529221</v>
      </c>
      <c r="F32" s="37">
        <v>1.9190997478668131E-2</v>
      </c>
      <c r="G32" s="36">
        <v>31.219389</v>
      </c>
      <c r="H32" s="37">
        <v>685.5</v>
      </c>
      <c r="I32" s="37">
        <v>32.763390309881743</v>
      </c>
      <c r="J32" s="36">
        <v>273620000</v>
      </c>
      <c r="K32" s="37">
        <v>355.95849718587823</v>
      </c>
      <c r="L32" s="37">
        <v>282.14315943909941</v>
      </c>
      <c r="M32" s="37">
        <v>22.02</v>
      </c>
      <c r="N32" s="38">
        <v>54.759415974334225</v>
      </c>
      <c r="O32" s="39">
        <v>2187.5327510929837</v>
      </c>
      <c r="P32" s="38">
        <v>72.917758369766119</v>
      </c>
    </row>
    <row r="33" spans="1:16">
      <c r="A33" s="35" t="s">
        <v>322</v>
      </c>
      <c r="B33" s="35" t="s">
        <v>200</v>
      </c>
      <c r="C33" s="36">
        <v>1380911336</v>
      </c>
      <c r="D33" s="36">
        <v>150000000</v>
      </c>
      <c r="E33" s="37">
        <v>12.254127067455048</v>
      </c>
      <c r="F33" s="37">
        <v>1.8566859193113709</v>
      </c>
      <c r="G33" s="36">
        <v>74.740385000000003</v>
      </c>
      <c r="H33" s="37">
        <v>43.68</v>
      </c>
      <c r="I33" s="37">
        <v>-0.38699533186424162</v>
      </c>
      <c r="J33" s="36">
        <v>-32821003</v>
      </c>
      <c r="K33" s="37">
        <v>-201.09074667827792</v>
      </c>
      <c r="L33" s="37">
        <v>266.66666666666669</v>
      </c>
      <c r="M33" s="37">
        <v>49.82</v>
      </c>
      <c r="N33" s="38">
        <v>43.313206955788672</v>
      </c>
      <c r="O33" s="39">
        <v>850.55832659806094</v>
      </c>
      <c r="P33" s="38">
        <v>28.351944219935366</v>
      </c>
    </row>
    <row r="34" spans="1:16">
      <c r="A34" s="35" t="s">
        <v>551</v>
      </c>
      <c r="B34" s="35" t="s">
        <v>200</v>
      </c>
      <c r="C34" s="36">
        <v>6093838382</v>
      </c>
      <c r="D34" s="36">
        <v>170000000</v>
      </c>
      <c r="E34" s="37">
        <v>5.3096105597110039</v>
      </c>
      <c r="F34" s="37">
        <v>0.21841261043648721</v>
      </c>
      <c r="G34" s="36">
        <v>53.288747999999998</v>
      </c>
      <c r="H34" s="37">
        <v>141.4</v>
      </c>
      <c r="I34" s="37">
        <v>0.30571142664638273</v>
      </c>
      <c r="J34" s="36">
        <v>418881945</v>
      </c>
      <c r="K34" s="37">
        <v>58.035444807725</v>
      </c>
      <c r="L34" s="37">
        <v>235.29411764705881</v>
      </c>
      <c r="M34" s="37">
        <v>31.34</v>
      </c>
      <c r="N34" s="38">
        <v>27.048725024412825</v>
      </c>
      <c r="O34" s="39">
        <v>1279.3570641925028</v>
      </c>
      <c r="P34" s="38">
        <v>42.645235473083424</v>
      </c>
    </row>
    <row r="35" spans="1:16">
      <c r="A35" s="35" t="s">
        <v>49</v>
      </c>
      <c r="B35" s="35" t="s">
        <v>200</v>
      </c>
      <c r="C35" s="36">
        <v>1429330090</v>
      </c>
      <c r="D35" s="36">
        <v>200000000</v>
      </c>
      <c r="E35" s="37">
        <v>46.065372291125783</v>
      </c>
      <c r="F35" s="37">
        <v>28.790857681953614</v>
      </c>
      <c r="G35" s="36">
        <v>105.381429</v>
      </c>
      <c r="H35" s="37">
        <v>8.24</v>
      </c>
      <c r="I35" s="37">
        <v>-4.9838795503710287E-2</v>
      </c>
      <c r="J35" s="36">
        <v>-731122</v>
      </c>
      <c r="K35" s="37">
        <v>-2188.4172545758438</v>
      </c>
      <c r="L35" s="37">
        <v>200</v>
      </c>
      <c r="M35" s="37">
        <v>52.69</v>
      </c>
      <c r="N35" s="38">
        <v>52.175558701832458</v>
      </c>
      <c r="O35" s="39">
        <v>191.45536157411649</v>
      </c>
      <c r="P35" s="38">
        <v>6.3818453858038833</v>
      </c>
    </row>
    <row r="36" spans="1:16">
      <c r="A36" s="35" t="s">
        <v>9</v>
      </c>
      <c r="B36" s="35" t="s">
        <v>200</v>
      </c>
      <c r="C36" s="36">
        <v>19691212171</v>
      </c>
      <c r="D36" s="36">
        <v>240303646</v>
      </c>
      <c r="E36" s="37">
        <v>2.9265812296111311</v>
      </c>
      <c r="F36" s="37">
        <v>0.21366105424823614</v>
      </c>
      <c r="G36" s="36">
        <v>239.36703</v>
      </c>
      <c r="H36" s="37">
        <v>57.1</v>
      </c>
      <c r="I36" s="37">
        <v>4.9882562004795474</v>
      </c>
      <c r="J36" s="36">
        <v>5168746</v>
      </c>
      <c r="K36" s="37">
        <v>2650.0253295480179</v>
      </c>
      <c r="L36" s="37">
        <v>166.45606783677349</v>
      </c>
      <c r="M36" s="37">
        <v>99.61</v>
      </c>
      <c r="N36" s="38">
        <v>33.840898578320015</v>
      </c>
      <c r="O36" s="39">
        <v>2835.6706329335857</v>
      </c>
      <c r="P36" s="38">
        <v>94.522354431119524</v>
      </c>
    </row>
    <row r="37" spans="1:16">
      <c r="A37" s="35" t="s">
        <v>521</v>
      </c>
      <c r="B37" s="35" t="s">
        <v>200</v>
      </c>
      <c r="C37" s="36">
        <v>4605953109</v>
      </c>
      <c r="D37" s="36">
        <v>265000000</v>
      </c>
      <c r="E37" s="37">
        <v>10.764276088870036</v>
      </c>
      <c r="F37" s="37">
        <v>0.90266466154046421</v>
      </c>
      <c r="G37" s="36">
        <v>85.702517999999998</v>
      </c>
      <c r="H37" s="37">
        <v>43.36</v>
      </c>
      <c r="I37" s="37">
        <v>-7.3190559103009667</v>
      </c>
      <c r="J37" s="36">
        <v>481101194</v>
      </c>
      <c r="K37" s="37">
        <v>24.786885064350933</v>
      </c>
      <c r="L37" s="37">
        <v>150.9433962264151</v>
      </c>
      <c r="M37" s="37">
        <v>32.340000000000003</v>
      </c>
      <c r="N37" s="38">
        <v>71.885404838781412</v>
      </c>
      <c r="O37" s="39">
        <v>600</v>
      </c>
      <c r="P37" s="38">
        <v>20</v>
      </c>
    </row>
    <row r="38" spans="1:16">
      <c r="A38" s="35" t="s">
        <v>1263</v>
      </c>
      <c r="B38" s="35" t="s">
        <v>200</v>
      </c>
      <c r="C38" s="36">
        <v>14622631268</v>
      </c>
      <c r="D38" s="36">
        <v>280000000</v>
      </c>
      <c r="E38" s="37">
        <v>19.20659846531596</v>
      </c>
      <c r="F38" s="37">
        <v>1.4911955330214255</v>
      </c>
      <c r="G38" s="36">
        <v>51.990901999999998</v>
      </c>
      <c r="H38" s="37">
        <v>45.8</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56.496326738776993</v>
      </c>
      <c r="F39" s="37">
        <v>7.9259717646993533</v>
      </c>
      <c r="G39" s="36">
        <v>32.008808999999999</v>
      </c>
      <c r="H39" s="37">
        <v>22.14</v>
      </c>
      <c r="I39" s="37">
        <v>-1.0472268588962663E-2</v>
      </c>
      <c r="J39" s="36">
        <v>-40736806</v>
      </c>
      <c r="K39" s="37">
        <v>-174.97689926893139</v>
      </c>
      <c r="L39" s="37">
        <v>123.45679012345678</v>
      </c>
      <c r="M39" s="37">
        <v>9.8699999999999992</v>
      </c>
      <c r="N39" s="38">
        <v>66.348617699494284</v>
      </c>
      <c r="O39" s="39">
        <v>481.19289932874716</v>
      </c>
      <c r="P39" s="38">
        <v>16.039763310958239</v>
      </c>
    </row>
    <row r="40" spans="1:16">
      <c r="A40" s="35" t="s">
        <v>121</v>
      </c>
      <c r="B40" s="35" t="s">
        <v>200</v>
      </c>
      <c r="C40" s="36">
        <v>3548001757</v>
      </c>
      <c r="D40" s="36">
        <v>360000000</v>
      </c>
      <c r="E40" s="37">
        <v>37.029507703803937</v>
      </c>
      <c r="F40" s="37">
        <v>34.286581207225865</v>
      </c>
      <c r="G40" s="36">
        <v>282.78303399999999</v>
      </c>
      <c r="H40" s="37">
        <v>3.82</v>
      </c>
      <c r="I40" s="37">
        <v>-4.9282243241539625E-3</v>
      </c>
      <c r="J40" s="36">
        <v>-173040268</v>
      </c>
      <c r="K40" s="37">
        <v>-6.2413218176476706</v>
      </c>
      <c r="L40" s="37">
        <v>111.11111111111111</v>
      </c>
      <c r="M40" s="37">
        <v>78.55</v>
      </c>
      <c r="N40" s="38">
        <v>51.803211992031088</v>
      </c>
      <c r="O40" s="39">
        <v>802.87396433469689</v>
      </c>
      <c r="P40" s="38">
        <v>26.76246547782323</v>
      </c>
    </row>
    <row r="41" spans="1:16">
      <c r="A41" s="35" t="s">
        <v>48</v>
      </c>
      <c r="B41" s="35" t="s">
        <v>200</v>
      </c>
      <c r="C41" s="36">
        <v>4404805235</v>
      </c>
      <c r="D41" s="36">
        <v>385499653</v>
      </c>
      <c r="E41" s="37">
        <v>22.41482276124739</v>
      </c>
      <c r="F41" s="37">
        <v>2.3257943385227784</v>
      </c>
      <c r="G41" s="36">
        <v>74.176674000000006</v>
      </c>
      <c r="H41" s="37">
        <v>24.06</v>
      </c>
      <c r="I41" s="37">
        <v>0.32693657016366728</v>
      </c>
      <c r="J41" s="36">
        <v>-306785046</v>
      </c>
      <c r="K41" s="37">
        <v>-31.414475544547891</v>
      </c>
      <c r="L41" s="37">
        <v>103.76144229629178</v>
      </c>
      <c r="M41" s="37">
        <v>19.239999999999998</v>
      </c>
      <c r="N41" s="38">
        <v>25.79853448839917</v>
      </c>
      <c r="O41" s="39">
        <v>1553.4606215728695</v>
      </c>
      <c r="P41" s="38">
        <v>51.782020719095648</v>
      </c>
    </row>
    <row r="42" spans="1:16">
      <c r="A42" s="35" t="s">
        <v>203</v>
      </c>
      <c r="B42" s="35" t="s">
        <v>200</v>
      </c>
      <c r="C42" s="36">
        <v>6764257574</v>
      </c>
      <c r="D42" s="36">
        <v>500000000</v>
      </c>
      <c r="E42" s="37">
        <v>24.000024000023998</v>
      </c>
      <c r="F42" s="37">
        <v>6.0000060000059996</v>
      </c>
      <c r="G42" s="36">
        <v>194.287902</v>
      </c>
      <c r="H42" s="37">
        <v>8.58</v>
      </c>
      <c r="I42" s="37">
        <v>-0.11223053201339717</v>
      </c>
      <c r="J42" s="36">
        <v>-270382363</v>
      </c>
      <c r="K42" s="37">
        <v>-14.793864346839813</v>
      </c>
      <c r="L42" s="37">
        <v>80</v>
      </c>
      <c r="M42" s="37">
        <v>38.85</v>
      </c>
      <c r="N42" s="38">
        <v>28.472212148442246</v>
      </c>
      <c r="O42" s="39">
        <v>248.52519574626578</v>
      </c>
      <c r="P42" s="38">
        <v>8.2841731915421928</v>
      </c>
    </row>
    <row r="43" spans="1:16">
      <c r="A43" s="35" t="s">
        <v>181</v>
      </c>
      <c r="B43" s="35" t="s">
        <v>200</v>
      </c>
      <c r="C43" s="36">
        <v>959761015</v>
      </c>
      <c r="D43" s="36">
        <v>500000000</v>
      </c>
      <c r="E43" s="37">
        <v>77.75626521106939</v>
      </c>
      <c r="F43" s="37">
        <v>77.75626521106939</v>
      </c>
      <c r="G43" s="36">
        <v>195.60929400000001</v>
      </c>
      <c r="H43" s="37">
        <v>2.63</v>
      </c>
      <c r="I43" s="37">
        <v>-8.3037694955953256E-2</v>
      </c>
      <c r="J43" s="36">
        <v>70090339</v>
      </c>
      <c r="K43" s="37">
        <v>14.267301517831152</v>
      </c>
      <c r="L43" s="37">
        <v>80</v>
      </c>
      <c r="M43" s="37">
        <v>39.119999999999997</v>
      </c>
      <c r="N43" s="38">
        <v>52.723015007891988</v>
      </c>
      <c r="O43" s="39">
        <v>363.42766611136449</v>
      </c>
      <c r="P43" s="38">
        <v>12.114255537045484</v>
      </c>
    </row>
    <row r="44" spans="1:16">
      <c r="A44" s="35" t="s">
        <v>207</v>
      </c>
      <c r="B44" s="35" t="s">
        <v>200</v>
      </c>
      <c r="C44" s="36">
        <v>63934093330</v>
      </c>
      <c r="D44" s="36">
        <v>780226002</v>
      </c>
      <c r="E44" s="37">
        <v>1.2911462819768189</v>
      </c>
      <c r="F44" s="37">
        <v>3.7609915083670002E-2</v>
      </c>
      <c r="G44" s="36">
        <v>725.54518099999996</v>
      </c>
      <c r="H44" s="37">
        <v>42.7</v>
      </c>
      <c r="I44" s="37">
        <v>0.90491858775546063</v>
      </c>
      <c r="J44" s="36">
        <v>16782058</v>
      </c>
      <c r="K44" s="37">
        <v>2045.6337409869516</v>
      </c>
      <c r="L44" s="37">
        <v>51.267196808957415</v>
      </c>
      <c r="M44" s="37">
        <v>92.99</v>
      </c>
      <c r="N44" s="38">
        <v>33.840898578139964</v>
      </c>
      <c r="O44" s="39">
        <v>1589.9433357727773</v>
      </c>
      <c r="P44" s="38">
        <v>52.99811119242591</v>
      </c>
    </row>
    <row r="45" spans="1:16">
      <c r="A45" s="35" t="s">
        <v>323</v>
      </c>
      <c r="B45" s="35" t="s">
        <v>200</v>
      </c>
      <c r="C45" s="36">
        <v>3818084897</v>
      </c>
      <c r="D45" s="36">
        <v>791000000</v>
      </c>
      <c r="E45" s="37">
        <v>14.469303814898254</v>
      </c>
      <c r="F45" s="37">
        <v>4.573104871965314</v>
      </c>
      <c r="G45" s="36">
        <v>679.26380900000004</v>
      </c>
      <c r="H45" s="37">
        <v>4.07</v>
      </c>
      <c r="I45" s="37">
        <v>-1.5966759680465792E-2</v>
      </c>
      <c r="J45" s="36">
        <v>-264395717</v>
      </c>
      <c r="K45" s="37">
        <v>-11.966910946594494</v>
      </c>
      <c r="L45" s="37">
        <v>50.56890012642225</v>
      </c>
      <c r="M45" s="37">
        <v>85.87</v>
      </c>
      <c r="N45" s="38">
        <v>22.009294454752027</v>
      </c>
      <c r="O45" s="39">
        <v>369.43160632277386</v>
      </c>
      <c r="P45" s="38">
        <v>12.314386877425795</v>
      </c>
    </row>
    <row r="46" spans="1:16">
      <c r="A46" s="35" t="s">
        <v>204</v>
      </c>
      <c r="B46" s="35" t="s">
        <v>200</v>
      </c>
      <c r="C46" s="36">
        <v>12909517992</v>
      </c>
      <c r="D46" s="36">
        <v>1000000000</v>
      </c>
      <c r="E46" s="37">
        <v>1.9908349920306874</v>
      </c>
      <c r="F46" s="37">
        <v>8.2951458001278636E-2</v>
      </c>
      <c r="G46" s="36">
        <v>849.28664500000002</v>
      </c>
      <c r="H46" s="37">
        <v>23.66</v>
      </c>
      <c r="I46" s="37">
        <v>-0.29169407263093916</v>
      </c>
      <c r="J46" s="36">
        <v>391337210</v>
      </c>
      <c r="K46" s="37">
        <v>61.328182924388919</v>
      </c>
      <c r="L46" s="37">
        <v>40</v>
      </c>
      <c r="M46" s="37">
        <v>84.92</v>
      </c>
      <c r="N46" s="38">
        <v>63.971565907770085</v>
      </c>
      <c r="O46" s="39">
        <v>451.78746955342586</v>
      </c>
      <c r="P46" s="38">
        <v>15.059582318447529</v>
      </c>
    </row>
    <row r="47" spans="1:16">
      <c r="A47" s="35" t="s">
        <v>324</v>
      </c>
      <c r="B47" s="35" t="s">
        <v>200</v>
      </c>
      <c r="C47" s="36">
        <v>19079519513</v>
      </c>
      <c r="D47" s="36">
        <v>1500000000</v>
      </c>
      <c r="E47" s="37">
        <v>10.894888431575948</v>
      </c>
      <c r="F47" s="37">
        <v>0.72632589543839654</v>
      </c>
      <c r="G47" s="36">
        <v>363.24555199999998</v>
      </c>
      <c r="H47" s="37">
        <v>10.11</v>
      </c>
      <c r="I47" s="37">
        <v>-0.14880054849662905</v>
      </c>
      <c r="J47" s="36">
        <v>-705417106</v>
      </c>
      <c r="K47" s="37">
        <v>-21.264015108814217</v>
      </c>
      <c r="L47" s="37">
        <v>26.666666666666668</v>
      </c>
      <c r="M47" s="37">
        <v>24.21</v>
      </c>
      <c r="N47" s="38">
        <v>56.651725632344082</v>
      </c>
      <c r="O47" s="39">
        <v>1529.9292285823576</v>
      </c>
      <c r="P47" s="38">
        <v>50.99764095274525</v>
      </c>
    </row>
    <row r="48" spans="1:16">
      <c r="A48" s="35" t="s">
        <v>344</v>
      </c>
      <c r="B48" s="35" t="s">
        <v>200</v>
      </c>
      <c r="C48" s="36">
        <v>13652788635</v>
      </c>
      <c r="D48" s="36">
        <v>1915000000</v>
      </c>
      <c r="E48" s="37">
        <v>5.8016891055066839</v>
      </c>
      <c r="F48" s="37">
        <v>0.20197351107072878</v>
      </c>
      <c r="G48" s="36">
        <v>493.98133899999999</v>
      </c>
      <c r="H48" s="37">
        <v>13.96</v>
      </c>
      <c r="I48" s="37">
        <v>6.7230265305742165E-2</v>
      </c>
      <c r="J48" s="36">
        <v>123979435</v>
      </c>
      <c r="K48" s="37">
        <v>231.69165111939733</v>
      </c>
      <c r="L48" s="37">
        <v>20.887728459530027</v>
      </c>
      <c r="M48" s="37">
        <v>25.79</v>
      </c>
      <c r="N48" s="38">
        <v>52.196302135846381</v>
      </c>
      <c r="O48" s="39">
        <v>1441.2695904372179</v>
      </c>
      <c r="P48" s="38">
        <v>48.042319681240592</v>
      </c>
    </row>
    <row r="49" spans="1:16">
      <c r="A49" s="35" t="s">
        <v>538</v>
      </c>
      <c r="B49" s="35" t="s">
        <v>200</v>
      </c>
      <c r="C49" s="36">
        <v>12776501404</v>
      </c>
      <c r="D49" s="36">
        <v>2500000000</v>
      </c>
      <c r="E49" s="37">
        <v>20.04208838560978</v>
      </c>
      <c r="F49" s="37">
        <v>2.6722784514146372</v>
      </c>
      <c r="G49" s="36">
        <v>587.20383200000003</v>
      </c>
      <c r="H49" s="37">
        <v>3.4</v>
      </c>
      <c r="I49" s="37">
        <v>-0.21878766957023199</v>
      </c>
      <c r="J49" s="36">
        <v>-201213065</v>
      </c>
      <c r="K49" s="37">
        <v>-37.273921551764047</v>
      </c>
      <c r="L49" s="37">
        <v>16</v>
      </c>
      <c r="M49" s="37">
        <v>23.48</v>
      </c>
      <c r="N49" s="38">
        <v>34.57935142676601</v>
      </c>
      <c r="O49" s="39">
        <v>1387.3693167130666</v>
      </c>
      <c r="P49" s="38">
        <v>46.245643890435552</v>
      </c>
    </row>
    <row r="50" spans="1:16">
      <c r="A50" s="35" t="s">
        <v>205</v>
      </c>
      <c r="B50" s="35" t="s">
        <v>200</v>
      </c>
      <c r="C50" s="36">
        <v>141356914000</v>
      </c>
      <c r="D50" s="36">
        <v>2900000000</v>
      </c>
      <c r="E50" s="37">
        <v>4.9970848256398428</v>
      </c>
      <c r="F50" s="37">
        <v>3.2511937707481085E-2</v>
      </c>
      <c r="G50" s="36">
        <v>147.02876900000001</v>
      </c>
      <c r="H50" s="37">
        <v>54.55</v>
      </c>
      <c r="I50" s="37">
        <v>0.10185747062033812</v>
      </c>
      <c r="J50" s="36">
        <v>1502626000</v>
      </c>
      <c r="K50" s="37">
        <v>102.28759518336565</v>
      </c>
      <c r="L50" s="37">
        <v>13.793103448275861</v>
      </c>
      <c r="M50" s="37">
        <v>5.0599999999999996</v>
      </c>
      <c r="N50" s="38">
        <v>42.073912866682321</v>
      </c>
      <c r="O50" s="39">
        <v>2013.3841053328997</v>
      </c>
      <c r="P50" s="38">
        <v>67.112803511096658</v>
      </c>
    </row>
    <row r="51" spans="1:16">
      <c r="A51" s="35" t="s">
        <v>206</v>
      </c>
      <c r="B51" s="35" t="s">
        <v>200</v>
      </c>
      <c r="C51" s="36">
        <v>295496351000</v>
      </c>
      <c r="D51" s="36">
        <v>7000000000</v>
      </c>
      <c r="E51" s="37">
        <v>0.33545269550916895</v>
      </c>
      <c r="F51" s="37">
        <v>1.2951841525450539E-3</v>
      </c>
      <c r="G51" s="36">
        <v>3267.1327310000001</v>
      </c>
      <c r="H51" s="37">
        <v>36.5</v>
      </c>
      <c r="I51" s="37">
        <v>-0.72247445405891142</v>
      </c>
      <c r="J51" s="36">
        <v>405786000</v>
      </c>
      <c r="K51" s="37">
        <v>638.26746117411642</v>
      </c>
      <c r="L51" s="37">
        <v>5.7142857142857144</v>
      </c>
      <c r="M51" s="37">
        <v>46.67</v>
      </c>
      <c r="N51" s="38">
        <v>47.143383227344799</v>
      </c>
      <c r="O51" s="39">
        <v>923.37543481443811</v>
      </c>
      <c r="P51" s="38">
        <v>30.779181160481269</v>
      </c>
    </row>
    <row r="52" spans="1:16">
      <c r="A52" s="75" t="s">
        <v>710</v>
      </c>
      <c r="B52" s="75" t="s">
        <v>679</v>
      </c>
      <c r="C52" s="76">
        <v>599344233</v>
      </c>
      <c r="D52" s="76">
        <v>118000000</v>
      </c>
      <c r="E52" s="77">
        <v>123.33401643933904</v>
      </c>
      <c r="F52" s="77">
        <v>95.01850264972191</v>
      </c>
      <c r="G52" s="76">
        <v>28.655494999999998</v>
      </c>
      <c r="H52" s="77">
        <v>11.32</v>
      </c>
      <c r="I52" s="77">
        <v>-0.30280953951155176</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50.470019723179007</v>
      </c>
      <c r="F53" s="77">
        <v>23.258073605151615</v>
      </c>
      <c r="G53" s="76">
        <v>52.462822000000003</v>
      </c>
      <c r="H53" s="77">
        <v>15.11</v>
      </c>
      <c r="I53" s="77">
        <v>0.14602944514423477</v>
      </c>
      <c r="J53" s="76">
        <v>-76765590</v>
      </c>
      <c r="K53" s="77">
        <v>-28.267873665792187</v>
      </c>
      <c r="L53" s="77">
        <v>258.06451612903226</v>
      </c>
      <c r="M53" s="77">
        <v>33.840000000000003</v>
      </c>
      <c r="N53" s="78">
        <v>63.147914193727914</v>
      </c>
      <c r="O53" s="79">
        <v>2394.7461905014338</v>
      </c>
      <c r="P53" s="78">
        <v>79.824873016714463</v>
      </c>
    </row>
    <row r="54" spans="1:16">
      <c r="A54" s="75" t="s">
        <v>358</v>
      </c>
      <c r="B54" s="75" t="s">
        <v>679</v>
      </c>
      <c r="C54" s="76">
        <v>12992829112</v>
      </c>
      <c r="D54" s="76">
        <v>300000000</v>
      </c>
      <c r="E54" s="77">
        <v>13.220876557336627</v>
      </c>
      <c r="F54" s="77">
        <v>1.2241552367904285</v>
      </c>
      <c r="G54" s="76">
        <v>87.924075000000002</v>
      </c>
      <c r="H54" s="77">
        <v>34.42</v>
      </c>
      <c r="I54" s="77">
        <v>-0.30205350017339327</v>
      </c>
      <c r="J54" s="76">
        <v>-369030105</v>
      </c>
      <c r="K54" s="77">
        <v>-29.265905013359276</v>
      </c>
      <c r="L54" s="77">
        <v>133.33333333333334</v>
      </c>
      <c r="M54" s="77">
        <v>29.3</v>
      </c>
      <c r="N54" s="78">
        <v>38.873591189468115</v>
      </c>
      <c r="O54" s="79">
        <v>647.79306962529051</v>
      </c>
      <c r="P54" s="78">
        <v>21.593102320843016</v>
      </c>
    </row>
    <row r="55" spans="1:16">
      <c r="A55" s="75" t="s">
        <v>188</v>
      </c>
      <c r="B55" s="75" t="s">
        <v>679</v>
      </c>
      <c r="C55" s="76">
        <v>3014472211</v>
      </c>
      <c r="D55" s="76">
        <v>400000000</v>
      </c>
      <c r="E55" s="77">
        <v>44.541644210254375</v>
      </c>
      <c r="F55" s="77">
        <v>15.907730075090848</v>
      </c>
      <c r="G55" s="76">
        <v>129.881788</v>
      </c>
      <c r="H55" s="77">
        <v>6.94</v>
      </c>
      <c r="I55" s="77">
        <v>-0.26462059458172238</v>
      </c>
      <c r="J55" s="76">
        <v>44096898</v>
      </c>
      <c r="K55" s="77">
        <v>63.496529846611885</v>
      </c>
      <c r="L55" s="77">
        <v>100</v>
      </c>
      <c r="M55" s="77">
        <v>32.35</v>
      </c>
      <c r="N55" s="78">
        <v>54.297609710812118</v>
      </c>
      <c r="O55" s="79">
        <v>34.944936423088322</v>
      </c>
      <c r="P55" s="78">
        <v>1.164831214102944</v>
      </c>
    </row>
    <row r="56" spans="1:16">
      <c r="A56" s="75" t="s">
        <v>466</v>
      </c>
      <c r="B56" s="75" t="s">
        <v>679</v>
      </c>
      <c r="C56" s="76">
        <v>9055647326</v>
      </c>
      <c r="D56" s="76">
        <v>675000000</v>
      </c>
      <c r="E56" s="77">
        <v>23.060087439239553</v>
      </c>
      <c r="F56" s="77">
        <v>4.8804417860824447</v>
      </c>
      <c r="G56" s="76">
        <v>233.17816500000001</v>
      </c>
      <c r="H56" s="77">
        <v>7.44</v>
      </c>
      <c r="I56" s="77">
        <v>-0.37252881505587787</v>
      </c>
      <c r="J56" s="76">
        <v>-1049101373</v>
      </c>
      <c r="K56" s="77">
        <v>-4.5038545574375108</v>
      </c>
      <c r="L56" s="77">
        <v>59.25925925925926</v>
      </c>
      <c r="M56" s="77">
        <v>34.54</v>
      </c>
      <c r="N56" s="78">
        <v>43.778318896109958</v>
      </c>
      <c r="O56" s="79">
        <v>291.42898085344586</v>
      </c>
      <c r="P56" s="78">
        <v>9.7142993617815296</v>
      </c>
    </row>
    <row r="57" spans="1:16">
      <c r="A57" s="75" t="s">
        <v>452</v>
      </c>
      <c r="B57" s="75" t="s">
        <v>679</v>
      </c>
      <c r="C57" s="76">
        <v>60137175087</v>
      </c>
      <c r="D57" s="76">
        <v>700000000</v>
      </c>
      <c r="E57" s="77">
        <v>1.3050557337101638</v>
      </c>
      <c r="F57" s="77">
        <v>9.7610750464484954E-3</v>
      </c>
      <c r="G57" s="76">
        <v>158.53750099999999</v>
      </c>
      <c r="H57" s="77">
        <v>193.4</v>
      </c>
      <c r="I57" s="77">
        <v>4.0603520444425669</v>
      </c>
      <c r="J57" s="76">
        <v>20192725560</v>
      </c>
      <c r="K57" s="77">
        <v>6.6211963116483812</v>
      </c>
      <c r="L57" s="77">
        <v>57.142857142857146</v>
      </c>
      <c r="M57" s="77">
        <v>22.64</v>
      </c>
      <c r="N57" s="78">
        <v>67.936528496692148</v>
      </c>
      <c r="O57" s="79">
        <v>1832.8380730049976</v>
      </c>
      <c r="P57" s="78">
        <v>61.094602433499922</v>
      </c>
    </row>
    <row r="58" spans="1:16">
      <c r="A58" s="75" t="s">
        <v>187</v>
      </c>
      <c r="B58" s="75" t="s">
        <v>679</v>
      </c>
      <c r="C58" s="76">
        <v>3578645146</v>
      </c>
      <c r="D58" s="76">
        <v>960336000</v>
      </c>
      <c r="E58" s="77">
        <v>15.995917092581251</v>
      </c>
      <c r="F58" s="77">
        <v>3.3313167667527308</v>
      </c>
      <c r="G58" s="76">
        <v>464.88056799999998</v>
      </c>
      <c r="H58" s="77">
        <v>5.38</v>
      </c>
      <c r="I58" s="77">
        <v>-0.22354415316166509</v>
      </c>
      <c r="J58" s="76">
        <v>433474987</v>
      </c>
      <c r="K58" s="77">
        <v>11.077178946890424</v>
      </c>
      <c r="L58" s="77">
        <v>41.65208843571417</v>
      </c>
      <c r="M58" s="77">
        <v>48.4</v>
      </c>
      <c r="N58" s="78">
        <v>88.53991117236194</v>
      </c>
      <c r="O58" s="79">
        <v>984.83089827783874</v>
      </c>
      <c r="P58" s="78">
        <v>32.827696609261288</v>
      </c>
    </row>
    <row r="59" spans="1:16">
      <c r="A59" s="75" t="s">
        <v>724</v>
      </c>
      <c r="B59" s="75" t="s">
        <v>679</v>
      </c>
      <c r="C59" s="76">
        <v>31421246000</v>
      </c>
      <c r="D59" s="76">
        <v>1500000000</v>
      </c>
      <c r="E59" s="77">
        <v>2.6616016387481292</v>
      </c>
      <c r="F59" s="77">
        <v>5.3769730075719779E-2</v>
      </c>
      <c r="G59" s="76">
        <v>438.15582999999998</v>
      </c>
      <c r="H59" s="77">
        <v>34.299999999999997</v>
      </c>
      <c r="I59" s="77">
        <v>-0.22224878473202381</v>
      </c>
      <c r="J59" s="76">
        <v>871646000</v>
      </c>
      <c r="K59" s="77">
        <v>56.789109340259692</v>
      </c>
      <c r="L59" s="77">
        <v>26.666666666666668</v>
      </c>
      <c r="M59" s="77">
        <v>29.21</v>
      </c>
      <c r="N59" s="78">
        <v>77.830087534897643</v>
      </c>
      <c r="O59" s="79">
        <v>1354.4748928359736</v>
      </c>
      <c r="P59" s="78">
        <v>45.149163094532454</v>
      </c>
    </row>
    <row r="60" spans="1:16">
      <c r="A60" s="75" t="s">
        <v>398</v>
      </c>
      <c r="B60" s="75" t="s">
        <v>679</v>
      </c>
      <c r="C60" s="76">
        <v>5116474915</v>
      </c>
      <c r="D60" s="76">
        <v>2000000000</v>
      </c>
      <c r="E60" s="77">
        <v>25.759419897863896</v>
      </c>
      <c r="F60" s="77">
        <v>2.5759419897863896</v>
      </c>
      <c r="G60" s="76">
        <v>271.03651100000002</v>
      </c>
      <c r="H60" s="77">
        <v>5.73</v>
      </c>
      <c r="I60" s="77">
        <v>-0.17453580617252751</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8.7100000000000009</v>
      </c>
      <c r="I61" s="62">
        <v>0.16027864185947394</v>
      </c>
      <c r="J61" s="61">
        <v>0</v>
      </c>
      <c r="K61" s="62">
        <v>0</v>
      </c>
      <c r="L61" s="62">
        <v>0</v>
      </c>
      <c r="M61" s="62">
        <v>40.28</v>
      </c>
      <c r="N61" s="63">
        <v>347.93630595625137</v>
      </c>
      <c r="O61" s="64">
        <v>2375.3462248767432</v>
      </c>
      <c r="P61" s="63">
        <v>79.178207495891442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4412.6238446263014</v>
      </c>
      <c r="J64" s="61">
        <v>0</v>
      </c>
      <c r="K64" s="62">
        <v>0</v>
      </c>
      <c r="L64" s="62">
        <v>1379310.3448275863</v>
      </c>
      <c r="M64" s="62">
        <v>25.63</v>
      </c>
      <c r="N64" s="63">
        <v>368.7554026000949</v>
      </c>
      <c r="O64" s="64">
        <v>1115.3659339029441</v>
      </c>
      <c r="P64" s="63">
        <v>37.178864463431474</v>
      </c>
    </row>
    <row r="65" spans="1:16">
      <c r="A65" s="60" t="s">
        <v>717</v>
      </c>
      <c r="B65" s="60" t="s">
        <v>374</v>
      </c>
      <c r="C65" s="61">
        <v>5630964000</v>
      </c>
      <c r="D65" s="61">
        <v>860000000</v>
      </c>
      <c r="E65" s="62">
        <v>34.231390438344249</v>
      </c>
      <c r="F65" s="62">
        <v>2.0949443352719861</v>
      </c>
      <c r="G65" s="61">
        <v>61.448740000000001</v>
      </c>
      <c r="H65" s="62">
        <v>19.03</v>
      </c>
      <c r="I65" s="62">
        <v>-0.59860900958349816</v>
      </c>
      <c r="J65" s="61">
        <v>0</v>
      </c>
      <c r="K65" s="62">
        <v>0</v>
      </c>
      <c r="L65" s="62">
        <v>46.511627906976742</v>
      </c>
      <c r="M65" s="62">
        <v>7.14</v>
      </c>
      <c r="N65" s="63">
        <v>136.2496245406914</v>
      </c>
      <c r="O65" s="64">
        <v>861.17506815800971</v>
      </c>
      <c r="P65" s="63">
        <v>28.705835605266991</v>
      </c>
    </row>
    <row r="66" spans="1:16">
      <c r="A66" s="60" t="s">
        <v>741</v>
      </c>
      <c r="B66" s="60" t="s">
        <v>374</v>
      </c>
      <c r="C66" s="61">
        <v>22456783000</v>
      </c>
      <c r="D66" s="61">
        <v>2500000000</v>
      </c>
      <c r="E66" s="62">
        <v>5.1037724534089373</v>
      </c>
      <c r="F66" s="62">
        <v>0.34025149689392914</v>
      </c>
      <c r="G66" s="61">
        <v>1246.060845</v>
      </c>
      <c r="H66" s="62">
        <v>6.29</v>
      </c>
      <c r="I66" s="62">
        <v>-1.053205040617244</v>
      </c>
      <c r="J66" s="61">
        <v>0</v>
      </c>
      <c r="K66" s="62">
        <v>0</v>
      </c>
      <c r="L66" s="62">
        <v>16</v>
      </c>
      <c r="M66" s="62">
        <v>49.84</v>
      </c>
      <c r="N66" s="63">
        <v>404.10131576931047</v>
      </c>
      <c r="O66" s="64">
        <v>775.57216723637566</v>
      </c>
      <c r="P66" s="63">
        <v>25.852405574545855</v>
      </c>
    </row>
    <row r="67" spans="1:16">
      <c r="A67" s="60" t="s">
        <v>748</v>
      </c>
      <c r="B67" s="60" t="s">
        <v>374</v>
      </c>
      <c r="C67" s="61">
        <v>47208439000</v>
      </c>
      <c r="D67" s="61">
        <v>2800000000</v>
      </c>
      <c r="E67" s="62">
        <v>3.1301878951627455</v>
      </c>
      <c r="F67" s="62">
        <v>0.11179242482724092</v>
      </c>
      <c r="G67" s="61">
        <v>1153.5045090000001</v>
      </c>
      <c r="H67" s="62">
        <v>11.08</v>
      </c>
      <c r="I67" s="62">
        <v>-6.3524467874390922E-2</v>
      </c>
      <c r="J67" s="61">
        <v>0</v>
      </c>
      <c r="K67" s="62">
        <v>0</v>
      </c>
      <c r="L67" s="62">
        <v>14.285714285714286</v>
      </c>
      <c r="M67" s="62">
        <v>41.19</v>
      </c>
      <c r="N67" s="63">
        <v>0</v>
      </c>
      <c r="O67" s="64">
        <v>505.3001090518236</v>
      </c>
      <c r="P67" s="63">
        <v>16.843336968394119</v>
      </c>
    </row>
    <row r="68" spans="1:16">
      <c r="A68" s="60" t="s">
        <v>708</v>
      </c>
      <c r="B68" s="60" t="s">
        <v>374</v>
      </c>
      <c r="C68" s="61">
        <v>453087703000</v>
      </c>
      <c r="D68" s="61">
        <v>4200000000</v>
      </c>
      <c r="E68" s="62">
        <v>0.51648621413074258</v>
      </c>
      <c r="F68" s="62">
        <v>9.3872448951425405E-4</v>
      </c>
      <c r="G68" s="61">
        <v>587.28230399999995</v>
      </c>
      <c r="H68" s="62">
        <v>131.9</v>
      </c>
      <c r="I68" s="62">
        <v>0.88869944310394544</v>
      </c>
      <c r="J68" s="61">
        <v>0</v>
      </c>
      <c r="K68" s="62">
        <v>0</v>
      </c>
      <c r="L68" s="62">
        <v>9.5238095238095237</v>
      </c>
      <c r="M68" s="62">
        <v>13.98</v>
      </c>
      <c r="N68" s="63">
        <v>558.75548580426141</v>
      </c>
      <c r="O68" s="64">
        <v>1046.1000840870799</v>
      </c>
      <c r="P68" s="63">
        <v>34.870002802902668</v>
      </c>
    </row>
    <row r="69" spans="1:16">
      <c r="A69" s="60" t="s">
        <v>684</v>
      </c>
      <c r="B69" s="60" t="s">
        <v>374</v>
      </c>
      <c r="C69" s="61">
        <v>302574628000</v>
      </c>
      <c r="D69" s="61">
        <v>5200000000</v>
      </c>
      <c r="E69" s="62">
        <v>0.20223766266329127</v>
      </c>
      <c r="F69" s="62">
        <v>5.555979743497013E-4</v>
      </c>
      <c r="G69" s="61">
        <v>2764.7628810000001</v>
      </c>
      <c r="H69" s="62">
        <v>71.55</v>
      </c>
      <c r="I69" s="62">
        <v>1.0039225459711645</v>
      </c>
      <c r="J69" s="61">
        <v>0</v>
      </c>
      <c r="K69" s="62">
        <v>0</v>
      </c>
      <c r="L69" s="62">
        <v>7.6923076923076925</v>
      </c>
      <c r="M69" s="62">
        <v>53.16</v>
      </c>
      <c r="N69" s="63">
        <v>462.14763056066346</v>
      </c>
      <c r="O69" s="64">
        <v>1111.304195963462</v>
      </c>
      <c r="P69" s="63">
        <v>37.043473198782067</v>
      </c>
    </row>
    <row r="70" spans="1:16">
      <c r="A70" s="60" t="s">
        <v>737</v>
      </c>
      <c r="B70" s="60" t="s">
        <v>374</v>
      </c>
      <c r="C70" s="61">
        <v>185469496000</v>
      </c>
      <c r="D70" s="61">
        <v>5500000000</v>
      </c>
      <c r="E70" s="62">
        <v>32.583903551645484</v>
      </c>
      <c r="F70" s="62">
        <v>3.2197533153799883E-2</v>
      </c>
      <c r="G70" s="61">
        <v>6.687265</v>
      </c>
      <c r="H70" s="62">
        <v>186</v>
      </c>
      <c r="I70" s="62">
        <v>-4.0380536730411336</v>
      </c>
      <c r="J70" s="61">
        <v>0</v>
      </c>
      <c r="K70" s="62">
        <v>0</v>
      </c>
      <c r="L70" s="62">
        <v>7.2727272727272725</v>
      </c>
      <c r="M70" s="62">
        <v>0.12</v>
      </c>
      <c r="N70" s="63">
        <v>306.00182904578674</v>
      </c>
      <c r="O70" s="64">
        <v>508.36173622677552</v>
      </c>
      <c r="P70" s="63">
        <v>16.945391207559183</v>
      </c>
    </row>
    <row r="71" spans="1:16">
      <c r="A71" s="60" t="s">
        <v>439</v>
      </c>
      <c r="B71" s="60" t="s">
        <v>374</v>
      </c>
      <c r="C71" s="61">
        <v>231079767000</v>
      </c>
      <c r="D71" s="61">
        <v>7184778000</v>
      </c>
      <c r="E71" s="62">
        <v>1.3342147239139899</v>
      </c>
      <c r="F71" s="62">
        <v>4.642505043001989E-3</v>
      </c>
      <c r="G71" s="61">
        <v>606.51760000000002</v>
      </c>
      <c r="H71" s="62">
        <v>49.44</v>
      </c>
      <c r="I71" s="62">
        <v>2.0442588247426841</v>
      </c>
      <c r="J71" s="61">
        <v>0</v>
      </c>
      <c r="K71" s="62">
        <v>0</v>
      </c>
      <c r="L71" s="62">
        <v>5.5673258102059657</v>
      </c>
      <c r="M71" s="62">
        <v>8.44</v>
      </c>
      <c r="N71" s="63">
        <v>445.04371990188656</v>
      </c>
      <c r="O71" s="64">
        <v>2097.4948171253495</v>
      </c>
      <c r="P71" s="63">
        <v>69.916493904178324</v>
      </c>
    </row>
    <row r="72" spans="1:16">
      <c r="A72" s="60" t="s">
        <v>759</v>
      </c>
      <c r="B72" s="60" t="s">
        <v>374</v>
      </c>
      <c r="C72" s="61">
        <v>271134773000</v>
      </c>
      <c r="D72" s="61">
        <v>8447051000</v>
      </c>
      <c r="E72" s="62">
        <v>0.34187322744858278</v>
      </c>
      <c r="F72" s="62">
        <v>1.1563569935272009E-3</v>
      </c>
      <c r="G72" s="61">
        <v>3255.5922759999999</v>
      </c>
      <c r="H72" s="62">
        <v>35.94</v>
      </c>
      <c r="I72" s="62">
        <v>0.4529055985273302</v>
      </c>
      <c r="J72" s="61">
        <v>0</v>
      </c>
      <c r="K72" s="62">
        <v>0</v>
      </c>
      <c r="L72" s="62">
        <v>4.7353804304010954</v>
      </c>
      <c r="M72" s="62">
        <v>38.54</v>
      </c>
      <c r="N72" s="63">
        <v>360.19262975459509</v>
      </c>
      <c r="O72" s="64">
        <v>942.74732974575636</v>
      </c>
      <c r="P72" s="63">
        <v>31.424910991525213</v>
      </c>
    </row>
    <row r="73" spans="1:16">
      <c r="A73" s="60" t="s">
        <v>753</v>
      </c>
      <c r="B73" s="60" t="s">
        <v>374</v>
      </c>
      <c r="C73" s="61">
        <v>355956160000</v>
      </c>
      <c r="D73" s="61">
        <v>9915922000</v>
      </c>
      <c r="E73" s="62">
        <v>1.6049179628769785</v>
      </c>
      <c r="F73" s="62">
        <v>5.0578943985143876E-3</v>
      </c>
      <c r="G73" s="61">
        <v>734.86807199999998</v>
      </c>
      <c r="H73" s="62">
        <v>33.92</v>
      </c>
      <c r="I73" s="62">
        <v>0.67177161184715928</v>
      </c>
      <c r="J73" s="61">
        <v>0</v>
      </c>
      <c r="K73" s="62">
        <v>0</v>
      </c>
      <c r="L73" s="62">
        <v>4.0339163619883251</v>
      </c>
      <c r="M73" s="62">
        <v>7.41</v>
      </c>
      <c r="N73" s="63">
        <v>406.56201047755781</v>
      </c>
      <c r="O73" s="64">
        <v>2421.0632462698632</v>
      </c>
      <c r="P73" s="63">
        <v>80.70210820899544</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444.05212275549337</v>
      </c>
      <c r="P74" s="63">
        <v>14.801737425183113</v>
      </c>
    </row>
    <row r="75" spans="1:16">
      <c r="A75" s="60" t="s">
        <v>776</v>
      </c>
      <c r="B75" s="60" t="s">
        <v>374</v>
      </c>
      <c r="C75" s="61">
        <v>20572406000</v>
      </c>
      <c r="D75" s="61">
        <v>12475290000</v>
      </c>
      <c r="E75" s="62">
        <v>45.364152370270865</v>
      </c>
      <c r="F75" s="62">
        <v>6.1632550303773875E-2</v>
      </c>
      <c r="G75" s="61">
        <v>15.215797999999999</v>
      </c>
      <c r="H75" s="62">
        <v>58.9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0.38104356275358514</v>
      </c>
      <c r="F76" s="62">
        <v>1.2701467333546971E-3</v>
      </c>
      <c r="G76" s="61">
        <v>8077.1113800000003</v>
      </c>
      <c r="H76" s="62">
        <v>13</v>
      </c>
      <c r="I76" s="62">
        <v>-3.3132902967349054E-2</v>
      </c>
      <c r="J76" s="61">
        <v>0</v>
      </c>
      <c r="K76" s="62">
        <v>0</v>
      </c>
      <c r="L76" s="62">
        <v>1.6000019200023039</v>
      </c>
      <c r="M76" s="62">
        <v>32.299999999999997</v>
      </c>
      <c r="N76" s="63">
        <v>368.75544770542894</v>
      </c>
      <c r="O76" s="64">
        <v>1134.1001418916321</v>
      </c>
      <c r="P76" s="63">
        <v>37.803338063054404</v>
      </c>
    </row>
    <row r="77" spans="1:16">
      <c r="A77" s="90" t="s">
        <v>402</v>
      </c>
      <c r="B77" s="90" t="s">
        <v>718</v>
      </c>
      <c r="C77" s="91">
        <v>298644898</v>
      </c>
      <c r="D77" s="91">
        <v>163000000</v>
      </c>
      <c r="E77" s="92">
        <v>13.890879239662167</v>
      </c>
      <c r="F77" s="92">
        <v>1.670982706563475</v>
      </c>
      <c r="G77" s="91">
        <v>56.026116999999999</v>
      </c>
      <c r="H77" s="92">
        <v>51.4</v>
      </c>
      <c r="I77" s="92">
        <v>-1.1515989369832269</v>
      </c>
      <c r="J77" s="91">
        <v>-85773363</v>
      </c>
      <c r="K77" s="92">
        <v>-96.918200584020468</v>
      </c>
      <c r="L77" s="92">
        <v>245.39877300613497</v>
      </c>
      <c r="M77" s="92">
        <v>34.369999999999997</v>
      </c>
      <c r="N77" s="93">
        <v>43.681114393218152</v>
      </c>
      <c r="O77" s="94">
        <v>74.425369525386031</v>
      </c>
      <c r="P77" s="93">
        <v>2.4808456508462009</v>
      </c>
    </row>
    <row r="78" spans="1:16">
      <c r="A78" s="111" t="s">
        <v>134</v>
      </c>
      <c r="B78" s="111" t="s">
        <v>697</v>
      </c>
      <c r="C78" s="112">
        <v>443664778</v>
      </c>
      <c r="D78" s="112">
        <v>44000000</v>
      </c>
      <c r="E78" s="113">
        <v>75.207184512253576</v>
      </c>
      <c r="F78" s="113">
        <v>71.218924727512857</v>
      </c>
      <c r="G78" s="112">
        <v>22.200189999999999</v>
      </c>
      <c r="H78" s="113">
        <v>23.96</v>
      </c>
      <c r="I78" s="113">
        <v>1.297450699770053E-2</v>
      </c>
      <c r="J78" s="112">
        <v>-36555569</v>
      </c>
      <c r="K78" s="113">
        <v>-28.887527369632792</v>
      </c>
      <c r="L78" s="113">
        <v>909.09090909090912</v>
      </c>
      <c r="M78" s="113">
        <v>50.45</v>
      </c>
      <c r="N78" s="114">
        <v>10.941316003748438</v>
      </c>
      <c r="O78" s="115">
        <v>332.21182028352484</v>
      </c>
      <c r="P78" s="114">
        <v>11.073727342784162</v>
      </c>
    </row>
    <row r="79" spans="1:16">
      <c r="A79" s="111" t="s">
        <v>707</v>
      </c>
      <c r="B79" s="111" t="s">
        <v>697</v>
      </c>
      <c r="C79" s="112">
        <v>1069503962</v>
      </c>
      <c r="D79" s="112">
        <v>93750000</v>
      </c>
      <c r="E79" s="113">
        <v>50.713306426754698</v>
      </c>
      <c r="F79" s="113">
        <v>54.094193521871681</v>
      </c>
      <c r="G79" s="112">
        <v>69.867154999999997</v>
      </c>
      <c r="H79" s="113">
        <v>11.29</v>
      </c>
      <c r="I79" s="113">
        <v>0.11802866260521759</v>
      </c>
      <c r="J79" s="112">
        <v>-42754773</v>
      </c>
      <c r="K79" s="113">
        <v>-21.927376389064211</v>
      </c>
      <c r="L79" s="113">
        <v>426.66666666666669</v>
      </c>
      <c r="M79" s="113">
        <v>74.52</v>
      </c>
      <c r="N79" s="114">
        <v>14.341569462501884</v>
      </c>
      <c r="O79" s="115">
        <v>2099.1231986396156</v>
      </c>
      <c r="P79" s="114">
        <v>69.970773287987186</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18.14189060188702</v>
      </c>
      <c r="F81" s="113">
        <v>2.2519375756814872</v>
      </c>
      <c r="G81" s="112">
        <v>71.729606000000004</v>
      </c>
      <c r="H81" s="113">
        <v>30.74</v>
      </c>
      <c r="I81" s="113">
        <v>0.44422346813376379</v>
      </c>
      <c r="J81" s="112">
        <v>-35004000</v>
      </c>
      <c r="K81" s="113">
        <v>-230.14869729173807</v>
      </c>
      <c r="L81" s="113">
        <v>153.92015392015392</v>
      </c>
      <c r="M81" s="113">
        <v>27.6</v>
      </c>
      <c r="N81" s="114">
        <v>63.914985035081152</v>
      </c>
      <c r="O81" s="115">
        <v>567.35412039963921</v>
      </c>
      <c r="P81" s="114">
        <v>18.911804013321309</v>
      </c>
    </row>
    <row r="82" spans="1:16">
      <c r="A82" s="35" t="s">
        <v>127</v>
      </c>
      <c r="B82" s="35" t="s">
        <v>208</v>
      </c>
      <c r="C82" s="36">
        <v>666088085</v>
      </c>
      <c r="D82" s="36">
        <v>31095331</v>
      </c>
      <c r="E82" s="37">
        <v>74.107364776931888</v>
      </c>
      <c r="F82" s="37">
        <v>32.205827793373366</v>
      </c>
      <c r="G82" s="36">
        <v>7.4210630000000002</v>
      </c>
      <c r="H82" s="37">
        <v>72.75</v>
      </c>
      <c r="I82" s="37">
        <v>-1.9645172742276455</v>
      </c>
      <c r="J82" s="36">
        <v>-76866655</v>
      </c>
      <c r="K82" s="37">
        <v>-29.935665783817445</v>
      </c>
      <c r="L82" s="37">
        <v>1286.3667539027001</v>
      </c>
      <c r="M82" s="37">
        <v>23.86</v>
      </c>
      <c r="N82" s="38">
        <v>44.240831009941445</v>
      </c>
      <c r="O82" s="39">
        <v>470.31376101994334</v>
      </c>
      <c r="P82" s="38">
        <v>15.677125367331445</v>
      </c>
    </row>
    <row r="83" spans="1:16">
      <c r="A83" s="35" t="s">
        <v>666</v>
      </c>
      <c r="B83" s="35" t="s">
        <v>208</v>
      </c>
      <c r="C83" s="36">
        <v>3375599291</v>
      </c>
      <c r="D83" s="36">
        <v>55000000</v>
      </c>
      <c r="E83" s="37">
        <v>378.47465158924587</v>
      </c>
      <c r="F83" s="37">
        <v>3440.678650811326</v>
      </c>
      <c r="G83" s="36">
        <v>448.67192799999998</v>
      </c>
      <c r="H83" s="37">
        <v>2.57</v>
      </c>
      <c r="I83" s="37">
        <v>-4.2009541728146527E-2</v>
      </c>
      <c r="J83" s="36">
        <v>3618440</v>
      </c>
      <c r="K83" s="37">
        <v>30.399840815379005</v>
      </c>
      <c r="L83" s="37">
        <v>727.27272727272725</v>
      </c>
      <c r="M83" s="37">
        <v>74.77</v>
      </c>
      <c r="N83" s="38">
        <v>22.700966757361265</v>
      </c>
      <c r="O83" s="39">
        <v>248.64305133175878</v>
      </c>
      <c r="P83" s="38">
        <v>8.2881017110586264</v>
      </c>
    </row>
    <row r="84" spans="1:16">
      <c r="A84" s="35" t="s">
        <v>35</v>
      </c>
      <c r="B84" s="35" t="s">
        <v>208</v>
      </c>
      <c r="C84" s="36">
        <v>989726098</v>
      </c>
      <c r="D84" s="36">
        <v>66000000</v>
      </c>
      <c r="E84" s="37">
        <v>26.68955306517827</v>
      </c>
      <c r="F84" s="37">
        <v>14.977302505711712</v>
      </c>
      <c r="G84" s="36">
        <v>53.070768999999999</v>
      </c>
      <c r="H84" s="37">
        <v>28.24</v>
      </c>
      <c r="I84" s="37">
        <v>-3.5781424040946987</v>
      </c>
      <c r="J84" s="36">
        <v>-21593090</v>
      </c>
      <c r="K84" s="37">
        <v>-82.526400806924812</v>
      </c>
      <c r="L84" s="37">
        <v>606.06060606060601</v>
      </c>
      <c r="M84" s="37">
        <v>80.41</v>
      </c>
      <c r="N84" s="38">
        <v>12.387574177549329</v>
      </c>
      <c r="O84" s="39">
        <v>1208.7270555739822</v>
      </c>
      <c r="P84" s="38">
        <v>40.290901852466071</v>
      </c>
    </row>
    <row r="85" spans="1:16">
      <c r="A85" s="35" t="s">
        <v>518</v>
      </c>
      <c r="B85" s="35" t="s">
        <v>208</v>
      </c>
      <c r="C85" s="36">
        <v>13276708610</v>
      </c>
      <c r="D85" s="36">
        <v>165200000</v>
      </c>
      <c r="E85" s="37">
        <v>17.291354499899978</v>
      </c>
      <c r="F85" s="37">
        <v>1.5169451608853544</v>
      </c>
      <c r="G85" s="36">
        <v>33.030631999999997</v>
      </c>
      <c r="H85" s="37">
        <v>70.05</v>
      </c>
      <c r="I85" s="37">
        <v>6.1017668736641397</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45.742032236092072</v>
      </c>
      <c r="F86" s="37">
        <v>13.167302574197887</v>
      </c>
      <c r="G86" s="36">
        <v>46.995370999999999</v>
      </c>
      <c r="H86" s="37">
        <v>18.61</v>
      </c>
      <c r="I86" s="37">
        <v>-2.4201953820209248</v>
      </c>
      <c r="J86" s="36">
        <v>8309193</v>
      </c>
      <c r="K86" s="37">
        <v>418.08038626615127</v>
      </c>
      <c r="L86" s="37">
        <v>218.77361951781407</v>
      </c>
      <c r="M86" s="37">
        <v>25.7</v>
      </c>
      <c r="N86" s="38">
        <v>23.048177221786212</v>
      </c>
      <c r="O86" s="39">
        <v>300</v>
      </c>
      <c r="P86" s="38">
        <v>10</v>
      </c>
    </row>
    <row r="87" spans="1:16">
      <c r="A87" s="35" t="s">
        <v>768</v>
      </c>
      <c r="B87" s="35" t="s">
        <v>208</v>
      </c>
      <c r="C87" s="36">
        <v>4337630740</v>
      </c>
      <c r="D87" s="36">
        <v>188205000</v>
      </c>
      <c r="E87" s="37">
        <v>22.982111951215774</v>
      </c>
      <c r="F87" s="37">
        <v>3.9391007148546455</v>
      </c>
      <c r="G87" s="36">
        <v>54.564166</v>
      </c>
      <c r="H87" s="37">
        <v>31.9</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7.7769757771507591</v>
      </c>
      <c r="F88" s="37">
        <v>0.25709010833556228</v>
      </c>
      <c r="G88" s="36">
        <v>43.649664999999999</v>
      </c>
      <c r="H88" s="37">
        <v>117.9</v>
      </c>
      <c r="I88" s="37">
        <v>1.4287550992593623</v>
      </c>
      <c r="J88" s="36">
        <v>438581833</v>
      </c>
      <c r="K88" s="37">
        <v>68.972305106855629</v>
      </c>
      <c r="L88" s="37">
        <v>160</v>
      </c>
      <c r="M88" s="37">
        <v>17.45</v>
      </c>
      <c r="N88" s="38">
        <v>26.30437637555308</v>
      </c>
      <c r="O88" s="39">
        <v>1647.705941078601</v>
      </c>
      <c r="P88" s="38">
        <v>54.9235313692867</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399.52890569137992</v>
      </c>
      <c r="P89" s="38">
        <v>13.317630189712665</v>
      </c>
    </row>
    <row r="90" spans="1:16">
      <c r="A90" s="35" t="s">
        <v>128</v>
      </c>
      <c r="B90" s="35" t="s">
        <v>208</v>
      </c>
      <c r="C90" s="36">
        <v>739991756</v>
      </c>
      <c r="D90" s="36">
        <v>331056000</v>
      </c>
      <c r="E90" s="37">
        <v>3.6674260910615115</v>
      </c>
      <c r="F90" s="37">
        <v>0.31651322616644156</v>
      </c>
      <c r="G90" s="36">
        <v>306.919645</v>
      </c>
      <c r="H90" s="37">
        <v>35.54</v>
      </c>
      <c r="I90" s="37">
        <v>1.0406878773190158</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12.46593831945469</v>
      </c>
      <c r="F91" s="37">
        <v>0.86858544589288533</v>
      </c>
      <c r="G91" s="36">
        <v>84.545681999999999</v>
      </c>
      <c r="H91" s="37">
        <v>37.96</v>
      </c>
      <c r="I91" s="37">
        <v>-1.1886390550666945</v>
      </c>
      <c r="J91" s="36">
        <v>48198916</v>
      </c>
      <c r="K91" s="37">
        <v>297.7660327464626</v>
      </c>
      <c r="L91" s="37">
        <v>108.69565217391305</v>
      </c>
      <c r="M91" s="37">
        <v>22.97</v>
      </c>
      <c r="N91" s="38">
        <v>54.967134518471845</v>
      </c>
      <c r="O91" s="39">
        <v>98.055383785378808</v>
      </c>
      <c r="P91" s="38">
        <v>3.2685127928459603</v>
      </c>
    </row>
    <row r="92" spans="1:16">
      <c r="A92" s="35" t="s">
        <v>632</v>
      </c>
      <c r="B92" s="35" t="s">
        <v>208</v>
      </c>
      <c r="C92" s="36">
        <v>16201756742</v>
      </c>
      <c r="D92" s="36">
        <v>411441018</v>
      </c>
      <c r="E92" s="37">
        <v>13.858810878495404</v>
      </c>
      <c r="F92" s="37">
        <v>0.55219001271025692</v>
      </c>
      <c r="G92" s="36">
        <v>46.332011000000001</v>
      </c>
      <c r="H92" s="37">
        <v>62.3</v>
      </c>
      <c r="I92" s="37">
        <v>0.67334055072350196</v>
      </c>
      <c r="J92" s="36">
        <v>-1023520289</v>
      </c>
      <c r="K92" s="37">
        <v>-24.521157389582534</v>
      </c>
      <c r="L92" s="37">
        <v>97.219281136427682</v>
      </c>
      <c r="M92" s="37">
        <v>11.26</v>
      </c>
      <c r="N92" s="38">
        <v>56.519867545663011</v>
      </c>
      <c r="O92" s="39">
        <v>2064.841386116068</v>
      </c>
      <c r="P92" s="38">
        <v>68.828046203868936</v>
      </c>
    </row>
    <row r="93" spans="1:16">
      <c r="A93" s="35" t="s">
        <v>633</v>
      </c>
      <c r="B93" s="35" t="s">
        <v>208</v>
      </c>
      <c r="C93" s="36">
        <v>11730613818</v>
      </c>
      <c r="D93" s="36">
        <v>437197170</v>
      </c>
      <c r="E93" s="37">
        <v>18.201859291290571</v>
      </c>
      <c r="F93" s="37">
        <v>2.4490039708400526</v>
      </c>
      <c r="G93" s="36">
        <v>129.50326799999999</v>
      </c>
      <c r="H93" s="37">
        <v>16.97</v>
      </c>
      <c r="I93" s="37">
        <v>0.13438895701298392</v>
      </c>
      <c r="J93" s="36">
        <v>147302768</v>
      </c>
      <c r="K93" s="37">
        <v>50.456294819931692</v>
      </c>
      <c r="L93" s="37">
        <v>91.491900553702123</v>
      </c>
      <c r="M93" s="37">
        <v>29.62</v>
      </c>
      <c r="N93" s="38">
        <v>13.468328786144243</v>
      </c>
      <c r="O93" s="39">
        <v>1364.5972109230554</v>
      </c>
      <c r="P93" s="38">
        <v>45.486573697435183</v>
      </c>
    </row>
    <row r="94" spans="1:16">
      <c r="A94" s="35" t="s">
        <v>211</v>
      </c>
      <c r="B94" s="35" t="s">
        <v>208</v>
      </c>
      <c r="C94" s="36">
        <v>15338755000</v>
      </c>
      <c r="D94" s="36">
        <v>460000000</v>
      </c>
      <c r="E94" s="37">
        <v>3.3865371871584675</v>
      </c>
      <c r="F94" s="37">
        <v>9.9486991397134766E-2</v>
      </c>
      <c r="G94" s="36">
        <v>175.77502699999999</v>
      </c>
      <c r="H94" s="37">
        <v>67.2</v>
      </c>
      <c r="I94" s="37">
        <v>-0.11898108805820584</v>
      </c>
      <c r="J94" s="36">
        <v>167767000</v>
      </c>
      <c r="K94" s="37">
        <v>202.90045122103871</v>
      </c>
      <c r="L94" s="37">
        <v>86.956521739130437</v>
      </c>
      <c r="M94" s="37">
        <v>38.21</v>
      </c>
      <c r="N94" s="38">
        <v>44.753513851165764</v>
      </c>
      <c r="O94" s="39">
        <v>1334.5950271313466</v>
      </c>
      <c r="P94" s="38">
        <v>44.486500904378218</v>
      </c>
    </row>
    <row r="95" spans="1:16">
      <c r="A95" s="35" t="s">
        <v>215</v>
      </c>
      <c r="B95" s="35" t="s">
        <v>208</v>
      </c>
      <c r="C95" s="36">
        <v>3274896343</v>
      </c>
      <c r="D95" s="36">
        <v>500000000</v>
      </c>
      <c r="E95" s="37">
        <v>11.790299501609303</v>
      </c>
      <c r="F95" s="37">
        <v>1.3100332779565891</v>
      </c>
      <c r="G95" s="36">
        <v>189.86396500000001</v>
      </c>
      <c r="H95" s="37">
        <v>17.87</v>
      </c>
      <c r="I95" s="37">
        <v>0.37202294866888863</v>
      </c>
      <c r="J95" s="36">
        <v>223475323</v>
      </c>
      <c r="K95" s="37">
        <v>40.272902972826223</v>
      </c>
      <c r="L95" s="37">
        <v>80</v>
      </c>
      <c r="M95" s="37">
        <v>37.97</v>
      </c>
      <c r="N95" s="38">
        <v>70.159724080812026</v>
      </c>
      <c r="O95" s="39">
        <v>1079.5981739233607</v>
      </c>
      <c r="P95" s="38">
        <v>35.986605797445357</v>
      </c>
    </row>
    <row r="96" spans="1:16">
      <c r="A96" s="35" t="s">
        <v>702</v>
      </c>
      <c r="B96" s="35" t="s">
        <v>208</v>
      </c>
      <c r="C96" s="36">
        <v>18418307434</v>
      </c>
      <c r="D96" s="36">
        <v>540000000</v>
      </c>
      <c r="E96" s="37">
        <v>10.860345728245914</v>
      </c>
      <c r="F96" s="37">
        <v>0.62849222964386076</v>
      </c>
      <c r="G96" s="36">
        <v>109.977541</v>
      </c>
      <c r="H96" s="37">
        <v>33.5</v>
      </c>
      <c r="I96" s="37">
        <v>-0.83354000983631227</v>
      </c>
      <c r="J96" s="36">
        <v>45967799</v>
      </c>
      <c r="K96" s="37">
        <v>375.91532281108346</v>
      </c>
      <c r="L96" s="37">
        <v>74.074074074074076</v>
      </c>
      <c r="M96" s="37">
        <v>20.36</v>
      </c>
      <c r="N96" s="38">
        <v>50.05341483616828</v>
      </c>
      <c r="O96" s="39">
        <v>461.37702480376475</v>
      </c>
      <c r="P96" s="38">
        <v>15.379234160125492</v>
      </c>
    </row>
    <row r="97" spans="1:16">
      <c r="A97" s="35" t="s">
        <v>216</v>
      </c>
      <c r="B97" s="35" t="s">
        <v>208</v>
      </c>
      <c r="C97" s="36">
        <v>15688842293</v>
      </c>
      <c r="D97" s="36">
        <v>540000000</v>
      </c>
      <c r="E97" s="37">
        <v>11.30357941858728</v>
      </c>
      <c r="F97" s="37">
        <v>0.9514797490393333</v>
      </c>
      <c r="G97" s="36">
        <v>160.71315899999999</v>
      </c>
      <c r="H97" s="37">
        <v>22.02</v>
      </c>
      <c r="I97" s="37">
        <v>-0.51558230202585875</v>
      </c>
      <c r="J97" s="36">
        <v>164148082</v>
      </c>
      <c r="K97" s="37">
        <v>72.3736753744098</v>
      </c>
      <c r="L97" s="37">
        <v>74.074074074074076</v>
      </c>
      <c r="M97" s="37">
        <v>29.76</v>
      </c>
      <c r="N97" s="38">
        <v>29.454461619168644</v>
      </c>
      <c r="O97" s="39">
        <v>217.06278035529772</v>
      </c>
      <c r="P97" s="38">
        <v>7.2354260118432574</v>
      </c>
    </row>
    <row r="98" spans="1:16">
      <c r="A98" s="35" t="s">
        <v>631</v>
      </c>
      <c r="B98" s="35" t="s">
        <v>208</v>
      </c>
      <c r="C98" s="36">
        <v>3343455014</v>
      </c>
      <c r="D98" s="36">
        <v>577000000</v>
      </c>
      <c r="E98" s="37">
        <v>2.0585099643083136</v>
      </c>
      <c r="F98" s="37">
        <v>1.9180689553943399E-2</v>
      </c>
      <c r="G98" s="36">
        <v>115.48181</v>
      </c>
      <c r="H98" s="37">
        <v>168.3</v>
      </c>
      <c r="I98" s="37">
        <v>18.962836407783072</v>
      </c>
      <c r="J98" s="36">
        <v>-69780713</v>
      </c>
      <c r="K98" s="37">
        <v>-1537.989444160595</v>
      </c>
      <c r="L98" s="37">
        <v>69.324090121317155</v>
      </c>
      <c r="M98" s="37">
        <v>20.010000000000002</v>
      </c>
      <c r="N98" s="38">
        <v>54.971075240939129</v>
      </c>
      <c r="O98" s="39">
        <v>2939.4618033019351</v>
      </c>
      <c r="P98" s="38">
        <v>97.982060110064509</v>
      </c>
    </row>
    <row r="99" spans="1:16">
      <c r="A99" s="35" t="s">
        <v>217</v>
      </c>
      <c r="B99" s="35" t="s">
        <v>208</v>
      </c>
      <c r="C99" s="36">
        <v>41071171048</v>
      </c>
      <c r="D99" s="36">
        <v>705000000</v>
      </c>
      <c r="E99" s="37">
        <v>12.022703119526568</v>
      </c>
      <c r="F99" s="37">
        <v>0.65590306162174405</v>
      </c>
      <c r="G99" s="36">
        <v>129.924835</v>
      </c>
      <c r="H99" s="37">
        <v>25.62</v>
      </c>
      <c r="I99" s="37">
        <v>0.34548059626285621</v>
      </c>
      <c r="J99" s="36">
        <v>301575390</v>
      </c>
      <c r="K99" s="37">
        <v>60.780821671158243</v>
      </c>
      <c r="L99" s="37">
        <v>56.737588652482266</v>
      </c>
      <c r="M99" s="37">
        <v>18.420000000000002</v>
      </c>
      <c r="N99" s="38">
        <v>45.062376056892298</v>
      </c>
      <c r="O99" s="39">
        <v>1472.2720734961122</v>
      </c>
      <c r="P99" s="38">
        <v>49.07573578320374</v>
      </c>
    </row>
    <row r="100" spans="1:16">
      <c r="A100" s="35" t="s">
        <v>34</v>
      </c>
      <c r="B100" s="35" t="s">
        <v>208</v>
      </c>
      <c r="C100" s="36">
        <v>14552864000</v>
      </c>
      <c r="D100" s="36">
        <v>729164000</v>
      </c>
      <c r="E100" s="37">
        <v>21.57465797960208</v>
      </c>
      <c r="F100" s="37">
        <v>2.9588210580338687</v>
      </c>
      <c r="G100" s="36">
        <v>184.162025</v>
      </c>
      <c r="H100" s="37">
        <v>10.07</v>
      </c>
      <c r="I100" s="37">
        <v>-8.9887817474275877E-2</v>
      </c>
      <c r="J100" s="36">
        <v>389489000</v>
      </c>
      <c r="K100" s="37">
        <v>18.721042186043764</v>
      </c>
      <c r="L100" s="37">
        <v>54.857343478284719</v>
      </c>
      <c r="M100" s="37">
        <v>25.25</v>
      </c>
      <c r="N100" s="38">
        <v>65.824283227917107</v>
      </c>
      <c r="O100" s="39">
        <v>396.63049091033258</v>
      </c>
      <c r="P100" s="38">
        <v>13.221016363677753</v>
      </c>
    </row>
    <row r="101" spans="1:16">
      <c r="A101" s="35" t="s">
        <v>214</v>
      </c>
      <c r="B101" s="35" t="s">
        <v>208</v>
      </c>
      <c r="C101" s="36">
        <v>2238803365</v>
      </c>
      <c r="D101" s="36">
        <v>771000000</v>
      </c>
      <c r="E101" s="37">
        <v>47.095746594742039</v>
      </c>
      <c r="F101" s="37">
        <v>30.541988712543475</v>
      </c>
      <c r="G101" s="36">
        <v>377.50861900000001</v>
      </c>
      <c r="H101" s="37">
        <v>2.25</v>
      </c>
      <c r="I101" s="37">
        <v>-3.9489634419191066E-2</v>
      </c>
      <c r="J101" s="36">
        <v>32206309</v>
      </c>
      <c r="K101" s="37">
        <v>47.878817780702533</v>
      </c>
      <c r="L101" s="37">
        <v>51.880674448767834</v>
      </c>
      <c r="M101" s="37">
        <v>48.96</v>
      </c>
      <c r="N101" s="38">
        <v>70.207991156954805</v>
      </c>
      <c r="O101" s="39">
        <v>497.51750164326847</v>
      </c>
      <c r="P101" s="38">
        <v>16.583916721442282</v>
      </c>
    </row>
    <row r="102" spans="1:16">
      <c r="A102" s="35" t="s">
        <v>129</v>
      </c>
      <c r="B102" s="35" t="s">
        <v>208</v>
      </c>
      <c r="C102" s="36">
        <v>7703042931</v>
      </c>
      <c r="D102" s="36">
        <v>825000000</v>
      </c>
      <c r="E102" s="37">
        <v>21.601606273840918</v>
      </c>
      <c r="F102" s="37">
        <v>5.2367530360826464</v>
      </c>
      <c r="G102" s="36">
        <v>371.10216800000001</v>
      </c>
      <c r="H102" s="37">
        <v>4.99</v>
      </c>
      <c r="I102" s="37">
        <v>-0.19900954042601615</v>
      </c>
      <c r="J102" s="36">
        <v>1636745004</v>
      </c>
      <c r="K102" s="37">
        <v>2.5202459698480926</v>
      </c>
      <c r="L102" s="37">
        <v>48.484848484848484</v>
      </c>
      <c r="M102" s="37">
        <v>44.98</v>
      </c>
      <c r="N102" s="38">
        <v>45.079154068160797</v>
      </c>
      <c r="O102" s="39">
        <v>159.85756164234016</v>
      </c>
      <c r="P102" s="38">
        <v>5.3285853880780056</v>
      </c>
    </row>
    <row r="103" spans="1:16">
      <c r="A103" s="35" t="s">
        <v>298</v>
      </c>
      <c r="B103" s="35" t="s">
        <v>208</v>
      </c>
      <c r="C103" s="36">
        <v>4913859307</v>
      </c>
      <c r="D103" s="36">
        <v>1000000000</v>
      </c>
      <c r="E103" s="37">
        <v>15.435957754870817</v>
      </c>
      <c r="F103" s="37">
        <v>5.1453192516236053</v>
      </c>
      <c r="G103" s="36">
        <v>669.65183400000001</v>
      </c>
      <c r="H103" s="37">
        <v>3.87</v>
      </c>
      <c r="I103" s="37">
        <v>7.9994567248369286E-2</v>
      </c>
      <c r="J103" s="36">
        <v>-19394238</v>
      </c>
      <c r="K103" s="37">
        <v>-154.68511833256866</v>
      </c>
      <c r="L103" s="37">
        <v>40</v>
      </c>
      <c r="M103" s="37">
        <v>66.959999999999994</v>
      </c>
      <c r="N103" s="38">
        <v>47.741842057173251</v>
      </c>
      <c r="O103" s="39">
        <v>2136.1426202459375</v>
      </c>
      <c r="P103" s="38">
        <v>71.204754008197909</v>
      </c>
    </row>
    <row r="104" spans="1:16">
      <c r="A104" s="35" t="s">
        <v>459</v>
      </c>
      <c r="B104" s="35" t="s">
        <v>208</v>
      </c>
      <c r="C104" s="36">
        <v>16106307516</v>
      </c>
      <c r="D104" s="36">
        <v>1078290009</v>
      </c>
      <c r="E104" s="37">
        <v>4.4306832796530786</v>
      </c>
      <c r="F104" s="37">
        <v>0.12451486016361386</v>
      </c>
      <c r="G104" s="36">
        <v>287.17617999999999</v>
      </c>
      <c r="H104" s="37">
        <v>31.44</v>
      </c>
      <c r="I104" s="37">
        <v>-1.2925158085023867</v>
      </c>
      <c r="J104" s="36">
        <v>737659411</v>
      </c>
      <c r="K104" s="37">
        <v>48.238482104853126</v>
      </c>
      <c r="L104" s="37">
        <v>37.095771699763567</v>
      </c>
      <c r="M104" s="37">
        <v>26.63</v>
      </c>
      <c r="N104" s="38">
        <v>55.741824471158907</v>
      </c>
      <c r="O104" s="39">
        <v>805.53055784945695</v>
      </c>
      <c r="P104" s="38">
        <v>26.851018594981898</v>
      </c>
    </row>
    <row r="105" spans="1:16">
      <c r="A105" s="35" t="s">
        <v>474</v>
      </c>
      <c r="B105" s="35" t="s">
        <v>208</v>
      </c>
      <c r="C105" s="36">
        <v>5706930368</v>
      </c>
      <c r="D105" s="36">
        <v>1122000000</v>
      </c>
      <c r="E105" s="37">
        <v>13.594219787772968</v>
      </c>
      <c r="F105" s="37">
        <v>1.5145075521137441</v>
      </c>
      <c r="G105" s="36">
        <v>381.16404999999997</v>
      </c>
      <c r="H105" s="37">
        <v>7.72</v>
      </c>
      <c r="I105" s="37">
        <v>-0.83425766487462205</v>
      </c>
      <c r="J105" s="36">
        <v>245113454</v>
      </c>
      <c r="K105" s="37">
        <v>36.619776897273049</v>
      </c>
      <c r="L105" s="37">
        <v>35.650623885918002</v>
      </c>
      <c r="M105" s="37">
        <v>33.97</v>
      </c>
      <c r="N105" s="38">
        <v>47.927232402258987</v>
      </c>
      <c r="O105" s="39">
        <v>231.6652950605328</v>
      </c>
      <c r="P105" s="38">
        <v>7.72217650201776</v>
      </c>
    </row>
    <row r="106" spans="1:16">
      <c r="A106" s="35" t="s">
        <v>218</v>
      </c>
      <c r="B106" s="35" t="s">
        <v>208</v>
      </c>
      <c r="C106" s="36">
        <v>100728570000</v>
      </c>
      <c r="D106" s="36">
        <v>1181069000</v>
      </c>
      <c r="E106" s="37">
        <v>1.4900864378597924</v>
      </c>
      <c r="F106" s="37">
        <v>1.1164974819233189E-2</v>
      </c>
      <c r="G106" s="36">
        <v>236.099774</v>
      </c>
      <c r="H106" s="37">
        <v>113.7</v>
      </c>
      <c r="I106" s="37">
        <v>1.3256348940548435</v>
      </c>
      <c r="J106" s="36">
        <v>1079652000</v>
      </c>
      <c r="K106" s="37">
        <v>123.61464342213972</v>
      </c>
      <c r="L106" s="37">
        <v>33.867623314133212</v>
      </c>
      <c r="M106" s="37">
        <v>19.989999999999998</v>
      </c>
      <c r="N106" s="38">
        <v>61.968624806499939</v>
      </c>
      <c r="O106" s="39">
        <v>2066.0042634662113</v>
      </c>
      <c r="P106" s="38">
        <v>68.866808782207045</v>
      </c>
    </row>
    <row r="107" spans="1:16">
      <c r="A107" s="35" t="s">
        <v>454</v>
      </c>
      <c r="B107" s="35" t="s">
        <v>208</v>
      </c>
      <c r="C107" s="36">
        <v>62308804000</v>
      </c>
      <c r="D107" s="36">
        <v>1196962000</v>
      </c>
      <c r="E107" s="37">
        <v>5.9888431480337054</v>
      </c>
      <c r="F107" s="37">
        <v>0.22742588577786191</v>
      </c>
      <c r="G107" s="36">
        <v>294.01063399999998</v>
      </c>
      <c r="H107" s="37">
        <v>22.72</v>
      </c>
      <c r="I107" s="37">
        <v>-0.34213723793113715</v>
      </c>
      <c r="J107" s="36">
        <v>485076000</v>
      </c>
      <c r="K107" s="37">
        <v>54.286676726945878</v>
      </c>
      <c r="L107" s="37">
        <v>33.41793640900881</v>
      </c>
      <c r="M107" s="37">
        <v>24.56</v>
      </c>
      <c r="N107" s="38">
        <v>23.563854855396485</v>
      </c>
      <c r="O107" s="39">
        <v>873.50856178721256</v>
      </c>
      <c r="P107" s="38">
        <v>29.116952059573752</v>
      </c>
    </row>
    <row r="108" spans="1:16">
      <c r="A108" s="35" t="s">
        <v>219</v>
      </c>
      <c r="B108" s="35" t="s">
        <v>208</v>
      </c>
      <c r="C108" s="36">
        <v>64142566183</v>
      </c>
      <c r="D108" s="36">
        <v>1226338236</v>
      </c>
      <c r="E108" s="37">
        <v>2.1499854143126855</v>
      </c>
      <c r="F108" s="37">
        <v>2.1644134568376494E-2</v>
      </c>
      <c r="G108" s="36">
        <v>238.53873200000001</v>
      </c>
      <c r="H108" s="37">
        <v>78</v>
      </c>
      <c r="I108" s="37">
        <v>-3.1890712960245935</v>
      </c>
      <c r="J108" s="36">
        <v>795959146</v>
      </c>
      <c r="K108" s="37">
        <v>124.79710499614009</v>
      </c>
      <c r="L108" s="37">
        <v>32.617428720537752</v>
      </c>
      <c r="M108" s="37">
        <v>19.45</v>
      </c>
      <c r="N108" s="38">
        <v>49.584664049256041</v>
      </c>
      <c r="O108" s="39">
        <v>900.78413901513295</v>
      </c>
      <c r="P108" s="38">
        <v>30.026137967171099</v>
      </c>
    </row>
    <row r="109" spans="1:16">
      <c r="A109" s="35" t="s">
        <v>220</v>
      </c>
      <c r="B109" s="35" t="s">
        <v>208</v>
      </c>
      <c r="C109" s="36">
        <v>15672179161</v>
      </c>
      <c r="D109" s="36">
        <v>1400000000</v>
      </c>
      <c r="E109" s="37">
        <v>5.0335352997426233</v>
      </c>
      <c r="F109" s="37">
        <v>0.51362605099414527</v>
      </c>
      <c r="G109" s="36">
        <v>1087.1196239999999</v>
      </c>
      <c r="H109" s="37">
        <v>7.31</v>
      </c>
      <c r="I109" s="37">
        <v>-0.1642557008595853</v>
      </c>
      <c r="J109" s="36">
        <v>-1252485525</v>
      </c>
      <c r="K109" s="37">
        <v>-7.8244417235879835</v>
      </c>
      <c r="L109" s="37">
        <v>28.571428571428573</v>
      </c>
      <c r="M109" s="37">
        <v>77.650000000000006</v>
      </c>
      <c r="N109" s="38">
        <v>13.407811117927388</v>
      </c>
      <c r="O109" s="39">
        <v>1286.7197531477234</v>
      </c>
      <c r="P109" s="38">
        <v>42.890658438257447</v>
      </c>
    </row>
    <row r="110" spans="1:16">
      <c r="A110" s="35" t="s">
        <v>212</v>
      </c>
      <c r="B110" s="35" t="s">
        <v>208</v>
      </c>
      <c r="C110" s="36">
        <v>5062845915</v>
      </c>
      <c r="D110" s="36">
        <v>1817640000</v>
      </c>
      <c r="E110" s="37">
        <v>6.6954356682093135</v>
      </c>
      <c r="F110" s="37">
        <v>0.36835873265384311</v>
      </c>
      <c r="G110" s="36">
        <v>663.82721200000003</v>
      </c>
      <c r="H110" s="37">
        <v>9</v>
      </c>
      <c r="I110" s="37">
        <v>-0.33701101863509741</v>
      </c>
      <c r="J110" s="36">
        <v>54761750</v>
      </c>
      <c r="K110" s="37">
        <v>331.91780759380407</v>
      </c>
      <c r="L110" s="37">
        <v>22.006557954270374</v>
      </c>
      <c r="M110" s="37">
        <v>36.520000000000003</v>
      </c>
      <c r="N110" s="38">
        <v>82.379562067151525</v>
      </c>
      <c r="O110" s="39">
        <v>801.66349680328847</v>
      </c>
      <c r="P110" s="38">
        <v>26.722116560109615</v>
      </c>
    </row>
    <row r="111" spans="1:16">
      <c r="A111" s="35" t="s">
        <v>210</v>
      </c>
      <c r="B111" s="35" t="s">
        <v>208</v>
      </c>
      <c r="C111" s="36">
        <v>12047691662</v>
      </c>
      <c r="D111" s="36">
        <v>1820000000</v>
      </c>
      <c r="E111" s="37">
        <v>14.740338761875813</v>
      </c>
      <c r="F111" s="37">
        <v>2.6996957439332991</v>
      </c>
      <c r="G111" s="36">
        <v>817.38648999999998</v>
      </c>
      <c r="H111" s="37">
        <v>3.32</v>
      </c>
      <c r="I111" s="37">
        <v>-6.5403151240297488E-3</v>
      </c>
      <c r="J111" s="36">
        <v>1689358773</v>
      </c>
      <c r="K111" s="37">
        <v>3.2319955282820199</v>
      </c>
      <c r="L111" s="37">
        <v>21.978021978021978</v>
      </c>
      <c r="M111" s="37">
        <v>44.91</v>
      </c>
      <c r="N111" s="38">
        <v>44.723995564110723</v>
      </c>
      <c r="O111" s="39">
        <v>477.22938917601272</v>
      </c>
      <c r="P111" s="38">
        <v>15.907646305867091</v>
      </c>
    </row>
    <row r="112" spans="1:16">
      <c r="A112" s="35" t="s">
        <v>532</v>
      </c>
      <c r="B112" s="35" t="s">
        <v>208</v>
      </c>
      <c r="C112" s="36">
        <v>38509619000</v>
      </c>
      <c r="D112" s="36">
        <v>1845000000</v>
      </c>
      <c r="E112" s="37">
        <v>25.995463791568373</v>
      </c>
      <c r="F112" s="37">
        <v>3.5224205679631941</v>
      </c>
      <c r="G112" s="36">
        <v>808.153325</v>
      </c>
      <c r="H112" s="37">
        <v>4.17</v>
      </c>
      <c r="I112" s="37">
        <v>-0.12381820309997593</v>
      </c>
      <c r="J112" s="36">
        <v>-217866000</v>
      </c>
      <c r="K112" s="37">
        <v>-33.874032662278651</v>
      </c>
      <c r="L112" s="37">
        <v>21.680216802168022</v>
      </c>
      <c r="M112" s="37">
        <v>20</v>
      </c>
      <c r="N112" s="38">
        <v>31.773293874321489</v>
      </c>
      <c r="O112" s="39">
        <v>83.854759792999531</v>
      </c>
      <c r="P112" s="38">
        <v>2.7951586597666509</v>
      </c>
    </row>
    <row r="113" spans="1:16">
      <c r="A113" s="35" t="s">
        <v>531</v>
      </c>
      <c r="B113" s="35" t="s">
        <v>208</v>
      </c>
      <c r="C113" s="36">
        <v>83859863477</v>
      </c>
      <c r="D113" s="36">
        <v>2440108000</v>
      </c>
      <c r="E113" s="37">
        <v>10.984690351205124</v>
      </c>
      <c r="F113" s="37">
        <v>0.28135768865571537</v>
      </c>
      <c r="G113" s="36">
        <v>260.87328100000002</v>
      </c>
      <c r="H113" s="37">
        <v>13.96</v>
      </c>
      <c r="I113" s="37">
        <v>-0.3650319655506955</v>
      </c>
      <c r="J113" s="36">
        <v>-2588694314</v>
      </c>
      <c r="K113" s="37">
        <v>-15.081629294296043</v>
      </c>
      <c r="L113" s="37">
        <v>16.392717043671837</v>
      </c>
      <c r="M113" s="37">
        <v>10.69</v>
      </c>
      <c r="N113" s="38">
        <v>38.978784400761242</v>
      </c>
      <c r="O113" s="39">
        <v>1388.4435838399502</v>
      </c>
      <c r="P113" s="38">
        <v>46.281452794665007</v>
      </c>
    </row>
    <row r="114" spans="1:16">
      <c r="A114" s="35" t="s">
        <v>484</v>
      </c>
      <c r="B114" s="35" t="s">
        <v>208</v>
      </c>
      <c r="C114" s="36">
        <v>18078434358</v>
      </c>
      <c r="D114" s="36">
        <v>2443750000</v>
      </c>
      <c r="E114" s="37">
        <v>7.012789910899019</v>
      </c>
      <c r="F114" s="37">
        <v>0.4099548358581816</v>
      </c>
      <c r="G114" s="36">
        <v>846.39887099999999</v>
      </c>
      <c r="H114" s="37">
        <v>6.74</v>
      </c>
      <c r="I114" s="37">
        <v>-0.48257564342642656</v>
      </c>
      <c r="J114" s="36">
        <v>-565215489</v>
      </c>
      <c r="K114" s="37">
        <v>-30.265005706522668</v>
      </c>
      <c r="L114" s="37">
        <v>16.368286445012789</v>
      </c>
      <c r="M114" s="37">
        <v>34.630000000000003</v>
      </c>
      <c r="N114" s="38">
        <v>10.091855288331461</v>
      </c>
      <c r="O114" s="39">
        <v>18.350211297651605</v>
      </c>
      <c r="P114" s="38">
        <v>0.6116737099217201</v>
      </c>
    </row>
    <row r="115" spans="1:16">
      <c r="A115" s="35" t="s">
        <v>446</v>
      </c>
      <c r="B115" s="35" t="s">
        <v>208</v>
      </c>
      <c r="C115" s="36">
        <v>54701388025</v>
      </c>
      <c r="D115" s="36">
        <v>2600000000</v>
      </c>
      <c r="E115" s="37">
        <v>2.6589490493246748</v>
      </c>
      <c r="F115" s="37">
        <v>2.6912439770492659E-2</v>
      </c>
      <c r="G115" s="36">
        <v>387.97063400000002</v>
      </c>
      <c r="H115" s="37">
        <v>38.78</v>
      </c>
      <c r="I115" s="37">
        <v>1.2336840495352135</v>
      </c>
      <c r="J115" s="36">
        <v>3203485026</v>
      </c>
      <c r="K115" s="37">
        <v>30.841411524674939</v>
      </c>
      <c r="L115" s="37">
        <v>15.384615384615385</v>
      </c>
      <c r="M115" s="37">
        <v>14.92</v>
      </c>
      <c r="N115" s="38">
        <v>65.787100536891458</v>
      </c>
      <c r="O115" s="39">
        <v>2941.3436358913282</v>
      </c>
      <c r="P115" s="38">
        <v>98.044787863044277</v>
      </c>
    </row>
    <row r="116" spans="1:16">
      <c r="A116" s="35" t="s">
        <v>299</v>
      </c>
      <c r="B116" s="35" t="s">
        <v>208</v>
      </c>
      <c r="C116" s="36">
        <v>15218561138</v>
      </c>
      <c r="D116" s="36">
        <v>2950000000</v>
      </c>
      <c r="E116" s="37">
        <v>3.2531338251421049</v>
      </c>
      <c r="F116" s="37">
        <v>3.5572813834249373E-2</v>
      </c>
      <c r="G116" s="36">
        <v>371.95620600000001</v>
      </c>
      <c r="H116" s="37">
        <v>33.08</v>
      </c>
      <c r="I116" s="37">
        <v>-0.94586631534051679</v>
      </c>
      <c r="J116" s="36">
        <v>1787902943</v>
      </c>
      <c r="K116" s="37">
        <v>51.149308947694934</v>
      </c>
      <c r="L116" s="37">
        <v>13.559322033898304</v>
      </c>
      <c r="M116" s="37">
        <v>12.6</v>
      </c>
      <c r="N116" s="38">
        <v>45.204108315085591</v>
      </c>
      <c r="O116" s="39">
        <v>149.3019068757543</v>
      </c>
      <c r="P116" s="38">
        <v>4.9767302291918103</v>
      </c>
    </row>
    <row r="117" spans="1:16">
      <c r="A117" s="35" t="s">
        <v>486</v>
      </c>
      <c r="B117" s="35" t="s">
        <v>208</v>
      </c>
      <c r="C117" s="36">
        <v>59206007042</v>
      </c>
      <c r="D117" s="36">
        <v>9000000000</v>
      </c>
      <c r="E117" s="37">
        <v>2.1226183558728873</v>
      </c>
      <c r="F117" s="37">
        <v>2.3584648398587635E-2</v>
      </c>
      <c r="G117" s="36">
        <v>1822.556022</v>
      </c>
      <c r="H117" s="37">
        <v>10.34</v>
      </c>
      <c r="I117" s="37">
        <v>0.29898102513635294</v>
      </c>
      <c r="J117" s="36">
        <v>2366280534</v>
      </c>
      <c r="K117" s="37">
        <v>38.034374499063517</v>
      </c>
      <c r="L117" s="37">
        <v>4.4444444444444446</v>
      </c>
      <c r="M117" s="37">
        <v>20.25</v>
      </c>
      <c r="N117" s="38">
        <v>37.21620478004462</v>
      </c>
      <c r="O117" s="39">
        <v>2841.3199842187096</v>
      </c>
      <c r="P117" s="38">
        <v>94.710666140623658</v>
      </c>
    </row>
    <row r="118" spans="1:16">
      <c r="A118" s="35" t="s">
        <v>213</v>
      </c>
      <c r="B118" s="35" t="s">
        <v>208</v>
      </c>
      <c r="C118" s="36">
        <v>31307114865</v>
      </c>
      <c r="D118" s="36">
        <v>10000000000</v>
      </c>
      <c r="E118" s="37">
        <v>4.2269535922765096</v>
      </c>
      <c r="F118" s="37">
        <v>0.42269535922765095</v>
      </c>
      <c r="G118" s="36">
        <v>7062.483639</v>
      </c>
      <c r="H118" s="37">
        <v>1.34</v>
      </c>
      <c r="I118" s="37">
        <v>1.8107619662237173E-2</v>
      </c>
      <c r="J118" s="36">
        <v>-953190221</v>
      </c>
      <c r="K118" s="37">
        <v>-10.4910853885061</v>
      </c>
      <c r="L118" s="37">
        <v>4</v>
      </c>
      <c r="M118" s="37">
        <v>70.62</v>
      </c>
      <c r="N118" s="38">
        <v>6.3036302502844075</v>
      </c>
      <c r="O118" s="39">
        <v>2113.2846391154708</v>
      </c>
      <c r="P118" s="38">
        <v>70.44282130384903</v>
      </c>
    </row>
    <row r="119" spans="1:16">
      <c r="A119" s="70" t="s">
        <v>740</v>
      </c>
      <c r="B119" s="70" t="s">
        <v>699</v>
      </c>
      <c r="C119" s="71">
        <v>1018312000</v>
      </c>
      <c r="D119" s="71">
        <v>100000000</v>
      </c>
      <c r="E119" s="72">
        <v>178.92672592719831</v>
      </c>
      <c r="F119" s="72">
        <v>173.88408756179047</v>
      </c>
      <c r="G119" s="71">
        <v>51.044795000000001</v>
      </c>
      <c r="H119" s="72">
        <v>4.38</v>
      </c>
      <c r="I119" s="72">
        <v>-0.42375832834643651</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9.752828222656289</v>
      </c>
      <c r="F120" s="72">
        <v>0.82932212777689529</v>
      </c>
      <c r="G120" s="71">
        <v>153.859475</v>
      </c>
      <c r="H120" s="72">
        <v>26.66</v>
      </c>
      <c r="I120" s="72">
        <v>-2.6523678949547289</v>
      </c>
      <c r="J120" s="71">
        <v>378885188</v>
      </c>
      <c r="K120" s="72">
        <v>31.038426342494024</v>
      </c>
      <c r="L120" s="72">
        <v>133.33333333333334</v>
      </c>
      <c r="M120" s="72">
        <v>51.28</v>
      </c>
      <c r="N120" s="73">
        <v>0</v>
      </c>
      <c r="O120" s="74">
        <v>838.42562199734232</v>
      </c>
      <c r="P120" s="73">
        <v>27.947520733244744</v>
      </c>
    </row>
    <row r="121" spans="1:16">
      <c r="A121" s="70" t="s">
        <v>701</v>
      </c>
      <c r="B121" s="70" t="s">
        <v>699</v>
      </c>
      <c r="C121" s="71">
        <v>13307866000</v>
      </c>
      <c r="D121" s="71">
        <v>333333333</v>
      </c>
      <c r="E121" s="72">
        <v>0.21556137592826116</v>
      </c>
      <c r="F121" s="72">
        <v>1.9419943796740769E-4</v>
      </c>
      <c r="G121" s="71">
        <v>84.532953000000006</v>
      </c>
      <c r="H121" s="72">
        <v>2196</v>
      </c>
      <c r="I121" s="72">
        <v>-8.1737906885909979</v>
      </c>
      <c r="J121" s="71">
        <v>1179195000</v>
      </c>
      <c r="K121" s="72">
        <v>941.32013694935949</v>
      </c>
      <c r="L121" s="72">
        <v>120.00000012</v>
      </c>
      <c r="M121" s="72">
        <v>25.35</v>
      </c>
      <c r="N121" s="73">
        <v>0</v>
      </c>
      <c r="O121" s="74">
        <v>1359.6426819509561</v>
      </c>
      <c r="P121" s="73">
        <v>45.32142273169854</v>
      </c>
    </row>
    <row r="122" spans="1:16">
      <c r="A122" s="70" t="s">
        <v>709</v>
      </c>
      <c r="B122" s="70" t="s">
        <v>699</v>
      </c>
      <c r="C122" s="71">
        <v>5985751000</v>
      </c>
      <c r="D122" s="71">
        <v>397500000</v>
      </c>
      <c r="E122" s="72">
        <v>45.014784768446319</v>
      </c>
      <c r="F122" s="72">
        <v>3.7349848798100198</v>
      </c>
      <c r="G122" s="71">
        <v>33.254894999999998</v>
      </c>
      <c r="H122" s="72">
        <v>26.74</v>
      </c>
      <c r="I122" s="72">
        <v>-9.269339925364406E-2</v>
      </c>
      <c r="J122" s="71">
        <v>682431000</v>
      </c>
      <c r="K122" s="72">
        <v>17.660686574906475</v>
      </c>
      <c r="L122" s="72">
        <v>100.62893081761007</v>
      </c>
      <c r="M122" s="72">
        <v>8.36</v>
      </c>
      <c r="N122" s="73">
        <v>0</v>
      </c>
      <c r="O122" s="74">
        <v>522.77589546433057</v>
      </c>
      <c r="P122" s="73">
        <v>17.425863182144351</v>
      </c>
    </row>
    <row r="123" spans="1:16">
      <c r="A123" s="70" t="s">
        <v>722</v>
      </c>
      <c r="B123" s="70" t="s">
        <v>699</v>
      </c>
      <c r="C123" s="71">
        <v>13043459000</v>
      </c>
      <c r="D123" s="71">
        <v>695302645</v>
      </c>
      <c r="E123" s="72">
        <v>7.6251611609882985</v>
      </c>
      <c r="F123" s="72">
        <v>0.54290491846395883</v>
      </c>
      <c r="G123" s="71">
        <v>270.84692699999999</v>
      </c>
      <c r="H123" s="72">
        <v>19.37</v>
      </c>
      <c r="I123" s="72">
        <v>-0.13127266293641426</v>
      </c>
      <c r="J123" s="71">
        <v>804969000</v>
      </c>
      <c r="K123" s="72">
        <v>17.448017785778084</v>
      </c>
      <c r="L123" s="72">
        <v>57.528905272609741</v>
      </c>
      <c r="M123" s="72">
        <v>38.950000000000003</v>
      </c>
      <c r="N123" s="73">
        <v>0</v>
      </c>
      <c r="O123" s="74">
        <v>552.95227581996846</v>
      </c>
      <c r="P123" s="73">
        <v>18.431742527332283</v>
      </c>
    </row>
    <row r="124" spans="1:16">
      <c r="A124" s="70" t="s">
        <v>754</v>
      </c>
      <c r="B124" s="70" t="s">
        <v>699</v>
      </c>
      <c r="C124" s="71">
        <v>7376632000</v>
      </c>
      <c r="D124" s="71">
        <v>900000000</v>
      </c>
      <c r="E124" s="72">
        <v>16.380229685218669</v>
      </c>
      <c r="F124" s="72">
        <v>1.5091422227030282</v>
      </c>
      <c r="G124" s="71">
        <v>214.106866</v>
      </c>
      <c r="H124" s="72">
        <v>11.41</v>
      </c>
      <c r="I124" s="72">
        <v>-1.4431605485301091E-2</v>
      </c>
      <c r="J124" s="71">
        <v>461585000</v>
      </c>
      <c r="K124" s="72">
        <v>23.514628941581723</v>
      </c>
      <c r="L124" s="72">
        <v>44.444444444444443</v>
      </c>
      <c r="M124" s="72">
        <v>23.78</v>
      </c>
      <c r="N124" s="73">
        <v>0</v>
      </c>
      <c r="O124" s="74">
        <v>1295.5719912941313</v>
      </c>
      <c r="P124" s="73">
        <v>43.185733043137709</v>
      </c>
    </row>
    <row r="125" spans="1:16">
      <c r="A125" s="70" t="s">
        <v>751</v>
      </c>
      <c r="B125" s="70" t="s">
        <v>699</v>
      </c>
      <c r="C125" s="71">
        <v>2004187000</v>
      </c>
      <c r="D125" s="71">
        <v>1080000000</v>
      </c>
      <c r="E125" s="72">
        <v>39.963827940054905</v>
      </c>
      <c r="F125" s="72">
        <v>19.272679369239441</v>
      </c>
      <c r="G125" s="71">
        <v>610.40025600000001</v>
      </c>
      <c r="H125" s="72">
        <v>1.64</v>
      </c>
      <c r="I125" s="72">
        <v>-2.3013711194370678E-2</v>
      </c>
      <c r="J125" s="71">
        <v>112484000</v>
      </c>
      <c r="K125" s="72">
        <v>18.434621812880053</v>
      </c>
      <c r="L125" s="72">
        <v>37.037037037037038</v>
      </c>
      <c r="M125" s="72">
        <v>56.51</v>
      </c>
      <c r="N125" s="73">
        <v>0</v>
      </c>
      <c r="O125" s="74">
        <v>185.21726216438284</v>
      </c>
      <c r="P125" s="73">
        <v>6.1739087388127611</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66.761802234851331</v>
      </c>
      <c r="F127" s="72">
        <v>0.73324329747228256</v>
      </c>
      <c r="G127" s="71">
        <v>14.975438</v>
      </c>
      <c r="H127" s="72">
        <v>40.619999999999997</v>
      </c>
      <c r="I127" s="72">
        <v>-1.296741123633609</v>
      </c>
      <c r="J127" s="71">
        <v>562601000</v>
      </c>
      <c r="K127" s="72">
        <v>161.83760782508386</v>
      </c>
      <c r="L127" s="72">
        <v>16</v>
      </c>
      <c r="M127" s="72">
        <v>0.59</v>
      </c>
      <c r="N127" s="73">
        <v>0</v>
      </c>
      <c r="O127" s="74">
        <v>139.45746438704271</v>
      </c>
      <c r="P127" s="73">
        <v>4.648582146234757</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424.84038609971958</v>
      </c>
      <c r="P128" s="73">
        <v>14.161346203323985</v>
      </c>
    </row>
    <row r="129" spans="1:16">
      <c r="A129" s="80" t="s">
        <v>465</v>
      </c>
      <c r="B129" s="80" t="s">
        <v>618</v>
      </c>
      <c r="C129" s="81">
        <v>15819301983</v>
      </c>
      <c r="D129" s="81">
        <v>2070000000</v>
      </c>
      <c r="E129" s="82">
        <v>1.6869567754574295</v>
      </c>
      <c r="F129" s="82">
        <v>4.5706952551267327E-3</v>
      </c>
      <c r="G129" s="81">
        <v>515.12446699999998</v>
      </c>
      <c r="H129" s="82">
        <v>46.04</v>
      </c>
      <c r="I129" s="82">
        <v>1.4222563695581982</v>
      </c>
      <c r="J129" s="81">
        <v>3353158441</v>
      </c>
      <c r="K129" s="82">
        <v>110.06965715879812</v>
      </c>
      <c r="L129" s="82">
        <v>19.323671497584542</v>
      </c>
      <c r="M129" s="82">
        <v>24.88</v>
      </c>
      <c r="N129" s="83">
        <v>0</v>
      </c>
      <c r="O129" s="84">
        <v>1388.3490176880816</v>
      </c>
      <c r="P129" s="83">
        <v>46.278300589602722</v>
      </c>
    </row>
    <row r="130" spans="1:16">
      <c r="A130" s="90" t="s">
        <v>422</v>
      </c>
      <c r="B130" s="90" t="s">
        <v>404</v>
      </c>
      <c r="C130" s="91">
        <v>4679410564</v>
      </c>
      <c r="D130" s="91">
        <v>74000000</v>
      </c>
      <c r="E130" s="92">
        <v>73.473955136068255</v>
      </c>
      <c r="F130" s="92">
        <v>7.3547502638706961</v>
      </c>
      <c r="G130" s="91">
        <v>3.9758849999999999</v>
      </c>
      <c r="H130" s="92">
        <v>137</v>
      </c>
      <c r="I130" s="92">
        <v>2.5424158216732167</v>
      </c>
      <c r="J130" s="91">
        <v>-113857279</v>
      </c>
      <c r="K130" s="92">
        <v>-87.741425824869751</v>
      </c>
      <c r="L130" s="92">
        <v>540.54054054054052</v>
      </c>
      <c r="M130" s="92">
        <v>5.37</v>
      </c>
      <c r="N130" s="93">
        <v>14.442523569404742</v>
      </c>
      <c r="O130" s="94">
        <v>1484.2428587866652</v>
      </c>
      <c r="P130" s="93">
        <v>49.474761959555508</v>
      </c>
    </row>
    <row r="131" spans="1:16">
      <c r="A131" s="90" t="s">
        <v>533</v>
      </c>
      <c r="B131" s="90" t="s">
        <v>404</v>
      </c>
      <c r="C131" s="91">
        <v>149138524000</v>
      </c>
      <c r="D131" s="91">
        <v>331000000</v>
      </c>
      <c r="E131" s="92">
        <v>2.1902137809630933</v>
      </c>
      <c r="F131" s="92">
        <v>3.243607874182651E-2</v>
      </c>
      <c r="G131" s="91">
        <v>89.976471000000004</v>
      </c>
      <c r="H131" s="92">
        <v>203</v>
      </c>
      <c r="I131" s="92">
        <v>1.6811090895763814</v>
      </c>
      <c r="J131" s="91">
        <v>2799410000</v>
      </c>
      <c r="K131" s="92">
        <v>24.120796882200178</v>
      </c>
      <c r="L131" s="92">
        <v>120.84592145015105</v>
      </c>
      <c r="M131" s="92">
        <v>27.18</v>
      </c>
      <c r="N131" s="93">
        <v>32.093628650565343</v>
      </c>
      <c r="O131" s="94">
        <v>1607.5376308681193</v>
      </c>
      <c r="P131" s="93">
        <v>53.584587695603979</v>
      </c>
    </row>
    <row r="132" spans="1:16">
      <c r="A132" s="90" t="s">
        <v>403</v>
      </c>
      <c r="B132" s="90" t="s">
        <v>404</v>
      </c>
      <c r="C132" s="91">
        <v>2193688534</v>
      </c>
      <c r="D132" s="91">
        <v>1000000000</v>
      </c>
      <c r="E132" s="92">
        <v>33.988403156842885</v>
      </c>
      <c r="F132" s="92">
        <v>33.988403156842885</v>
      </c>
      <c r="G132" s="91">
        <v>749.65266799999995</v>
      </c>
      <c r="H132" s="92">
        <v>1.57</v>
      </c>
      <c r="I132" s="92">
        <v>-1.769220391407833E-2</v>
      </c>
      <c r="J132" s="91">
        <v>288393147</v>
      </c>
      <c r="K132" s="92">
        <v>3.4674887749673191</v>
      </c>
      <c r="L132" s="92">
        <v>40</v>
      </c>
      <c r="M132" s="92">
        <v>74.959999999999994</v>
      </c>
      <c r="N132" s="93">
        <v>62.088599450525059</v>
      </c>
      <c r="O132" s="94">
        <v>508.94252268286408</v>
      </c>
      <c r="P132" s="93">
        <v>16.964750756095469</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556.93369509347463</v>
      </c>
      <c r="P133" s="93">
        <v>18.564456503115821</v>
      </c>
    </row>
    <row r="134" spans="1:16">
      <c r="A134" s="70" t="s">
        <v>165</v>
      </c>
      <c r="B134" s="70" t="s">
        <v>221</v>
      </c>
      <c r="C134" s="71">
        <v>10580143341</v>
      </c>
      <c r="D134" s="71">
        <v>37264000</v>
      </c>
      <c r="E134" s="72">
        <v>48.107193816275448</v>
      </c>
      <c r="F134" s="72">
        <v>5.0232805006694736</v>
      </c>
      <c r="G134" s="71">
        <v>3.3655849999999998</v>
      </c>
      <c r="H134" s="72">
        <v>247.1</v>
      </c>
      <c r="I134" s="72">
        <v>1.6216482550427145</v>
      </c>
      <c r="J134" s="71">
        <v>25223013</v>
      </c>
      <c r="K134" s="72">
        <v>379.68691527851968</v>
      </c>
      <c r="L134" s="72">
        <v>1073.4220695577501</v>
      </c>
      <c r="M134" s="72">
        <v>9.0299999999999994</v>
      </c>
      <c r="N134" s="73">
        <v>19.320531940060764</v>
      </c>
      <c r="O134" s="74">
        <v>1159.0940080452865</v>
      </c>
      <c r="P134" s="73">
        <v>38.636466934842886</v>
      </c>
    </row>
    <row r="135" spans="1:16">
      <c r="A135" s="70" t="s">
        <v>302</v>
      </c>
      <c r="B135" s="70" t="s">
        <v>221</v>
      </c>
      <c r="C135" s="71">
        <v>791053925</v>
      </c>
      <c r="D135" s="71">
        <v>47500000</v>
      </c>
      <c r="E135" s="72">
        <v>165.82359188824151</v>
      </c>
      <c r="F135" s="72">
        <v>387.89144301343043</v>
      </c>
      <c r="G135" s="71">
        <v>24.419506999999999</v>
      </c>
      <c r="H135" s="72">
        <v>9.8800000000000008</v>
      </c>
      <c r="I135" s="72">
        <v>-0.28159455521161547</v>
      </c>
      <c r="J135" s="71">
        <v>-11680733</v>
      </c>
      <c r="K135" s="72">
        <v>-36.598730576240378</v>
      </c>
      <c r="L135" s="72">
        <v>842.10526315789468</v>
      </c>
      <c r="M135" s="72">
        <v>51.4</v>
      </c>
      <c r="N135" s="73">
        <v>18.32080735445652</v>
      </c>
      <c r="O135" s="74">
        <v>467.38744924165849</v>
      </c>
      <c r="P135" s="73">
        <v>15.579581641388616</v>
      </c>
    </row>
    <row r="136" spans="1:16">
      <c r="A136" s="70" t="s">
        <v>27</v>
      </c>
      <c r="B136" s="70" t="s">
        <v>221</v>
      </c>
      <c r="C136" s="71">
        <v>567993172</v>
      </c>
      <c r="D136" s="71">
        <v>69000000</v>
      </c>
      <c r="E136" s="72">
        <v>38.235379719914839</v>
      </c>
      <c r="F136" s="72">
        <v>34.633496123111264</v>
      </c>
      <c r="G136" s="71">
        <v>61.979830999999997</v>
      </c>
      <c r="H136" s="72">
        <v>16.88</v>
      </c>
      <c r="I136" s="72">
        <v>1.8791233685632847E-2</v>
      </c>
      <c r="J136" s="71">
        <v>136985810</v>
      </c>
      <c r="K136" s="72">
        <v>8.0592289084540951</v>
      </c>
      <c r="L136" s="72">
        <v>579.71014492753625</v>
      </c>
      <c r="M136" s="72">
        <v>89.82</v>
      </c>
      <c r="N136" s="73">
        <v>13.03940445679757</v>
      </c>
      <c r="O136" s="74">
        <v>1289.1198783975133</v>
      </c>
      <c r="P136" s="73">
        <v>42.97066261325044</v>
      </c>
    </row>
    <row r="137" spans="1:16">
      <c r="A137" s="70" t="s">
        <v>25</v>
      </c>
      <c r="B137" s="70" t="s">
        <v>221</v>
      </c>
      <c r="C137" s="71">
        <v>16873295401</v>
      </c>
      <c r="D137" s="71">
        <v>87000000</v>
      </c>
      <c r="E137" s="72">
        <v>8.4089194282903499</v>
      </c>
      <c r="F137" s="72">
        <v>0.64868621679320759</v>
      </c>
      <c r="G137" s="71">
        <v>32.857968999999997</v>
      </c>
      <c r="H137" s="72">
        <v>144.80000000000001</v>
      </c>
      <c r="I137" s="72">
        <v>-2.4195828655050775</v>
      </c>
      <c r="J137" s="71">
        <v>175549475</v>
      </c>
      <c r="K137" s="72">
        <v>73.84243102977095</v>
      </c>
      <c r="L137" s="72">
        <v>459.77011494252872</v>
      </c>
      <c r="M137" s="72">
        <v>37.76</v>
      </c>
      <c r="N137" s="73">
        <v>9.1480119449217447</v>
      </c>
      <c r="O137" s="74">
        <v>1046.3429954752264</v>
      </c>
      <c r="P137" s="73">
        <v>34.878099849174212</v>
      </c>
    </row>
    <row r="138" spans="1:16">
      <c r="A138" s="70" t="s">
        <v>72</v>
      </c>
      <c r="B138" s="70" t="s">
        <v>221</v>
      </c>
      <c r="C138" s="71">
        <v>2379193448</v>
      </c>
      <c r="D138" s="71">
        <v>111600000</v>
      </c>
      <c r="E138" s="72">
        <v>42.377837982785621</v>
      </c>
      <c r="F138" s="72">
        <v>25.315315401903</v>
      </c>
      <c r="G138" s="71">
        <v>58.125256</v>
      </c>
      <c r="H138" s="72">
        <v>16.239999999999998</v>
      </c>
      <c r="I138" s="72">
        <v>0.14445713144666783</v>
      </c>
      <c r="J138" s="71">
        <v>84066155</v>
      </c>
      <c r="K138" s="72">
        <v>19.912888843316313</v>
      </c>
      <c r="L138" s="72">
        <v>358.42293906810033</v>
      </c>
      <c r="M138" s="72">
        <v>52.08</v>
      </c>
      <c r="N138" s="73">
        <v>12.560142828813397</v>
      </c>
      <c r="O138" s="74">
        <v>1807.1095278656562</v>
      </c>
      <c r="P138" s="73">
        <v>60.236984262188543</v>
      </c>
    </row>
    <row r="139" spans="1:16">
      <c r="A139" s="70" t="s">
        <v>300</v>
      </c>
      <c r="B139" s="70" t="s">
        <v>221</v>
      </c>
      <c r="C139" s="71">
        <v>503612621</v>
      </c>
      <c r="D139" s="71">
        <v>150000000</v>
      </c>
      <c r="E139" s="72">
        <v>119.78827422530678</v>
      </c>
      <c r="F139" s="72">
        <v>399.29424741768923</v>
      </c>
      <c r="G139" s="71">
        <v>114.763935</v>
      </c>
      <c r="H139" s="72">
        <v>2.91</v>
      </c>
      <c r="I139" s="72">
        <v>-0.26229450125209031</v>
      </c>
      <c r="J139" s="71">
        <v>-2270847</v>
      </c>
      <c r="K139" s="72">
        <v>-132.10929666331549</v>
      </c>
      <c r="L139" s="72">
        <v>266.66666666666669</v>
      </c>
      <c r="M139" s="72">
        <v>76.5</v>
      </c>
      <c r="N139" s="73">
        <v>51.27527549155068</v>
      </c>
      <c r="O139" s="74">
        <v>507.25653654733395</v>
      </c>
      <c r="P139" s="73">
        <v>16.908551218244465</v>
      </c>
    </row>
    <row r="140" spans="1:16">
      <c r="A140" s="70" t="s">
        <v>520</v>
      </c>
      <c r="B140" s="70" t="s">
        <v>221</v>
      </c>
      <c r="C140" s="71">
        <v>9975791841</v>
      </c>
      <c r="D140" s="71">
        <v>167500000</v>
      </c>
      <c r="E140" s="72">
        <v>27.182659507370296</v>
      </c>
      <c r="F140" s="72">
        <v>5.4094844790786656</v>
      </c>
      <c r="G140" s="71">
        <v>49.784793999999998</v>
      </c>
      <c r="H140" s="72">
        <v>29.56</v>
      </c>
      <c r="I140" s="72">
        <v>-7.7957241745283739</v>
      </c>
      <c r="J140" s="71">
        <v>5369486</v>
      </c>
      <c r="K140" s="72">
        <v>935.84376605135014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23.185244539411205</v>
      </c>
      <c r="F141" s="72">
        <v>4.4587008729636928</v>
      </c>
      <c r="G141" s="71">
        <v>69.12876</v>
      </c>
      <c r="H141" s="72">
        <v>24.96</v>
      </c>
      <c r="I141" s="72">
        <v>-0.66143260453693742</v>
      </c>
      <c r="J141" s="71">
        <v>520774798</v>
      </c>
      <c r="K141" s="72">
        <v>9.9851222063169036</v>
      </c>
      <c r="L141" s="72">
        <v>200</v>
      </c>
      <c r="M141" s="72">
        <v>34.56</v>
      </c>
      <c r="N141" s="73">
        <v>67.950097492857083</v>
      </c>
      <c r="O141" s="74">
        <v>483.33056067386906</v>
      </c>
      <c r="P141" s="73">
        <v>16.111018689128969</v>
      </c>
    </row>
    <row r="142" spans="1:16">
      <c r="A142" s="70" t="s">
        <v>475</v>
      </c>
      <c r="B142" s="70" t="s">
        <v>221</v>
      </c>
      <c r="C142" s="71">
        <v>13860116923</v>
      </c>
      <c r="D142" s="71">
        <v>200000000</v>
      </c>
      <c r="E142" s="72">
        <v>38.600261864176488</v>
      </c>
      <c r="F142" s="72">
        <v>10.157963648467497</v>
      </c>
      <c r="G142" s="71">
        <v>49.455556000000001</v>
      </c>
      <c r="H142" s="72">
        <v>20.96</v>
      </c>
      <c r="I142" s="72">
        <v>-9.0597407965859134E-2</v>
      </c>
      <c r="J142" s="71">
        <v>-174076040</v>
      </c>
      <c r="K142" s="72">
        <v>-21.829540699570142</v>
      </c>
      <c r="L142" s="72">
        <v>200</v>
      </c>
      <c r="M142" s="72">
        <v>24.72</v>
      </c>
      <c r="N142" s="73">
        <v>27.525613905649237</v>
      </c>
      <c r="O142" s="74">
        <v>1767.7323824342552</v>
      </c>
      <c r="P142" s="73">
        <v>58.92441274780851</v>
      </c>
    </row>
    <row r="143" spans="1:16">
      <c r="A143" s="70" t="s">
        <v>763</v>
      </c>
      <c r="B143" s="70" t="s">
        <v>221</v>
      </c>
      <c r="C143" s="71">
        <v>3157167716</v>
      </c>
      <c r="D143" s="71">
        <v>210492225</v>
      </c>
      <c r="E143" s="72">
        <v>34.940155719684775</v>
      </c>
      <c r="F143" s="72">
        <v>6.6397047624319185</v>
      </c>
      <c r="G143" s="71">
        <v>50.002209999999998</v>
      </c>
      <c r="H143" s="72">
        <v>22.9</v>
      </c>
      <c r="I143" s="72">
        <v>-2.8266532048506612</v>
      </c>
      <c r="J143" s="71">
        <v>-28917987</v>
      </c>
      <c r="K143" s="72">
        <v>-181.97344182359581</v>
      </c>
      <c r="L143" s="72">
        <v>190.03077192043554</v>
      </c>
      <c r="M143" s="72">
        <v>23.75</v>
      </c>
      <c r="N143" s="73">
        <v>13.81744201004169</v>
      </c>
      <c r="O143" s="74">
        <v>579.54143103657077</v>
      </c>
      <c r="P143" s="73">
        <v>19.318047701219026</v>
      </c>
    </row>
    <row r="144" spans="1:16">
      <c r="A144" s="70" t="s">
        <v>223</v>
      </c>
      <c r="B144" s="70" t="s">
        <v>221</v>
      </c>
      <c r="C144" s="71">
        <v>28485883551</v>
      </c>
      <c r="D144" s="71">
        <v>241920000</v>
      </c>
      <c r="E144" s="72">
        <v>0.8971104511593434</v>
      </c>
      <c r="F144" s="72">
        <v>1.6554883313686628E-2</v>
      </c>
      <c r="G144" s="71">
        <v>199.069242</v>
      </c>
      <c r="H144" s="72">
        <v>224</v>
      </c>
      <c r="I144" s="72">
        <v>-0.27631357842858506</v>
      </c>
      <c r="J144" s="71">
        <v>195144717</v>
      </c>
      <c r="K144" s="72">
        <v>277.69176041798767</v>
      </c>
      <c r="L144" s="72">
        <v>165.34391534391534</v>
      </c>
      <c r="M144" s="72">
        <v>82.28</v>
      </c>
      <c r="N144" s="73">
        <v>5.3348550683884595</v>
      </c>
      <c r="O144" s="74">
        <v>957.60895574896392</v>
      </c>
      <c r="P144" s="73">
        <v>31.920298524965464</v>
      </c>
    </row>
    <row r="145" spans="1:16">
      <c r="A145" s="70" t="s">
        <v>21</v>
      </c>
      <c r="B145" s="70" t="s">
        <v>221</v>
      </c>
      <c r="C145" s="71">
        <v>6280910429</v>
      </c>
      <c r="D145" s="71">
        <v>263340000</v>
      </c>
      <c r="E145" s="72">
        <v>116.57678573171394</v>
      </c>
      <c r="F145" s="72">
        <v>63.240778207268136</v>
      </c>
      <c r="G145" s="71">
        <v>48.209040000000002</v>
      </c>
      <c r="H145" s="72">
        <v>7.12</v>
      </c>
      <c r="I145" s="72">
        <v>-8.1181096913533146E-2</v>
      </c>
      <c r="J145" s="71">
        <v>-94693699</v>
      </c>
      <c r="K145" s="72">
        <v>-19.466765154036278</v>
      </c>
      <c r="L145" s="72">
        <v>151.89488873699401</v>
      </c>
      <c r="M145" s="72">
        <v>18.3</v>
      </c>
      <c r="N145" s="73">
        <v>14.753632742616743</v>
      </c>
      <c r="O145" s="74">
        <v>333.00653599963158</v>
      </c>
      <c r="P145" s="73">
        <v>11.100217866654386</v>
      </c>
    </row>
    <row r="146" spans="1:16">
      <c r="A146" s="70" t="s">
        <v>774</v>
      </c>
      <c r="B146" s="70" t="s">
        <v>221</v>
      </c>
      <c r="C146" s="71">
        <v>1994126679</v>
      </c>
      <c r="D146" s="71">
        <v>330000000</v>
      </c>
      <c r="E146" s="72">
        <v>36.694251570284635</v>
      </c>
      <c r="F146" s="72">
        <v>11.119470172813525</v>
      </c>
      <c r="G146" s="71">
        <v>119.817104</v>
      </c>
      <c r="H146" s="72">
        <v>9.1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66.428274935138276</v>
      </c>
      <c r="F147" s="72">
        <v>6.0630446429877507</v>
      </c>
      <c r="G147" s="71">
        <v>18.464296999999998</v>
      </c>
      <c r="H147" s="72">
        <v>32.619999999999997</v>
      </c>
      <c r="I147" s="72">
        <v>-0.79866241228672408</v>
      </c>
      <c r="J147" s="71">
        <v>85099618</v>
      </c>
      <c r="K147" s="72">
        <v>128.74625286802109</v>
      </c>
      <c r="L147" s="72">
        <v>120.4791022581621</v>
      </c>
      <c r="M147" s="72">
        <v>5.56</v>
      </c>
      <c r="N147" s="73">
        <v>29.746366599996623</v>
      </c>
      <c r="O147" s="74">
        <v>476.7440426109618</v>
      </c>
      <c r="P147" s="73">
        <v>15.891468087032059</v>
      </c>
    </row>
    <row r="148" spans="1:16">
      <c r="A148" s="70" t="s">
        <v>78</v>
      </c>
      <c r="B148" s="70" t="s">
        <v>221</v>
      </c>
      <c r="C148" s="71">
        <v>6825401407</v>
      </c>
      <c r="D148" s="71">
        <v>335348000</v>
      </c>
      <c r="E148" s="72">
        <v>27.031350367142046</v>
      </c>
      <c r="F148" s="72">
        <v>10.075857902515464</v>
      </c>
      <c r="G148" s="71">
        <v>166.28656799999999</v>
      </c>
      <c r="H148" s="72">
        <v>8.9</v>
      </c>
      <c r="I148" s="72">
        <v>-7.2872621970832441E-2</v>
      </c>
      <c r="J148" s="71">
        <v>-244353964</v>
      </c>
      <c r="K148" s="72">
        <v>-10.979089334519657</v>
      </c>
      <c r="L148" s="72">
        <v>119.27907725705833</v>
      </c>
      <c r="M148" s="72">
        <v>49.58</v>
      </c>
      <c r="N148" s="73">
        <v>2.9868246776869745</v>
      </c>
      <c r="O148" s="74">
        <v>260.69083209241842</v>
      </c>
      <c r="P148" s="73">
        <v>8.6896944030806136</v>
      </c>
    </row>
    <row r="149" spans="1:16">
      <c r="A149" s="70" t="s">
        <v>523</v>
      </c>
      <c r="B149" s="70" t="s">
        <v>221</v>
      </c>
      <c r="C149" s="71">
        <v>44419666520</v>
      </c>
      <c r="D149" s="71">
        <v>400000000</v>
      </c>
      <c r="E149" s="72">
        <v>8.4286295259106598</v>
      </c>
      <c r="F149" s="72">
        <v>0.38311952390503001</v>
      </c>
      <c r="G149" s="71">
        <v>86.717521000000005</v>
      </c>
      <c r="H149" s="72">
        <v>54.75</v>
      </c>
      <c r="I149" s="72">
        <v>0.70412191417820935</v>
      </c>
      <c r="J149" s="71">
        <v>157582227</v>
      </c>
      <c r="K149" s="72">
        <v>139.60965280684857</v>
      </c>
      <c r="L149" s="72">
        <v>100</v>
      </c>
      <c r="M149" s="72">
        <v>21.67</v>
      </c>
      <c r="N149" s="73">
        <v>20.376992076860382</v>
      </c>
      <c r="O149" s="74">
        <v>1309.9061225082014</v>
      </c>
      <c r="P149" s="73">
        <v>43.663537416940045</v>
      </c>
    </row>
    <row r="150" spans="1:16">
      <c r="A150" s="70" t="s">
        <v>22</v>
      </c>
      <c r="B150" s="70" t="s">
        <v>221</v>
      </c>
      <c r="C150" s="71">
        <v>6246124497</v>
      </c>
      <c r="D150" s="71">
        <v>400000000</v>
      </c>
      <c r="E150" s="72">
        <v>47.236209388668982</v>
      </c>
      <c r="F150" s="72">
        <v>16.870074781667494</v>
      </c>
      <c r="G150" s="71">
        <v>112.187603</v>
      </c>
      <c r="H150" s="72">
        <v>7.55</v>
      </c>
      <c r="I150" s="72">
        <v>-8.4216934388889442E-2</v>
      </c>
      <c r="J150" s="71">
        <v>5617957</v>
      </c>
      <c r="K150" s="72">
        <v>498.40182116025454</v>
      </c>
      <c r="L150" s="72">
        <v>100</v>
      </c>
      <c r="M150" s="72">
        <v>28.04</v>
      </c>
      <c r="N150" s="73">
        <v>18.423591177382772</v>
      </c>
      <c r="O150" s="74">
        <v>1424.3422846445026</v>
      </c>
      <c r="P150" s="73">
        <v>47.478076154816755</v>
      </c>
    </row>
    <row r="151" spans="1:16">
      <c r="A151" s="70" t="s">
        <v>23</v>
      </c>
      <c r="B151" s="70" t="s">
        <v>221</v>
      </c>
      <c r="C151" s="71">
        <v>5228066628</v>
      </c>
      <c r="D151" s="71">
        <v>469768118</v>
      </c>
      <c r="E151" s="72">
        <v>50.241531086797629</v>
      </c>
      <c r="F151" s="72">
        <v>21.389927992856098</v>
      </c>
      <c r="G151" s="71">
        <v>141.922583</v>
      </c>
      <c r="H151" s="72">
        <v>5.61</v>
      </c>
      <c r="I151" s="72">
        <v>-0.13629759260502627</v>
      </c>
      <c r="J151" s="71">
        <v>-49137165</v>
      </c>
      <c r="K151" s="72">
        <v>-47.801711596507452</v>
      </c>
      <c r="L151" s="72">
        <v>85.148392296813981</v>
      </c>
      <c r="M151" s="72">
        <v>30.21</v>
      </c>
      <c r="N151" s="73">
        <v>20.320273280154019</v>
      </c>
      <c r="O151" s="74">
        <v>217.60177026968961</v>
      </c>
      <c r="P151" s="73">
        <v>7.2533923423229867</v>
      </c>
    </row>
    <row r="152" spans="1:16">
      <c r="A152" s="70" t="s">
        <v>478</v>
      </c>
      <c r="B152" s="70" t="s">
        <v>221</v>
      </c>
      <c r="C152" s="71">
        <v>15925799746</v>
      </c>
      <c r="D152" s="71">
        <v>545854435</v>
      </c>
      <c r="E152" s="72">
        <v>10.475961099773086</v>
      </c>
      <c r="F152" s="72">
        <v>0.33089411275298136</v>
      </c>
      <c r="G152" s="71">
        <v>65.829008000000002</v>
      </c>
      <c r="H152" s="72">
        <v>58.05</v>
      </c>
      <c r="I152" s="72">
        <v>1.5216969093555051</v>
      </c>
      <c r="J152" s="71">
        <v>-113776797</v>
      </c>
      <c r="K152" s="72">
        <v>-278.26022585255237</v>
      </c>
      <c r="L152" s="72">
        <v>73.279609791940231</v>
      </c>
      <c r="M152" s="72">
        <v>12.05</v>
      </c>
      <c r="N152" s="73">
        <v>16.606615783972916</v>
      </c>
      <c r="O152" s="74">
        <v>1704.5649459039755</v>
      </c>
      <c r="P152" s="73">
        <v>56.81883153013252</v>
      </c>
    </row>
    <row r="153" spans="1:16">
      <c r="A153" s="70" t="s">
        <v>775</v>
      </c>
      <c r="B153" s="70" t="s">
        <v>221</v>
      </c>
      <c r="C153" s="71">
        <v>13661644947</v>
      </c>
      <c r="D153" s="71">
        <v>595348000</v>
      </c>
      <c r="E153" s="72">
        <v>22.559928144964481</v>
      </c>
      <c r="F153" s="72">
        <v>3.157806882832181</v>
      </c>
      <c r="G153" s="71">
        <v>175.89696599999999</v>
      </c>
      <c r="H153" s="72">
        <v>11.87</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27.851264499629405</v>
      </c>
      <c r="F154" s="72">
        <v>4.9434264287592127</v>
      </c>
      <c r="G154" s="71">
        <v>148.71153100000001</v>
      </c>
      <c r="H154" s="72">
        <v>9.66</v>
      </c>
      <c r="I154" s="72">
        <v>-6.224894268778236E-2</v>
      </c>
      <c r="J154" s="71">
        <v>184943299</v>
      </c>
      <c r="K154" s="72">
        <v>30.463390836344928</v>
      </c>
      <c r="L154" s="72">
        <v>63.897763578274763</v>
      </c>
      <c r="M154" s="72">
        <v>23.75</v>
      </c>
      <c r="N154" s="73">
        <v>72.868133229381698</v>
      </c>
      <c r="O154" s="74">
        <v>639.46855837787712</v>
      </c>
      <c r="P154" s="73">
        <v>21.315618612595905</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438.92239288785913</v>
      </c>
      <c r="P155" s="73">
        <v>14.630746429595304</v>
      </c>
    </row>
    <row r="156" spans="1:16">
      <c r="A156" s="70" t="s">
        <v>473</v>
      </c>
      <c r="B156" s="70" t="s">
        <v>221</v>
      </c>
      <c r="C156" s="71">
        <v>26339017679</v>
      </c>
      <c r="D156" s="71">
        <v>659000000</v>
      </c>
      <c r="E156" s="72">
        <v>24.900426772772033</v>
      </c>
      <c r="F156" s="72">
        <v>3.7785169609669245</v>
      </c>
      <c r="G156" s="71">
        <v>145.66302899999999</v>
      </c>
      <c r="H156" s="72">
        <v>11.03</v>
      </c>
      <c r="I156" s="72">
        <v>-0.1087063984829708</v>
      </c>
      <c r="J156" s="71">
        <v>4303189114</v>
      </c>
      <c r="K156" s="72">
        <v>1.5314223533797497</v>
      </c>
      <c r="L156" s="72">
        <v>60.698027314112288</v>
      </c>
      <c r="M156" s="72">
        <v>22.1</v>
      </c>
      <c r="N156" s="73">
        <v>8.0551703289758159</v>
      </c>
      <c r="O156" s="74">
        <v>756.93378399407857</v>
      </c>
      <c r="P156" s="73">
        <v>25.231126133135952</v>
      </c>
    </row>
    <row r="157" spans="1:16">
      <c r="A157" s="70" t="s">
        <v>226</v>
      </c>
      <c r="B157" s="70" t="s">
        <v>221</v>
      </c>
      <c r="C157" s="71">
        <v>33519259493</v>
      </c>
      <c r="D157" s="71">
        <v>700000000</v>
      </c>
      <c r="E157" s="72">
        <v>8.5303735894174242</v>
      </c>
      <c r="F157" s="72">
        <v>0.27696018147459167</v>
      </c>
      <c r="G157" s="71">
        <v>106.98084299999999</v>
      </c>
      <c r="H157" s="72">
        <v>43.84</v>
      </c>
      <c r="I157" s="72">
        <v>-0.24371108000468666</v>
      </c>
      <c r="J157" s="71">
        <v>2068365799</v>
      </c>
      <c r="K157" s="72">
        <v>14.890983023839876</v>
      </c>
      <c r="L157" s="72">
        <v>57.142857142857146</v>
      </c>
      <c r="M157" s="72">
        <v>15.28</v>
      </c>
      <c r="N157" s="73">
        <v>50.429681266990528</v>
      </c>
      <c r="O157" s="74">
        <v>797.60171493057624</v>
      </c>
      <c r="P157" s="73">
        <v>26.586723831019206</v>
      </c>
    </row>
    <row r="158" spans="1:16">
      <c r="A158" s="70" t="s">
        <v>445</v>
      </c>
      <c r="B158" s="70" t="s">
        <v>221</v>
      </c>
      <c r="C158" s="71">
        <v>1936877995</v>
      </c>
      <c r="D158" s="71">
        <v>700000000</v>
      </c>
      <c r="E158" s="72">
        <v>61.006261682699119</v>
      </c>
      <c r="F158" s="72">
        <v>43.575901201927941</v>
      </c>
      <c r="G158" s="71">
        <v>248.370544</v>
      </c>
      <c r="H158" s="72">
        <v>2.64</v>
      </c>
      <c r="I158" s="72">
        <v>6.1886127719530837E-2</v>
      </c>
      <c r="J158" s="71">
        <v>-73334422</v>
      </c>
      <c r="K158" s="72">
        <v>-19.090625681893286</v>
      </c>
      <c r="L158" s="72">
        <v>57.142857142857146</v>
      </c>
      <c r="M158" s="72">
        <v>35.479999999999997</v>
      </c>
      <c r="N158" s="73">
        <v>41.319308031139713</v>
      </c>
      <c r="O158" s="74">
        <v>1231.480768167002</v>
      </c>
      <c r="P158" s="73">
        <v>41.049358938900063</v>
      </c>
    </row>
    <row r="159" spans="1:16">
      <c r="A159" s="70" t="s">
        <v>547</v>
      </c>
      <c r="B159" s="70" t="s">
        <v>221</v>
      </c>
      <c r="C159" s="71">
        <v>10039494449</v>
      </c>
      <c r="D159" s="71">
        <v>721500000</v>
      </c>
      <c r="E159" s="72">
        <v>23.917111347353178</v>
      </c>
      <c r="F159" s="72">
        <v>2.0718218422863113</v>
      </c>
      <c r="G159" s="71">
        <v>112.720027</v>
      </c>
      <c r="H159" s="72">
        <v>14.84</v>
      </c>
      <c r="I159" s="72">
        <v>-0.88026866671274451</v>
      </c>
      <c r="J159" s="71">
        <v>-66130209</v>
      </c>
      <c r="K159" s="72">
        <v>-174.56469856310298</v>
      </c>
      <c r="L159" s="72">
        <v>55.440055440055438</v>
      </c>
      <c r="M159" s="72">
        <v>15.62</v>
      </c>
      <c r="N159" s="73">
        <v>22.21995357494685</v>
      </c>
      <c r="O159" s="74">
        <v>336.31588412122392</v>
      </c>
      <c r="P159" s="73">
        <v>11.210529470707463</v>
      </c>
    </row>
    <row r="160" spans="1:16">
      <c r="A160" s="70" t="s">
        <v>419</v>
      </c>
      <c r="B160" s="70" t="s">
        <v>221</v>
      </c>
      <c r="C160" s="71">
        <v>6754555404</v>
      </c>
      <c r="D160" s="71">
        <v>813555283</v>
      </c>
      <c r="E160" s="72">
        <v>54.480623938148717</v>
      </c>
      <c r="F160" s="72">
        <v>22.322033128980255</v>
      </c>
      <c r="G160" s="71">
        <v>202.870632</v>
      </c>
      <c r="H160" s="72">
        <v>3.62</v>
      </c>
      <c r="I160" s="72">
        <v>-0.11835235565330658</v>
      </c>
      <c r="J160" s="71">
        <v>-393754363</v>
      </c>
      <c r="K160" s="72">
        <v>-6.1984477591680678</v>
      </c>
      <c r="L160" s="72">
        <v>49.166910762965323</v>
      </c>
      <c r="M160" s="72">
        <v>24.93</v>
      </c>
      <c r="N160" s="73">
        <v>10.590985687234088</v>
      </c>
      <c r="O160" s="74">
        <v>273.34322037326558</v>
      </c>
      <c r="P160" s="73">
        <v>9.1114406791088527</v>
      </c>
    </row>
    <row r="161" spans="1:16">
      <c r="A161" s="70" t="s">
        <v>522</v>
      </c>
      <c r="B161" s="70" t="s">
        <v>221</v>
      </c>
      <c r="C161" s="71">
        <v>5500889819</v>
      </c>
      <c r="D161" s="71">
        <v>815000000</v>
      </c>
      <c r="E161" s="72">
        <v>41.64220664176748</v>
      </c>
      <c r="F161" s="72">
        <v>17.031577358596106</v>
      </c>
      <c r="G161" s="71">
        <v>284.200897</v>
      </c>
      <c r="H161" s="72">
        <v>3.38</v>
      </c>
      <c r="I161" s="72">
        <v>-5.4669553303623004E-2</v>
      </c>
      <c r="J161" s="71">
        <v>-223530864</v>
      </c>
      <c r="K161" s="72">
        <v>-10.938086831713763</v>
      </c>
      <c r="L161" s="72">
        <v>49.079754601226995</v>
      </c>
      <c r="M161" s="72">
        <v>34.869999999999997</v>
      </c>
      <c r="N161" s="73">
        <v>1.8249728518080817</v>
      </c>
      <c r="O161" s="74">
        <v>261.08447187776108</v>
      </c>
      <c r="P161" s="73">
        <v>8.7028157292587025</v>
      </c>
    </row>
    <row r="162" spans="1:16">
      <c r="A162" s="70" t="s">
        <v>511</v>
      </c>
      <c r="B162" s="70" t="s">
        <v>221</v>
      </c>
      <c r="C162" s="71">
        <v>4887672096</v>
      </c>
      <c r="D162" s="71">
        <v>820000000</v>
      </c>
      <c r="E162" s="72">
        <v>37.987040151446735</v>
      </c>
      <c r="F162" s="72">
        <v>46.325658721276504</v>
      </c>
      <c r="G162" s="71">
        <v>594.91427499999998</v>
      </c>
      <c r="H162" s="72">
        <v>1.77</v>
      </c>
      <c r="I162" s="72">
        <v>-1.7160263420058497E-2</v>
      </c>
      <c r="J162" s="71">
        <v>-492287088</v>
      </c>
      <c r="K162" s="72">
        <v>-1.6656947134879962</v>
      </c>
      <c r="L162" s="72">
        <v>48.780487804878049</v>
      </c>
      <c r="M162" s="72">
        <v>72.55</v>
      </c>
      <c r="N162" s="73">
        <v>38.606751960873375</v>
      </c>
      <c r="O162" s="74">
        <v>348.90126369485967</v>
      </c>
      <c r="P162" s="73">
        <v>11.630042123161989</v>
      </c>
    </row>
    <row r="163" spans="1:16">
      <c r="A163" s="70" t="s">
        <v>228</v>
      </c>
      <c r="B163" s="70" t="s">
        <v>221</v>
      </c>
      <c r="C163" s="71">
        <v>54593744694</v>
      </c>
      <c r="D163" s="71">
        <v>958750000</v>
      </c>
      <c r="E163" s="72">
        <v>4.3226079744144617</v>
      </c>
      <c r="F163" s="72">
        <v>0.1803434878504078</v>
      </c>
      <c r="G163" s="71">
        <v>373.44712099999998</v>
      </c>
      <c r="H163" s="72">
        <v>24.78</v>
      </c>
      <c r="I163" s="72">
        <v>-5.8507174198187066E-2</v>
      </c>
      <c r="J163" s="71">
        <v>-611029605</v>
      </c>
      <c r="K163" s="72">
        <v>-39.226822733081811</v>
      </c>
      <c r="L163" s="72">
        <v>41.720990873533246</v>
      </c>
      <c r="M163" s="72">
        <v>38.950000000000003</v>
      </c>
      <c r="N163" s="73">
        <v>16.806199459896121</v>
      </c>
      <c r="O163" s="74">
        <v>1274.5591781275755</v>
      </c>
      <c r="P163" s="73">
        <v>42.485305937585849</v>
      </c>
    </row>
    <row r="164" spans="1:16">
      <c r="A164" s="70" t="s">
        <v>77</v>
      </c>
      <c r="B164" s="70" t="s">
        <v>221</v>
      </c>
      <c r="C164" s="71">
        <v>2595983504</v>
      </c>
      <c r="D164" s="71">
        <v>990000000</v>
      </c>
      <c r="E164" s="72">
        <v>53.308265654491962</v>
      </c>
      <c r="F164" s="72">
        <v>26.923366492167656</v>
      </c>
      <c r="G164" s="71">
        <v>255.32031000000001</v>
      </c>
      <c r="H164" s="72">
        <v>2.94</v>
      </c>
      <c r="I164" s="72">
        <v>0.12234123482441016</v>
      </c>
      <c r="J164" s="71">
        <v>-53669125</v>
      </c>
      <c r="K164" s="72">
        <v>-36.892719976336487</v>
      </c>
      <c r="L164" s="72">
        <v>40.404040404040401</v>
      </c>
      <c r="M164" s="72">
        <v>25.78</v>
      </c>
      <c r="N164" s="73">
        <v>14.487175620352568</v>
      </c>
      <c r="O164" s="74">
        <v>1926.9937059729073</v>
      </c>
      <c r="P164" s="73">
        <v>64.233123532430241</v>
      </c>
    </row>
    <row r="165" spans="1:16">
      <c r="A165" s="70" t="s">
        <v>107</v>
      </c>
      <c r="B165" s="70" t="s">
        <v>221</v>
      </c>
      <c r="C165" s="71">
        <v>1367528517</v>
      </c>
      <c r="D165" s="71">
        <v>1000000000</v>
      </c>
      <c r="E165" s="72">
        <v>11.221795419936418</v>
      </c>
      <c r="F165" s="72">
        <v>1.0201632199942199</v>
      </c>
      <c r="G165" s="71">
        <v>294.12620600000002</v>
      </c>
      <c r="H165" s="72">
        <v>12.12</v>
      </c>
      <c r="I165" s="72">
        <v>0.4696644128068943</v>
      </c>
      <c r="J165" s="71">
        <v>32367219</v>
      </c>
      <c r="K165" s="72">
        <v>339.85001924323495</v>
      </c>
      <c r="L165" s="72">
        <v>40</v>
      </c>
      <c r="M165" s="72">
        <v>29.41</v>
      </c>
      <c r="N165" s="73">
        <v>84.668967591995113</v>
      </c>
      <c r="O165" s="74">
        <v>1672.3171311986243</v>
      </c>
      <c r="P165" s="73">
        <v>55.743904373287478</v>
      </c>
    </row>
    <row r="166" spans="1:16">
      <c r="A166" s="70" t="s">
        <v>24</v>
      </c>
      <c r="B166" s="70" t="s">
        <v>221</v>
      </c>
      <c r="C166" s="71">
        <v>6655755186</v>
      </c>
      <c r="D166" s="71">
        <v>1000000000</v>
      </c>
      <c r="E166" s="72">
        <v>57.312502149218822</v>
      </c>
      <c r="F166" s="72">
        <v>28.656251074609411</v>
      </c>
      <c r="G166" s="71">
        <v>338.83675399999998</v>
      </c>
      <c r="H166" s="72">
        <v>2.06</v>
      </c>
      <c r="I166" s="72">
        <v>-1.3660914701485449E-2</v>
      </c>
      <c r="J166" s="71">
        <v>-17216026</v>
      </c>
      <c r="K166" s="72">
        <v>-116.17082827360971</v>
      </c>
      <c r="L166" s="72">
        <v>40</v>
      </c>
      <c r="M166" s="72">
        <v>33.880000000000003</v>
      </c>
      <c r="N166" s="73">
        <v>6.2607413714538058</v>
      </c>
      <c r="O166" s="74">
        <v>986.82798902405796</v>
      </c>
      <c r="P166" s="73">
        <v>32.894266300801931</v>
      </c>
    </row>
    <row r="167" spans="1:16">
      <c r="A167" s="70" t="s">
        <v>229</v>
      </c>
      <c r="B167" s="70" t="s">
        <v>221</v>
      </c>
      <c r="C167" s="71">
        <v>145847856000</v>
      </c>
      <c r="D167" s="71">
        <v>1000000000</v>
      </c>
      <c r="E167" s="72">
        <v>2.0700237276469782</v>
      </c>
      <c r="F167" s="72">
        <v>2.2258319652118046E-2</v>
      </c>
      <c r="G167" s="71">
        <v>207.02247700000001</v>
      </c>
      <c r="H167" s="72">
        <v>93.35</v>
      </c>
      <c r="I167" s="72">
        <v>-5.1055915036783972E-3</v>
      </c>
      <c r="J167" s="71">
        <v>1709697000</v>
      </c>
      <c r="K167" s="72">
        <v>54.395603431485227</v>
      </c>
      <c r="L167" s="72">
        <v>40</v>
      </c>
      <c r="M167" s="72">
        <v>20.7</v>
      </c>
      <c r="N167" s="73">
        <v>22.268741509760424</v>
      </c>
      <c r="O167" s="74">
        <v>1021.8128589498006</v>
      </c>
      <c r="P167" s="73">
        <v>34.060428631660017</v>
      </c>
    </row>
    <row r="168" spans="1:16">
      <c r="A168" s="70" t="s">
        <v>772</v>
      </c>
      <c r="B168" s="70" t="s">
        <v>221</v>
      </c>
      <c r="C168" s="71">
        <v>4233251169</v>
      </c>
      <c r="D168" s="71">
        <v>1083000000</v>
      </c>
      <c r="E168" s="72">
        <v>8.2837815898270275</v>
      </c>
      <c r="F168" s="72">
        <v>0.42494006308746424</v>
      </c>
      <c r="G168" s="71">
        <v>295.34477800000002</v>
      </c>
      <c r="H168" s="72">
        <v>16.350000000000001</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48.776929706308145</v>
      </c>
      <c r="F169" s="72">
        <v>13.106792880910424</v>
      </c>
      <c r="G169" s="71">
        <v>259.57994600000001</v>
      </c>
      <c r="H169" s="72">
        <v>3.16</v>
      </c>
      <c r="I169" s="72">
        <v>-7.6513194213859048E-2</v>
      </c>
      <c r="J169" s="71">
        <v>-82420523</v>
      </c>
      <c r="K169" s="72">
        <v>-45.152588997766976</v>
      </c>
      <c r="L169" s="72">
        <v>32.245062474808542</v>
      </c>
      <c r="M169" s="72">
        <v>20.92</v>
      </c>
      <c r="N169" s="73">
        <v>20.064725677726244</v>
      </c>
      <c r="O169" s="74">
        <v>152.64183671881057</v>
      </c>
      <c r="P169" s="73">
        <v>5.0880612239603522</v>
      </c>
    </row>
    <row r="170" spans="1:16">
      <c r="A170" s="70" t="s">
        <v>471</v>
      </c>
      <c r="B170" s="70" t="s">
        <v>221</v>
      </c>
      <c r="C170" s="71">
        <v>4477591418</v>
      </c>
      <c r="D170" s="71">
        <v>1250000000</v>
      </c>
      <c r="E170" s="72">
        <v>12.827512448699972</v>
      </c>
      <c r="F170" s="72">
        <v>1.2827512448699971</v>
      </c>
      <c r="G170" s="71">
        <v>398.33480200000002</v>
      </c>
      <c r="H170" s="72">
        <v>7.83</v>
      </c>
      <c r="I170" s="72">
        <v>-0.87527991733555588</v>
      </c>
      <c r="J170" s="71">
        <v>-26535988</v>
      </c>
      <c r="K170" s="72">
        <v>-376.84671850168155</v>
      </c>
      <c r="L170" s="72">
        <v>32</v>
      </c>
      <c r="M170" s="72">
        <v>31.86</v>
      </c>
      <c r="N170" s="73">
        <v>69.736044483809337</v>
      </c>
      <c r="O170" s="74">
        <v>334.63868515017828</v>
      </c>
      <c r="P170" s="73">
        <v>11.154622838339275</v>
      </c>
    </row>
    <row r="171" spans="1:16">
      <c r="A171" s="70" t="s">
        <v>76</v>
      </c>
      <c r="B171" s="70" t="s">
        <v>221</v>
      </c>
      <c r="C171" s="71">
        <v>25510366000</v>
      </c>
      <c r="D171" s="71">
        <v>1395000000</v>
      </c>
      <c r="E171" s="72">
        <v>13.708204472784239</v>
      </c>
      <c r="F171" s="72">
        <v>2.4566674682409029</v>
      </c>
      <c r="G171" s="71">
        <v>610.57306400000004</v>
      </c>
      <c r="H171" s="72">
        <v>4.78</v>
      </c>
      <c r="I171" s="72">
        <v>9.5947883248826749E-2</v>
      </c>
      <c r="J171" s="71">
        <v>-526924000</v>
      </c>
      <c r="K171" s="72">
        <v>-10.589762470489102</v>
      </c>
      <c r="L171" s="72">
        <v>28.673835125448029</v>
      </c>
      <c r="M171" s="72">
        <v>43.76</v>
      </c>
      <c r="N171" s="73">
        <v>31.580387760644541</v>
      </c>
      <c r="O171" s="74">
        <v>1272.1129906409997</v>
      </c>
      <c r="P171" s="73">
        <v>42.403766354699989</v>
      </c>
    </row>
    <row r="172" spans="1:16">
      <c r="A172" s="70" t="s">
        <v>227</v>
      </c>
      <c r="B172" s="70" t="s">
        <v>221</v>
      </c>
      <c r="C172" s="71">
        <v>71398402340</v>
      </c>
      <c r="D172" s="71">
        <v>1456000000</v>
      </c>
      <c r="E172" s="72">
        <v>10.720354614236378</v>
      </c>
      <c r="F172" s="72">
        <v>0.56637545510547216</v>
      </c>
      <c r="G172" s="71">
        <v>282.07432799999998</v>
      </c>
      <c r="H172" s="72">
        <v>13.23</v>
      </c>
      <c r="I172" s="72">
        <v>0.11403561872224978</v>
      </c>
      <c r="J172" s="71">
        <v>-549932498</v>
      </c>
      <c r="K172" s="72">
        <v>-34.418769701440702</v>
      </c>
      <c r="L172" s="72">
        <v>27.472527472527471</v>
      </c>
      <c r="M172" s="72">
        <v>19.37</v>
      </c>
      <c r="N172" s="73">
        <v>18.619236983349644</v>
      </c>
      <c r="O172" s="74">
        <v>848.79217883066826</v>
      </c>
      <c r="P172" s="73">
        <v>28.293072627688943</v>
      </c>
    </row>
    <row r="173" spans="1:16">
      <c r="A173" s="70" t="s">
        <v>106</v>
      </c>
      <c r="B173" s="70" t="s">
        <v>221</v>
      </c>
      <c r="C173" s="71">
        <v>95458865905</v>
      </c>
      <c r="D173" s="71">
        <v>2000000000</v>
      </c>
      <c r="E173" s="72">
        <v>1.4274645317887786</v>
      </c>
      <c r="F173" s="72">
        <v>1.4565964610089579E-2</v>
      </c>
      <c r="G173" s="71">
        <v>580.533368</v>
      </c>
      <c r="H173" s="72">
        <v>48.28</v>
      </c>
      <c r="I173" s="72">
        <v>3.0924110694797804</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199.06891277795728</v>
      </c>
      <c r="P174" s="73">
        <v>6.6356304259319092</v>
      </c>
    </row>
    <row r="175" spans="1:16">
      <c r="A175" s="70" t="s">
        <v>174</v>
      </c>
      <c r="B175" s="70" t="s">
        <v>221</v>
      </c>
      <c r="C175" s="71">
        <v>14150616391</v>
      </c>
      <c r="D175" s="71">
        <v>2400156000</v>
      </c>
      <c r="E175" s="72">
        <v>15.117546628941781</v>
      </c>
      <c r="F175" s="72">
        <v>6.298568355115993</v>
      </c>
      <c r="G175" s="71">
        <v>1653.7573420000001</v>
      </c>
      <c r="H175" s="72">
        <v>1.6</v>
      </c>
      <c r="I175" s="72">
        <v>6.6347293652918804E-2</v>
      </c>
      <c r="J175" s="71">
        <v>13770039</v>
      </c>
      <c r="K175" s="72">
        <v>174.30277430586798</v>
      </c>
      <c r="L175" s="72">
        <v>16.665583403745423</v>
      </c>
      <c r="M175" s="72">
        <v>68.900000000000006</v>
      </c>
      <c r="N175" s="73">
        <v>29.912930970065197</v>
      </c>
      <c r="O175" s="74">
        <v>2516.2172557630702</v>
      </c>
      <c r="P175" s="73">
        <v>83.873908525435667</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2332.5631363781299</v>
      </c>
      <c r="P176" s="73">
        <v>77.752104545937669</v>
      </c>
    </row>
    <row r="177" spans="1:16">
      <c r="A177" s="70" t="s">
        <v>318</v>
      </c>
      <c r="B177" s="70" t="s">
        <v>221</v>
      </c>
      <c r="C177" s="71">
        <v>30085753929</v>
      </c>
      <c r="D177" s="71">
        <v>3250000000</v>
      </c>
      <c r="E177" s="72">
        <v>20.639339664966759</v>
      </c>
      <c r="F177" s="72">
        <v>3.1752830253795015</v>
      </c>
      <c r="G177" s="71">
        <v>797.71454900000003</v>
      </c>
      <c r="H177" s="72">
        <v>2.4300000000000002</v>
      </c>
      <c r="I177" s="72">
        <v>-2.277382201560485E-2</v>
      </c>
      <c r="J177" s="71">
        <v>-805930697</v>
      </c>
      <c r="K177" s="72">
        <v>-8.0652096069744328</v>
      </c>
      <c r="L177" s="72">
        <v>12.307692307692308</v>
      </c>
      <c r="M177" s="72">
        <v>24.54</v>
      </c>
      <c r="N177" s="73">
        <v>24.534759882572583</v>
      </c>
      <c r="O177" s="74">
        <v>414.42257633866029</v>
      </c>
      <c r="P177" s="73">
        <v>13.814085877955343</v>
      </c>
    </row>
    <row r="178" spans="1:16">
      <c r="A178" s="70" t="s">
        <v>28</v>
      </c>
      <c r="B178" s="70" t="s">
        <v>221</v>
      </c>
      <c r="C178" s="71">
        <v>27193874502</v>
      </c>
      <c r="D178" s="71">
        <v>3450000000</v>
      </c>
      <c r="E178" s="72">
        <v>22.449024718957851</v>
      </c>
      <c r="F178" s="72">
        <v>6.5069636866544496</v>
      </c>
      <c r="G178" s="71">
        <v>923.53386499999999</v>
      </c>
      <c r="H178" s="72">
        <v>1.93</v>
      </c>
      <c r="I178" s="72">
        <v>-2.5605246672688379E-2</v>
      </c>
      <c r="J178" s="71">
        <v>171341389</v>
      </c>
      <c r="K178" s="72">
        <v>20.135240061582554</v>
      </c>
      <c r="L178" s="72">
        <v>11.594202898550725</v>
      </c>
      <c r="M178" s="72">
        <v>26.76</v>
      </c>
      <c r="N178" s="73">
        <v>20.565682265413518</v>
      </c>
      <c r="O178" s="74">
        <v>726.40574954329497</v>
      </c>
      <c r="P178" s="73">
        <v>24.213524984776498</v>
      </c>
    </row>
    <row r="179" spans="1:16">
      <c r="A179" s="70" t="s">
        <v>232</v>
      </c>
      <c r="B179" s="70" t="s">
        <v>221</v>
      </c>
      <c r="C179" s="71">
        <v>145246137000</v>
      </c>
      <c r="D179" s="71">
        <v>3800000000</v>
      </c>
      <c r="E179" s="72">
        <v>1.1199113746934521</v>
      </c>
      <c r="F179" s="72">
        <v>1.5511237876640611E-2</v>
      </c>
      <c r="G179" s="71">
        <v>1837.418021</v>
      </c>
      <c r="H179" s="72">
        <v>19.440000000000001</v>
      </c>
      <c r="I179" s="72">
        <v>0.24172809328914013</v>
      </c>
      <c r="J179" s="71">
        <v>1670697000</v>
      </c>
      <c r="K179" s="72">
        <v>43.215496286879066</v>
      </c>
      <c r="L179" s="72">
        <v>10.526315789473685</v>
      </c>
      <c r="M179" s="72">
        <v>48.35</v>
      </c>
      <c r="N179" s="73">
        <v>58.815192354201898</v>
      </c>
      <c r="O179" s="74">
        <v>586.42457827024805</v>
      </c>
      <c r="P179" s="73">
        <v>19.547485942341602</v>
      </c>
    </row>
    <row r="180" spans="1:16">
      <c r="A180" s="70" t="s">
        <v>231</v>
      </c>
      <c r="B180" s="70" t="s">
        <v>221</v>
      </c>
      <c r="C180" s="71">
        <v>63039967565</v>
      </c>
      <c r="D180" s="71">
        <v>3840000000</v>
      </c>
      <c r="E180" s="72">
        <v>11.276182393422934</v>
      </c>
      <c r="F180" s="72">
        <v>0.73412645790513886</v>
      </c>
      <c r="G180" s="71">
        <v>792.09881199999995</v>
      </c>
      <c r="H180" s="72">
        <v>4.4800000000000004</v>
      </c>
      <c r="I180" s="72">
        <v>-0.15011832393670499</v>
      </c>
      <c r="J180" s="71">
        <v>1583012802</v>
      </c>
      <c r="K180" s="72">
        <v>9.7030169184948889</v>
      </c>
      <c r="L180" s="72">
        <v>10.416666666666666</v>
      </c>
      <c r="M180" s="72">
        <v>20.62</v>
      </c>
      <c r="N180" s="73">
        <v>29.52643017938497</v>
      </c>
      <c r="O180" s="74">
        <v>1550.0821742550445</v>
      </c>
      <c r="P180" s="73">
        <v>51.66940580850148</v>
      </c>
    </row>
    <row r="181" spans="1:16">
      <c r="A181" s="70" t="s">
        <v>230</v>
      </c>
      <c r="B181" s="70" t="s">
        <v>221</v>
      </c>
      <c r="C181" s="71">
        <v>35563376411</v>
      </c>
      <c r="D181" s="71">
        <v>3900000000</v>
      </c>
      <c r="E181" s="72">
        <v>9.2343937303083781</v>
      </c>
      <c r="F181" s="72">
        <v>1.1838966320908177</v>
      </c>
      <c r="G181" s="71">
        <v>1726.023676</v>
      </c>
      <c r="H181" s="72">
        <v>2.5099999999999998</v>
      </c>
      <c r="I181" s="72">
        <v>-4.3429108048997023E-2</v>
      </c>
      <c r="J181" s="71">
        <v>86736503</v>
      </c>
      <c r="K181" s="72">
        <v>89.92753604557933</v>
      </c>
      <c r="L181" s="72">
        <v>10.256410256410257</v>
      </c>
      <c r="M181" s="72">
        <v>44.25</v>
      </c>
      <c r="N181" s="73">
        <v>27.065497326170942</v>
      </c>
      <c r="O181" s="74">
        <v>261.45124528586314</v>
      </c>
      <c r="P181" s="73">
        <v>8.7150415095287705</v>
      </c>
    </row>
    <row r="182" spans="1:16">
      <c r="A182" s="70" t="s">
        <v>124</v>
      </c>
      <c r="B182" s="70" t="s">
        <v>221</v>
      </c>
      <c r="C182" s="71">
        <v>25119375153</v>
      </c>
      <c r="D182" s="71">
        <v>4000000000</v>
      </c>
      <c r="E182" s="72">
        <v>15.630666116467218</v>
      </c>
      <c r="F182" s="72">
        <v>3.9076665291168045</v>
      </c>
      <c r="G182" s="71">
        <v>1390.9996160000001</v>
      </c>
      <c r="H182" s="72">
        <v>1.84</v>
      </c>
      <c r="I182" s="72">
        <v>-8.0983343885138837E-2</v>
      </c>
      <c r="J182" s="71">
        <v>72975866</v>
      </c>
      <c r="K182" s="72">
        <v>54.812641757481849</v>
      </c>
      <c r="L182" s="72">
        <v>10</v>
      </c>
      <c r="M182" s="72">
        <v>34.770000000000003</v>
      </c>
      <c r="N182" s="73">
        <v>36.852657403320535</v>
      </c>
      <c r="O182" s="74">
        <v>417.57465014273555</v>
      </c>
      <c r="P182" s="73">
        <v>13.919155004757851</v>
      </c>
    </row>
    <row r="183" spans="1:16">
      <c r="A183" s="70" t="s">
        <v>137</v>
      </c>
      <c r="B183" s="70" t="s">
        <v>221</v>
      </c>
      <c r="C183" s="71">
        <v>52477720474</v>
      </c>
      <c r="D183" s="71">
        <v>4000000000</v>
      </c>
      <c r="E183" s="72">
        <v>5.2010193998023615</v>
      </c>
      <c r="F183" s="72">
        <v>0.43341828331686344</v>
      </c>
      <c r="G183" s="71">
        <v>2366.5207919999998</v>
      </c>
      <c r="H183" s="72">
        <v>3.25</v>
      </c>
      <c r="I183" s="72">
        <v>3.6160872437829283E-4</v>
      </c>
      <c r="J183" s="71">
        <v>557366146</v>
      </c>
      <c r="K183" s="72">
        <v>21.529832922432284</v>
      </c>
      <c r="L183" s="72">
        <v>10</v>
      </c>
      <c r="M183" s="72">
        <v>59.16</v>
      </c>
      <c r="N183" s="73">
        <v>25.984572626139563</v>
      </c>
      <c r="O183" s="74">
        <v>562.25361140389555</v>
      </c>
      <c r="P183" s="73">
        <v>18.741787046796517</v>
      </c>
    </row>
    <row r="184" spans="1:16">
      <c r="A184" s="70" t="s">
        <v>339</v>
      </c>
      <c r="B184" s="70" t="s">
        <v>221</v>
      </c>
      <c r="C184" s="71">
        <v>87699773164</v>
      </c>
      <c r="D184" s="71">
        <v>4693620000</v>
      </c>
      <c r="E184" s="72">
        <v>7.9246707186831644</v>
      </c>
      <c r="F184" s="72">
        <v>8.8862739753595696E-2</v>
      </c>
      <c r="G184" s="71">
        <v>256.94425699999999</v>
      </c>
      <c r="H184" s="72">
        <v>19.66</v>
      </c>
      <c r="I184" s="72">
        <v>0.32069939045440776</v>
      </c>
      <c r="J184" s="71">
        <v>378526912</v>
      </c>
      <c r="K184" s="72">
        <v>235.59429243435142</v>
      </c>
      <c r="L184" s="72">
        <v>8.5222067402133117</v>
      </c>
      <c r="M184" s="72">
        <v>5.47</v>
      </c>
      <c r="N184" s="73">
        <v>17.722282723905966</v>
      </c>
      <c r="O184" s="74">
        <v>1255.1061629969558</v>
      </c>
      <c r="P184" s="73">
        <v>41.836872099898528</v>
      </c>
    </row>
    <row r="185" spans="1:16">
      <c r="A185" s="70" t="s">
        <v>26</v>
      </c>
      <c r="B185" s="70" t="s">
        <v>221</v>
      </c>
      <c r="C185" s="71">
        <v>8135775636</v>
      </c>
      <c r="D185" s="71">
        <v>5000000000</v>
      </c>
      <c r="E185" s="72">
        <v>1.0632006326043764</v>
      </c>
      <c r="F185" s="72">
        <v>1.7720010543406273E-2</v>
      </c>
      <c r="G185" s="71">
        <v>3271.9011879999998</v>
      </c>
      <c r="H185" s="72">
        <v>11.5</v>
      </c>
      <c r="I185" s="72">
        <v>-0.24811539349804157</v>
      </c>
      <c r="J185" s="71">
        <v>1715491599</v>
      </c>
      <c r="K185" s="72">
        <v>34.975397160193261</v>
      </c>
      <c r="L185" s="72">
        <v>8</v>
      </c>
      <c r="M185" s="72">
        <v>65.430000000000007</v>
      </c>
      <c r="N185" s="73">
        <v>40.280426802602889</v>
      </c>
      <c r="O185" s="74">
        <v>1422.6589746175471</v>
      </c>
      <c r="P185" s="73">
        <v>47.421965820584902</v>
      </c>
    </row>
    <row r="186" spans="1:16">
      <c r="A186" s="70" t="s">
        <v>224</v>
      </c>
      <c r="B186" s="70" t="s">
        <v>221</v>
      </c>
      <c r="C186" s="71">
        <v>40618634332</v>
      </c>
      <c r="D186" s="71">
        <v>6900847276</v>
      </c>
      <c r="E186" s="72">
        <v>4.7064280235987352</v>
      </c>
      <c r="F186" s="72">
        <v>0.22733575725630628</v>
      </c>
      <c r="G186" s="71">
        <v>2787.1569650000001</v>
      </c>
      <c r="H186" s="72">
        <v>3.05</v>
      </c>
      <c r="I186" s="72">
        <v>-9.9385244260070671E-2</v>
      </c>
      <c r="J186" s="71">
        <v>1633229917</v>
      </c>
      <c r="K186" s="72">
        <v>12.67582819326962</v>
      </c>
      <c r="L186" s="72">
        <v>5.7963896895839664</v>
      </c>
      <c r="M186" s="72">
        <v>40.380000000000003</v>
      </c>
      <c r="N186" s="73">
        <v>53.064254765514917</v>
      </c>
      <c r="O186" s="74">
        <v>823.7694666158643</v>
      </c>
      <c r="P186" s="73">
        <v>27.45898222052881</v>
      </c>
    </row>
    <row r="187" spans="1:16">
      <c r="A187" s="55" t="s">
        <v>554</v>
      </c>
      <c r="B187" s="55" t="s">
        <v>233</v>
      </c>
      <c r="C187" s="56">
        <v>3279541734</v>
      </c>
      <c r="D187" s="56">
        <v>1891070</v>
      </c>
      <c r="E187" s="57">
        <v>5.3544285500556823</v>
      </c>
      <c r="F187" s="57">
        <v>0.23233182908904565</v>
      </c>
      <c r="G187" s="56">
        <v>6.0773900000000004E-4</v>
      </c>
      <c r="H187" s="57">
        <v>12295</v>
      </c>
      <c r="I187" s="57">
        <v>-346.50214549018347</v>
      </c>
      <c r="J187" s="56">
        <v>-614132063</v>
      </c>
      <c r="K187" s="57">
        <v>-37.526896051346533</v>
      </c>
      <c r="L187" s="57">
        <v>21152.046196068892</v>
      </c>
      <c r="M187" s="57">
        <v>32.130000000000003</v>
      </c>
      <c r="N187" s="58">
        <v>23.985322030848558</v>
      </c>
      <c r="O187" s="59">
        <v>565.97750570706694</v>
      </c>
      <c r="P187" s="58">
        <v>18.865916856902231</v>
      </c>
    </row>
    <row r="188" spans="1:16">
      <c r="A188" s="55" t="s">
        <v>436</v>
      </c>
      <c r="B188" s="55" t="s">
        <v>233</v>
      </c>
      <c r="C188" s="56">
        <v>358892796</v>
      </c>
      <c r="D188" s="56">
        <v>9284470</v>
      </c>
      <c r="E188" s="57">
        <v>121.03050451562812</v>
      </c>
      <c r="F188" s="57">
        <v>228.6982654351518</v>
      </c>
      <c r="G188" s="56">
        <v>5.8189539999999997</v>
      </c>
      <c r="H188" s="57">
        <v>56.8</v>
      </c>
      <c r="I188" s="57">
        <v>-2.8514862484640346</v>
      </c>
      <c r="J188" s="56">
        <v>-3381110</v>
      </c>
      <c r="K188" s="57">
        <v>-156.52102120309601</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19.504826103503824</v>
      </c>
      <c r="F189" s="57">
        <v>8.6688116015572554</v>
      </c>
      <c r="G189" s="56">
        <v>22.966707</v>
      </c>
      <c r="H189" s="57">
        <v>89.3</v>
      </c>
      <c r="I189" s="57">
        <v>-5.2091343326537753E-2</v>
      </c>
      <c r="J189" s="56">
        <v>1543645</v>
      </c>
      <c r="K189" s="57">
        <v>1457.5890182004282</v>
      </c>
      <c r="L189" s="57">
        <v>1600</v>
      </c>
      <c r="M189" s="57">
        <v>91.86</v>
      </c>
      <c r="N189" s="58">
        <v>19.349633158093827</v>
      </c>
      <c r="O189" s="59">
        <v>1135.8829569562783</v>
      </c>
      <c r="P189" s="58">
        <v>37.862765231875947</v>
      </c>
    </row>
    <row r="190" spans="1:16">
      <c r="A190" s="55" t="s">
        <v>29</v>
      </c>
      <c r="B190" s="55" t="s">
        <v>233</v>
      </c>
      <c r="C190" s="56">
        <v>453946752</v>
      </c>
      <c r="D190" s="56">
        <v>36000000</v>
      </c>
      <c r="E190" s="57">
        <v>74.774864100423244</v>
      </c>
      <c r="F190" s="57">
        <v>90.307806884569132</v>
      </c>
      <c r="G190" s="56">
        <v>23.567941000000001</v>
      </c>
      <c r="H190" s="57">
        <v>22.7</v>
      </c>
      <c r="I190" s="57">
        <v>-4.4561529231177843E-2</v>
      </c>
      <c r="J190" s="56">
        <v>-15955475</v>
      </c>
      <c r="K190" s="57">
        <v>-51.894412419561313</v>
      </c>
      <c r="L190" s="57">
        <v>1111.1111111111111</v>
      </c>
      <c r="M190" s="57">
        <v>65.459999999999994</v>
      </c>
      <c r="N190" s="58">
        <v>39.925299861183376</v>
      </c>
      <c r="O190" s="59">
        <v>757.18062140046163</v>
      </c>
      <c r="P190" s="58">
        <v>25.239354046682056</v>
      </c>
    </row>
    <row r="191" spans="1:16">
      <c r="A191" s="55" t="s">
        <v>550</v>
      </c>
      <c r="B191" s="55" t="s">
        <v>233</v>
      </c>
      <c r="C191" s="56">
        <v>832617284</v>
      </c>
      <c r="D191" s="56">
        <v>39000000</v>
      </c>
      <c r="E191" s="57">
        <v>2.8306726708630823</v>
      </c>
      <c r="F191" s="57">
        <v>4.937506839112301E-2</v>
      </c>
      <c r="G191" s="56">
        <v>10.211128</v>
      </c>
      <c r="H191" s="57">
        <v>1384</v>
      </c>
      <c r="I191" s="57">
        <v>-91.908149868510009</v>
      </c>
      <c r="J191" s="56">
        <v>-34585163</v>
      </c>
      <c r="K191" s="57">
        <v>-1657.647240234201</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35.780395105728566</v>
      </c>
      <c r="F192" s="57">
        <v>9.9722394386088542</v>
      </c>
      <c r="G192" s="56">
        <v>14.636780999999999</v>
      </c>
      <c r="H192" s="57">
        <v>76.400000000000006</v>
      </c>
      <c r="I192" s="57">
        <v>-3.707237473217603</v>
      </c>
      <c r="J192" s="56">
        <v>-47850125</v>
      </c>
      <c r="K192" s="57">
        <v>-74.984130135501218</v>
      </c>
      <c r="L192" s="57">
        <v>869.56521739130437</v>
      </c>
      <c r="M192" s="57">
        <v>31.81</v>
      </c>
      <c r="N192" s="58">
        <v>18.951677649315446</v>
      </c>
      <c r="O192" s="59">
        <v>395.15183583300848</v>
      </c>
      <c r="P192" s="58">
        <v>13.171727861100283</v>
      </c>
    </row>
    <row r="193" spans="1:16">
      <c r="A193" s="55" t="s">
        <v>30</v>
      </c>
      <c r="B193" s="55" t="s">
        <v>233</v>
      </c>
      <c r="C193" s="56">
        <v>2031267319</v>
      </c>
      <c r="D193" s="56">
        <v>83895000</v>
      </c>
      <c r="E193" s="57">
        <v>62.160460582533183</v>
      </c>
      <c r="F193" s="57">
        <v>49.395443179000083</v>
      </c>
      <c r="G193" s="56">
        <v>41.711512999999997</v>
      </c>
      <c r="H193" s="57">
        <v>15.43</v>
      </c>
      <c r="I193" s="57">
        <v>-9.1522357155506384E-2</v>
      </c>
      <c r="J193" s="56">
        <v>41940809</v>
      </c>
      <c r="K193" s="57">
        <v>30.00478603071295</v>
      </c>
      <c r="L193" s="57">
        <v>476.78645926455687</v>
      </c>
      <c r="M193" s="57">
        <v>49.71</v>
      </c>
      <c r="N193" s="58">
        <v>22.517969335342844</v>
      </c>
      <c r="O193" s="59">
        <v>973.43652392552826</v>
      </c>
      <c r="P193" s="58">
        <v>32.447884130850944</v>
      </c>
    </row>
    <row r="194" spans="1:16">
      <c r="A194" s="55" t="s">
        <v>301</v>
      </c>
      <c r="B194" s="55" t="s">
        <v>233</v>
      </c>
      <c r="C194" s="56">
        <v>1140720033</v>
      </c>
      <c r="D194" s="56">
        <v>85000000</v>
      </c>
      <c r="E194" s="57">
        <v>85.686911806210475</v>
      </c>
      <c r="F194" s="57">
        <v>144.01161648102601</v>
      </c>
      <c r="G194" s="56">
        <v>66.222807000000003</v>
      </c>
      <c r="H194" s="57">
        <v>7.05</v>
      </c>
      <c r="I194" s="57">
        <v>-0.18419000197275803</v>
      </c>
      <c r="J194" s="56">
        <v>-28264429</v>
      </c>
      <c r="K194" s="57">
        <v>-21.051194772057841</v>
      </c>
      <c r="L194" s="57">
        <v>470.58823529411762</v>
      </c>
      <c r="M194" s="57">
        <v>77.900000000000006</v>
      </c>
      <c r="N194" s="58">
        <v>29.477841937279432</v>
      </c>
      <c r="O194" s="59">
        <v>342.81510135774261</v>
      </c>
      <c r="P194" s="58">
        <v>11.427170045258087</v>
      </c>
    </row>
    <row r="195" spans="1:16">
      <c r="A195" s="55" t="s">
        <v>161</v>
      </c>
      <c r="B195" s="55" t="s">
        <v>233</v>
      </c>
      <c r="C195" s="56">
        <v>11386108733</v>
      </c>
      <c r="D195" s="56">
        <v>100023579</v>
      </c>
      <c r="E195" s="57">
        <v>32.484532192331621</v>
      </c>
      <c r="F195" s="57">
        <v>2.1796560047047193</v>
      </c>
      <c r="G195" s="56">
        <v>8.2922969999999996</v>
      </c>
      <c r="H195" s="57">
        <v>148.5</v>
      </c>
      <c r="I195" s="57">
        <v>-2.3143159411011709</v>
      </c>
      <c r="J195" s="56">
        <v>-796663172</v>
      </c>
      <c r="K195" s="57">
        <v>-18.707420896067227</v>
      </c>
      <c r="L195" s="57">
        <v>399.90570623352721</v>
      </c>
      <c r="M195" s="57">
        <v>8.2899999999999991</v>
      </c>
      <c r="N195" s="58">
        <v>54.512083255061555</v>
      </c>
      <c r="O195" s="59">
        <v>207.12779956697793</v>
      </c>
      <c r="P195" s="58">
        <v>6.9042599855659308</v>
      </c>
    </row>
    <row r="196" spans="1:16">
      <c r="A196" s="55" t="s">
        <v>540</v>
      </c>
      <c r="B196" s="55" t="s">
        <v>233</v>
      </c>
      <c r="C196" s="56">
        <v>2863294706</v>
      </c>
      <c r="D196" s="56">
        <v>112000000</v>
      </c>
      <c r="E196" s="57">
        <v>2.0936848602297862</v>
      </c>
      <c r="F196" s="57">
        <v>4.3778957432038017E-2</v>
      </c>
      <c r="G196" s="56">
        <v>44.440303</v>
      </c>
      <c r="H196" s="57">
        <v>430</v>
      </c>
      <c r="I196" s="57">
        <v>7.578290629323476</v>
      </c>
      <c r="J196" s="56">
        <v>-54281567</v>
      </c>
      <c r="K196" s="57">
        <v>-881.03572986387815</v>
      </c>
      <c r="L196" s="57">
        <v>357.14285714285717</v>
      </c>
      <c r="M196" s="57">
        <v>39.67</v>
      </c>
      <c r="N196" s="58">
        <v>58.752858873116907</v>
      </c>
      <c r="O196" s="59">
        <v>2708.5929934871756</v>
      </c>
      <c r="P196" s="58">
        <v>90.286433116239181</v>
      </c>
    </row>
    <row r="197" spans="1:16">
      <c r="A197" s="55" t="s">
        <v>175</v>
      </c>
      <c r="B197" s="55" t="s">
        <v>233</v>
      </c>
      <c r="C197" s="56">
        <v>2503213131</v>
      </c>
      <c r="D197" s="56">
        <v>129600000</v>
      </c>
      <c r="E197" s="57">
        <v>37.521940579534473</v>
      </c>
      <c r="F197" s="57">
        <v>11.135428709500971</v>
      </c>
      <c r="G197" s="56">
        <v>40.565173999999999</v>
      </c>
      <c r="H197" s="57">
        <v>26.28</v>
      </c>
      <c r="I197" s="57">
        <v>-0.8888339675864394</v>
      </c>
      <c r="J197" s="56">
        <v>21111327</v>
      </c>
      <c r="K197" s="57">
        <v>159.61099934646458</v>
      </c>
      <c r="L197" s="57">
        <v>308.64197530864197</v>
      </c>
      <c r="M197" s="57">
        <v>31.3</v>
      </c>
      <c r="N197" s="58">
        <v>20.592447511611123</v>
      </c>
      <c r="O197" s="59">
        <v>262.43686671409563</v>
      </c>
      <c r="P197" s="58">
        <v>8.7478955571365216</v>
      </c>
    </row>
    <row r="198" spans="1:16">
      <c r="A198" s="55" t="s">
        <v>552</v>
      </c>
      <c r="B198" s="55" t="s">
        <v>233</v>
      </c>
      <c r="C198" s="56">
        <v>2574862803</v>
      </c>
      <c r="D198" s="56">
        <v>132500000</v>
      </c>
      <c r="E198" s="57">
        <v>42.597177380040485</v>
      </c>
      <c r="F198" s="57">
        <v>14.613096871368949</v>
      </c>
      <c r="G198" s="56">
        <v>42.424709</v>
      </c>
      <c r="H198" s="57">
        <v>22.14</v>
      </c>
      <c r="I198" s="57">
        <v>0.6245838468753071</v>
      </c>
      <c r="J198" s="56">
        <v>-36817958</v>
      </c>
      <c r="K198" s="57">
        <v>-79.173320801767446</v>
      </c>
      <c r="L198" s="57">
        <v>301.88679245283021</v>
      </c>
      <c r="M198" s="57">
        <v>32.01</v>
      </c>
      <c r="N198" s="58">
        <v>38.835087006455971</v>
      </c>
      <c r="O198" s="59">
        <v>1884.0062620246254</v>
      </c>
      <c r="P198" s="58">
        <v>62.800208734154175</v>
      </c>
    </row>
    <row r="199" spans="1:16">
      <c r="A199" s="55" t="s">
        <v>470</v>
      </c>
      <c r="B199" s="55" t="s">
        <v>233</v>
      </c>
      <c r="C199" s="56">
        <v>6806959890</v>
      </c>
      <c r="D199" s="56">
        <v>138768000</v>
      </c>
      <c r="E199" s="57">
        <v>34.580468961023598</v>
      </c>
      <c r="F199" s="57">
        <v>5.9332446894960684</v>
      </c>
      <c r="G199" s="56">
        <v>27.728836000000001</v>
      </c>
      <c r="H199" s="57">
        <v>41.72</v>
      </c>
      <c r="I199" s="57">
        <v>-1.9272521576248849</v>
      </c>
      <c r="J199" s="56">
        <v>-104220162</v>
      </c>
      <c r="K199" s="57">
        <v>-55.922538289664146</v>
      </c>
      <c r="L199" s="57">
        <v>288.25089357777011</v>
      </c>
      <c r="M199" s="57">
        <v>19.98</v>
      </c>
      <c r="N199" s="58">
        <v>10.508051024319821</v>
      </c>
      <c r="O199" s="59">
        <v>300.30599474941448</v>
      </c>
      <c r="P199" s="58">
        <v>10.010199824980482</v>
      </c>
    </row>
    <row r="200" spans="1:16">
      <c r="A200" s="55" t="s">
        <v>481</v>
      </c>
      <c r="B200" s="55" t="s">
        <v>233</v>
      </c>
      <c r="C200" s="56">
        <v>4515514494</v>
      </c>
      <c r="D200" s="56">
        <v>146250000</v>
      </c>
      <c r="E200" s="57">
        <v>25.882378823555296</v>
      </c>
      <c r="F200" s="57">
        <v>2.6025519179040018</v>
      </c>
      <c r="G200" s="56">
        <v>22.737297000000002</v>
      </c>
      <c r="H200" s="57">
        <v>68</v>
      </c>
      <c r="I200" s="57">
        <v>3.2942416927466032</v>
      </c>
      <c r="J200" s="56">
        <v>12888411</v>
      </c>
      <c r="K200" s="57">
        <v>771.62343752073082</v>
      </c>
      <c r="L200" s="57">
        <v>273.5042735042735</v>
      </c>
      <c r="M200" s="57">
        <v>15.54</v>
      </c>
      <c r="N200" s="58">
        <v>56.264483134210856</v>
      </c>
      <c r="O200" s="59">
        <v>2250.5776062647587</v>
      </c>
      <c r="P200" s="58">
        <v>75.019253542158623</v>
      </c>
    </row>
    <row r="201" spans="1:16">
      <c r="A201" s="55" t="s">
        <v>101</v>
      </c>
      <c r="B201" s="55" t="s">
        <v>233</v>
      </c>
      <c r="C201" s="56">
        <v>4675184543</v>
      </c>
      <c r="D201" s="56">
        <v>175000000</v>
      </c>
      <c r="E201" s="57">
        <v>33.394114796527369</v>
      </c>
      <c r="F201" s="57">
        <v>21.202612569223724</v>
      </c>
      <c r="G201" s="56">
        <v>134.44486900000001</v>
      </c>
      <c r="H201" s="57">
        <v>8.91</v>
      </c>
      <c r="I201" s="57">
        <v>-0.32219590045196078</v>
      </c>
      <c r="J201" s="56">
        <v>-19232100</v>
      </c>
      <c r="K201" s="57">
        <v>-81.894332912162483</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18.139976610713237</v>
      </c>
      <c r="F202" s="57">
        <v>2.156184073542522</v>
      </c>
      <c r="G202" s="56">
        <v>47.254246999999999</v>
      </c>
      <c r="H202" s="57">
        <v>46.68</v>
      </c>
      <c r="I202" s="57">
        <v>-0.7211244170309925</v>
      </c>
      <c r="J202" s="56">
        <v>16821625</v>
      </c>
      <c r="K202" s="57">
        <v>500.13004094432017</v>
      </c>
      <c r="L202" s="57">
        <v>223.46368715083798</v>
      </c>
      <c r="M202" s="57">
        <v>26.39</v>
      </c>
      <c r="N202" s="58">
        <v>11.760795198153888</v>
      </c>
      <c r="O202" s="59">
        <v>366.07243142470446</v>
      </c>
      <c r="P202" s="58">
        <v>12.202414380823482</v>
      </c>
    </row>
    <row r="203" spans="1:16">
      <c r="A203" s="55" t="s">
        <v>31</v>
      </c>
      <c r="B203" s="55" t="s">
        <v>233</v>
      </c>
      <c r="C203" s="56">
        <v>1994719643</v>
      </c>
      <c r="D203" s="56">
        <v>192000000</v>
      </c>
      <c r="E203" s="57">
        <v>26.451197329317829</v>
      </c>
      <c r="F203" s="57">
        <v>17.220831594607962</v>
      </c>
      <c r="G203" s="56">
        <v>171.666124</v>
      </c>
      <c r="H203" s="57">
        <v>8.81</v>
      </c>
      <c r="I203" s="57">
        <v>-0.33277958307899524</v>
      </c>
      <c r="J203" s="56">
        <v>73983991</v>
      </c>
      <c r="K203" s="57">
        <v>20.761248200303225</v>
      </c>
      <c r="L203" s="57">
        <v>208.33333333333334</v>
      </c>
      <c r="M203" s="57">
        <v>89.4</v>
      </c>
      <c r="N203" s="58">
        <v>29.720679517052563</v>
      </c>
      <c r="O203" s="59">
        <v>548.65799164023406</v>
      </c>
      <c r="P203" s="58">
        <v>18.288599721341136</v>
      </c>
    </row>
    <row r="204" spans="1:16">
      <c r="A204" s="55" t="s">
        <v>139</v>
      </c>
      <c r="B204" s="55" t="s">
        <v>233</v>
      </c>
      <c r="C204" s="56">
        <v>791994006</v>
      </c>
      <c r="D204" s="56">
        <v>240000000</v>
      </c>
      <c r="E204" s="57">
        <v>79.924857845647836</v>
      </c>
      <c r="F204" s="57">
        <v>111.00674700784421</v>
      </c>
      <c r="G204" s="56">
        <v>150.75718000000001</v>
      </c>
      <c r="H204" s="57">
        <v>3.32</v>
      </c>
      <c r="I204" s="57">
        <v>-0.12909618876528928</v>
      </c>
      <c r="J204" s="56">
        <v>8495887</v>
      </c>
      <c r="K204" s="57">
        <v>84.746889877419505</v>
      </c>
      <c r="L204" s="57">
        <v>166.66666666666666</v>
      </c>
      <c r="M204" s="57">
        <v>62.81</v>
      </c>
      <c r="N204" s="58">
        <v>64.998975507398299</v>
      </c>
      <c r="O204" s="59">
        <v>82.181815554616136</v>
      </c>
      <c r="P204" s="58">
        <v>2.7393938518205379</v>
      </c>
    </row>
    <row r="205" spans="1:16">
      <c r="A205" s="55" t="s">
        <v>234</v>
      </c>
      <c r="B205" s="55" t="s">
        <v>233</v>
      </c>
      <c r="C205" s="56">
        <v>7583767231</v>
      </c>
      <c r="D205" s="56">
        <v>244800000</v>
      </c>
      <c r="E205" s="57">
        <v>21.746229954840611</v>
      </c>
      <c r="F205" s="57">
        <v>5.2254493355537805</v>
      </c>
      <c r="G205" s="56">
        <v>106.89830000000001</v>
      </c>
      <c r="H205" s="57">
        <v>17.21</v>
      </c>
      <c r="I205" s="57">
        <v>-0.22305138977045758</v>
      </c>
      <c r="J205" s="56">
        <v>116949644</v>
      </c>
      <c r="K205" s="57">
        <v>35.584546114565342</v>
      </c>
      <c r="L205" s="57">
        <v>163.3986928104575</v>
      </c>
      <c r="M205" s="57">
        <v>43.66</v>
      </c>
      <c r="N205" s="58">
        <v>44.477585415830973</v>
      </c>
      <c r="O205" s="59">
        <v>474.78418648208537</v>
      </c>
      <c r="P205" s="58">
        <v>15.826139549402846</v>
      </c>
    </row>
    <row r="206" spans="1:16">
      <c r="A206" s="55" t="s">
        <v>629</v>
      </c>
      <c r="B206" s="55" t="s">
        <v>233</v>
      </c>
      <c r="C206" s="56">
        <v>7118953178</v>
      </c>
      <c r="D206" s="56">
        <v>263980843</v>
      </c>
      <c r="E206" s="57">
        <v>4.2868614079914975</v>
      </c>
      <c r="F206" s="57">
        <v>8.414139786595165E-2</v>
      </c>
      <c r="G206" s="56">
        <v>46.937992000000001</v>
      </c>
      <c r="H206" s="57">
        <v>198.8</v>
      </c>
      <c r="I206" s="57">
        <v>1.036611556019551</v>
      </c>
      <c r="J206" s="56">
        <v>576150738</v>
      </c>
      <c r="K206" s="57">
        <v>88.428772782375574</v>
      </c>
      <c r="L206" s="57">
        <v>151.52614691816859</v>
      </c>
      <c r="M206" s="57">
        <v>17.78</v>
      </c>
      <c r="N206" s="58">
        <v>57.822747615117571</v>
      </c>
      <c r="O206" s="59">
        <v>1851.7422604017011</v>
      </c>
      <c r="P206" s="58">
        <v>61.724742013390035</v>
      </c>
    </row>
    <row r="207" spans="1:16">
      <c r="A207" s="55" t="s">
        <v>138</v>
      </c>
      <c r="B207" s="55" t="s">
        <v>233</v>
      </c>
      <c r="C207" s="56">
        <v>1535118620</v>
      </c>
      <c r="D207" s="56">
        <v>264000000</v>
      </c>
      <c r="E207" s="57">
        <v>56.34892208231085</v>
      </c>
      <c r="F207" s="57">
        <v>17.786907222951658</v>
      </c>
      <c r="G207" s="56">
        <v>59.070202000000002</v>
      </c>
      <c r="H207" s="57">
        <v>12.02</v>
      </c>
      <c r="I207" s="57">
        <v>0.15718461326341782</v>
      </c>
      <c r="J207" s="56">
        <v>-72765098</v>
      </c>
      <c r="K207" s="57">
        <v>-43.537356329816255</v>
      </c>
      <c r="L207" s="57">
        <v>151.5151515151515</v>
      </c>
      <c r="M207" s="57">
        <v>22.37</v>
      </c>
      <c r="N207" s="58">
        <v>52.184217437209142</v>
      </c>
      <c r="O207" s="59">
        <v>503.06521673135421</v>
      </c>
      <c r="P207" s="58">
        <v>16.768840557711808</v>
      </c>
    </row>
    <row r="208" spans="1:16">
      <c r="A208" s="55" t="s">
        <v>160</v>
      </c>
      <c r="B208" s="55" t="s">
        <v>233</v>
      </c>
      <c r="C208" s="56">
        <v>1300173375</v>
      </c>
      <c r="D208" s="56">
        <v>270000000</v>
      </c>
      <c r="E208" s="57">
        <v>36.153543847646148</v>
      </c>
      <c r="F208" s="57">
        <v>33.475503562635325</v>
      </c>
      <c r="G208" s="56">
        <v>253.18759900000001</v>
      </c>
      <c r="H208" s="57">
        <v>4.37</v>
      </c>
      <c r="I208" s="57">
        <v>2.4761118369935442E-2</v>
      </c>
      <c r="J208" s="56">
        <v>-34355927</v>
      </c>
      <c r="K208" s="57">
        <v>-31.43562390268206</v>
      </c>
      <c r="L208" s="57">
        <v>148.14814814814815</v>
      </c>
      <c r="M208" s="57">
        <v>93.77</v>
      </c>
      <c r="N208" s="58">
        <v>48.800290493695904</v>
      </c>
      <c r="O208" s="59">
        <v>2279.8419155555343</v>
      </c>
      <c r="P208" s="58">
        <v>75.994730518517812</v>
      </c>
    </row>
    <row r="209" spans="1:16">
      <c r="A209" s="55" t="s">
        <v>766</v>
      </c>
      <c r="B209" s="55" t="s">
        <v>233</v>
      </c>
      <c r="C209" s="56">
        <v>5199468670</v>
      </c>
      <c r="D209" s="56">
        <v>273350000</v>
      </c>
      <c r="E209" s="57">
        <v>19.061072619528929</v>
      </c>
      <c r="F209" s="57">
        <v>1.7432844905367595</v>
      </c>
      <c r="G209" s="56">
        <v>54.497838000000002</v>
      </c>
      <c r="H209" s="57">
        <v>38.520000000000003</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40.474794126036279</v>
      </c>
      <c r="F210" s="57">
        <v>14.2372440375539</v>
      </c>
      <c r="G210" s="56">
        <v>98.355564999999999</v>
      </c>
      <c r="H210" s="57">
        <v>10.050000000000001</v>
      </c>
      <c r="I210" s="57">
        <v>-0.12217081941025576</v>
      </c>
      <c r="J210" s="56">
        <v>10367317</v>
      </c>
      <c r="K210" s="57">
        <v>274.21571559932045</v>
      </c>
      <c r="L210" s="57">
        <v>140.70232444636932</v>
      </c>
      <c r="M210" s="57">
        <v>34.590000000000003</v>
      </c>
      <c r="N210" s="58">
        <v>39.457952659903924</v>
      </c>
      <c r="O210" s="59">
        <v>669.25367826600166</v>
      </c>
      <c r="P210" s="58">
        <v>22.308455942200055</v>
      </c>
    </row>
    <row r="211" spans="1:16">
      <c r="A211" s="55" t="s">
        <v>114</v>
      </c>
      <c r="B211" s="55" t="s">
        <v>233</v>
      </c>
      <c r="C211" s="56">
        <v>1413319947</v>
      </c>
      <c r="D211" s="56">
        <v>294204950</v>
      </c>
      <c r="E211" s="57">
        <v>65.612521764313016</v>
      </c>
      <c r="F211" s="57">
        <v>111.508188023881</v>
      </c>
      <c r="G211" s="56">
        <v>733.94965300000001</v>
      </c>
      <c r="H211" s="57">
        <v>2.4</v>
      </c>
      <c r="I211" s="57">
        <v>7.4526922106371796E-2</v>
      </c>
      <c r="J211" s="56">
        <v>-101180902</v>
      </c>
      <c r="K211" s="57">
        <v>-5.8154245353535199</v>
      </c>
      <c r="L211" s="57">
        <v>135.95964309913887</v>
      </c>
      <c r="M211" s="57">
        <v>86.34</v>
      </c>
      <c r="N211" s="58">
        <v>50.151909444614752</v>
      </c>
      <c r="O211" s="59">
        <v>922.63115996575527</v>
      </c>
      <c r="P211" s="58">
        <v>30.75437199885851</v>
      </c>
    </row>
    <row r="212" spans="1:16">
      <c r="A212" s="55" t="s">
        <v>159</v>
      </c>
      <c r="B212" s="55" t="s">
        <v>233</v>
      </c>
      <c r="C212" s="56">
        <v>10497610768</v>
      </c>
      <c r="D212" s="56">
        <v>303345000</v>
      </c>
      <c r="E212" s="57">
        <v>35.13120885265932</v>
      </c>
      <c r="F212" s="57">
        <v>10.52842888240342</v>
      </c>
      <c r="G212" s="56">
        <v>100.333235</v>
      </c>
      <c r="H212" s="57">
        <v>11.35</v>
      </c>
      <c r="I212" s="57">
        <v>8.1421966637311272E-2</v>
      </c>
      <c r="J212" s="56">
        <v>128453668</v>
      </c>
      <c r="K212" s="57">
        <v>25.976642410865214</v>
      </c>
      <c r="L212" s="57">
        <v>131.86306021196987</v>
      </c>
      <c r="M212" s="57">
        <v>33.07</v>
      </c>
      <c r="N212" s="58">
        <v>42.655630642885299</v>
      </c>
      <c r="O212" s="59">
        <v>1348.1324666442242</v>
      </c>
      <c r="P212" s="58">
        <v>44.93774888814081</v>
      </c>
    </row>
    <row r="213" spans="1:16">
      <c r="A213" s="55" t="s">
        <v>162</v>
      </c>
      <c r="B213" s="55" t="s">
        <v>233</v>
      </c>
      <c r="C213" s="56">
        <v>11759814183</v>
      </c>
      <c r="D213" s="56">
        <v>314657359</v>
      </c>
      <c r="E213" s="57">
        <v>30.621574475716649</v>
      </c>
      <c r="F213" s="57">
        <v>8.8470185685135139</v>
      </c>
      <c r="G213" s="56">
        <v>118.75529</v>
      </c>
      <c r="H213" s="57">
        <v>11</v>
      </c>
      <c r="I213" s="57">
        <v>4.7158870007343978E-2</v>
      </c>
      <c r="J213" s="56">
        <v>49521257</v>
      </c>
      <c r="K213" s="57">
        <v>69.893842739088797</v>
      </c>
      <c r="L213" s="57">
        <v>127.12240427849011</v>
      </c>
      <c r="M213" s="57">
        <v>37.74</v>
      </c>
      <c r="N213" s="58">
        <v>46.025382095931761</v>
      </c>
      <c r="O213" s="59">
        <v>1696.2916463966305</v>
      </c>
      <c r="P213" s="58">
        <v>56.543054879887684</v>
      </c>
    </row>
    <row r="214" spans="1:16">
      <c r="A214" s="55" t="s">
        <v>744</v>
      </c>
      <c r="B214" s="55" t="s">
        <v>233</v>
      </c>
      <c r="C214" s="56">
        <v>25145763000</v>
      </c>
      <c r="D214" s="56">
        <v>322508000</v>
      </c>
      <c r="E214" s="57">
        <v>16.817985101818305</v>
      </c>
      <c r="F214" s="57">
        <v>0.35474488049019348</v>
      </c>
      <c r="G214" s="56">
        <v>16.157962000000001</v>
      </c>
      <c r="H214" s="57">
        <v>147.19999999999999</v>
      </c>
      <c r="I214" s="57">
        <v>5.8096967355464528</v>
      </c>
      <c r="J214" s="56">
        <v>-820079000</v>
      </c>
      <c r="K214" s="57">
        <v>-57.809889047274716</v>
      </c>
      <c r="L214" s="57">
        <v>124.02793109008148</v>
      </c>
      <c r="M214" s="57">
        <v>5.01</v>
      </c>
      <c r="N214" s="58">
        <v>43.228944814451651</v>
      </c>
      <c r="O214" s="59">
        <v>1622.7221436234631</v>
      </c>
      <c r="P214" s="58">
        <v>54.090738120782106</v>
      </c>
    </row>
    <row r="215" spans="1:16">
      <c r="A215" s="55" t="s">
        <v>406</v>
      </c>
      <c r="B215" s="55" t="s">
        <v>233</v>
      </c>
      <c r="C215" s="56">
        <v>7271413193</v>
      </c>
      <c r="D215" s="56">
        <v>330000000</v>
      </c>
      <c r="E215" s="57">
        <v>63.572512993625665</v>
      </c>
      <c r="F215" s="57">
        <v>0.5206594020771963</v>
      </c>
      <c r="G215" s="56">
        <v>1.7811269999999999</v>
      </c>
      <c r="H215" s="57">
        <v>359.75</v>
      </c>
      <c r="I215" s="57">
        <v>2.0039075462624965</v>
      </c>
      <c r="J215" s="56">
        <v>-339048262</v>
      </c>
      <c r="K215" s="57">
        <v>-360.1257215705769</v>
      </c>
      <c r="L215" s="57">
        <v>121.21212121212122</v>
      </c>
      <c r="M215" s="57">
        <v>0.53</v>
      </c>
      <c r="N215" s="58">
        <v>45.498581235768057</v>
      </c>
      <c r="O215" s="59">
        <v>380.88597930823903</v>
      </c>
      <c r="P215" s="58">
        <v>12.696199310274634</v>
      </c>
    </row>
    <row r="216" spans="1:16">
      <c r="A216" s="55" t="s">
        <v>456</v>
      </c>
      <c r="B216" s="55" t="s">
        <v>233</v>
      </c>
      <c r="C216" s="56">
        <v>10885731681</v>
      </c>
      <c r="D216" s="56">
        <v>350000000</v>
      </c>
      <c r="E216" s="57">
        <v>12.722992105494727</v>
      </c>
      <c r="F216" s="57">
        <v>2.1383180009234835</v>
      </c>
      <c r="G216" s="56">
        <v>185.064885</v>
      </c>
      <c r="H216" s="57">
        <v>16.989999999999998</v>
      </c>
      <c r="I216" s="57">
        <v>-1.4430408065744942</v>
      </c>
      <c r="J216" s="56">
        <v>260197818</v>
      </c>
      <c r="K216" s="57">
        <v>22.867217126317332</v>
      </c>
      <c r="L216" s="57">
        <v>114.28571428571429</v>
      </c>
      <c r="M216" s="57">
        <v>52.87</v>
      </c>
      <c r="N216" s="58">
        <v>39.128424600098072</v>
      </c>
      <c r="O216" s="59">
        <v>135.9938194609401</v>
      </c>
      <c r="P216" s="58">
        <v>4.5331273153646698</v>
      </c>
    </row>
    <row r="217" spans="1:16">
      <c r="A217" s="55" t="s">
        <v>237</v>
      </c>
      <c r="B217" s="55" t="s">
        <v>233</v>
      </c>
      <c r="C217" s="56">
        <v>49023532000</v>
      </c>
      <c r="D217" s="56">
        <v>369276000</v>
      </c>
      <c r="E217" s="57">
        <v>2.7482783088223171</v>
      </c>
      <c r="F217" s="57">
        <v>8.2692689623970417E-2</v>
      </c>
      <c r="G217" s="56">
        <v>164.20942500000001</v>
      </c>
      <c r="H217" s="57">
        <v>88.65</v>
      </c>
      <c r="I217" s="57">
        <v>-0.92317362246912182</v>
      </c>
      <c r="J217" s="56">
        <v>1835127000</v>
      </c>
      <c r="K217" s="57">
        <v>18.11037601212341</v>
      </c>
      <c r="L217" s="57">
        <v>108.32006412547796</v>
      </c>
      <c r="M217" s="57">
        <v>44.46</v>
      </c>
      <c r="N217" s="58">
        <v>61.504934906907543</v>
      </c>
      <c r="O217" s="59">
        <v>440.56010706217415</v>
      </c>
      <c r="P217" s="58">
        <v>14.685336902072471</v>
      </c>
    </row>
    <row r="218" spans="1:16">
      <c r="A218" s="55" t="s">
        <v>451</v>
      </c>
      <c r="B218" s="55" t="s">
        <v>233</v>
      </c>
      <c r="C218" s="56">
        <v>4310209139</v>
      </c>
      <c r="D218" s="56">
        <v>386500000</v>
      </c>
      <c r="E218" s="57">
        <v>37.197697560908892</v>
      </c>
      <c r="F218" s="57">
        <v>8.7493114338254472</v>
      </c>
      <c r="G218" s="56">
        <v>94.595506999999998</v>
      </c>
      <c r="H218" s="57">
        <v>11.37</v>
      </c>
      <c r="I218" s="57">
        <v>-1.0551583327353224</v>
      </c>
      <c r="J218" s="56">
        <v>-57974808</v>
      </c>
      <c r="K218" s="57">
        <v>-73.333576197440792</v>
      </c>
      <c r="L218" s="57">
        <v>103.49288486416559</v>
      </c>
      <c r="M218" s="57">
        <v>24.47</v>
      </c>
      <c r="N218" s="58">
        <v>43.902153588705914</v>
      </c>
      <c r="O218" s="59">
        <v>442.68530079615584</v>
      </c>
      <c r="P218" s="58">
        <v>14.756176693205195</v>
      </c>
    </row>
    <row r="219" spans="1:16">
      <c r="A219" s="55" t="s">
        <v>549</v>
      </c>
      <c r="B219" s="55" t="s">
        <v>233</v>
      </c>
      <c r="C219" s="56">
        <v>4405616240</v>
      </c>
      <c r="D219" s="56">
        <v>402000000</v>
      </c>
      <c r="E219" s="57">
        <v>37.981063978433809</v>
      </c>
      <c r="F219" s="57">
        <v>6.7485899037728876</v>
      </c>
      <c r="G219" s="56">
        <v>416.05720400000001</v>
      </c>
      <c r="H219" s="57">
        <v>14.49</v>
      </c>
      <c r="I219" s="57">
        <v>0.5066189994705983</v>
      </c>
      <c r="J219" s="56">
        <v>82863015</v>
      </c>
      <c r="K219" s="57">
        <v>67.919324441670383</v>
      </c>
      <c r="L219" s="57">
        <v>99.50248756218906</v>
      </c>
      <c r="M219" s="57">
        <v>18.079999999999998</v>
      </c>
      <c r="N219" s="58">
        <v>26.173369447757011</v>
      </c>
      <c r="O219" s="59">
        <v>1645.3152272754874</v>
      </c>
      <c r="P219" s="58">
        <v>54.843840909182909</v>
      </c>
    </row>
    <row r="220" spans="1:16" ht="12" customHeight="1">
      <c r="A220" s="55" t="s">
        <v>455</v>
      </c>
      <c r="B220" s="55" t="s">
        <v>233</v>
      </c>
      <c r="C220" s="56">
        <v>2527222364</v>
      </c>
      <c r="D220" s="56">
        <v>600000000</v>
      </c>
      <c r="E220" s="57">
        <v>43.765352064904022</v>
      </c>
      <c r="F220" s="57">
        <v>14.588450688301341</v>
      </c>
      <c r="G220" s="56">
        <v>163.504896</v>
      </c>
      <c r="H220" s="57">
        <v>5.59</v>
      </c>
      <c r="I220" s="57">
        <v>-0.13168988277604488</v>
      </c>
      <c r="J220" s="56">
        <v>-2865114</v>
      </c>
      <c r="K220" s="57">
        <v>-1047.0787549814772</v>
      </c>
      <c r="L220" s="57">
        <v>66.666666666666671</v>
      </c>
      <c r="M220" s="57">
        <v>27.25</v>
      </c>
      <c r="N220" s="58">
        <v>58.888931555108307</v>
      </c>
      <c r="O220" s="59">
        <v>360.57872874205577</v>
      </c>
      <c r="P220" s="58">
        <v>12.019290958068526</v>
      </c>
    </row>
    <row r="221" spans="1:16">
      <c r="A221" s="55" t="s">
        <v>667</v>
      </c>
      <c r="B221" s="55" t="s">
        <v>233</v>
      </c>
      <c r="C221" s="56">
        <v>18538498598</v>
      </c>
      <c r="D221" s="56">
        <v>662000000</v>
      </c>
      <c r="E221" s="57">
        <v>19.726468059534163</v>
      </c>
      <c r="F221" s="57">
        <v>2.4831908433451866</v>
      </c>
      <c r="G221" s="56">
        <v>158.43219300000001</v>
      </c>
      <c r="H221" s="57">
        <v>12.8</v>
      </c>
      <c r="I221" s="57">
        <v>-3.436879129182735E-2</v>
      </c>
      <c r="J221" s="56">
        <v>30638765</v>
      </c>
      <c r="K221" s="57">
        <v>259.27938022306057</v>
      </c>
      <c r="L221" s="57">
        <v>60.422960725075527</v>
      </c>
      <c r="M221" s="57">
        <v>23.93</v>
      </c>
      <c r="N221" s="58">
        <v>54.874947621289614</v>
      </c>
      <c r="O221" s="59">
        <v>305.32591648088965</v>
      </c>
      <c r="P221" s="58">
        <v>10.177530549362988</v>
      </c>
    </row>
    <row r="222" spans="1:16">
      <c r="A222" s="55" t="s">
        <v>108</v>
      </c>
      <c r="B222" s="55" t="s">
        <v>233</v>
      </c>
      <c r="C222" s="56">
        <v>15078182984</v>
      </c>
      <c r="D222" s="56">
        <v>750000000</v>
      </c>
      <c r="E222" s="57">
        <v>16.684289447395479</v>
      </c>
      <c r="F222" s="57">
        <v>2.7807149078992466</v>
      </c>
      <c r="G222" s="56">
        <v>290.32257499999997</v>
      </c>
      <c r="H222" s="57">
        <v>8.26</v>
      </c>
      <c r="I222" s="57">
        <v>2.3453303765386124E-3</v>
      </c>
      <c r="J222" s="56">
        <v>110116171</v>
      </c>
      <c r="K222" s="57">
        <v>54.487909863847335</v>
      </c>
      <c r="L222" s="57">
        <v>53.333333333333336</v>
      </c>
      <c r="M222" s="57">
        <v>38.700000000000003</v>
      </c>
      <c r="N222" s="58">
        <v>65.349826723510702</v>
      </c>
      <c r="O222" s="59">
        <v>1116.3931837804862</v>
      </c>
      <c r="P222" s="58">
        <v>37.213106126016207</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396.34148464430581</v>
      </c>
      <c r="P223" s="58">
        <v>13.21138282147686</v>
      </c>
    </row>
    <row r="224" spans="1:16">
      <c r="A224" s="55" t="s">
        <v>762</v>
      </c>
      <c r="B224" s="55" t="s">
        <v>233</v>
      </c>
      <c r="C224" s="56">
        <v>4581844648</v>
      </c>
      <c r="D224" s="56">
        <v>870000000</v>
      </c>
      <c r="E224" s="57">
        <v>20.206833102268195</v>
      </c>
      <c r="F224" s="57">
        <v>2.1114768131941686</v>
      </c>
      <c r="G224" s="56">
        <v>174.93409199999999</v>
      </c>
      <c r="H224" s="57">
        <v>11.32</v>
      </c>
      <c r="I224" s="57">
        <v>-0.17652102574487039</v>
      </c>
      <c r="J224" s="56">
        <v>4586945</v>
      </c>
      <c r="K224" s="57">
        <v>2086.3559515102102</v>
      </c>
      <c r="L224" s="57">
        <v>45.977011494252871</v>
      </c>
      <c r="M224" s="57">
        <v>20.100000000000001</v>
      </c>
      <c r="N224" s="58">
        <v>31.112677480950666</v>
      </c>
      <c r="O224" s="59">
        <v>317.96334132633126</v>
      </c>
      <c r="P224" s="58">
        <v>10.598778044211041</v>
      </c>
    </row>
    <row r="225" spans="1:16">
      <c r="A225" s="55" t="s">
        <v>524</v>
      </c>
      <c r="B225" s="55" t="s">
        <v>233</v>
      </c>
      <c r="C225" s="56">
        <v>7797972597</v>
      </c>
      <c r="D225" s="56">
        <v>960000000</v>
      </c>
      <c r="E225" s="57">
        <v>21.998134558189463</v>
      </c>
      <c r="F225" s="57">
        <v>3.819120583019004</v>
      </c>
      <c r="G225" s="56">
        <v>279.81076200000001</v>
      </c>
      <c r="H225" s="57">
        <v>6.5</v>
      </c>
      <c r="I225" s="57">
        <v>0.11149771872504743</v>
      </c>
      <c r="J225" s="56">
        <v>-282199228</v>
      </c>
      <c r="K225" s="57">
        <v>-20.411111826287492</v>
      </c>
      <c r="L225" s="57">
        <v>41.666666666666664</v>
      </c>
      <c r="M225" s="57">
        <v>29.14</v>
      </c>
      <c r="N225" s="58">
        <v>17.080467598135666</v>
      </c>
      <c r="O225" s="59">
        <v>2223.1340400885965</v>
      </c>
      <c r="P225" s="58">
        <v>74.104468002953212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88.663571609127544</v>
      </c>
      <c r="P226" s="58">
        <v>2.9554523869709182</v>
      </c>
    </row>
    <row r="227" spans="1:16">
      <c r="A227" s="55" t="s">
        <v>340</v>
      </c>
      <c r="B227" s="55" t="s">
        <v>233</v>
      </c>
      <c r="C227" s="56">
        <v>15777601159</v>
      </c>
      <c r="D227" s="56">
        <v>1086980000</v>
      </c>
      <c r="E227" s="57">
        <v>15.242594501848012</v>
      </c>
      <c r="F227" s="57">
        <v>1.4022884047404747</v>
      </c>
      <c r="G227" s="56">
        <v>266.47241100000002</v>
      </c>
      <c r="H227" s="57">
        <v>9.85</v>
      </c>
      <c r="I227" s="57">
        <v>-0.12007170834006686</v>
      </c>
      <c r="J227" s="56">
        <v>896857779</v>
      </c>
      <c r="K227" s="57">
        <v>12.119870345686103</v>
      </c>
      <c r="L227" s="57">
        <v>36.799205137169039</v>
      </c>
      <c r="M227" s="57">
        <v>24.51</v>
      </c>
      <c r="N227" s="58">
        <v>59.472122772864125</v>
      </c>
      <c r="O227" s="59">
        <v>251.35056177178402</v>
      </c>
      <c r="P227" s="58">
        <v>8.378352059059468</v>
      </c>
    </row>
    <row r="228" spans="1:16">
      <c r="A228" s="55" t="s">
        <v>648</v>
      </c>
      <c r="B228" s="55" t="s">
        <v>233</v>
      </c>
      <c r="C228" s="56">
        <v>4399219392</v>
      </c>
      <c r="D228" s="56">
        <v>1112000000</v>
      </c>
      <c r="E228" s="57">
        <v>15.120007255668122</v>
      </c>
      <c r="F228" s="57">
        <v>0.72828756438348574</v>
      </c>
      <c r="G228" s="56">
        <v>277.98263300000002</v>
      </c>
      <c r="H228" s="57">
        <v>9.52</v>
      </c>
      <c r="I228" s="57">
        <v>-1.11273796610649</v>
      </c>
      <c r="J228" s="56">
        <v>-160816500</v>
      </c>
      <c r="K228" s="57">
        <v>-129.09769830832036</v>
      </c>
      <c r="L228" s="57">
        <v>35.97122302158273</v>
      </c>
      <c r="M228" s="57">
        <v>24.99</v>
      </c>
      <c r="N228" s="58">
        <v>52.822499176123891</v>
      </c>
      <c r="O228" s="59">
        <v>153.74773748068705</v>
      </c>
      <c r="P228" s="58">
        <v>5.1249245826895686</v>
      </c>
    </row>
    <row r="229" spans="1:16">
      <c r="A229" s="55" t="s">
        <v>485</v>
      </c>
      <c r="B229" s="55" t="s">
        <v>233</v>
      </c>
      <c r="C229" s="56">
        <v>1973820337</v>
      </c>
      <c r="D229" s="56">
        <v>1482400000</v>
      </c>
      <c r="E229" s="57">
        <v>4.9629370501378212</v>
      </c>
      <c r="F229" s="57">
        <v>0.30435516423844755</v>
      </c>
      <c r="G229" s="56">
        <v>727.55648099999996</v>
      </c>
      <c r="H229" s="57">
        <v>11.08</v>
      </c>
      <c r="I229" s="57">
        <v>4.191252505423293E-3</v>
      </c>
      <c r="J229" s="56">
        <v>80169598</v>
      </c>
      <c r="K229" s="57">
        <v>203.3987996297549</v>
      </c>
      <c r="L229" s="57">
        <v>26.98327037236913</v>
      </c>
      <c r="M229" s="57">
        <v>49.07</v>
      </c>
      <c r="N229" s="58">
        <v>27.257322878498496</v>
      </c>
      <c r="O229" s="59">
        <v>1740.7454630023706</v>
      </c>
      <c r="P229" s="58">
        <v>58.024848766745684</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499.81771037242635</v>
      </c>
      <c r="P230" s="58">
        <v>16.660590345747543</v>
      </c>
    </row>
    <row r="231" spans="1:16">
      <c r="A231" s="55" t="s">
        <v>674</v>
      </c>
      <c r="B231" s="55" t="s">
        <v>233</v>
      </c>
      <c r="C231" s="56">
        <v>5220479890</v>
      </c>
      <c r="D231" s="56">
        <v>2178000000</v>
      </c>
      <c r="E231" s="57">
        <v>3.6122242685906167</v>
      </c>
      <c r="F231" s="57">
        <v>9.7559127872052523E-2</v>
      </c>
      <c r="G231" s="56">
        <v>656.11429699999997</v>
      </c>
      <c r="H231" s="57">
        <v>16.88</v>
      </c>
      <c r="I231" s="57">
        <v>-0.19565053741724014</v>
      </c>
      <c r="J231" s="56">
        <v>116330745</v>
      </c>
      <c r="K231" s="57">
        <v>318.28215318315034</v>
      </c>
      <c r="L231" s="57">
        <v>18.365472910927455</v>
      </c>
      <c r="M231" s="57">
        <v>30.12</v>
      </c>
      <c r="N231" s="58">
        <v>60.536588139495571</v>
      </c>
      <c r="O231" s="59">
        <v>954.8396149476614</v>
      </c>
      <c r="P231" s="58">
        <v>31.827987164922046</v>
      </c>
    </row>
    <row r="232" spans="1:16">
      <c r="A232" s="55" t="s">
        <v>238</v>
      </c>
      <c r="B232" s="55" t="s">
        <v>233</v>
      </c>
      <c r="C232" s="56">
        <v>7606887578</v>
      </c>
      <c r="D232" s="56">
        <v>2344397132</v>
      </c>
      <c r="E232" s="57">
        <v>34.423672734157556</v>
      </c>
      <c r="F232" s="57">
        <v>14.683379477090043</v>
      </c>
      <c r="G232" s="56">
        <v>735.54148399999997</v>
      </c>
      <c r="H232" s="57">
        <v>1.58</v>
      </c>
      <c r="I232" s="57">
        <v>-4.7334844326936354E-2</v>
      </c>
      <c r="J232" s="56">
        <v>-222958515</v>
      </c>
      <c r="K232" s="57">
        <v>-10.514947733662471</v>
      </c>
      <c r="L232" s="57">
        <v>17.061955695994257</v>
      </c>
      <c r="M232" s="57">
        <v>31.37</v>
      </c>
      <c r="N232" s="58">
        <v>51.785969540941842</v>
      </c>
      <c r="O232" s="59">
        <v>271.2363690146301</v>
      </c>
      <c r="P232" s="58">
        <v>9.0412123004876701</v>
      </c>
    </row>
    <row r="233" spans="1:16">
      <c r="A233" s="55" t="s">
        <v>235</v>
      </c>
      <c r="B233" s="55" t="s">
        <v>233</v>
      </c>
      <c r="C233" s="56">
        <v>83438856000</v>
      </c>
      <c r="D233" s="56">
        <v>2798079000</v>
      </c>
      <c r="E233" s="57">
        <v>0.62565266209705128</v>
      </c>
      <c r="F233" s="57">
        <v>2.9039063042943579E-3</v>
      </c>
      <c r="G233" s="56">
        <v>821.38268200000005</v>
      </c>
      <c r="H233" s="57">
        <v>77.849999999999994</v>
      </c>
      <c r="I233" s="57">
        <v>-2.4294412410649073</v>
      </c>
      <c r="J233" s="56">
        <v>5300546000</v>
      </c>
      <c r="K233" s="57">
        <v>40.647148991820842</v>
      </c>
      <c r="L233" s="57">
        <v>14.295522034938971</v>
      </c>
      <c r="M233" s="57">
        <v>29.35</v>
      </c>
      <c r="N233" s="58">
        <v>55.277235208106767</v>
      </c>
      <c r="O233" s="59">
        <v>1283.8435207805594</v>
      </c>
      <c r="P233" s="58">
        <v>42.794784026018647</v>
      </c>
    </row>
    <row r="234" spans="1:16">
      <c r="A234" s="55" t="s">
        <v>529</v>
      </c>
      <c r="B234" s="55" t="s">
        <v>233</v>
      </c>
      <c r="C234" s="56">
        <v>11202226165</v>
      </c>
      <c r="D234" s="56">
        <v>2876530554</v>
      </c>
      <c r="E234" s="57">
        <v>9.8663548882813945</v>
      </c>
      <c r="F234" s="57">
        <v>0.6859899245333303</v>
      </c>
      <c r="G234" s="56">
        <v>750.95738100000005</v>
      </c>
      <c r="H234" s="57">
        <v>5.4</v>
      </c>
      <c r="I234" s="57">
        <v>6.2215646418560581E-2</v>
      </c>
      <c r="J234" s="56">
        <v>-880002369</v>
      </c>
      <c r="K234" s="57">
        <v>-16.343879603805931</v>
      </c>
      <c r="L234" s="57">
        <v>13.905640579543798</v>
      </c>
      <c r="M234" s="57">
        <v>26.1</v>
      </c>
      <c r="N234" s="58">
        <v>16.513505940247303</v>
      </c>
      <c r="O234" s="59">
        <v>1206.9838745764166</v>
      </c>
      <c r="P234" s="58">
        <v>40.232795819213884</v>
      </c>
    </row>
    <row r="235" spans="1:16">
      <c r="A235" s="55" t="s">
        <v>463</v>
      </c>
      <c r="B235" s="55" t="s">
        <v>233</v>
      </c>
      <c r="C235" s="56">
        <v>40334782642</v>
      </c>
      <c r="D235" s="56">
        <v>3000000000</v>
      </c>
      <c r="E235" s="57">
        <v>12.160368507807259</v>
      </c>
      <c r="F235" s="57">
        <v>0.92756434079384131</v>
      </c>
      <c r="G235" s="56">
        <v>808.37745500000005</v>
      </c>
      <c r="H235" s="57">
        <v>4.07</v>
      </c>
      <c r="I235" s="57">
        <v>2.7310714705718556E-2</v>
      </c>
      <c r="J235" s="56">
        <v>-4574215000</v>
      </c>
      <c r="K235" s="57">
        <v>-2.8660655434866968</v>
      </c>
      <c r="L235" s="57">
        <v>13.333333333333334</v>
      </c>
      <c r="M235" s="57">
        <v>26.94</v>
      </c>
      <c r="N235" s="58">
        <v>34.170746035762861</v>
      </c>
      <c r="O235" s="59">
        <v>1355.6900204064266</v>
      </c>
      <c r="P235" s="58">
        <v>45.189667346880888</v>
      </c>
    </row>
    <row r="236" spans="1:16">
      <c r="A236" s="55" t="s">
        <v>236</v>
      </c>
      <c r="B236" s="55" t="s">
        <v>233</v>
      </c>
      <c r="C236" s="56">
        <v>19322859634</v>
      </c>
      <c r="D236" s="56">
        <v>4500000000</v>
      </c>
      <c r="E236" s="57">
        <v>8.0751187925678618</v>
      </c>
      <c r="F236" s="57">
        <v>0.89723542139642909</v>
      </c>
      <c r="G236" s="56">
        <v>2540.2949250000001</v>
      </c>
      <c r="H236" s="57">
        <v>1.95</v>
      </c>
      <c r="I236" s="57">
        <v>-2.3130195422345068E-2</v>
      </c>
      <c r="J236" s="56">
        <v>132915830</v>
      </c>
      <c r="K236" s="57">
        <v>67.712024970991038</v>
      </c>
      <c r="L236" s="57">
        <v>8.8888888888888893</v>
      </c>
      <c r="M236" s="57">
        <v>56.45</v>
      </c>
      <c r="N236" s="58">
        <v>33.770406908755142</v>
      </c>
      <c r="O236" s="59">
        <v>552.8529623917259</v>
      </c>
      <c r="P236" s="58">
        <v>18.428432079724196</v>
      </c>
    </row>
    <row r="237" spans="1:16">
      <c r="A237" s="55" t="s">
        <v>681</v>
      </c>
      <c r="B237" s="55" t="s">
        <v>233</v>
      </c>
      <c r="C237" s="56">
        <v>119321530000</v>
      </c>
      <c r="D237" s="56">
        <v>5921052000</v>
      </c>
      <c r="E237" s="57">
        <v>1.1391562062035523</v>
      </c>
      <c r="F237" s="57">
        <v>1.1317108615193543E-2</v>
      </c>
      <c r="G237" s="56">
        <v>1931.812445</v>
      </c>
      <c r="H237" s="57">
        <v>18.18</v>
      </c>
      <c r="I237" s="57">
        <v>-0.71814582384860515</v>
      </c>
      <c r="J237" s="56">
        <v>4524638000</v>
      </c>
      <c r="K237" s="57">
        <v>22.246615972371714</v>
      </c>
      <c r="L237" s="57">
        <v>6.7555562761482246</v>
      </c>
      <c r="M237" s="57">
        <v>32.619999999999997</v>
      </c>
      <c r="N237" s="58">
        <v>47.07702098723442</v>
      </c>
      <c r="O237" s="59">
        <v>917.49498032795884</v>
      </c>
      <c r="P237" s="58">
        <v>30.583166010931961</v>
      </c>
    </row>
    <row r="238" spans="1:16">
      <c r="A238" s="101" t="s">
        <v>91</v>
      </c>
      <c r="B238" s="101" t="s">
        <v>696</v>
      </c>
      <c r="C238" s="102">
        <v>4663031329</v>
      </c>
      <c r="D238" s="102">
        <v>52000000</v>
      </c>
      <c r="E238" s="103">
        <v>62.909413677847773</v>
      </c>
      <c r="F238" s="103">
        <v>35.582247555343763</v>
      </c>
      <c r="G238" s="102">
        <v>18.913271000000002</v>
      </c>
      <c r="H238" s="103">
        <v>33.619999999999997</v>
      </c>
      <c r="I238" s="103">
        <v>-0.74172752486832394</v>
      </c>
      <c r="J238" s="102">
        <v>-394278669</v>
      </c>
      <c r="K238" s="103">
        <v>-4.484138095738575</v>
      </c>
      <c r="L238" s="103">
        <v>769.23076923076928</v>
      </c>
      <c r="M238" s="103">
        <v>36.369999999999997</v>
      </c>
      <c r="N238" s="104">
        <v>1.08233001750768</v>
      </c>
      <c r="O238" s="105">
        <v>255.92428616926438</v>
      </c>
      <c r="P238" s="104">
        <v>8.530809538975479</v>
      </c>
    </row>
    <row r="239" spans="1:16">
      <c r="A239" s="101" t="s">
        <v>338</v>
      </c>
      <c r="B239" s="101" t="s">
        <v>696</v>
      </c>
      <c r="C239" s="102">
        <v>11840467894</v>
      </c>
      <c r="D239" s="102">
        <v>85048841</v>
      </c>
      <c r="E239" s="103">
        <v>82.297435066908463</v>
      </c>
      <c r="F239" s="103">
        <v>64.509940483812485</v>
      </c>
      <c r="G239" s="102">
        <v>31.079121000000001</v>
      </c>
      <c r="H239" s="103">
        <v>15.64</v>
      </c>
      <c r="I239" s="103">
        <v>-0.63888313384634543</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50.910187607095949</v>
      </c>
      <c r="F240" s="103">
        <v>37.106550734034947</v>
      </c>
      <c r="G240" s="102">
        <v>110.663554</v>
      </c>
      <c r="H240" s="103">
        <v>7.1</v>
      </c>
      <c r="I240" s="103">
        <v>5.3208335018943842E-3</v>
      </c>
      <c r="J240" s="102">
        <v>-61738437</v>
      </c>
      <c r="K240" s="103">
        <v>-22.222784810700666</v>
      </c>
      <c r="L240" s="103">
        <v>204.08163265306123</v>
      </c>
      <c r="M240" s="103">
        <v>56.46</v>
      </c>
      <c r="N240" s="104">
        <v>5.9223515962456015E-2</v>
      </c>
      <c r="O240" s="105">
        <v>1323.2677664913267</v>
      </c>
      <c r="P240" s="104">
        <v>44.108925549710889</v>
      </c>
    </row>
    <row r="241" spans="1:16">
      <c r="A241" s="101" t="s">
        <v>650</v>
      </c>
      <c r="B241" s="101" t="s">
        <v>696</v>
      </c>
      <c r="C241" s="102">
        <v>8057302670</v>
      </c>
      <c r="D241" s="102">
        <v>268000000</v>
      </c>
      <c r="E241" s="103">
        <v>17.227648518041843</v>
      </c>
      <c r="F241" s="103">
        <v>2.0088209559283863</v>
      </c>
      <c r="G241" s="102">
        <v>72.488142999999994</v>
      </c>
      <c r="H241" s="103">
        <v>32.04</v>
      </c>
      <c r="I241" s="103">
        <v>-1.5770359813678283</v>
      </c>
      <c r="J241" s="102">
        <v>-178534898</v>
      </c>
      <c r="K241" s="103">
        <v>-48.035426664875345</v>
      </c>
      <c r="L241" s="103">
        <v>149.25373134328359</v>
      </c>
      <c r="M241" s="103">
        <v>27.04</v>
      </c>
      <c r="N241" s="104">
        <v>0.22537048400226301</v>
      </c>
      <c r="O241" s="105">
        <v>664.68091992470249</v>
      </c>
      <c r="P241" s="104">
        <v>22.156030664156749</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477.70322896920896</v>
      </c>
      <c r="P242" s="104">
        <v>15.9234409656403</v>
      </c>
    </row>
    <row r="243" spans="1:16">
      <c r="A243" s="101" t="s">
        <v>469</v>
      </c>
      <c r="B243" s="101" t="s">
        <v>696</v>
      </c>
      <c r="C243" s="102">
        <v>443218015</v>
      </c>
      <c r="D243" s="102">
        <v>347500000</v>
      </c>
      <c r="E243" s="103">
        <v>31.765956374918694</v>
      </c>
      <c r="F243" s="103">
        <v>22.853206025121363</v>
      </c>
      <c r="G243" s="102">
        <v>335.80419000000001</v>
      </c>
      <c r="H243" s="103">
        <v>3.75</v>
      </c>
      <c r="I243" s="103">
        <v>-0.34178000996510693</v>
      </c>
      <c r="J243" s="102">
        <v>-20352695</v>
      </c>
      <c r="K243" s="103">
        <v>-68.295623749090723</v>
      </c>
      <c r="L243" s="103">
        <v>115.10791366906474</v>
      </c>
      <c r="M243" s="103">
        <v>96.63</v>
      </c>
      <c r="N243" s="104">
        <v>15.606924946468032</v>
      </c>
      <c r="O243" s="105">
        <v>734.78317641789772</v>
      </c>
      <c r="P243" s="104">
        <v>24.492772547263257</v>
      </c>
    </row>
    <row r="244" spans="1:16">
      <c r="A244" s="101" t="s">
        <v>437</v>
      </c>
      <c r="B244" s="101" t="s">
        <v>696</v>
      </c>
      <c r="C244" s="102">
        <v>26585946865</v>
      </c>
      <c r="D244" s="102">
        <v>385000000</v>
      </c>
      <c r="E244" s="103">
        <v>15.720492164592297</v>
      </c>
      <c r="F244" s="103">
        <v>1.8560203263981461</v>
      </c>
      <c r="G244" s="102">
        <v>117.04502599999999</v>
      </c>
      <c r="H244" s="103">
        <v>21.74</v>
      </c>
      <c r="I244" s="103">
        <v>-0.44297028498006341</v>
      </c>
      <c r="J244" s="102">
        <v>-1360985632</v>
      </c>
      <c r="K244" s="103">
        <v>-6.2234308730747863</v>
      </c>
      <c r="L244" s="103">
        <v>103.8961038961039</v>
      </c>
      <c r="M244" s="103">
        <v>30.4</v>
      </c>
      <c r="N244" s="104">
        <v>4.7881423273020793</v>
      </c>
      <c r="O244" s="105">
        <v>848.656459784037</v>
      </c>
      <c r="P244" s="104">
        <v>28.288548659467899</v>
      </c>
    </row>
    <row r="245" spans="1:16">
      <c r="A245" s="101" t="s">
        <v>186</v>
      </c>
      <c r="B245" s="101" t="s">
        <v>696</v>
      </c>
      <c r="C245" s="102">
        <v>4100200245</v>
      </c>
      <c r="D245" s="102">
        <v>1130000000</v>
      </c>
      <c r="E245" s="103">
        <v>18.819536127604731</v>
      </c>
      <c r="F245" s="103">
        <v>8.3272283750463405</v>
      </c>
      <c r="G245" s="102">
        <v>889.34080200000005</v>
      </c>
      <c r="H245" s="103">
        <v>2.39</v>
      </c>
      <c r="I245" s="103">
        <v>-4.4116995893507038E-2</v>
      </c>
      <c r="J245" s="102">
        <v>-21599676</v>
      </c>
      <c r="K245" s="103">
        <v>-104.63119909761609</v>
      </c>
      <c r="L245" s="103">
        <v>35.398230088495573</v>
      </c>
      <c r="M245" s="103">
        <v>78.7</v>
      </c>
      <c r="N245" s="104">
        <v>0.13580124881339725</v>
      </c>
      <c r="O245" s="105">
        <v>305.05857715560205</v>
      </c>
      <c r="P245" s="104">
        <v>10.168619238520069</v>
      </c>
    </row>
    <row r="246" spans="1:16">
      <c r="A246" s="65" t="s">
        <v>765</v>
      </c>
      <c r="B246" s="65" t="s">
        <v>743</v>
      </c>
      <c r="C246" s="66">
        <v>311457358</v>
      </c>
      <c r="D246" s="66">
        <v>11320341</v>
      </c>
      <c r="E246" s="67">
        <v>17.420421396355501</v>
      </c>
      <c r="F246" s="67">
        <v>5.3432643321346101</v>
      </c>
      <c r="G246" s="66">
        <v>8.0576760000000007</v>
      </c>
      <c r="H246" s="67">
        <v>285</v>
      </c>
      <c r="I246" s="67">
        <v>-1.5885912744752204</v>
      </c>
      <c r="J246" s="66">
        <v>16005244</v>
      </c>
      <c r="K246" s="67">
        <v>203.69937552967016</v>
      </c>
      <c r="L246" s="67">
        <v>3533.46246371907</v>
      </c>
      <c r="M246" s="67">
        <v>71.17</v>
      </c>
      <c r="N246" s="68">
        <v>63.902350149513119</v>
      </c>
      <c r="O246" s="69">
        <v>497.83991886072482</v>
      </c>
      <c r="P246" s="68">
        <v>16.59466396202416</v>
      </c>
    </row>
    <row r="247" spans="1:16">
      <c r="A247" s="30" t="s">
        <v>388</v>
      </c>
      <c r="B247" s="30" t="s">
        <v>349</v>
      </c>
      <c r="C247" s="31">
        <v>162494773</v>
      </c>
      <c r="D247" s="31">
        <v>6917538</v>
      </c>
      <c r="E247" s="32">
        <v>73.488944214079311</v>
      </c>
      <c r="F247" s="32">
        <v>87.798093251869332</v>
      </c>
      <c r="G247" s="31">
        <v>4.5362669999999996</v>
      </c>
      <c r="H247" s="32">
        <v>120</v>
      </c>
      <c r="I247" s="32">
        <v>-0.3345764530912021</v>
      </c>
      <c r="J247" s="31">
        <v>-22534642</v>
      </c>
      <c r="K247" s="32">
        <v>-37.143793897413588</v>
      </c>
      <c r="L247" s="32">
        <v>5782.4040865406159</v>
      </c>
      <c r="M247" s="32">
        <v>65.569999999999993</v>
      </c>
      <c r="N247" s="33">
        <v>55.537223898139715</v>
      </c>
      <c r="O247" s="34">
        <v>231.27049728761941</v>
      </c>
      <c r="P247" s="33">
        <v>7.7090165762539806</v>
      </c>
    </row>
    <row r="248" spans="1:16">
      <c r="A248" s="30" t="s">
        <v>417</v>
      </c>
      <c r="B248" s="30" t="s">
        <v>349</v>
      </c>
      <c r="C248" s="31">
        <v>651050782</v>
      </c>
      <c r="D248" s="31">
        <v>7635461</v>
      </c>
      <c r="E248" s="32">
        <v>53.495223324027812</v>
      </c>
      <c r="F248" s="32">
        <v>48.318310400441788</v>
      </c>
      <c r="G248" s="31">
        <v>5.6142630000000002</v>
      </c>
      <c r="H248" s="32">
        <v>133.19999999999999</v>
      </c>
      <c r="I248" s="32">
        <v>-10.407765351312833</v>
      </c>
      <c r="J248" s="31">
        <v>5770573</v>
      </c>
      <c r="K248" s="32">
        <v>191.85994960985676</v>
      </c>
      <c r="L248" s="32">
        <v>5238.7144666183221</v>
      </c>
      <c r="M248" s="32">
        <v>73.52</v>
      </c>
      <c r="N248" s="33">
        <v>30.090616389035471</v>
      </c>
      <c r="O248" s="34">
        <v>203.17156027895331</v>
      </c>
      <c r="P248" s="33">
        <v>6.772385342631777</v>
      </c>
    </row>
    <row r="249" spans="1:16">
      <c r="A249" s="30" t="s">
        <v>377</v>
      </c>
      <c r="B249" s="30" t="s">
        <v>349</v>
      </c>
      <c r="C249" s="31">
        <v>124002509</v>
      </c>
      <c r="D249" s="31">
        <v>8000000</v>
      </c>
      <c r="E249" s="32">
        <v>40.448685947584487</v>
      </c>
      <c r="F249" s="32">
        <v>42.13404786206717</v>
      </c>
      <c r="G249" s="31">
        <v>7.9945810000000002</v>
      </c>
      <c r="H249" s="32">
        <v>123.7</v>
      </c>
      <c r="I249" s="32">
        <v>3.1226085376384134</v>
      </c>
      <c r="J249" s="31">
        <v>-631248</v>
      </c>
      <c r="K249" s="32">
        <v>-1520.796897574329</v>
      </c>
      <c r="L249" s="32">
        <v>5000</v>
      </c>
      <c r="M249" s="32">
        <v>99.93</v>
      </c>
      <c r="N249" s="33">
        <v>29.700334105349686</v>
      </c>
      <c r="O249" s="34">
        <v>2032.5277853789048</v>
      </c>
      <c r="P249" s="33">
        <v>67.750926179296826</v>
      </c>
    </row>
    <row r="250" spans="1:16">
      <c r="A250" s="30" t="s">
        <v>414</v>
      </c>
      <c r="B250" s="30" t="s">
        <v>349</v>
      </c>
      <c r="C250" s="31">
        <v>-2879838</v>
      </c>
      <c r="D250" s="31">
        <v>13336879</v>
      </c>
      <c r="E250" s="32">
        <v>76.971593139553448</v>
      </c>
      <c r="F250" s="32">
        <v>128.25188318388675</v>
      </c>
      <c r="G250" s="31">
        <v>12.119565</v>
      </c>
      <c r="H250" s="32">
        <v>42.88</v>
      </c>
      <c r="I250" s="32">
        <v>-4.0570488957048667</v>
      </c>
      <c r="J250" s="31">
        <v>-1648253</v>
      </c>
      <c r="K250" s="32">
        <v>-364.11858798376221</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5.6525565166226457</v>
      </c>
      <c r="F252" s="32">
        <v>0.12239938322636666</v>
      </c>
      <c r="G252" s="31">
        <v>4.3228220000000004</v>
      </c>
      <c r="H252" s="32">
        <v>1637</v>
      </c>
      <c r="I252" s="32">
        <v>-34.176069938888077</v>
      </c>
      <c r="J252" s="31">
        <v>162266865</v>
      </c>
      <c r="K252" s="32">
        <v>284.60061763071593</v>
      </c>
      <c r="L252" s="32">
        <v>1422.2222222222222</v>
      </c>
      <c r="M252" s="32">
        <v>15.37</v>
      </c>
      <c r="N252" s="33">
        <v>5.1148354266213447</v>
      </c>
      <c r="O252" s="34">
        <v>200.83630586104127</v>
      </c>
      <c r="P252" s="33">
        <v>6.6945435287013755</v>
      </c>
    </row>
    <row r="253" spans="1:16">
      <c r="A253" s="30" t="s">
        <v>669</v>
      </c>
      <c r="B253" s="30" t="s">
        <v>349</v>
      </c>
      <c r="C253" s="31">
        <v>204500139</v>
      </c>
      <c r="D253" s="31">
        <v>30000000</v>
      </c>
      <c r="E253" s="32">
        <v>1.2371429914612391</v>
      </c>
      <c r="F253" s="32">
        <v>1.1987819684701929E-2</v>
      </c>
      <c r="G253" s="31">
        <v>9.3998380000000008</v>
      </c>
      <c r="H253" s="32">
        <v>3440</v>
      </c>
      <c r="I253" s="32">
        <v>390.9751354049713</v>
      </c>
      <c r="J253" s="31">
        <v>30988843</v>
      </c>
      <c r="K253" s="32">
        <v>3330.2308188789107</v>
      </c>
      <c r="L253" s="32">
        <v>1333.3333333333333</v>
      </c>
      <c r="M253" s="32">
        <v>31.33</v>
      </c>
      <c r="N253" s="33">
        <v>66.191165879989086</v>
      </c>
      <c r="O253" s="34">
        <v>2880.5283330101015</v>
      </c>
      <c r="P253" s="33">
        <v>96.017611100336723</v>
      </c>
    </row>
    <row r="254" spans="1:16">
      <c r="A254" s="30" t="s">
        <v>405</v>
      </c>
      <c r="B254" s="30" t="s">
        <v>349</v>
      </c>
      <c r="C254" s="31">
        <v>7204572126</v>
      </c>
      <c r="D254" s="31">
        <v>32387040</v>
      </c>
      <c r="E254" s="32">
        <v>37.67370370080495</v>
      </c>
      <c r="F254" s="32">
        <v>16.269005962397454</v>
      </c>
      <c r="G254" s="31">
        <v>14.567467000000001</v>
      </c>
      <c r="H254" s="32">
        <v>72.900000000000006</v>
      </c>
      <c r="I254" s="32">
        <v>0.62038254229062773</v>
      </c>
      <c r="J254" s="31">
        <v>-327345700</v>
      </c>
      <c r="K254" s="32">
        <v>-7.0740912741484001</v>
      </c>
      <c r="L254" s="32">
        <v>1235.0619260049698</v>
      </c>
      <c r="M254" s="32">
        <v>44.97</v>
      </c>
      <c r="N254" s="33">
        <v>368.74689757873256</v>
      </c>
      <c r="O254" s="34">
        <v>999.22389656893279</v>
      </c>
      <c r="P254" s="33">
        <v>33.307463218964429</v>
      </c>
    </row>
    <row r="255" spans="1:16">
      <c r="A255" s="30" t="s">
        <v>673</v>
      </c>
      <c r="B255" s="30" t="s">
        <v>349</v>
      </c>
      <c r="C255" s="31">
        <v>1474864054</v>
      </c>
      <c r="D255" s="31">
        <v>36732300</v>
      </c>
      <c r="E255" s="32">
        <v>15.093230855978906</v>
      </c>
      <c r="F255" s="32">
        <v>3.0213092740422929</v>
      </c>
      <c r="G255" s="31">
        <v>21.706330999999999</v>
      </c>
      <c r="H255" s="32">
        <v>122.1</v>
      </c>
      <c r="I255" s="32">
        <v>1.0370373649046627</v>
      </c>
      <c r="J255" s="31">
        <v>-253569202</v>
      </c>
      <c r="K255" s="32">
        <v>-19.701102344440081</v>
      </c>
      <c r="L255" s="32">
        <v>1088.959852772628</v>
      </c>
      <c r="M255" s="32">
        <v>59.09</v>
      </c>
      <c r="N255" s="33">
        <v>15.272355791452421</v>
      </c>
      <c r="O255" s="34">
        <v>2614.5972571131069</v>
      </c>
      <c r="P255" s="33">
        <v>87.153241903770237</v>
      </c>
    </row>
    <row r="256" spans="1:16">
      <c r="A256" s="30" t="s">
        <v>81</v>
      </c>
      <c r="B256" s="30" t="s">
        <v>349</v>
      </c>
      <c r="C256" s="31">
        <v>886453369</v>
      </c>
      <c r="D256" s="31">
        <v>37250000</v>
      </c>
      <c r="E256" s="32">
        <v>45.428425968049439</v>
      </c>
      <c r="F256" s="32">
        <v>35.869266457204454</v>
      </c>
      <c r="G256" s="31">
        <v>26.585895000000001</v>
      </c>
      <c r="H256" s="32">
        <v>33.119999999999997</v>
      </c>
      <c r="I256" s="32">
        <v>-1.2632364734551871</v>
      </c>
      <c r="J256" s="31">
        <v>-336099310</v>
      </c>
      <c r="K256" s="32">
        <v>-3.7682314789637621</v>
      </c>
      <c r="L256" s="32">
        <v>1073.8255033557048</v>
      </c>
      <c r="M256" s="32">
        <v>71.37</v>
      </c>
      <c r="N256" s="33">
        <v>38.787078004221968</v>
      </c>
      <c r="O256" s="34">
        <v>61.186498299013898</v>
      </c>
      <c r="P256" s="33">
        <v>2.0395499433004631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1.6368341492336664</v>
      </c>
      <c r="F258" s="32">
        <v>2.2806846016652817E-2</v>
      </c>
      <c r="G258" s="31">
        <v>16.937048000000001</v>
      </c>
      <c r="H258" s="32">
        <v>1443</v>
      </c>
      <c r="I258" s="32">
        <v>-45.87205420862233</v>
      </c>
      <c r="J258" s="31">
        <v>-10386136</v>
      </c>
      <c r="K258" s="32">
        <v>-6910.1176502984363</v>
      </c>
      <c r="L258" s="32">
        <v>853.84553135992132</v>
      </c>
      <c r="M258" s="32">
        <v>36.15</v>
      </c>
      <c r="N258" s="33">
        <v>12.119447882095669</v>
      </c>
      <c r="O258" s="34">
        <v>811.95164901835381</v>
      </c>
      <c r="P258" s="33">
        <v>27.06505496727846</v>
      </c>
    </row>
    <row r="259" spans="1:16">
      <c r="A259" s="30" t="s">
        <v>240</v>
      </c>
      <c r="B259" s="30" t="s">
        <v>349</v>
      </c>
      <c r="C259" s="31">
        <v>4697773484</v>
      </c>
      <c r="D259" s="31">
        <v>70000000</v>
      </c>
      <c r="E259" s="32">
        <v>3.885424277646202</v>
      </c>
      <c r="F259" s="32">
        <v>7.9294373013187799E-2</v>
      </c>
      <c r="G259" s="31">
        <v>14.69279</v>
      </c>
      <c r="H259" s="32">
        <v>701</v>
      </c>
      <c r="I259" s="32">
        <v>39.193992737779809</v>
      </c>
      <c r="J259" s="31">
        <v>-580466284</v>
      </c>
      <c r="K259" s="32">
        <v>-84.414894285229494</v>
      </c>
      <c r="L259" s="32">
        <v>571.42857142857144</v>
      </c>
      <c r="M259" s="32">
        <v>20.98</v>
      </c>
      <c r="N259" s="33">
        <v>17.415546928552576</v>
      </c>
      <c r="O259" s="34">
        <v>2717.2386882622109</v>
      </c>
      <c r="P259" s="33">
        <v>90.574622942073702</v>
      </c>
    </row>
    <row r="260" spans="1:16">
      <c r="A260" s="30" t="s">
        <v>141</v>
      </c>
      <c r="B260" s="30" t="s">
        <v>349</v>
      </c>
      <c r="C260" s="31">
        <v>30199553337</v>
      </c>
      <c r="D260" s="31">
        <v>105000000</v>
      </c>
      <c r="E260" s="32">
        <v>6.9123685343108807</v>
      </c>
      <c r="F260" s="32">
        <v>0.2144367468376262</v>
      </c>
      <c r="G260" s="31">
        <v>19.260493</v>
      </c>
      <c r="H260" s="32">
        <v>300.5</v>
      </c>
      <c r="I260" s="32">
        <v>-3.7687704146607075</v>
      </c>
      <c r="J260" s="31">
        <v>-367159109</v>
      </c>
      <c r="K260" s="32">
        <v>-87.795724550578967</v>
      </c>
      <c r="L260" s="32">
        <v>380.95238095238096</v>
      </c>
      <c r="M260" s="32">
        <v>18.34</v>
      </c>
      <c r="N260" s="33">
        <v>2.3430278880361248</v>
      </c>
      <c r="O260" s="34">
        <v>431.73800818529583</v>
      </c>
      <c r="P260" s="33">
        <v>14.39126693950986</v>
      </c>
    </row>
    <row r="261" spans="1:16">
      <c r="A261" s="30" t="s">
        <v>168</v>
      </c>
      <c r="B261" s="30" t="s">
        <v>349</v>
      </c>
      <c r="C261" s="31">
        <v>44654191</v>
      </c>
      <c r="D261" s="31">
        <v>108559000</v>
      </c>
      <c r="E261" s="32">
        <v>104.47220591194178</v>
      </c>
      <c r="F261" s="32">
        <v>192.47083320948386</v>
      </c>
      <c r="G261" s="31">
        <v>72.105159999999998</v>
      </c>
      <c r="H261" s="32">
        <v>5.31</v>
      </c>
      <c r="I261" s="32">
        <v>-2.9634262871664596E-2</v>
      </c>
      <c r="J261" s="31">
        <v>-63594848</v>
      </c>
      <c r="K261" s="32">
        <v>-8.535203983819569</v>
      </c>
      <c r="L261" s="32">
        <v>368.4632319752393</v>
      </c>
      <c r="M261" s="32">
        <v>66.42</v>
      </c>
      <c r="N261" s="33">
        <v>30.627989662274974</v>
      </c>
      <c r="O261" s="34">
        <v>580.61947575694569</v>
      </c>
      <c r="P261" s="33">
        <v>19.353982525231523</v>
      </c>
    </row>
    <row r="262" spans="1:16">
      <c r="A262" s="30" t="s">
        <v>12</v>
      </c>
      <c r="B262" s="30" t="s">
        <v>349</v>
      </c>
      <c r="C262" s="31">
        <v>4936975181</v>
      </c>
      <c r="D262" s="31">
        <v>150000000</v>
      </c>
      <c r="E262" s="32">
        <v>29.74269151430601</v>
      </c>
      <c r="F262" s="32">
        <v>19.828461009537339</v>
      </c>
      <c r="G262" s="31">
        <v>132.63754700000001</v>
      </c>
      <c r="H262" s="32">
        <v>10.14</v>
      </c>
      <c r="I262" s="32">
        <v>-0.20862507175561618</v>
      </c>
      <c r="J262" s="31">
        <v>-90708270</v>
      </c>
      <c r="K262" s="32">
        <v>-16.536529690181503</v>
      </c>
      <c r="L262" s="32">
        <v>266.66666666666669</v>
      </c>
      <c r="M262" s="32">
        <v>88.42</v>
      </c>
      <c r="N262" s="33">
        <v>10.503274484386774</v>
      </c>
      <c r="O262" s="34">
        <v>109.91765820156306</v>
      </c>
      <c r="P262" s="33">
        <v>3.6639219400521017</v>
      </c>
    </row>
    <row r="263" spans="1:16">
      <c r="A263" s="30" t="s">
        <v>672</v>
      </c>
      <c r="B263" s="30" t="s">
        <v>349</v>
      </c>
      <c r="C263" s="31">
        <v>620166725</v>
      </c>
      <c r="D263" s="31">
        <v>174710256</v>
      </c>
      <c r="E263" s="32">
        <v>7.5454746869680971</v>
      </c>
      <c r="F263" s="32">
        <v>1.0533781598650489</v>
      </c>
      <c r="G263" s="31">
        <v>132.143317</v>
      </c>
      <c r="H263" s="32">
        <v>40.119999999999997</v>
      </c>
      <c r="I263" s="32">
        <v>1.5549063045763702</v>
      </c>
      <c r="J263" s="31">
        <v>1111214</v>
      </c>
      <c r="K263" s="32">
        <v>6446.2115272125802</v>
      </c>
      <c r="L263" s="32">
        <v>228.95049733084932</v>
      </c>
      <c r="M263" s="32">
        <v>75.63</v>
      </c>
      <c r="N263" s="33">
        <v>19.043078759373124</v>
      </c>
      <c r="O263" s="34">
        <v>1426.6581318477913</v>
      </c>
      <c r="P263" s="33">
        <v>47.555271061593047</v>
      </c>
    </row>
    <row r="264" spans="1:16">
      <c r="A264" s="30" t="s">
        <v>752</v>
      </c>
      <c r="B264" s="30" t="s">
        <v>349</v>
      </c>
      <c r="C264" s="31">
        <v>2885537108</v>
      </c>
      <c r="D264" s="31">
        <v>175740000</v>
      </c>
      <c r="E264" s="32">
        <v>61.511914029766452</v>
      </c>
      <c r="F264" s="32">
        <v>35.001658148268156</v>
      </c>
      <c r="G264" s="31">
        <v>61.770183000000003</v>
      </c>
      <c r="H264" s="32">
        <v>10.53</v>
      </c>
      <c r="I264" s="32">
        <v>-0.2260499428118159</v>
      </c>
      <c r="J264" s="31">
        <v>-201250415</v>
      </c>
      <c r="K264" s="32">
        <v>-8.7324043530543776</v>
      </c>
      <c r="L264" s="32">
        <v>227.60896779333106</v>
      </c>
      <c r="M264" s="32">
        <v>35.14</v>
      </c>
      <c r="N264" s="33">
        <v>54.136818793897994</v>
      </c>
      <c r="O264" s="34">
        <v>497.12431347001962</v>
      </c>
      <c r="P264" s="33">
        <v>16.570810449000653</v>
      </c>
    </row>
    <row r="265" spans="1:16">
      <c r="A265" s="30" t="s">
        <v>242</v>
      </c>
      <c r="B265" s="30" t="s">
        <v>349</v>
      </c>
      <c r="C265" s="31">
        <v>26961819075</v>
      </c>
      <c r="D265" s="31">
        <v>187500000</v>
      </c>
      <c r="E265" s="32">
        <v>1.3541336728823519</v>
      </c>
      <c r="F265" s="32">
        <v>9.0501832774092014E-3</v>
      </c>
      <c r="G265" s="31">
        <v>37.479664</v>
      </c>
      <c r="H265" s="32">
        <v>788.5</v>
      </c>
      <c r="I265" s="32">
        <v>23.182889806331218</v>
      </c>
      <c r="J265" s="31">
        <v>1083260368</v>
      </c>
      <c r="K265" s="32">
        <v>138.12468767434868</v>
      </c>
      <c r="L265" s="32">
        <v>213.33333333333334</v>
      </c>
      <c r="M265" s="32">
        <v>19.98</v>
      </c>
      <c r="N265" s="33">
        <v>12.479133752746055</v>
      </c>
      <c r="O265" s="34">
        <v>1928.4225282869434</v>
      </c>
      <c r="P265" s="33">
        <v>64.280750942898109</v>
      </c>
    </row>
    <row r="266" spans="1:16">
      <c r="A266" s="30" t="s">
        <v>15</v>
      </c>
      <c r="B266" s="30" t="s">
        <v>349</v>
      </c>
      <c r="C266" s="31">
        <v>1874835039</v>
      </c>
      <c r="D266" s="31">
        <v>197281323</v>
      </c>
      <c r="E266" s="32">
        <v>170.56764057918519</v>
      </c>
      <c r="F266" s="32">
        <v>432.2954600704528</v>
      </c>
      <c r="G266" s="31">
        <v>116.67577300000001</v>
      </c>
      <c r="H266" s="32">
        <v>2.0099999999999998</v>
      </c>
      <c r="I266" s="32">
        <v>-5.460788631130687E-2</v>
      </c>
      <c r="J266" s="31">
        <v>3624504</v>
      </c>
      <c r="K266" s="32">
        <v>108.85976288065898</v>
      </c>
      <c r="L266" s="32">
        <v>202.75614230344553</v>
      </c>
      <c r="M266" s="32">
        <v>59.14</v>
      </c>
      <c r="N266" s="33">
        <v>53.819584052075228</v>
      </c>
      <c r="O266" s="34">
        <v>117.64535629897686</v>
      </c>
      <c r="P266" s="33">
        <v>3.9215118766325623</v>
      </c>
    </row>
    <row r="267" spans="1:16">
      <c r="A267" s="30" t="s">
        <v>99</v>
      </c>
      <c r="B267" s="30" t="s">
        <v>349</v>
      </c>
      <c r="C267" s="31">
        <v>659872586</v>
      </c>
      <c r="D267" s="31">
        <v>252208000</v>
      </c>
      <c r="E267" s="32">
        <v>103.59958077345576</v>
      </c>
      <c r="F267" s="32">
        <v>205.38519946523456</v>
      </c>
      <c r="G267" s="31">
        <v>192.870518</v>
      </c>
      <c r="H267" s="32">
        <v>1.97</v>
      </c>
      <c r="I267" s="32">
        <v>-7.8983674260294734E-2</v>
      </c>
      <c r="J267" s="31">
        <v>-24015799</v>
      </c>
      <c r="K267" s="32">
        <v>-21.003506899770439</v>
      </c>
      <c r="L267" s="32">
        <v>158.59925141153334</v>
      </c>
      <c r="M267" s="32">
        <v>77.709999999999994</v>
      </c>
      <c r="N267" s="33">
        <v>14.838191439146849</v>
      </c>
      <c r="O267" s="34">
        <v>315.1677906727266</v>
      </c>
      <c r="P267" s="33">
        <v>10.50559302242422</v>
      </c>
    </row>
    <row r="268" spans="1:16">
      <c r="A268" s="30" t="s">
        <v>112</v>
      </c>
      <c r="B268" s="30" t="s">
        <v>349</v>
      </c>
      <c r="C268" s="31">
        <v>16362685066</v>
      </c>
      <c r="D268" s="31">
        <v>255600000</v>
      </c>
      <c r="E268" s="32">
        <v>11.703076550499217</v>
      </c>
      <c r="F268" s="32">
        <v>0.995362705866777</v>
      </c>
      <c r="G268" s="31">
        <v>71.434415000000001</v>
      </c>
      <c r="H268" s="32">
        <v>47.86</v>
      </c>
      <c r="I268" s="32">
        <v>0.83633918680341435</v>
      </c>
      <c r="J268" s="31">
        <v>772128556</v>
      </c>
      <c r="K268" s="32">
        <v>15.22751607699897</v>
      </c>
      <c r="L268" s="32">
        <v>156.49452269170578</v>
      </c>
      <c r="M268" s="32">
        <v>27.94</v>
      </c>
      <c r="N268" s="33">
        <v>0.29037932706189135</v>
      </c>
      <c r="O268" s="34">
        <v>2251.1665491979211</v>
      </c>
      <c r="P268" s="33">
        <v>75.038884973264032</v>
      </c>
    </row>
    <row r="269" spans="1:16">
      <c r="A269" s="30" t="s">
        <v>14</v>
      </c>
      <c r="B269" s="30" t="s">
        <v>349</v>
      </c>
      <c r="C269" s="31">
        <v>8079434926</v>
      </c>
      <c r="D269" s="31">
        <v>333000000</v>
      </c>
      <c r="E269" s="32">
        <v>1.3586204804041939</v>
      </c>
      <c r="F269" s="32">
        <v>1.6126250524091609E-2</v>
      </c>
      <c r="G269" s="31">
        <v>115.707533</v>
      </c>
      <c r="H269" s="32">
        <v>254.5</v>
      </c>
      <c r="I269" s="32">
        <v>5.6271157964758061</v>
      </c>
      <c r="J269" s="31">
        <v>1490626344</v>
      </c>
      <c r="K269" s="32">
        <v>56.519194323322651</v>
      </c>
      <c r="L269" s="32">
        <v>120.12012012012012</v>
      </c>
      <c r="M269" s="32">
        <v>34.74</v>
      </c>
      <c r="N269" s="33">
        <v>47.912031014503867</v>
      </c>
      <c r="O269" s="34">
        <v>1573.7866978233824</v>
      </c>
      <c r="P269" s="33">
        <v>52.459556594112748</v>
      </c>
    </row>
    <row r="270" spans="1:16">
      <c r="A270" s="30" t="s">
        <v>729</v>
      </c>
      <c r="B270" s="30" t="s">
        <v>349</v>
      </c>
      <c r="C270" s="31">
        <v>6782904588</v>
      </c>
      <c r="D270" s="31">
        <v>351991314</v>
      </c>
      <c r="E270" s="32">
        <v>5.5991470063739692</v>
      </c>
      <c r="F270" s="32">
        <v>0.11123818291279579</v>
      </c>
      <c r="G270" s="31">
        <v>53.715555000000002</v>
      </c>
      <c r="H270" s="32">
        <v>133</v>
      </c>
      <c r="I270" s="32">
        <v>-10.254463741464349</v>
      </c>
      <c r="J270" s="31">
        <v>-557334135</v>
      </c>
      <c r="K270" s="32">
        <v>-90.313430922367601</v>
      </c>
      <c r="L270" s="32">
        <v>113.63916781196481</v>
      </c>
      <c r="M270" s="32">
        <v>15.26</v>
      </c>
      <c r="N270" s="33">
        <v>10.992719225929671</v>
      </c>
      <c r="O270" s="34">
        <v>600</v>
      </c>
      <c r="P270" s="33">
        <v>20</v>
      </c>
    </row>
    <row r="271" spans="1:16">
      <c r="A271" s="30" t="s">
        <v>246</v>
      </c>
      <c r="B271" s="30" t="s">
        <v>349</v>
      </c>
      <c r="C271" s="31">
        <v>77122493000</v>
      </c>
      <c r="D271" s="31">
        <v>363281000</v>
      </c>
      <c r="E271" s="32">
        <v>0.83607004093456694</v>
      </c>
      <c r="F271" s="32">
        <v>8.8177842776549133E-3</v>
      </c>
      <c r="G271" s="31">
        <v>180.39090300000001</v>
      </c>
      <c r="H271" s="32">
        <v>265.25</v>
      </c>
      <c r="I271" s="32">
        <v>-1.9693162471635333</v>
      </c>
      <c r="J271" s="31">
        <v>-2888679000</v>
      </c>
      <c r="K271" s="32">
        <v>-32.823425863517542</v>
      </c>
      <c r="L271" s="32">
        <v>110.1076026546943</v>
      </c>
      <c r="M271" s="32">
        <v>49.65</v>
      </c>
      <c r="N271" s="33">
        <v>68.397809674502398</v>
      </c>
      <c r="O271" s="34">
        <v>208.51126649059142</v>
      </c>
      <c r="P271" s="33">
        <v>6.950375549686381</v>
      </c>
    </row>
    <row r="272" spans="1:16">
      <c r="A272" s="30" t="s">
        <v>247</v>
      </c>
      <c r="B272" s="30" t="s">
        <v>349</v>
      </c>
      <c r="C272" s="31">
        <v>35055157000</v>
      </c>
      <c r="D272" s="31">
        <v>370000000</v>
      </c>
      <c r="E272" s="32">
        <v>2.4090513842228578</v>
      </c>
      <c r="F272" s="32">
        <v>3.085758145539718E-2</v>
      </c>
      <c r="G272" s="31">
        <v>79.204424000000003</v>
      </c>
      <c r="H272" s="32">
        <v>209.7</v>
      </c>
      <c r="I272" s="32">
        <v>9.4062550881475602</v>
      </c>
      <c r="J272" s="31">
        <v>-539398000</v>
      </c>
      <c r="K272" s="32">
        <v>-144.73542727262614</v>
      </c>
      <c r="L272" s="32">
        <v>108.10810810810811</v>
      </c>
      <c r="M272" s="32">
        <v>21.4</v>
      </c>
      <c r="N272" s="33">
        <v>54.907104870057175</v>
      </c>
      <c r="O272" s="34">
        <v>1964.8158392782043</v>
      </c>
      <c r="P272" s="33">
        <v>65.49386130927347</v>
      </c>
    </row>
    <row r="273" spans="1:16">
      <c r="A273" s="30" t="s">
        <v>348</v>
      </c>
      <c r="B273" s="30" t="s">
        <v>349</v>
      </c>
      <c r="C273" s="31">
        <v>82316348000</v>
      </c>
      <c r="D273" s="31">
        <v>435000000</v>
      </c>
      <c r="E273" s="32">
        <v>2.4159073243454938</v>
      </c>
      <c r="F273" s="32">
        <v>5.0489181282037492E-2</v>
      </c>
      <c r="G273" s="31">
        <v>143.01765399999999</v>
      </c>
      <c r="H273" s="32">
        <v>111</v>
      </c>
      <c r="I273" s="32">
        <v>1.6666089356052682</v>
      </c>
      <c r="J273" s="31">
        <v>116650000</v>
      </c>
      <c r="K273" s="32">
        <v>410.20145735105012</v>
      </c>
      <c r="L273" s="32">
        <v>91.954022988505741</v>
      </c>
      <c r="M273" s="32">
        <v>34.29</v>
      </c>
      <c r="N273" s="33">
        <v>35.71142611858204</v>
      </c>
      <c r="O273" s="34">
        <v>2275.7553116450695</v>
      </c>
      <c r="P273" s="33">
        <v>75.85851038816898</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8.3900500718188287</v>
      </c>
      <c r="F275" s="32">
        <v>0.3995261938961347</v>
      </c>
      <c r="G275" s="31">
        <v>111.62364100000001</v>
      </c>
      <c r="H275" s="32">
        <v>42.72</v>
      </c>
      <c r="I275" s="32">
        <v>-0.348907370350652</v>
      </c>
      <c r="J275" s="31">
        <v>418795000</v>
      </c>
      <c r="K275" s="32">
        <v>50.143865136880812</v>
      </c>
      <c r="L275" s="32">
        <v>80</v>
      </c>
      <c r="M275" s="32">
        <v>22.32</v>
      </c>
      <c r="N275" s="33">
        <v>31.03054777559398</v>
      </c>
      <c r="O275" s="34">
        <v>569.71297195068769</v>
      </c>
      <c r="P275" s="33">
        <v>18.990432398356255</v>
      </c>
    </row>
    <row r="276" spans="1:16">
      <c r="A276" s="30" t="s">
        <v>125</v>
      </c>
      <c r="B276" s="30" t="s">
        <v>349</v>
      </c>
      <c r="C276" s="31">
        <v>4744517178</v>
      </c>
      <c r="D276" s="31">
        <v>540000000</v>
      </c>
      <c r="E276" s="32">
        <v>14.895995008411656</v>
      </c>
      <c r="F276" s="32">
        <v>3.4481469926878834</v>
      </c>
      <c r="G276" s="31">
        <v>324.72809000000001</v>
      </c>
      <c r="H276" s="32">
        <v>8.27</v>
      </c>
      <c r="I276" s="32">
        <v>6.6437254363176379E-2</v>
      </c>
      <c r="J276" s="31">
        <v>502484611</v>
      </c>
      <c r="K276" s="32">
        <v>8.597278215949185</v>
      </c>
      <c r="L276" s="32">
        <v>74.074074074074076</v>
      </c>
      <c r="M276" s="32">
        <v>60.13</v>
      </c>
      <c r="N276" s="33">
        <v>2.2395483807479692</v>
      </c>
      <c r="O276" s="34">
        <v>1251.3442422540645</v>
      </c>
      <c r="P276" s="33">
        <v>41.711474741802149</v>
      </c>
    </row>
    <row r="277" spans="1:16">
      <c r="A277" s="30" t="s">
        <v>133</v>
      </c>
      <c r="B277" s="30" t="s">
        <v>349</v>
      </c>
      <c r="C277" s="31">
        <v>2247762700</v>
      </c>
      <c r="D277" s="31">
        <v>543595733</v>
      </c>
      <c r="E277" s="32">
        <v>0.95514216252085249</v>
      </c>
      <c r="F277" s="32">
        <v>8.3670561336140203E-3</v>
      </c>
      <c r="G277" s="31">
        <v>196.92824899999999</v>
      </c>
      <c r="H277" s="32">
        <v>212.7</v>
      </c>
      <c r="I277" s="32">
        <v>11.471506461191694</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22.648348760946185</v>
      </c>
      <c r="F278" s="32">
        <v>4.8105678121219837</v>
      </c>
      <c r="G278" s="31">
        <v>218.04563899999999</v>
      </c>
      <c r="H278" s="32">
        <v>8.1</v>
      </c>
      <c r="I278" s="32">
        <v>0.16467134249585413</v>
      </c>
      <c r="J278" s="31">
        <v>1465040722</v>
      </c>
      <c r="K278" s="32">
        <v>3.2135902909052381</v>
      </c>
      <c r="L278" s="32">
        <v>67.968827049037543</v>
      </c>
      <c r="M278" s="32">
        <v>37.049999999999997</v>
      </c>
      <c r="N278" s="33">
        <v>43.626082350695022</v>
      </c>
      <c r="O278" s="34">
        <v>1412.2252929212391</v>
      </c>
      <c r="P278" s="33">
        <v>47.074176430707972</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274.24518608230363</v>
      </c>
      <c r="P279" s="33">
        <v>9.1415062027434537</v>
      </c>
    </row>
    <row r="280" spans="1:16">
      <c r="A280" s="30" t="s">
        <v>305</v>
      </c>
      <c r="B280" s="30" t="s">
        <v>349</v>
      </c>
      <c r="C280" s="31">
        <v>1496832828</v>
      </c>
      <c r="D280" s="31">
        <v>600000000</v>
      </c>
      <c r="E280" s="32">
        <v>34.275815430218039</v>
      </c>
      <c r="F280" s="32">
        <v>28.563179525181699</v>
      </c>
      <c r="G280" s="31">
        <v>523.35924</v>
      </c>
      <c r="H280" s="32">
        <v>2.23</v>
      </c>
      <c r="I280" s="32">
        <v>-1.2065481065591577E-2</v>
      </c>
      <c r="J280" s="31">
        <v>-18291894</v>
      </c>
      <c r="K280" s="32">
        <v>-65.602829318822856</v>
      </c>
      <c r="L280" s="32">
        <v>66.666666666666671</v>
      </c>
      <c r="M280" s="32">
        <v>87.22</v>
      </c>
      <c r="N280" s="33">
        <v>27.829858360971983</v>
      </c>
      <c r="O280" s="34">
        <v>533.09321497377664</v>
      </c>
      <c r="P280" s="33">
        <v>17.769773832459222</v>
      </c>
    </row>
    <row r="281" spans="1:16">
      <c r="A281" s="30" t="s">
        <v>131</v>
      </c>
      <c r="B281" s="30" t="s">
        <v>349</v>
      </c>
      <c r="C281" s="31">
        <v>5420476820</v>
      </c>
      <c r="D281" s="31">
        <v>600000000</v>
      </c>
      <c r="E281" s="32">
        <v>28.077753476482144</v>
      </c>
      <c r="F281" s="32">
        <v>15.598751931378969</v>
      </c>
      <c r="G281" s="31">
        <v>476.48790200000002</v>
      </c>
      <c r="H281" s="32">
        <v>2.99</v>
      </c>
      <c r="I281" s="32">
        <v>4.6059283129635809E-3</v>
      </c>
      <c r="J281" s="31">
        <v>-882648890</v>
      </c>
      <c r="K281" s="32">
        <v>-2.0393159957409566</v>
      </c>
      <c r="L281" s="32">
        <v>66.666666666666671</v>
      </c>
      <c r="M281" s="32">
        <v>79.41</v>
      </c>
      <c r="N281" s="33">
        <v>33.234709875584507</v>
      </c>
      <c r="O281" s="34">
        <v>580.92207526520838</v>
      </c>
      <c r="P281" s="33">
        <v>19.364069175506945</v>
      </c>
    </row>
    <row r="282" spans="1:16">
      <c r="A282" s="30" t="s">
        <v>82</v>
      </c>
      <c r="B282" s="30" t="s">
        <v>349</v>
      </c>
      <c r="C282" s="31">
        <v>1381899413</v>
      </c>
      <c r="D282" s="31">
        <v>645000000</v>
      </c>
      <c r="E282" s="32">
        <v>60.27758067008898</v>
      </c>
      <c r="F282" s="32">
        <v>93.453613441998414</v>
      </c>
      <c r="G282" s="31">
        <v>592.54522899999995</v>
      </c>
      <c r="H282" s="32">
        <v>1.1200000000000001</v>
      </c>
      <c r="I282" s="32">
        <v>-2.960173373872443E-2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6.3551825934456909</v>
      </c>
      <c r="F283" s="32">
        <v>0.71554478848920133</v>
      </c>
      <c r="G283" s="31">
        <v>462.86641400000002</v>
      </c>
      <c r="H283" s="32">
        <v>13.6</v>
      </c>
      <c r="I283" s="32">
        <v>-7.060711050288937E-2</v>
      </c>
      <c r="J283" s="31">
        <v>103749729</v>
      </c>
      <c r="K283" s="32">
        <v>85.606006739545322</v>
      </c>
      <c r="L283" s="32">
        <v>58.548009367681502</v>
      </c>
      <c r="M283" s="32">
        <v>67.739999999999995</v>
      </c>
      <c r="N283" s="33">
        <v>19.968197369594773</v>
      </c>
      <c r="O283" s="34">
        <v>830.88346471777936</v>
      </c>
      <c r="P283" s="33">
        <v>27.696115490592646</v>
      </c>
    </row>
    <row r="284" spans="1:16">
      <c r="A284" s="30" t="s">
        <v>249</v>
      </c>
      <c r="B284" s="30" t="s">
        <v>349</v>
      </c>
      <c r="C284" s="31">
        <v>66241618000</v>
      </c>
      <c r="D284" s="31">
        <v>685260000</v>
      </c>
      <c r="E284" s="32">
        <v>3.7644676502940877</v>
      </c>
      <c r="F284" s="32">
        <v>7.6298445729724801E-2</v>
      </c>
      <c r="G284" s="31">
        <v>150.89256599999999</v>
      </c>
      <c r="H284" s="32">
        <v>70.45</v>
      </c>
      <c r="I284" s="32">
        <v>0.22576624227724551</v>
      </c>
      <c r="J284" s="31">
        <v>-924269000</v>
      </c>
      <c r="K284" s="32">
        <v>-53.381342444677905</v>
      </c>
      <c r="L284" s="32">
        <v>58.372004786504391</v>
      </c>
      <c r="M284" s="32">
        <v>22.01</v>
      </c>
      <c r="N284" s="33">
        <v>19.039314033005702</v>
      </c>
      <c r="O284" s="34">
        <v>602.26197603024707</v>
      </c>
      <c r="P284" s="33">
        <v>20.075399201008235</v>
      </c>
    </row>
    <row r="285" spans="1:16">
      <c r="A285" s="30" t="s">
        <v>250</v>
      </c>
      <c r="B285" s="30" t="s">
        <v>349</v>
      </c>
      <c r="C285" s="31">
        <v>14579845739</v>
      </c>
      <c r="D285" s="31">
        <v>758500000</v>
      </c>
      <c r="E285" s="32">
        <v>10.632987492561952</v>
      </c>
      <c r="F285" s="32">
        <v>0.63720186328051487</v>
      </c>
      <c r="G285" s="31">
        <v>164.048046</v>
      </c>
      <c r="H285" s="32">
        <v>22.94</v>
      </c>
      <c r="I285" s="32">
        <v>0.26225457024099796</v>
      </c>
      <c r="J285" s="31">
        <v>-336082138</v>
      </c>
      <c r="K285" s="32">
        <v>-49.651552740360152</v>
      </c>
      <c r="L285" s="32">
        <v>52.735662491760053</v>
      </c>
      <c r="M285" s="32">
        <v>21.62</v>
      </c>
      <c r="N285" s="33">
        <v>25.330726931658571</v>
      </c>
      <c r="O285" s="34">
        <v>2496.2003719620157</v>
      </c>
      <c r="P285" s="33">
        <v>83.206679065400522</v>
      </c>
    </row>
    <row r="286" spans="1:16">
      <c r="A286" s="30" t="s">
        <v>510</v>
      </c>
      <c r="B286" s="30" t="s">
        <v>349</v>
      </c>
      <c r="C286" s="31">
        <v>7188334000</v>
      </c>
      <c r="D286" s="31">
        <v>768000000</v>
      </c>
      <c r="E286" s="32">
        <v>25.63199056152186</v>
      </c>
      <c r="F286" s="32">
        <v>16.687493855157459</v>
      </c>
      <c r="G286" s="31">
        <v>642.21395900000005</v>
      </c>
      <c r="H286" s="32">
        <v>2.4300000000000002</v>
      </c>
      <c r="I286" s="32">
        <v>-0.12652066211368185</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16.069058385316737</v>
      </c>
      <c r="F287" s="32">
        <v>4.0172645963291842</v>
      </c>
      <c r="G287" s="31">
        <v>554.46052299999997</v>
      </c>
      <c r="H287" s="32">
        <v>4.49</v>
      </c>
      <c r="I287" s="32">
        <v>-0.14680505932935795</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34.052522610875016</v>
      </c>
      <c r="F288" s="32">
        <v>5.6754204351458357</v>
      </c>
      <c r="G288" s="31">
        <v>174.82693900000001</v>
      </c>
      <c r="H288" s="32">
        <v>6.72</v>
      </c>
      <c r="I288" s="32">
        <v>-0.17705703288102992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8.8892444506665953</v>
      </c>
      <c r="F289" s="32">
        <v>0.76556511091876445</v>
      </c>
      <c r="G289" s="31">
        <v>488.67153000000002</v>
      </c>
      <c r="H289" s="32">
        <v>9.2100000000000009</v>
      </c>
      <c r="I289" s="32">
        <v>-7.3007315313700971E-2</v>
      </c>
      <c r="J289" s="31">
        <v>-1119626416</v>
      </c>
      <c r="K289" s="32">
        <v>-10.370736018790039</v>
      </c>
      <c r="L289" s="32">
        <v>31.00414680463512</v>
      </c>
      <c r="M289" s="32">
        <v>37.869999999999997</v>
      </c>
      <c r="N289" s="33">
        <v>26.299787460961486</v>
      </c>
      <c r="O289" s="34">
        <v>871.70675562313261</v>
      </c>
      <c r="P289" s="33">
        <v>29.056891854104421</v>
      </c>
    </row>
    <row r="290" spans="1:16">
      <c r="A290" s="30" t="s">
        <v>142</v>
      </c>
      <c r="B290" s="30" t="s">
        <v>349</v>
      </c>
      <c r="C290" s="31">
        <v>3099745984</v>
      </c>
      <c r="D290" s="31">
        <v>1500000000</v>
      </c>
      <c r="E290" s="32">
        <v>30.002662736317848</v>
      </c>
      <c r="F290" s="32">
        <v>20.001775157545232</v>
      </c>
      <c r="G290" s="31">
        <v>2501.1703550000002</v>
      </c>
      <c r="H290" s="32">
        <v>1.06</v>
      </c>
      <c r="I290" s="32">
        <v>-9.8470599889728394E-3</v>
      </c>
      <c r="J290" s="31">
        <v>-110755372</v>
      </c>
      <c r="K290" s="32">
        <v>-13.543361129246174</v>
      </c>
      <c r="L290" s="32">
        <v>26.666666666666668</v>
      </c>
      <c r="M290" s="32">
        <v>83.85</v>
      </c>
      <c r="N290" s="33">
        <v>57.770533871025435</v>
      </c>
      <c r="O290" s="34">
        <v>837.06503655075346</v>
      </c>
      <c r="P290" s="33">
        <v>27.902167885025115</v>
      </c>
    </row>
    <row r="291" spans="1:16">
      <c r="A291" s="30" t="s">
        <v>342</v>
      </c>
      <c r="B291" s="30" t="s">
        <v>349</v>
      </c>
      <c r="C291" s="31">
        <v>34867255000</v>
      </c>
      <c r="D291" s="31">
        <v>1625000000</v>
      </c>
      <c r="E291" s="32">
        <v>4.1488899158832018</v>
      </c>
      <c r="F291" s="32">
        <v>3.9279431156290665E-2</v>
      </c>
      <c r="G291" s="31">
        <v>152.95793800000001</v>
      </c>
      <c r="H291" s="32">
        <v>63.05</v>
      </c>
      <c r="I291" s="32">
        <v>-4.140171589698312</v>
      </c>
      <c r="J291" s="31">
        <v>-1935096000</v>
      </c>
      <c r="K291" s="32">
        <v>-54.583855271263026</v>
      </c>
      <c r="L291" s="32">
        <v>24.615384615384617</v>
      </c>
      <c r="M291" s="32">
        <v>9.41</v>
      </c>
      <c r="N291" s="33">
        <v>32.953772312255239</v>
      </c>
      <c r="O291" s="34">
        <v>0</v>
      </c>
      <c r="P291" s="33">
        <v>0</v>
      </c>
    </row>
    <row r="292" spans="1:16">
      <c r="A292" s="30" t="s">
        <v>169</v>
      </c>
      <c r="B292" s="30" t="s">
        <v>349</v>
      </c>
      <c r="C292" s="31">
        <v>6092873180</v>
      </c>
      <c r="D292" s="31">
        <v>1949455899</v>
      </c>
      <c r="E292" s="32">
        <v>4.2019507533567442</v>
      </c>
      <c r="F292" s="32">
        <v>3.169776421380683E-2</v>
      </c>
      <c r="G292" s="31">
        <v>238.33388400000001</v>
      </c>
      <c r="H292" s="32">
        <v>61.5</v>
      </c>
      <c r="I292" s="32">
        <v>-39.47006959873552</v>
      </c>
      <c r="J292" s="31">
        <v>-246395102</v>
      </c>
      <c r="K292" s="32">
        <v>-538.00988759914549</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1.9963856386295791</v>
      </c>
      <c r="F293" s="32">
        <v>6.3986719186845481E-2</v>
      </c>
      <c r="G293" s="31">
        <v>1199.2076440000001</v>
      </c>
      <c r="H293" s="32">
        <v>16.71</v>
      </c>
      <c r="I293" s="32">
        <v>-0.12453226127265182</v>
      </c>
      <c r="J293" s="31">
        <v>1209286139</v>
      </c>
      <c r="K293" s="32">
        <v>25.800345339110844</v>
      </c>
      <c r="L293" s="32">
        <v>20.512820512820515</v>
      </c>
      <c r="M293" s="32">
        <v>61.49</v>
      </c>
      <c r="N293" s="33">
        <v>77.954537839149765</v>
      </c>
      <c r="O293" s="34">
        <v>1372.6876820353687</v>
      </c>
      <c r="P293" s="33">
        <v>45.756256067845619</v>
      </c>
    </row>
    <row r="294" spans="1:16">
      <c r="A294" s="30" t="s">
        <v>668</v>
      </c>
      <c r="B294" s="30" t="s">
        <v>349</v>
      </c>
      <c r="C294" s="31">
        <v>9236034572</v>
      </c>
      <c r="D294" s="31">
        <v>1995840000</v>
      </c>
      <c r="E294" s="32">
        <v>0.7614238426098171</v>
      </c>
      <c r="F294" s="32">
        <v>1.0039617174905608E-2</v>
      </c>
      <c r="G294" s="31">
        <v>1250.3727839999999</v>
      </c>
      <c r="H294" s="32">
        <v>42.02</v>
      </c>
      <c r="I294" s="32">
        <v>-1.8958829943505222</v>
      </c>
      <c r="J294" s="31">
        <v>775924109</v>
      </c>
      <c r="K294" s="32">
        <v>97.743992125394826</v>
      </c>
      <c r="L294" s="32">
        <v>20.041686708353375</v>
      </c>
      <c r="M294" s="32">
        <v>62.64</v>
      </c>
      <c r="N294" s="33">
        <v>49.128707498160907</v>
      </c>
      <c r="O294" s="34">
        <v>1591.2777525618369</v>
      </c>
      <c r="P294" s="33">
        <v>53.042591752061227</v>
      </c>
    </row>
    <row r="295" spans="1:16">
      <c r="A295" s="30" t="s">
        <v>251</v>
      </c>
      <c r="B295" s="30" t="s">
        <v>349</v>
      </c>
      <c r="C295" s="31">
        <v>382411470000</v>
      </c>
      <c r="D295" s="31">
        <v>2100376000</v>
      </c>
      <c r="E295" s="32">
        <v>0.3934534077651291</v>
      </c>
      <c r="F295" s="32">
        <v>2.0585189611740115E-3</v>
      </c>
      <c r="G295" s="31">
        <v>1095.0032759999999</v>
      </c>
      <c r="H295" s="32">
        <v>92.85</v>
      </c>
      <c r="I295" s="32">
        <v>1.0361000179737374</v>
      </c>
      <c r="J295" s="31">
        <v>30614000</v>
      </c>
      <c r="K295" s="32">
        <v>6243.3597700398514</v>
      </c>
      <c r="L295" s="32">
        <v>19.044209227300254</v>
      </c>
      <c r="M295" s="32">
        <v>52.13</v>
      </c>
      <c r="N295" s="33">
        <v>85.220524625920405</v>
      </c>
      <c r="O295" s="34">
        <v>1069.2941589066536</v>
      </c>
      <c r="P295" s="33">
        <v>35.643138630221785</v>
      </c>
    </row>
    <row r="296" spans="1:16">
      <c r="A296" s="30" t="s">
        <v>243</v>
      </c>
      <c r="B296" s="30" t="s">
        <v>349</v>
      </c>
      <c r="C296" s="31">
        <v>126462671000</v>
      </c>
      <c r="D296" s="31">
        <v>2435345000</v>
      </c>
      <c r="E296" s="32">
        <v>1.3656469253318031</v>
      </c>
      <c r="F296" s="32">
        <v>1.7523786739299298E-2</v>
      </c>
      <c r="G296" s="31">
        <v>888.70126800000003</v>
      </c>
      <c r="H296" s="32">
        <v>32.96</v>
      </c>
      <c r="I296" s="32">
        <v>-0.4387733570828658</v>
      </c>
      <c r="J296" s="31">
        <v>6206650000</v>
      </c>
      <c r="K296" s="32">
        <v>12.556055198859289</v>
      </c>
      <c r="L296" s="32">
        <v>16.424777598245832</v>
      </c>
      <c r="M296" s="32">
        <v>36.49</v>
      </c>
      <c r="N296" s="33">
        <v>53.061316617320827</v>
      </c>
      <c r="O296" s="34">
        <v>1598.6515773529759</v>
      </c>
      <c r="P296" s="33">
        <v>53.288385911765864</v>
      </c>
    </row>
    <row r="297" spans="1:16">
      <c r="A297" s="30" t="s">
        <v>252</v>
      </c>
      <c r="B297" s="30" t="s">
        <v>349</v>
      </c>
      <c r="C297" s="31">
        <v>714571000000</v>
      </c>
      <c r="D297" s="31">
        <v>2536000000</v>
      </c>
      <c r="E297" s="32">
        <v>0.27744129697280917</v>
      </c>
      <c r="F297" s="32">
        <v>5.1604312424262172E-4</v>
      </c>
      <c r="G297" s="31">
        <v>667.62948400000005</v>
      </c>
      <c r="H297" s="32">
        <v>216</v>
      </c>
      <c r="I297" s="32">
        <v>4.2392953834846878</v>
      </c>
      <c r="J297" s="31">
        <v>2084000000</v>
      </c>
      <c r="K297" s="32">
        <v>257.98080614203457</v>
      </c>
      <c r="L297" s="32">
        <v>15.772870662460567</v>
      </c>
      <c r="M297" s="32">
        <v>26.32</v>
      </c>
      <c r="N297" s="33">
        <v>80.097979008971549</v>
      </c>
      <c r="O297" s="34">
        <v>2395.8771351890691</v>
      </c>
      <c r="P297" s="33">
        <v>79.86257117296897</v>
      </c>
    </row>
    <row r="298" spans="1:16">
      <c r="A298" s="30" t="s">
        <v>253</v>
      </c>
      <c r="B298" s="30" t="s">
        <v>349</v>
      </c>
      <c r="C298" s="31">
        <v>90551503000</v>
      </c>
      <c r="D298" s="31">
        <v>2616996000</v>
      </c>
      <c r="E298" s="32">
        <v>1.98269829620383</v>
      </c>
      <c r="F298" s="32">
        <v>3.6077320936346392E-2</v>
      </c>
      <c r="G298" s="31">
        <v>934.14203199999997</v>
      </c>
      <c r="H298" s="32">
        <v>21.6</v>
      </c>
      <c r="I298" s="32">
        <v>0.19827784169549645</v>
      </c>
      <c r="J298" s="31">
        <v>545713000</v>
      </c>
      <c r="K298" s="32">
        <v>100.70662784284046</v>
      </c>
      <c r="L298" s="32">
        <v>15.284700473367174</v>
      </c>
      <c r="M298" s="32">
        <v>35.69</v>
      </c>
      <c r="N298" s="33">
        <v>47.458381006113314</v>
      </c>
      <c r="O298" s="34">
        <v>1706.3453596223385</v>
      </c>
      <c r="P298" s="33">
        <v>56.878178654077949</v>
      </c>
    </row>
    <row r="299" spans="1:16">
      <c r="A299" s="30" t="s">
        <v>254</v>
      </c>
      <c r="B299" s="30" t="s">
        <v>349</v>
      </c>
      <c r="C299" s="31">
        <v>257153289000</v>
      </c>
      <c r="D299" s="31">
        <v>3063214000</v>
      </c>
      <c r="E299" s="32">
        <v>0.71386695975293957</v>
      </c>
      <c r="F299" s="32">
        <v>5.9755149393108491E-3</v>
      </c>
      <c r="G299" s="31">
        <v>1450.4123199999999</v>
      </c>
      <c r="H299" s="32">
        <v>38.64</v>
      </c>
      <c r="I299" s="32">
        <v>-0.82358206645098875</v>
      </c>
      <c r="J299" s="31">
        <v>1446830000</v>
      </c>
      <c r="K299" s="32">
        <v>82.570409792442788</v>
      </c>
      <c r="L299" s="32">
        <v>13.058180068385688</v>
      </c>
      <c r="M299" s="32">
        <v>47.34</v>
      </c>
      <c r="N299" s="33">
        <v>46.868671924932023</v>
      </c>
      <c r="O299" s="34">
        <v>250.7846759094692</v>
      </c>
      <c r="P299" s="33">
        <v>8.359489196982306</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501.497773456061</v>
      </c>
      <c r="P300" s="33">
        <v>16.716592448535366</v>
      </c>
    </row>
    <row r="301" spans="1:16">
      <c r="A301" s="25" t="s">
        <v>314</v>
      </c>
      <c r="B301" s="25" t="s">
        <v>376</v>
      </c>
      <c r="C301" s="26">
        <v>202339880</v>
      </c>
      <c r="D301" s="26">
        <v>18255333</v>
      </c>
      <c r="E301" s="27">
        <v>50.012748407351758</v>
      </c>
      <c r="F301" s="27">
        <v>49.811345447135174</v>
      </c>
      <c r="G301" s="26">
        <v>15.26498</v>
      </c>
      <c r="H301" s="27">
        <v>52.4</v>
      </c>
      <c r="I301" s="27">
        <v>-3.4523604195071935</v>
      </c>
      <c r="J301" s="26">
        <v>81750563</v>
      </c>
      <c r="K301" s="27">
        <v>12.281790829990982</v>
      </c>
      <c r="L301" s="27">
        <v>2191.1405286334684</v>
      </c>
      <c r="M301" s="27">
        <v>83.61</v>
      </c>
      <c r="N301" s="28">
        <v>44.748796694607449</v>
      </c>
      <c r="O301" s="29">
        <v>879.39467184797536</v>
      </c>
      <c r="P301" s="28">
        <v>29.313155728265844</v>
      </c>
    </row>
    <row r="302" spans="1:16">
      <c r="A302" s="25" t="s">
        <v>757</v>
      </c>
      <c r="B302" s="25" t="s">
        <v>376</v>
      </c>
      <c r="C302" s="26">
        <v>903452863</v>
      </c>
      <c r="D302" s="26">
        <v>49875000</v>
      </c>
      <c r="E302" s="27">
        <v>52.253622940690967</v>
      </c>
      <c r="F302" s="27">
        <v>49.890080382566865</v>
      </c>
      <c r="G302" s="26">
        <v>37.056989999999999</v>
      </c>
      <c r="H302" s="27">
        <v>20.66</v>
      </c>
      <c r="I302" s="27">
        <v>-0.50309759724431657</v>
      </c>
      <c r="J302" s="26">
        <v>-3766086</v>
      </c>
      <c r="K302" s="27">
        <v>-278.10703207521016</v>
      </c>
      <c r="L302" s="27">
        <v>802.00501253132836</v>
      </c>
      <c r="M302" s="27">
        <v>74.290000000000006</v>
      </c>
      <c r="N302" s="28">
        <v>9.0611392962528559</v>
      </c>
      <c r="O302" s="29">
        <v>598.13159172263624</v>
      </c>
      <c r="P302" s="28">
        <v>19.937719724087874</v>
      </c>
    </row>
    <row r="303" spans="1:16">
      <c r="A303" s="25" t="s">
        <v>98</v>
      </c>
      <c r="B303" s="25" t="s">
        <v>376</v>
      </c>
      <c r="C303" s="26">
        <v>7603602013</v>
      </c>
      <c r="D303" s="26">
        <v>65000000</v>
      </c>
      <c r="E303" s="27">
        <v>36.316744183546561</v>
      </c>
      <c r="F303" s="27">
        <v>15.51997614681477</v>
      </c>
      <c r="G303" s="26">
        <v>31.101011</v>
      </c>
      <c r="H303" s="27">
        <v>35.42</v>
      </c>
      <c r="I303" s="27">
        <v>-3.4209441763174198E-2</v>
      </c>
      <c r="J303" s="26">
        <v>100241054</v>
      </c>
      <c r="K303" s="27">
        <v>23.343729007478313</v>
      </c>
      <c r="L303" s="27">
        <v>615.38461538461536</v>
      </c>
      <c r="M303" s="27">
        <v>47.84</v>
      </c>
      <c r="N303" s="28">
        <v>15.291719785102396</v>
      </c>
      <c r="O303" s="29">
        <v>1168.8604221601133</v>
      </c>
      <c r="P303" s="28">
        <v>38.962014072003775</v>
      </c>
    </row>
    <row r="304" spans="1:16">
      <c r="A304" s="25" t="s">
        <v>92</v>
      </c>
      <c r="B304" s="25" t="s">
        <v>376</v>
      </c>
      <c r="C304" s="26">
        <v>4540468594</v>
      </c>
      <c r="D304" s="26">
        <v>80000000</v>
      </c>
      <c r="E304" s="27">
        <v>44.090077792533258</v>
      </c>
      <c r="F304" s="27">
        <v>23.961998800289813</v>
      </c>
      <c r="G304" s="26">
        <v>41.814453999999998</v>
      </c>
      <c r="H304" s="27">
        <v>21.7</v>
      </c>
      <c r="I304" s="27">
        <v>0.53241935755589154</v>
      </c>
      <c r="J304" s="26">
        <v>269179938</v>
      </c>
      <c r="K304" s="27">
        <v>6.8355762828060387</v>
      </c>
      <c r="L304" s="27">
        <v>500</v>
      </c>
      <c r="M304" s="27">
        <v>52.26</v>
      </c>
      <c r="N304" s="28">
        <v>36.326065491562922</v>
      </c>
      <c r="O304" s="29">
        <v>1543.3522572539832</v>
      </c>
      <c r="P304" s="28">
        <v>51.445075241799444</v>
      </c>
    </row>
    <row r="305" spans="1:16">
      <c r="A305" s="25" t="s">
        <v>70</v>
      </c>
      <c r="B305" s="25" t="s">
        <v>376</v>
      </c>
      <c r="C305" s="26">
        <v>2433900313</v>
      </c>
      <c r="D305" s="26">
        <v>128172525</v>
      </c>
      <c r="E305" s="27">
        <v>46.38259646501335</v>
      </c>
      <c r="F305" s="27">
        <v>12.062542645811014</v>
      </c>
      <c r="G305" s="26">
        <v>29.906797999999998</v>
      </c>
      <c r="H305" s="27">
        <v>28.84</v>
      </c>
      <c r="I305" s="27">
        <v>0.36583155225496355</v>
      </c>
      <c r="J305" s="26">
        <v>-9819135</v>
      </c>
      <c r="K305" s="27">
        <v>-391.6002529754403</v>
      </c>
      <c r="L305" s="27">
        <v>312.07936334249479</v>
      </c>
      <c r="M305" s="27">
        <v>23.33</v>
      </c>
      <c r="N305" s="28">
        <v>24.135031883223597</v>
      </c>
      <c r="O305" s="29">
        <v>2242.596311366096</v>
      </c>
      <c r="P305" s="28">
        <v>74.753210378869866</v>
      </c>
    </row>
    <row r="306" spans="1:16">
      <c r="A306" s="25" t="s">
        <v>764</v>
      </c>
      <c r="B306" s="25" t="s">
        <v>376</v>
      </c>
      <c r="C306" s="26">
        <v>2150114200</v>
      </c>
      <c r="D306" s="26">
        <v>225000000</v>
      </c>
      <c r="E306" s="27">
        <v>30.572117044585802</v>
      </c>
      <c r="F306" s="27">
        <v>6.1761852615324857</v>
      </c>
      <c r="G306" s="26">
        <v>59.967219999999998</v>
      </c>
      <c r="H306" s="27">
        <v>21.82</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1.8282952327119535</v>
      </c>
      <c r="F307" s="27">
        <v>3.5747291674884218E-2</v>
      </c>
      <c r="G307" s="26">
        <v>112.25637500000001</v>
      </c>
      <c r="H307" s="27">
        <v>194.9</v>
      </c>
      <c r="I307" s="27">
        <v>19.373526952714457</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2.9945618982018076</v>
      </c>
      <c r="F308" s="27">
        <v>5.765580701447108E-2</v>
      </c>
      <c r="G308" s="26">
        <v>85.154841000000005</v>
      </c>
      <c r="H308" s="27">
        <v>156.9</v>
      </c>
      <c r="I308" s="27">
        <v>-0.30963750533462076</v>
      </c>
      <c r="J308" s="26">
        <v>610474964</v>
      </c>
      <c r="K308" s="27">
        <v>85.079000881025479</v>
      </c>
      <c r="L308" s="27">
        <v>123.99256044637322</v>
      </c>
      <c r="M308" s="27">
        <v>26.39</v>
      </c>
      <c r="N308" s="28">
        <v>71.554226529256525</v>
      </c>
      <c r="O308" s="29">
        <v>372.4899891504927</v>
      </c>
      <c r="P308" s="28">
        <v>12.41633297168309</v>
      </c>
    </row>
    <row r="309" spans="1:16">
      <c r="A309" s="25" t="s">
        <v>69</v>
      </c>
      <c r="B309" s="25" t="s">
        <v>376</v>
      </c>
      <c r="C309" s="26">
        <v>1771741339</v>
      </c>
      <c r="D309" s="26">
        <v>400000000</v>
      </c>
      <c r="E309" s="27">
        <v>1.4025284783407528</v>
      </c>
      <c r="F309" s="27">
        <v>5.3126078725028517E-2</v>
      </c>
      <c r="G309" s="26">
        <v>398.89761299999998</v>
      </c>
      <c r="H309" s="27">
        <v>71.5</v>
      </c>
      <c r="I309" s="27">
        <v>-8.2956559759480797E-2</v>
      </c>
      <c r="J309" s="26">
        <v>207480419</v>
      </c>
      <c r="K309" s="27">
        <v>127.24092291330875</v>
      </c>
      <c r="L309" s="27">
        <v>100</v>
      </c>
      <c r="M309" s="27">
        <v>99.72</v>
      </c>
      <c r="N309" s="28">
        <v>66.533330743728257</v>
      </c>
      <c r="O309" s="29">
        <v>1877.7821108245682</v>
      </c>
      <c r="P309" s="28">
        <v>62.592737027485605</v>
      </c>
    </row>
    <row r="310" spans="1:16">
      <c r="A310" s="25" t="s">
        <v>636</v>
      </c>
      <c r="B310" s="25" t="s">
        <v>376</v>
      </c>
      <c r="C310" s="26">
        <v>35674236000</v>
      </c>
      <c r="D310" s="26">
        <v>636584000</v>
      </c>
      <c r="E310" s="27">
        <v>35.152740963537823</v>
      </c>
      <c r="F310" s="27">
        <v>3.2482881944453728</v>
      </c>
      <c r="G310" s="26">
        <v>66.826561999999996</v>
      </c>
      <c r="H310" s="27">
        <v>17.04</v>
      </c>
      <c r="I310" s="27">
        <v>0.71955414916896387</v>
      </c>
      <c r="J310" s="26">
        <v>810045000</v>
      </c>
      <c r="K310" s="27">
        <v>13.359662734786339</v>
      </c>
      <c r="L310" s="27">
        <v>62.835383861360008</v>
      </c>
      <c r="M310" s="27">
        <v>10.49</v>
      </c>
      <c r="N310" s="28">
        <v>43.312089740225908</v>
      </c>
      <c r="O310" s="29">
        <v>2060.6836102650509</v>
      </c>
      <c r="P310" s="28">
        <v>68.689453675501696</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492.02961468821911</v>
      </c>
      <c r="P311" s="28">
        <v>16.40098715627397</v>
      </c>
    </row>
    <row r="312" spans="1:16">
      <c r="A312" s="25" t="s">
        <v>359</v>
      </c>
      <c r="B312" s="25" t="s">
        <v>376</v>
      </c>
      <c r="C312" s="26">
        <v>10008596677</v>
      </c>
      <c r="D312" s="26">
        <v>2640000000</v>
      </c>
      <c r="E312" s="27">
        <v>10.419470806747533</v>
      </c>
      <c r="F312" s="27">
        <v>1.3155897483267087</v>
      </c>
      <c r="G312" s="26">
        <v>1242.5161049999999</v>
      </c>
      <c r="H312" s="27">
        <v>3.09</v>
      </c>
      <c r="I312" s="27">
        <v>-8.5042964134291577E-2</v>
      </c>
      <c r="J312" s="26">
        <v>-490022606</v>
      </c>
      <c r="K312" s="27">
        <v>-16.162519653225957</v>
      </c>
      <c r="L312" s="27">
        <v>15.151515151515152</v>
      </c>
      <c r="M312" s="27">
        <v>47.06</v>
      </c>
      <c r="N312" s="28">
        <v>52.74028793581472</v>
      </c>
      <c r="O312" s="29">
        <v>251.25829463154273</v>
      </c>
      <c r="P312" s="28">
        <v>8.3752764877180912</v>
      </c>
    </row>
    <row r="313" spans="1:16">
      <c r="A313" s="25" t="s">
        <v>345</v>
      </c>
      <c r="B313" s="25" t="s">
        <v>376</v>
      </c>
      <c r="C313" s="26">
        <v>16202777314</v>
      </c>
      <c r="D313" s="26">
        <v>2650000000</v>
      </c>
      <c r="E313" s="27">
        <v>6.0938184792851606</v>
      </c>
      <c r="F313" s="27">
        <v>0.32850773473235367</v>
      </c>
      <c r="G313" s="26">
        <v>846.06924800000002</v>
      </c>
      <c r="H313" s="27">
        <v>7.76</v>
      </c>
      <c r="I313" s="27">
        <v>-0.29140785541402892</v>
      </c>
      <c r="J313" s="26">
        <v>51151779</v>
      </c>
      <c r="K313" s="27">
        <v>362.64623367253756</v>
      </c>
      <c r="L313" s="27">
        <v>15.09433962264151</v>
      </c>
      <c r="M313" s="27">
        <v>31.92</v>
      </c>
      <c r="N313" s="28">
        <v>51.941410134350868</v>
      </c>
      <c r="O313" s="29">
        <v>123.63472288924842</v>
      </c>
      <c r="P313" s="28">
        <v>4.121157429641614</v>
      </c>
    </row>
    <row r="314" spans="1:16">
      <c r="A314" s="25" t="s">
        <v>395</v>
      </c>
      <c r="B314" s="25" t="s">
        <v>376</v>
      </c>
      <c r="C314" s="26">
        <v>386633607000</v>
      </c>
      <c r="D314" s="26">
        <v>6021689000</v>
      </c>
      <c r="E314" s="27">
        <v>0.92809632940375186</v>
      </c>
      <c r="F314" s="27">
        <v>1.7715584284064736E-3</v>
      </c>
      <c r="G314" s="26">
        <v>495.63727299999999</v>
      </c>
      <c r="H314" s="27">
        <v>86.65</v>
      </c>
      <c r="I314" s="27">
        <v>-0.1275658389417913</v>
      </c>
      <c r="J314" s="26">
        <v>4518370000</v>
      </c>
      <c r="K314" s="27">
        <v>115.94600331535487</v>
      </c>
      <c r="L314" s="27">
        <v>6.6426545774781793</v>
      </c>
      <c r="M314" s="27">
        <v>8.26</v>
      </c>
      <c r="N314" s="28">
        <v>22.788018269674151</v>
      </c>
      <c r="O314" s="29">
        <v>890.80197388393242</v>
      </c>
      <c r="P314" s="28">
        <v>29.693399129464414</v>
      </c>
    </row>
    <row r="315" spans="1:16">
      <c r="A315" s="65" t="s">
        <v>441</v>
      </c>
      <c r="B315" s="65" t="s">
        <v>393</v>
      </c>
      <c r="C315" s="66">
        <v>40007605000</v>
      </c>
      <c r="D315" s="66">
        <v>191012000</v>
      </c>
      <c r="E315" s="67">
        <v>1.1969551658919537</v>
      </c>
      <c r="F315" s="67">
        <v>1.5209677848379394E-2</v>
      </c>
      <c r="G315" s="66">
        <v>79.717928999999998</v>
      </c>
      <c r="H315" s="67">
        <v>419.25</v>
      </c>
      <c r="I315" s="67">
        <v>-0.37938044972730722</v>
      </c>
      <c r="J315" s="66">
        <v>1862105000</v>
      </c>
      <c r="K315" s="67">
        <v>42.262355774781767</v>
      </c>
      <c r="L315" s="67">
        <v>209.4109270621741</v>
      </c>
      <c r="M315" s="67">
        <v>41.73</v>
      </c>
      <c r="N315" s="68">
        <v>53.053771455378353</v>
      </c>
      <c r="O315" s="69">
        <v>731.03274562476031</v>
      </c>
      <c r="P315" s="68">
        <v>24.367758187492012</v>
      </c>
    </row>
    <row r="316" spans="1:16">
      <c r="A316" s="65" t="s">
        <v>412</v>
      </c>
      <c r="B316" s="65" t="s">
        <v>393</v>
      </c>
      <c r="C316" s="66">
        <v>2598430651</v>
      </c>
      <c r="D316" s="66">
        <v>216000000</v>
      </c>
      <c r="E316" s="67">
        <v>19.790171618151771</v>
      </c>
      <c r="F316" s="67">
        <v>7.0477819152962144</v>
      </c>
      <c r="G316" s="66">
        <v>154.526747</v>
      </c>
      <c r="H316" s="67">
        <v>13.08</v>
      </c>
      <c r="I316" s="67">
        <v>-0.22972820790073456</v>
      </c>
      <c r="J316" s="66">
        <v>20464961</v>
      </c>
      <c r="K316" s="67">
        <v>137.2101319909674</v>
      </c>
      <c r="L316" s="67">
        <v>185.18518518518519</v>
      </c>
      <c r="M316" s="67">
        <v>71.540000000000006</v>
      </c>
      <c r="N316" s="68">
        <v>58.401626917072825</v>
      </c>
      <c r="O316" s="69">
        <v>542.01543402423158</v>
      </c>
      <c r="P316" s="68">
        <v>18.067181134141052</v>
      </c>
    </row>
    <row r="317" spans="1:16">
      <c r="A317" s="65" t="s">
        <v>444</v>
      </c>
      <c r="B317" s="65" t="s">
        <v>393</v>
      </c>
      <c r="C317" s="66">
        <v>8884541574</v>
      </c>
      <c r="D317" s="66">
        <v>400000000</v>
      </c>
      <c r="E317" s="67">
        <v>16.750654448069287</v>
      </c>
      <c r="F317" s="67">
        <v>1.3508592296830071</v>
      </c>
      <c r="G317" s="66">
        <v>79.448606999999996</v>
      </c>
      <c r="H317" s="67">
        <v>30.06</v>
      </c>
      <c r="I317" s="67">
        <v>1.129533399627288</v>
      </c>
      <c r="J317" s="66">
        <v>72826471</v>
      </c>
      <c r="K317" s="67">
        <v>170.26775882082765</v>
      </c>
      <c r="L317" s="67">
        <v>100</v>
      </c>
      <c r="M317" s="67">
        <v>19.86</v>
      </c>
      <c r="N317" s="68">
        <v>20.278681507637572</v>
      </c>
      <c r="O317" s="69">
        <v>1934.533895421438</v>
      </c>
      <c r="P317" s="68">
        <v>64.484463180714599</v>
      </c>
    </row>
    <row r="318" spans="1:16">
      <c r="A318" s="65" t="s">
        <v>392</v>
      </c>
      <c r="B318" s="65" t="s">
        <v>393</v>
      </c>
      <c r="C318" s="66">
        <v>2102739086</v>
      </c>
      <c r="D318" s="66">
        <v>500000000</v>
      </c>
      <c r="E318" s="67">
        <v>23.662814360488778</v>
      </c>
      <c r="F318" s="67">
        <v>2.9578517950610972</v>
      </c>
      <c r="G318" s="66">
        <v>109.220557</v>
      </c>
      <c r="H318" s="67">
        <v>15.48</v>
      </c>
      <c r="I318" s="67">
        <v>-0.58447049223899583</v>
      </c>
      <c r="J318" s="66">
        <v>36441663</v>
      </c>
      <c r="K318" s="67">
        <v>219.52894959815637</v>
      </c>
      <c r="L318" s="67">
        <v>80</v>
      </c>
      <c r="M318" s="67">
        <v>21.84</v>
      </c>
      <c r="N318" s="68">
        <v>17.293000450887352</v>
      </c>
      <c r="O318" s="69">
        <v>1299.838019745333</v>
      </c>
      <c r="P318" s="68">
        <v>43.327933991511102</v>
      </c>
    </row>
    <row r="319" spans="1:16">
      <c r="A319" s="30" t="s">
        <v>84</v>
      </c>
      <c r="B319" s="30" t="s">
        <v>605</v>
      </c>
      <c r="C319" s="31">
        <v>1981884130</v>
      </c>
      <c r="D319" s="31">
        <v>20000000</v>
      </c>
      <c r="E319" s="32">
        <v>26.770348225343422</v>
      </c>
      <c r="F319" s="32">
        <v>3.4233181873840692</v>
      </c>
      <c r="G319" s="31">
        <v>3.9666589999999999</v>
      </c>
      <c r="H319" s="32">
        <v>376.75</v>
      </c>
      <c r="I319" s="32">
        <v>-15.902416003920962</v>
      </c>
      <c r="J319" s="31">
        <v>-83036840</v>
      </c>
      <c r="K319" s="32">
        <v>-94.175067355645993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114.26176501976613</v>
      </c>
      <c r="F320" s="32">
        <v>136.02591073781682</v>
      </c>
      <c r="G320" s="31">
        <v>17.263808999999998</v>
      </c>
      <c r="H320" s="32">
        <v>20.28</v>
      </c>
      <c r="I320" s="32">
        <v>-0.62920466046065116</v>
      </c>
      <c r="J320" s="31">
        <v>-153589240</v>
      </c>
      <c r="K320" s="32">
        <v>-5.4691331241693755</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85.110004681050256</v>
      </c>
      <c r="F321" s="32">
        <v>31.10745785126106</v>
      </c>
      <c r="G321" s="31">
        <v>12.606714999999999</v>
      </c>
      <c r="H321" s="32">
        <v>37.299999999999997</v>
      </c>
      <c r="I321" s="32">
        <v>-2.4334511335255868</v>
      </c>
      <c r="J321" s="31">
        <v>46315316</v>
      </c>
      <c r="K321" s="32">
        <v>59.073331163280848</v>
      </c>
      <c r="L321" s="32">
        <v>555.55555555555554</v>
      </c>
      <c r="M321" s="32">
        <v>17.5</v>
      </c>
      <c r="N321" s="33">
        <v>52.822499176123891</v>
      </c>
      <c r="O321" s="34">
        <v>335.7887059464914</v>
      </c>
      <c r="P321" s="33">
        <v>11.192956864883048</v>
      </c>
    </row>
    <row r="322" spans="1:16">
      <c r="A322" s="30" t="s">
        <v>440</v>
      </c>
      <c r="B322" s="30" t="s">
        <v>605</v>
      </c>
      <c r="C322" s="31">
        <v>2531212102</v>
      </c>
      <c r="D322" s="31">
        <v>75000000</v>
      </c>
      <c r="E322" s="32">
        <v>14.734072099708415</v>
      </c>
      <c r="F322" s="32">
        <v>1.25932240168448</v>
      </c>
      <c r="G322" s="31">
        <v>17.011634999999998</v>
      </c>
      <c r="H322" s="32">
        <v>159.6</v>
      </c>
      <c r="I322" s="32">
        <v>-7.9473624286909512</v>
      </c>
      <c r="J322" s="31">
        <v>-204398626</v>
      </c>
      <c r="K322" s="32">
        <v>-57.24108928207766</v>
      </c>
      <c r="L322" s="32">
        <v>533.33333333333337</v>
      </c>
      <c r="M322" s="32">
        <v>22.68</v>
      </c>
      <c r="N322" s="33">
        <v>42.61632195758196</v>
      </c>
      <c r="O322" s="34">
        <v>1554.0847192789256</v>
      </c>
      <c r="P322" s="33">
        <v>51.802823975964188</v>
      </c>
    </row>
    <row r="323" spans="1:16">
      <c r="A323" s="30" t="s">
        <v>306</v>
      </c>
      <c r="B323" s="30" t="s">
        <v>605</v>
      </c>
      <c r="C323" s="31">
        <v>576980288</v>
      </c>
      <c r="D323" s="31">
        <v>77449591</v>
      </c>
      <c r="E323" s="32">
        <v>9.7143790287017886</v>
      </c>
      <c r="F323" s="32">
        <v>1.5484988848116019</v>
      </c>
      <c r="G323" s="31">
        <v>54.217528999999999</v>
      </c>
      <c r="H323" s="32">
        <v>75.95</v>
      </c>
      <c r="I323" s="32">
        <v>3.8264359248637163</v>
      </c>
      <c r="J323" s="31">
        <v>-12886865</v>
      </c>
      <c r="K323" s="32">
        <v>-486.80706060007611</v>
      </c>
      <c r="L323" s="32">
        <v>516.46496106093059</v>
      </c>
      <c r="M323" s="32">
        <v>70</v>
      </c>
      <c r="N323" s="33">
        <v>22.057903006089337</v>
      </c>
      <c r="O323" s="34">
        <v>1935.1963534261695</v>
      </c>
      <c r="P323" s="33">
        <v>64.50654511420565</v>
      </c>
    </row>
    <row r="324" spans="1:16">
      <c r="A324" s="30" t="s">
        <v>37</v>
      </c>
      <c r="B324" s="30" t="s">
        <v>605</v>
      </c>
      <c r="C324" s="31">
        <v>674554994</v>
      </c>
      <c r="D324" s="31">
        <v>112400000</v>
      </c>
      <c r="E324" s="32">
        <v>75.469977397722886</v>
      </c>
      <c r="F324" s="32">
        <v>134.28821601018308</v>
      </c>
      <c r="G324" s="31">
        <v>100.007176</v>
      </c>
      <c r="H324" s="32">
        <v>5.3</v>
      </c>
      <c r="I324" s="32">
        <v>-0.10061437174794285</v>
      </c>
      <c r="J324" s="31">
        <v>11423592</v>
      </c>
      <c r="K324" s="32">
        <v>49.196434886680123</v>
      </c>
      <c r="L324" s="32">
        <v>355.87188612099646</v>
      </c>
      <c r="M324" s="32">
        <v>88.97</v>
      </c>
      <c r="N324" s="33">
        <v>27.497852149847908</v>
      </c>
      <c r="O324" s="34">
        <v>174.27312803562123</v>
      </c>
      <c r="P324" s="33">
        <v>5.8091042678540408</v>
      </c>
    </row>
    <row r="325" spans="1:16">
      <c r="A325" s="30" t="s">
        <v>487</v>
      </c>
      <c r="B325" s="30" t="s">
        <v>605</v>
      </c>
      <c r="C325" s="31">
        <v>3548163984</v>
      </c>
      <c r="D325" s="31">
        <v>132000000</v>
      </c>
      <c r="E325" s="32">
        <v>11.547992852023382</v>
      </c>
      <c r="F325" s="32">
        <v>1.2497827761930067</v>
      </c>
      <c r="G325" s="31">
        <v>51.506743</v>
      </c>
      <c r="H325" s="32">
        <v>67.25</v>
      </c>
      <c r="I325" s="32">
        <v>2.7058713651158683</v>
      </c>
      <c r="J325" s="31">
        <v>-103901230</v>
      </c>
      <c r="K325" s="32">
        <v>-88.930612274753628</v>
      </c>
      <c r="L325" s="32">
        <v>303.030303030303</v>
      </c>
      <c r="M325" s="32">
        <v>39.020000000000003</v>
      </c>
      <c r="N325" s="33">
        <v>16.988510926249347</v>
      </c>
      <c r="O325" s="34">
        <v>1291.227883022548</v>
      </c>
      <c r="P325" s="33">
        <v>43.04092943408493</v>
      </c>
    </row>
    <row r="326" spans="1:16">
      <c r="A326" s="30" t="s">
        <v>380</v>
      </c>
      <c r="B326" s="30" t="s">
        <v>605</v>
      </c>
      <c r="C326" s="31">
        <v>4751651642</v>
      </c>
      <c r="D326" s="31">
        <v>262500000</v>
      </c>
      <c r="E326" s="32">
        <v>67.208112019120705</v>
      </c>
      <c r="F326" s="32">
        <v>32.003862866247957</v>
      </c>
      <c r="G326" s="31">
        <v>75.351630999999998</v>
      </c>
      <c r="H326" s="32">
        <v>7.9</v>
      </c>
      <c r="I326" s="32">
        <v>-6.8612469420708262</v>
      </c>
      <c r="J326" s="31">
        <v>-20576283</v>
      </c>
      <c r="K326" s="32">
        <v>-102.05924947669119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56.822784140840504</v>
      </c>
      <c r="F327" s="32">
        <v>16.188827390552849</v>
      </c>
      <c r="G327" s="31">
        <v>74.35284</v>
      </c>
      <c r="H327" s="32">
        <v>9.4700000000000006</v>
      </c>
      <c r="I327" s="32">
        <v>-0.73051285165291802</v>
      </c>
      <c r="J327" s="31">
        <v>-173746692</v>
      </c>
      <c r="K327" s="32">
        <v>-20.201823468385804</v>
      </c>
      <c r="L327" s="32">
        <v>102.56410256410257</v>
      </c>
      <c r="M327" s="32">
        <v>19.059999999999999</v>
      </c>
      <c r="N327" s="33">
        <v>15.224085130305236</v>
      </c>
      <c r="O327" s="34">
        <v>213.09692735528083</v>
      </c>
      <c r="P327" s="33">
        <v>7.1032309118426946</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1140.2753132757848</v>
      </c>
      <c r="P328" s="33">
        <v>38.009177109192827</v>
      </c>
    </row>
    <row r="329" spans="1:16">
      <c r="A329" s="30" t="s">
        <v>198</v>
      </c>
      <c r="B329" s="30" t="s">
        <v>605</v>
      </c>
      <c r="C329" s="31">
        <v>6529421000</v>
      </c>
      <c r="D329" s="31">
        <v>500000000</v>
      </c>
      <c r="E329" s="32">
        <v>36.463347043551821</v>
      </c>
      <c r="F329" s="32">
        <v>9.1158367608879551</v>
      </c>
      <c r="G329" s="31">
        <v>124.820319</v>
      </c>
      <c r="H329" s="32">
        <v>8.7899999999999991</v>
      </c>
      <c r="I329" s="32">
        <v>-0.90160538421257119</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14.346484971303804</v>
      </c>
      <c r="F330" s="32">
        <v>0.86843129366245786</v>
      </c>
      <c r="G330" s="31">
        <v>100.037674</v>
      </c>
      <c r="H330" s="32">
        <v>27.88</v>
      </c>
      <c r="I330" s="32">
        <v>-0.52329450520918996</v>
      </c>
      <c r="J330" s="31">
        <v>-142397000</v>
      </c>
      <c r="K330" s="32">
        <v>-116.01368006348449</v>
      </c>
      <c r="L330" s="32">
        <v>67.79661016949153</v>
      </c>
      <c r="M330" s="32">
        <v>16.95</v>
      </c>
      <c r="N330" s="33">
        <v>20.457188238176638</v>
      </c>
      <c r="O330" s="34">
        <v>134.62285789175425</v>
      </c>
      <c r="P330" s="33">
        <v>4.4874285963918084</v>
      </c>
    </row>
    <row r="331" spans="1:16">
      <c r="A331" s="30" t="s">
        <v>163</v>
      </c>
      <c r="B331" s="30" t="s">
        <v>605</v>
      </c>
      <c r="C331" s="31">
        <v>2210494206</v>
      </c>
      <c r="D331" s="31">
        <v>735000000</v>
      </c>
      <c r="E331" s="32">
        <v>36.464180706561322</v>
      </c>
      <c r="F331" s="32">
        <v>6.201391276626075</v>
      </c>
      <c r="G331" s="31">
        <v>139.25645700000001</v>
      </c>
      <c r="H331" s="32">
        <v>7.88</v>
      </c>
      <c r="I331" s="32">
        <v>-0.14045218503497203</v>
      </c>
      <c r="J331" s="31">
        <v>-78670547</v>
      </c>
      <c r="K331" s="32">
        <v>-74.742075963956367</v>
      </c>
      <c r="L331" s="32">
        <v>54.42176870748299</v>
      </c>
      <c r="M331" s="32">
        <v>18.940000000000001</v>
      </c>
      <c r="N331" s="33">
        <v>41.98645751514745</v>
      </c>
      <c r="O331" s="34">
        <v>210.32460117528359</v>
      </c>
      <c r="P331" s="33">
        <v>7.01082003917612</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809.35784553301687</v>
      </c>
      <c r="P332" s="33">
        <v>26.978594851100564</v>
      </c>
    </row>
    <row r="333" spans="1:16">
      <c r="A333" s="40" t="s">
        <v>71</v>
      </c>
      <c r="B333" s="40" t="s">
        <v>255</v>
      </c>
      <c r="C333" s="41">
        <v>336306420</v>
      </c>
      <c r="D333" s="41">
        <v>3750000</v>
      </c>
      <c r="E333" s="42">
        <v>13.463746548337165</v>
      </c>
      <c r="F333" s="42">
        <v>0.88063095729455743</v>
      </c>
      <c r="G333" s="41">
        <v>7.3957799999999996E-4</v>
      </c>
      <c r="H333" s="42">
        <v>4017.5</v>
      </c>
      <c r="I333" s="42">
        <v>-162.90018931349277</v>
      </c>
      <c r="J333" s="41">
        <v>-10342879</v>
      </c>
      <c r="K333" s="42">
        <v>-1478.1909369721911</v>
      </c>
      <c r="L333" s="42">
        <v>10666.666666666666</v>
      </c>
      <c r="M333" s="42">
        <v>19.72</v>
      </c>
      <c r="N333" s="43">
        <v>43.578571089344692</v>
      </c>
      <c r="O333" s="44">
        <v>19.612680665876486</v>
      </c>
      <c r="P333" s="43">
        <v>0.6537560221958828</v>
      </c>
    </row>
    <row r="334" spans="1:16">
      <c r="A334" s="40" t="s">
        <v>39</v>
      </c>
      <c r="B334" s="40" t="s">
        <v>255</v>
      </c>
      <c r="C334" s="41">
        <v>638570889</v>
      </c>
      <c r="D334" s="41">
        <v>10721700</v>
      </c>
      <c r="E334" s="42">
        <v>69.16961372177181</v>
      </c>
      <c r="F334" s="42">
        <v>56.590932180475285</v>
      </c>
      <c r="G334" s="41">
        <v>5.1827810000000003</v>
      </c>
      <c r="H334" s="42">
        <v>111.6</v>
      </c>
      <c r="I334" s="42">
        <v>-3.5415089248673155</v>
      </c>
      <c r="J334" s="41">
        <v>5814918</v>
      </c>
      <c r="K334" s="42">
        <v>210.19622288740788</v>
      </c>
      <c r="L334" s="42">
        <v>3730.7516531893261</v>
      </c>
      <c r="M334" s="42">
        <v>48.33</v>
      </c>
      <c r="N334" s="43">
        <v>36.620577973153658</v>
      </c>
      <c r="O334" s="44">
        <v>435.31068636445667</v>
      </c>
      <c r="P334" s="43">
        <v>14.510356212148556</v>
      </c>
    </row>
    <row r="335" spans="1:16">
      <c r="A335" s="40" t="s">
        <v>320</v>
      </c>
      <c r="B335" s="40" t="s">
        <v>255</v>
      </c>
      <c r="C335" s="41">
        <v>1138168471</v>
      </c>
      <c r="D335" s="41">
        <v>10994134</v>
      </c>
      <c r="E335" s="42">
        <v>36.081004358291551</v>
      </c>
      <c r="F335" s="42">
        <v>2.0653501710665356</v>
      </c>
      <c r="G335" s="41">
        <v>7.01302E-4</v>
      </c>
      <c r="H335" s="42">
        <v>1583</v>
      </c>
      <c r="I335" s="42">
        <v>-38.069913524314643</v>
      </c>
      <c r="J335" s="41">
        <v>164509463</v>
      </c>
      <c r="K335" s="42">
        <v>106.19254727006191</v>
      </c>
      <c r="L335" s="42">
        <v>3638.303844577481</v>
      </c>
      <c r="M335" s="42">
        <v>6.37</v>
      </c>
      <c r="N335" s="43">
        <v>73.797606369392582</v>
      </c>
      <c r="O335" s="44">
        <v>726.33987914237809</v>
      </c>
      <c r="P335" s="43">
        <v>24.211329304745938</v>
      </c>
    </row>
    <row r="336" spans="1:16">
      <c r="A336" s="40" t="s">
        <v>45</v>
      </c>
      <c r="B336" s="40" t="s">
        <v>255</v>
      </c>
      <c r="C336" s="41">
        <v>879240094</v>
      </c>
      <c r="D336" s="41">
        <v>14175000</v>
      </c>
      <c r="E336" s="42">
        <v>20.447314669787442</v>
      </c>
      <c r="F336" s="42">
        <v>3.846643559278061</v>
      </c>
      <c r="G336" s="41">
        <v>5.5196949999999996</v>
      </c>
      <c r="H336" s="42">
        <v>354.5</v>
      </c>
      <c r="I336" s="42">
        <v>-20.052140996254707</v>
      </c>
      <c r="J336" s="41">
        <v>-27853019</v>
      </c>
      <c r="K336" s="42">
        <v>-190.84555968600748</v>
      </c>
      <c r="L336" s="42">
        <v>2821.8694885361551</v>
      </c>
      <c r="M336" s="42">
        <v>38.93</v>
      </c>
      <c r="N336" s="43">
        <v>61.984161215976336</v>
      </c>
      <c r="O336" s="44">
        <v>912.14460061699299</v>
      </c>
      <c r="P336" s="43">
        <v>30.404820020566433</v>
      </c>
    </row>
    <row r="337" spans="1:16">
      <c r="A337" s="40" t="s">
        <v>482</v>
      </c>
      <c r="B337" s="40" t="s">
        <v>255</v>
      </c>
      <c r="C337" s="41">
        <v>3023972122</v>
      </c>
      <c r="D337" s="41">
        <v>21000000</v>
      </c>
      <c r="E337" s="42">
        <v>15.607339929073225</v>
      </c>
      <c r="F337" s="42">
        <v>1.4183333268877885</v>
      </c>
      <c r="G337" s="41">
        <v>4.9969520000000003</v>
      </c>
      <c r="H337" s="42">
        <v>513</v>
      </c>
      <c r="I337" s="42">
        <v>17.556496271984713</v>
      </c>
      <c r="J337" s="41">
        <v>40710262</v>
      </c>
      <c r="K337" s="42">
        <v>270.30039747717666</v>
      </c>
      <c r="L337" s="42">
        <v>1904.7619047619048</v>
      </c>
      <c r="M337" s="42">
        <v>23.79</v>
      </c>
      <c r="N337" s="43">
        <v>39.157529117534942</v>
      </c>
      <c r="O337" s="44">
        <v>2082.7474034040315</v>
      </c>
      <c r="P337" s="43">
        <v>69.424913446801057</v>
      </c>
    </row>
    <row r="338" spans="1:16">
      <c r="A338" s="40" t="s">
        <v>448</v>
      </c>
      <c r="B338" s="40" t="s">
        <v>255</v>
      </c>
      <c r="C338" s="41">
        <v>447250420</v>
      </c>
      <c r="D338" s="41">
        <v>23850000</v>
      </c>
      <c r="E338" s="42">
        <v>21.516837669420983</v>
      </c>
      <c r="F338" s="42">
        <v>4.3583260250602063</v>
      </c>
      <c r="G338" s="41">
        <v>10.082440999999999</v>
      </c>
      <c r="H338" s="42">
        <v>184.4</v>
      </c>
      <c r="I338" s="42">
        <v>-11.280336399351825</v>
      </c>
      <c r="J338" s="41">
        <v>5945065</v>
      </c>
      <c r="K338" s="42">
        <v>830.42826276920437</v>
      </c>
      <c r="L338" s="42">
        <v>1677.1488469601677</v>
      </c>
      <c r="M338" s="42">
        <v>42.27</v>
      </c>
      <c r="N338" s="43">
        <v>43.569757440233438</v>
      </c>
      <c r="O338" s="44">
        <v>486.19315498623837</v>
      </c>
      <c r="P338" s="43">
        <v>16.206438499541278</v>
      </c>
    </row>
    <row r="339" spans="1:16">
      <c r="A339" s="40" t="s">
        <v>102</v>
      </c>
      <c r="B339" s="40" t="s">
        <v>255</v>
      </c>
      <c r="C339" s="41">
        <v>1186366071</v>
      </c>
      <c r="D339" s="41">
        <v>46656000</v>
      </c>
      <c r="E339" s="42">
        <v>58.368761967116122</v>
      </c>
      <c r="F339" s="42">
        <v>44.680183506574046</v>
      </c>
      <c r="G339" s="41">
        <v>24.81212</v>
      </c>
      <c r="H339" s="42">
        <v>27.62</v>
      </c>
      <c r="I339" s="42">
        <v>-4.0269375614592207E-2</v>
      </c>
      <c r="J339" s="41">
        <v>-1305327</v>
      </c>
      <c r="K339" s="42">
        <v>-1000.7975013157622</v>
      </c>
      <c r="L339" s="42">
        <v>857.33882030178324</v>
      </c>
      <c r="M339" s="42">
        <v>53.18</v>
      </c>
      <c r="N339" s="43">
        <v>25.26565196327811</v>
      </c>
      <c r="O339" s="44">
        <v>743.49499527080741</v>
      </c>
      <c r="P339" s="43">
        <v>24.783166509026913</v>
      </c>
    </row>
    <row r="340" spans="1:16">
      <c r="A340" s="40" t="s">
        <v>548</v>
      </c>
      <c r="B340" s="40" t="s">
        <v>255</v>
      </c>
      <c r="C340" s="41">
        <v>1321868358</v>
      </c>
      <c r="D340" s="41">
        <v>55000000</v>
      </c>
      <c r="E340" s="42">
        <v>14.314363461728403</v>
      </c>
      <c r="F340" s="42">
        <v>1.6791042183845635</v>
      </c>
      <c r="G340" s="41">
        <v>18.044423999999999</v>
      </c>
      <c r="H340" s="42">
        <v>154.9</v>
      </c>
      <c r="I340" s="42">
        <v>10.540935541825036</v>
      </c>
      <c r="J340" s="41">
        <v>-13999310</v>
      </c>
      <c r="K340" s="42">
        <v>-608.95858438737332</v>
      </c>
      <c r="L340" s="42">
        <v>727.27272727272725</v>
      </c>
      <c r="M340" s="42">
        <v>32.799999999999997</v>
      </c>
      <c r="N340" s="43">
        <v>13.254380886264096</v>
      </c>
      <c r="O340" s="44">
        <v>2948.6926148487696</v>
      </c>
      <c r="P340" s="43">
        <v>98.289753828292319</v>
      </c>
    </row>
    <row r="341" spans="1:16">
      <c r="A341" s="40" t="s">
        <v>179</v>
      </c>
      <c r="B341" s="40" t="s">
        <v>255</v>
      </c>
      <c r="C341" s="41">
        <v>353515478</v>
      </c>
      <c r="D341" s="41">
        <v>73500000</v>
      </c>
      <c r="E341" s="42">
        <v>33.840330261116108</v>
      </c>
      <c r="F341" s="42">
        <v>14.852021181091116</v>
      </c>
      <c r="G341" s="41">
        <v>39.640771000000001</v>
      </c>
      <c r="H341" s="42">
        <v>29.82</v>
      </c>
      <c r="I341" s="42">
        <v>9.6052734270223539E-2</v>
      </c>
      <c r="J341" s="41">
        <v>-4041987</v>
      </c>
      <c r="K341" s="42">
        <v>-563.70789911001691</v>
      </c>
      <c r="L341" s="42">
        <v>544.21768707482988</v>
      </c>
      <c r="M341" s="42">
        <v>53.93</v>
      </c>
      <c r="N341" s="43">
        <v>24.022392231959646</v>
      </c>
      <c r="O341" s="44">
        <v>1420.138481891202</v>
      </c>
      <c r="P341" s="43">
        <v>47.337949396373396</v>
      </c>
    </row>
    <row r="342" spans="1:16">
      <c r="A342" s="40" t="s">
        <v>308</v>
      </c>
      <c r="B342" s="40" t="s">
        <v>255</v>
      </c>
      <c r="C342" s="41">
        <v>862192368</v>
      </c>
      <c r="D342" s="41">
        <v>93600000</v>
      </c>
      <c r="E342" s="42">
        <v>82.432529201538003</v>
      </c>
      <c r="F342" s="42">
        <v>125.81277350662089</v>
      </c>
      <c r="G342" s="41">
        <v>62.294471000000001</v>
      </c>
      <c r="H342" s="42">
        <v>7.79</v>
      </c>
      <c r="I342" s="42">
        <v>9.1783460762329128E-4</v>
      </c>
      <c r="J342" s="41">
        <v>-2782893</v>
      </c>
      <c r="K342" s="42">
        <v>-235.4384448126464</v>
      </c>
      <c r="L342" s="42">
        <v>427.35042735042737</v>
      </c>
      <c r="M342" s="42">
        <v>66.55</v>
      </c>
      <c r="N342" s="43">
        <v>23.058113989368483</v>
      </c>
      <c r="O342" s="44">
        <v>504.96865820603978</v>
      </c>
      <c r="P342" s="43">
        <v>16.832288606867994</v>
      </c>
    </row>
    <row r="343" spans="1:16">
      <c r="A343" s="40" t="s">
        <v>10</v>
      </c>
      <c r="B343" s="40" t="s">
        <v>255</v>
      </c>
      <c r="C343" s="41">
        <v>9551963345</v>
      </c>
      <c r="D343" s="41">
        <v>100000000</v>
      </c>
      <c r="E343" s="42">
        <v>8.3323334533189346</v>
      </c>
      <c r="F343" s="42">
        <v>0.77872275264662938</v>
      </c>
      <c r="G343" s="41">
        <v>45.468504000000003</v>
      </c>
      <c r="H343" s="42">
        <v>105.6</v>
      </c>
      <c r="I343" s="42">
        <v>2.8320576363999095</v>
      </c>
      <c r="J343" s="41">
        <v>58835982</v>
      </c>
      <c r="K343" s="42">
        <v>181.8615010114049</v>
      </c>
      <c r="L343" s="42">
        <v>400</v>
      </c>
      <c r="M343" s="42">
        <v>45.46</v>
      </c>
      <c r="N343" s="43">
        <v>17.27077558124892</v>
      </c>
      <c r="O343" s="44">
        <v>1127.0240614334439</v>
      </c>
      <c r="P343" s="43">
        <v>37.567468714448133</v>
      </c>
    </row>
    <row r="344" spans="1:16">
      <c r="A344" s="40" t="s">
        <v>87</v>
      </c>
      <c r="B344" s="40" t="s">
        <v>255</v>
      </c>
      <c r="C344" s="41">
        <v>3143931773</v>
      </c>
      <c r="D344" s="41">
        <v>119000000</v>
      </c>
      <c r="E344" s="42">
        <v>66.665566684816369</v>
      </c>
      <c r="F344" s="42">
        <v>22.408593843635753</v>
      </c>
      <c r="G344" s="41">
        <v>24.496238000000002</v>
      </c>
      <c r="H344" s="42">
        <v>24.5</v>
      </c>
      <c r="I344" s="42">
        <v>-0.3756154465332564</v>
      </c>
      <c r="J344" s="41">
        <v>-53375203</v>
      </c>
      <c r="K344" s="42">
        <v>-55.737492932813765</v>
      </c>
      <c r="L344" s="42">
        <v>336.1344537815126</v>
      </c>
      <c r="M344" s="42">
        <v>20.58</v>
      </c>
      <c r="N344" s="43">
        <v>16.978167674945848</v>
      </c>
      <c r="O344" s="44">
        <v>211.48952066536347</v>
      </c>
      <c r="P344" s="43">
        <v>7.0496506888454489</v>
      </c>
    </row>
    <row r="345" spans="1:16">
      <c r="A345" s="40" t="s">
        <v>40</v>
      </c>
      <c r="B345" s="40" t="s">
        <v>255</v>
      </c>
      <c r="C345" s="41">
        <v>1508599655</v>
      </c>
      <c r="D345" s="41">
        <v>119728125</v>
      </c>
      <c r="E345" s="42">
        <v>172.57530389887791</v>
      </c>
      <c r="F345" s="42">
        <v>360.34829723358212</v>
      </c>
      <c r="G345" s="41">
        <v>53.051453000000002</v>
      </c>
      <c r="H345" s="42">
        <v>4.37</v>
      </c>
      <c r="I345" s="42">
        <v>-2.7713466361507955E-2</v>
      </c>
      <c r="J345" s="41">
        <v>-17925929</v>
      </c>
      <c r="K345" s="42">
        <v>-26.716188600323029</v>
      </c>
      <c r="L345" s="42">
        <v>334.0902565708767</v>
      </c>
      <c r="M345" s="42">
        <v>44.3</v>
      </c>
      <c r="N345" s="43">
        <v>16.801412268278604</v>
      </c>
      <c r="O345" s="44">
        <v>163.53312086966972</v>
      </c>
      <c r="P345" s="43">
        <v>5.4511040289889907</v>
      </c>
    </row>
    <row r="346" spans="1:16">
      <c r="A346" s="40" t="s">
        <v>421</v>
      </c>
      <c r="B346" s="40" t="s">
        <v>255</v>
      </c>
      <c r="C346" s="41">
        <v>181919399</v>
      </c>
      <c r="D346" s="41">
        <v>120000000</v>
      </c>
      <c r="E346" s="42">
        <v>123.27397937774253</v>
      </c>
      <c r="F346" s="42">
        <v>116.869529289545</v>
      </c>
      <c r="G346" s="41">
        <v>42.875571000000001</v>
      </c>
      <c r="H346" s="42">
        <v>7.57</v>
      </c>
      <c r="I346" s="42">
        <v>-0.17722109796188246</v>
      </c>
      <c r="J346" s="41">
        <v>-37672820</v>
      </c>
      <c r="K346" s="42">
        <v>-27.998965806116981</v>
      </c>
      <c r="L346" s="42">
        <v>333.33333333333331</v>
      </c>
      <c r="M346" s="42">
        <v>35.72</v>
      </c>
      <c r="N346" s="43">
        <v>14.244928020982345</v>
      </c>
      <c r="O346" s="44">
        <v>571.09716364003646</v>
      </c>
      <c r="P346" s="43">
        <v>19.036572121334547</v>
      </c>
    </row>
    <row r="347" spans="1:16">
      <c r="A347" s="40" t="s">
        <v>166</v>
      </c>
      <c r="B347" s="40" t="s">
        <v>255</v>
      </c>
      <c r="C347" s="41">
        <v>8044975103</v>
      </c>
      <c r="D347" s="41">
        <v>135000000</v>
      </c>
      <c r="E347" s="42">
        <v>18.759942564372245</v>
      </c>
      <c r="F347" s="42">
        <v>5.5585015005547396</v>
      </c>
      <c r="G347" s="41">
        <v>82.584238999999997</v>
      </c>
      <c r="H347" s="42">
        <v>25.82</v>
      </c>
      <c r="I347" s="42">
        <v>0.3333558641217742</v>
      </c>
      <c r="J347" s="41">
        <v>-3113021</v>
      </c>
      <c r="K347" s="42">
        <v>-1084.1558730249492</v>
      </c>
      <c r="L347" s="42">
        <v>296.2962962962963</v>
      </c>
      <c r="M347" s="42">
        <v>61.17</v>
      </c>
      <c r="N347" s="43">
        <v>47.132455057654646</v>
      </c>
      <c r="O347" s="44">
        <v>1318.5358057838655</v>
      </c>
      <c r="P347" s="43">
        <v>43.951193526128847</v>
      </c>
    </row>
    <row r="348" spans="1:16">
      <c r="A348" s="40" t="s">
        <v>761</v>
      </c>
      <c r="B348" s="40" t="s">
        <v>255</v>
      </c>
      <c r="C348" s="41">
        <v>3597943991</v>
      </c>
      <c r="D348" s="41">
        <v>160000000</v>
      </c>
      <c r="E348" s="42">
        <v>31.839597710503678</v>
      </c>
      <c r="F348" s="42">
        <v>6.2186714278327493</v>
      </c>
      <c r="G348" s="41">
        <v>39.992564999999999</v>
      </c>
      <c r="H348" s="42">
        <v>31.42</v>
      </c>
      <c r="I348" s="42">
        <v>-0.58283244256789857</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48.782762866362859</v>
      </c>
      <c r="F349" s="42">
        <v>27.939726727584684</v>
      </c>
      <c r="G349" s="41">
        <v>78.469515999999999</v>
      </c>
      <c r="H349" s="42">
        <v>10.45</v>
      </c>
      <c r="I349" s="42">
        <v>0.30837441809665478</v>
      </c>
      <c r="J349" s="41">
        <v>-20343122</v>
      </c>
      <c r="K349" s="42">
        <v>-85.827534239828083</v>
      </c>
      <c r="L349" s="42">
        <v>229.09507445589921</v>
      </c>
      <c r="M349" s="42">
        <v>44.94</v>
      </c>
      <c r="N349" s="43">
        <v>43.58537627527808</v>
      </c>
      <c r="O349" s="44">
        <v>2322.699462247595</v>
      </c>
      <c r="P349" s="43">
        <v>77.42331540825316</v>
      </c>
    </row>
    <row r="350" spans="1:16">
      <c r="A350" s="40" t="s">
        <v>307</v>
      </c>
      <c r="B350" s="40" t="s">
        <v>255</v>
      </c>
      <c r="C350" s="41">
        <v>402238316</v>
      </c>
      <c r="D350" s="41">
        <v>177187500</v>
      </c>
      <c r="E350" s="42">
        <v>6.3959960584974098</v>
      </c>
      <c r="F350" s="42">
        <v>0.66846911578782775</v>
      </c>
      <c r="G350" s="41">
        <v>124.842961</v>
      </c>
      <c r="H350" s="42">
        <v>50.1</v>
      </c>
      <c r="I350" s="42">
        <v>-2.2154637479197348</v>
      </c>
      <c r="J350" s="41">
        <v>-50345394</v>
      </c>
      <c r="K350" s="42">
        <v>-190.04965975636222</v>
      </c>
      <c r="L350" s="42">
        <v>225.7495590828924</v>
      </c>
      <c r="M350" s="42">
        <v>70.45</v>
      </c>
      <c r="N350" s="43">
        <v>37.623042739957093</v>
      </c>
      <c r="O350" s="44">
        <v>387.83311404629848</v>
      </c>
      <c r="P350" s="43">
        <v>12.92777046820995</v>
      </c>
    </row>
    <row r="351" spans="1:16">
      <c r="A351" s="40" t="s">
        <v>43</v>
      </c>
      <c r="B351" s="40" t="s">
        <v>255</v>
      </c>
      <c r="C351" s="41">
        <v>595998092</v>
      </c>
      <c r="D351" s="41">
        <v>187641391</v>
      </c>
      <c r="E351" s="42">
        <v>29.72479457553306</v>
      </c>
      <c r="F351" s="42">
        <v>15.841278098142569</v>
      </c>
      <c r="G351" s="41">
        <v>131.0445</v>
      </c>
      <c r="H351" s="42">
        <v>10.27</v>
      </c>
      <c r="I351" s="42">
        <v>-0.17886976534477128</v>
      </c>
      <c r="J351" s="41">
        <v>39009394</v>
      </c>
      <c r="K351" s="42">
        <v>48.101590862959831</v>
      </c>
      <c r="L351" s="42">
        <v>213.17258301501292</v>
      </c>
      <c r="M351" s="42">
        <v>69.83</v>
      </c>
      <c r="N351" s="43">
        <v>68.044045650097644</v>
      </c>
      <c r="O351" s="44">
        <v>964.1805304143586</v>
      </c>
      <c r="P351" s="43">
        <v>32.139351013811954</v>
      </c>
    </row>
    <row r="352" spans="1:16">
      <c r="A352" s="40" t="s">
        <v>177</v>
      </c>
      <c r="B352" s="40" t="s">
        <v>255</v>
      </c>
      <c r="C352" s="41">
        <v>2673958636</v>
      </c>
      <c r="D352" s="41">
        <v>190370946</v>
      </c>
      <c r="E352" s="42">
        <v>31.296985066930318</v>
      </c>
      <c r="F352" s="42">
        <v>9.6705887125451184</v>
      </c>
      <c r="G352" s="41">
        <v>74.278114000000002</v>
      </c>
      <c r="H352" s="42">
        <v>17.21</v>
      </c>
      <c r="I352" s="42">
        <v>-1.3051301366239905</v>
      </c>
      <c r="J352" s="41">
        <v>34312463</v>
      </c>
      <c r="K352" s="42">
        <v>94.318676044911143</v>
      </c>
      <c r="L352" s="42">
        <v>210.11609618202979</v>
      </c>
      <c r="M352" s="42">
        <v>39.01</v>
      </c>
      <c r="N352" s="43">
        <v>43.052176938168252</v>
      </c>
      <c r="O352" s="44">
        <v>209.56296489365599</v>
      </c>
      <c r="P352" s="43">
        <v>6.9854321631218665</v>
      </c>
    </row>
    <row r="353" spans="1:16">
      <c r="A353" s="40" t="s">
        <v>167</v>
      </c>
      <c r="B353" s="40" t="s">
        <v>255</v>
      </c>
      <c r="C353" s="41">
        <v>3624383186</v>
      </c>
      <c r="D353" s="41">
        <v>190615223</v>
      </c>
      <c r="E353" s="42">
        <v>52.306878750298083</v>
      </c>
      <c r="F353" s="42">
        <v>54.882163058191928</v>
      </c>
      <c r="G353" s="41">
        <v>136.56980300000001</v>
      </c>
      <c r="H353" s="42">
        <v>5.6</v>
      </c>
      <c r="I353" s="42">
        <v>3.5771883427295315E-2</v>
      </c>
      <c r="J353" s="41">
        <v>-54418198</v>
      </c>
      <c r="K353" s="42">
        <v>-17.513922732244826</v>
      </c>
      <c r="L353" s="42">
        <v>209.84682844559586</v>
      </c>
      <c r="M353" s="42">
        <v>71.64</v>
      </c>
      <c r="N353" s="43">
        <v>33.014138422437327</v>
      </c>
      <c r="O353" s="44">
        <v>780.08097240694815</v>
      </c>
      <c r="P353" s="43">
        <v>26.002699080231604</v>
      </c>
    </row>
    <row r="354" spans="1:16">
      <c r="A354" s="40" t="s">
        <v>44</v>
      </c>
      <c r="B354" s="40" t="s">
        <v>255</v>
      </c>
      <c r="C354" s="41">
        <v>573457342</v>
      </c>
      <c r="D354" s="41">
        <v>200000000</v>
      </c>
      <c r="E354" s="42">
        <v>62.456241595731989</v>
      </c>
      <c r="F354" s="42">
        <v>78.070301994664987</v>
      </c>
      <c r="G354" s="41">
        <v>150.34311</v>
      </c>
      <c r="H354" s="42">
        <v>4.26</v>
      </c>
      <c r="I354" s="42">
        <v>-0.12863344404328458</v>
      </c>
      <c r="J354" s="41">
        <v>28758269</v>
      </c>
      <c r="K354" s="42">
        <v>27.818085991197872</v>
      </c>
      <c r="L354" s="42">
        <v>200</v>
      </c>
      <c r="M354" s="42">
        <v>75.17</v>
      </c>
      <c r="N354" s="43">
        <v>11.857321447998514</v>
      </c>
      <c r="O354" s="44">
        <v>82.310111471890707</v>
      </c>
      <c r="P354" s="43">
        <v>2.7436703823963571</v>
      </c>
    </row>
    <row r="355" spans="1:16">
      <c r="A355" s="40" t="s">
        <v>258</v>
      </c>
      <c r="B355" s="40" t="s">
        <v>255</v>
      </c>
      <c r="C355" s="41">
        <v>28844632356</v>
      </c>
      <c r="D355" s="41">
        <v>200019288</v>
      </c>
      <c r="E355" s="42">
        <v>12.511744271568283</v>
      </c>
      <c r="F355" s="42">
        <v>0.65844935554248218</v>
      </c>
      <c r="G355" s="41">
        <v>35.457332999999998</v>
      </c>
      <c r="H355" s="42">
        <v>90.2</v>
      </c>
      <c r="I355" s="42">
        <v>5.4688242352227689</v>
      </c>
      <c r="J355" s="41">
        <v>-90890793</v>
      </c>
      <c r="K355" s="42">
        <v>-209.06223537955049</v>
      </c>
      <c r="L355" s="42">
        <v>199.98071385995536</v>
      </c>
      <c r="M355" s="42">
        <v>17.72</v>
      </c>
      <c r="N355" s="43">
        <v>30.081226856197521</v>
      </c>
      <c r="O355" s="44">
        <v>2744.1202864521824</v>
      </c>
      <c r="P355" s="43">
        <v>91.470676215072743</v>
      </c>
    </row>
    <row r="356" spans="1:16">
      <c r="A356" s="40" t="s">
        <v>2</v>
      </c>
      <c r="B356" s="40" t="s">
        <v>255</v>
      </c>
      <c r="C356" s="41">
        <v>71378041000</v>
      </c>
      <c r="D356" s="41">
        <v>219801000</v>
      </c>
      <c r="E356" s="42">
        <v>2.2981673353686922</v>
      </c>
      <c r="F356" s="42">
        <v>3.2072615926579937E-2</v>
      </c>
      <c r="G356" s="41">
        <v>51.918782</v>
      </c>
      <c r="H356" s="42">
        <v>335.25</v>
      </c>
      <c r="I356" s="42">
        <v>15.892903928906323</v>
      </c>
      <c r="J356" s="41">
        <v>134970000</v>
      </c>
      <c r="K356" s="42">
        <v>530.89668815292282</v>
      </c>
      <c r="L356" s="42">
        <v>181.98279352687203</v>
      </c>
      <c r="M356" s="42">
        <v>23.62</v>
      </c>
      <c r="N356" s="43">
        <v>13.468949484215686</v>
      </c>
      <c r="O356" s="44">
        <v>3000</v>
      </c>
      <c r="P356" s="43">
        <v>100</v>
      </c>
    </row>
    <row r="357" spans="1:16">
      <c r="A357" s="40" t="s">
        <v>256</v>
      </c>
      <c r="B357" s="40" t="s">
        <v>255</v>
      </c>
      <c r="C357" s="41">
        <v>1748599456</v>
      </c>
      <c r="D357" s="41">
        <v>220000000</v>
      </c>
      <c r="E357" s="42">
        <v>58.101647204938907</v>
      </c>
      <c r="F357" s="42">
        <v>33.012299548260742</v>
      </c>
      <c r="G357" s="41">
        <v>78.150914</v>
      </c>
      <c r="H357" s="42">
        <v>8.81</v>
      </c>
      <c r="I357" s="42">
        <v>-0.19950194066021965</v>
      </c>
      <c r="J357" s="41">
        <v>-145428477</v>
      </c>
      <c r="K357" s="42">
        <v>-12.10216895828456</v>
      </c>
      <c r="L357" s="42">
        <v>181.81818181818181</v>
      </c>
      <c r="M357" s="42">
        <v>35.520000000000003</v>
      </c>
      <c r="N357" s="43">
        <v>32.802736515063131</v>
      </c>
      <c r="O357" s="44">
        <v>327.77226764282932</v>
      </c>
      <c r="P357" s="43">
        <v>10.925742254760978</v>
      </c>
    </row>
    <row r="358" spans="1:16">
      <c r="A358" s="40" t="s">
        <v>382</v>
      </c>
      <c r="B358" s="40" t="s">
        <v>255</v>
      </c>
      <c r="C358" s="41">
        <v>237921423</v>
      </c>
      <c r="D358" s="41">
        <v>249999992</v>
      </c>
      <c r="E358" s="42">
        <v>50.672039524189607</v>
      </c>
      <c r="F358" s="42">
        <v>50.672041145694926</v>
      </c>
      <c r="G358" s="41">
        <v>187.95273599999999</v>
      </c>
      <c r="H358" s="42">
        <v>4.2</v>
      </c>
      <c r="I358" s="42">
        <v>-5.8098930251368586E-2</v>
      </c>
      <c r="J358" s="41">
        <v>5215990</v>
      </c>
      <c r="K358" s="42">
        <v>191.71815283388196</v>
      </c>
      <c r="L358" s="42">
        <v>160.00000512000017</v>
      </c>
      <c r="M358" s="42">
        <v>75.180000000000007</v>
      </c>
      <c r="N358" s="43">
        <v>64.053572469279288</v>
      </c>
      <c r="O358" s="44">
        <v>347.15686787136173</v>
      </c>
      <c r="P358" s="43">
        <v>11.571895595712057</v>
      </c>
    </row>
    <row r="359" spans="1:16">
      <c r="A359" s="40" t="s">
        <v>260</v>
      </c>
      <c r="B359" s="40" t="s">
        <v>255</v>
      </c>
      <c r="C359" s="41">
        <v>2324346355</v>
      </c>
      <c r="D359" s="41">
        <v>270000000</v>
      </c>
      <c r="E359" s="42">
        <v>223.53212044804781</v>
      </c>
      <c r="F359" s="42">
        <v>413.9483712000885</v>
      </c>
      <c r="G359" s="41">
        <v>68.060782000000003</v>
      </c>
      <c r="H359" s="42">
        <v>2.63</v>
      </c>
      <c r="I359" s="42">
        <v>-2.4493240049389797E-2</v>
      </c>
      <c r="J359" s="41">
        <v>120604000</v>
      </c>
      <c r="K359" s="42">
        <v>4.4774634340486221</v>
      </c>
      <c r="L359" s="42">
        <v>148.14814814814815</v>
      </c>
      <c r="M359" s="42">
        <v>25.2</v>
      </c>
      <c r="N359" s="43">
        <v>86.921853000663617</v>
      </c>
      <c r="O359" s="44">
        <v>290.65611967560392</v>
      </c>
      <c r="P359" s="43">
        <v>9.6885373225201299</v>
      </c>
    </row>
    <row r="360" spans="1:16">
      <c r="A360" s="40" t="s">
        <v>117</v>
      </c>
      <c r="B360" s="40" t="s">
        <v>255</v>
      </c>
      <c r="C360" s="41">
        <v>2298735475</v>
      </c>
      <c r="D360" s="41">
        <v>275000000</v>
      </c>
      <c r="E360" s="42">
        <v>105.32216602406983</v>
      </c>
      <c r="F360" s="42">
        <v>382.98969463298118</v>
      </c>
      <c r="G360" s="41">
        <v>231.60181800000001</v>
      </c>
      <c r="H360" s="42">
        <v>1.64</v>
      </c>
      <c r="I360" s="42">
        <v>-6.2124633745627156E-2</v>
      </c>
      <c r="J360" s="41">
        <v>16935617</v>
      </c>
      <c r="K360" s="42">
        <v>16.237967592205234</v>
      </c>
      <c r="L360" s="42">
        <v>145.45454545454547</v>
      </c>
      <c r="M360" s="42">
        <v>84.21</v>
      </c>
      <c r="N360" s="43">
        <v>74.905061634829337</v>
      </c>
      <c r="O360" s="44">
        <v>295.86937079640717</v>
      </c>
      <c r="P360" s="43">
        <v>9.8623123598802387</v>
      </c>
    </row>
    <row r="361" spans="1:16">
      <c r="A361" s="40" t="s">
        <v>257</v>
      </c>
      <c r="B361" s="40" t="s">
        <v>255</v>
      </c>
      <c r="C361" s="41">
        <v>4481586649</v>
      </c>
      <c r="D361" s="41">
        <v>300000000</v>
      </c>
      <c r="E361" s="42">
        <v>18.552779317658462</v>
      </c>
      <c r="F361" s="42">
        <v>4.1228398483685469</v>
      </c>
      <c r="G361" s="41">
        <v>140.647705</v>
      </c>
      <c r="H361" s="42">
        <v>15.33</v>
      </c>
      <c r="I361" s="42">
        <v>-0.26183305281522706</v>
      </c>
      <c r="J361" s="41">
        <v>-211813709</v>
      </c>
      <c r="K361" s="42">
        <v>-21.245083810887802</v>
      </c>
      <c r="L361" s="42">
        <v>133.33333333333334</v>
      </c>
      <c r="M361" s="42">
        <v>46.88</v>
      </c>
      <c r="N361" s="43">
        <v>30.458782691895003</v>
      </c>
      <c r="O361" s="44">
        <v>349.21690473334399</v>
      </c>
      <c r="P361" s="43">
        <v>11.640563491111466</v>
      </c>
    </row>
    <row r="362" spans="1:16">
      <c r="A362" s="40" t="s">
        <v>319</v>
      </c>
      <c r="B362" s="40" t="s">
        <v>255</v>
      </c>
      <c r="C362" s="41">
        <v>8232091507</v>
      </c>
      <c r="D362" s="41">
        <v>300000000</v>
      </c>
      <c r="E362" s="42">
        <v>40.776278400040781</v>
      </c>
      <c r="F362" s="42">
        <v>10.455456000010457</v>
      </c>
      <c r="G362" s="41">
        <v>75.779038999999997</v>
      </c>
      <c r="H362" s="42">
        <v>12.95</v>
      </c>
      <c r="I362" s="42">
        <v>-2.2177724750319427E-2</v>
      </c>
      <c r="J362" s="41">
        <v>46750790</v>
      </c>
      <c r="K362" s="42">
        <v>83.421050211130122</v>
      </c>
      <c r="L362" s="42">
        <v>133.33333333333334</v>
      </c>
      <c r="M362" s="42">
        <v>25.25</v>
      </c>
      <c r="N362" s="43">
        <v>59.146560517776486</v>
      </c>
      <c r="O362" s="44">
        <v>692.45812648176411</v>
      </c>
      <c r="P362" s="43">
        <v>23.081937549392137</v>
      </c>
    </row>
    <row r="363" spans="1:16">
      <c r="A363" s="40" t="s">
        <v>261</v>
      </c>
      <c r="B363" s="40" t="s">
        <v>255</v>
      </c>
      <c r="C363" s="41">
        <v>26090409000</v>
      </c>
      <c r="D363" s="41">
        <v>305117000</v>
      </c>
      <c r="E363" s="42">
        <v>17.149090492897574</v>
      </c>
      <c r="F363" s="42">
        <v>0.73953902122178039</v>
      </c>
      <c r="G363" s="41">
        <v>31.206356</v>
      </c>
      <c r="H363" s="42">
        <v>74.8</v>
      </c>
      <c r="I363" s="42">
        <v>-1.3589327811555876</v>
      </c>
      <c r="J363" s="41">
        <v>28632000</v>
      </c>
      <c r="K363" s="42">
        <v>809.89424420229113</v>
      </c>
      <c r="L363" s="42">
        <v>131.09725121838508</v>
      </c>
      <c r="M363" s="42">
        <v>10.220000000000001</v>
      </c>
      <c r="N363" s="43">
        <v>53.551947476257801</v>
      </c>
      <c r="O363" s="44">
        <v>133.7987875220378</v>
      </c>
      <c r="P363" s="43">
        <v>4.4599595840679269</v>
      </c>
    </row>
    <row r="364" spans="1:16">
      <c r="A364" s="40" t="s">
        <v>262</v>
      </c>
      <c r="B364" s="40" t="s">
        <v>255</v>
      </c>
      <c r="C364" s="41">
        <v>35388745864</v>
      </c>
      <c r="D364" s="41">
        <v>334000000</v>
      </c>
      <c r="E364" s="42">
        <v>1.175228440904343</v>
      </c>
      <c r="F364" s="42">
        <v>7.42330807312175E-3</v>
      </c>
      <c r="G364" s="41">
        <v>70.556014000000005</v>
      </c>
      <c r="H364" s="42">
        <v>482.5</v>
      </c>
      <c r="I364" s="42">
        <v>12.808221976499567</v>
      </c>
      <c r="J364" s="41">
        <v>3685710974</v>
      </c>
      <c r="K364" s="42">
        <v>42.953992083699397</v>
      </c>
      <c r="L364" s="42">
        <v>119.76047904191617</v>
      </c>
      <c r="M364" s="42">
        <v>21.12</v>
      </c>
      <c r="N364" s="43">
        <v>41.265120286241007</v>
      </c>
      <c r="O364" s="44">
        <v>1836.195318817016</v>
      </c>
      <c r="P364" s="43">
        <v>61.206510627233868</v>
      </c>
    </row>
    <row r="365" spans="1:16">
      <c r="A365" s="40" t="s">
        <v>74</v>
      </c>
      <c r="B365" s="40" t="s">
        <v>255</v>
      </c>
      <c r="C365" s="41">
        <v>633089921</v>
      </c>
      <c r="D365" s="41">
        <v>375000000</v>
      </c>
      <c r="E365" s="42">
        <v>19.025006468502202</v>
      </c>
      <c r="F365" s="42">
        <v>5.0733350582672534</v>
      </c>
      <c r="G365" s="41">
        <v>217.20958099999999</v>
      </c>
      <c r="H365" s="42">
        <v>9.68</v>
      </c>
      <c r="I365" s="42">
        <v>0.26384216888584966</v>
      </c>
      <c r="J365" s="41">
        <v>6803042</v>
      </c>
      <c r="K365" s="42">
        <v>551.22399655918628</v>
      </c>
      <c r="L365" s="42">
        <v>106.66666666666667</v>
      </c>
      <c r="M365" s="42">
        <v>57.92</v>
      </c>
      <c r="N365" s="43">
        <v>63.007723594808695</v>
      </c>
      <c r="O365" s="44">
        <v>1492.1510382134713</v>
      </c>
      <c r="P365" s="43">
        <v>49.738367940449045</v>
      </c>
    </row>
    <row r="366" spans="1:16">
      <c r="A366" s="40" t="s">
        <v>341</v>
      </c>
      <c r="B366" s="40" t="s">
        <v>255</v>
      </c>
      <c r="C366" s="41">
        <v>3823224810</v>
      </c>
      <c r="D366" s="41">
        <v>486200000</v>
      </c>
      <c r="E366" s="42">
        <v>18.608348130916617</v>
      </c>
      <c r="F366" s="42">
        <v>2.1262795524151716</v>
      </c>
      <c r="G366" s="41">
        <v>116.492937</v>
      </c>
      <c r="H366" s="42">
        <v>18.46</v>
      </c>
      <c r="I366" s="42">
        <v>-0.55124281385710816</v>
      </c>
      <c r="J366" s="41">
        <v>161327589</v>
      </c>
      <c r="K366" s="42">
        <v>54.247386043809286</v>
      </c>
      <c r="L366" s="42">
        <v>82.270670505964617</v>
      </c>
      <c r="M366" s="42">
        <v>23.95</v>
      </c>
      <c r="N366" s="43">
        <v>70.499041182838283</v>
      </c>
      <c r="O366" s="44">
        <v>879.74888580873903</v>
      </c>
      <c r="P366" s="43">
        <v>29.324962860291301</v>
      </c>
    </row>
    <row r="367" spans="1:16">
      <c r="A367" s="40" t="s">
        <v>321</v>
      </c>
      <c r="B367" s="40" t="s">
        <v>255</v>
      </c>
      <c r="C367" s="41">
        <v>2964377336</v>
      </c>
      <c r="D367" s="41">
        <v>500000000</v>
      </c>
      <c r="E367" s="42">
        <v>34.039482395630692</v>
      </c>
      <c r="F367" s="42">
        <v>34.039482395630692</v>
      </c>
      <c r="G367" s="41">
        <v>422.728272</v>
      </c>
      <c r="H367" s="42">
        <v>2.78</v>
      </c>
      <c r="I367" s="42">
        <v>-9.1060022319191081E-2</v>
      </c>
      <c r="J367" s="41">
        <v>-298290114</v>
      </c>
      <c r="K367" s="42">
        <v>-3.3524409729515878</v>
      </c>
      <c r="L367" s="42">
        <v>80</v>
      </c>
      <c r="M367" s="42">
        <v>84.54</v>
      </c>
      <c r="N367" s="43">
        <v>15.066937885682702</v>
      </c>
      <c r="O367" s="44">
        <v>147.03249843220414</v>
      </c>
      <c r="P367" s="43">
        <v>4.901083281073471</v>
      </c>
    </row>
    <row r="368" spans="1:16">
      <c r="A368" s="40" t="s">
        <v>41</v>
      </c>
      <c r="B368" s="40" t="s">
        <v>255</v>
      </c>
      <c r="C368" s="41">
        <v>10058078668</v>
      </c>
      <c r="D368" s="41">
        <v>545000000</v>
      </c>
      <c r="E368" s="42">
        <v>15.582430747003032</v>
      </c>
      <c r="F368" s="42">
        <v>0.77274637971748239</v>
      </c>
      <c r="G368" s="41">
        <v>71.523961</v>
      </c>
      <c r="H368" s="42">
        <v>35.9</v>
      </c>
      <c r="I368" s="42">
        <v>0.58867460285835449</v>
      </c>
      <c r="J368" s="41">
        <v>294689392</v>
      </c>
      <c r="K368" s="42">
        <v>68.427980604065993</v>
      </c>
      <c r="L368" s="42">
        <v>73.394495412844037</v>
      </c>
      <c r="M368" s="42">
        <v>13.12</v>
      </c>
      <c r="N368" s="43">
        <v>46.074526176296651</v>
      </c>
      <c r="O368" s="44">
        <v>1374.5461886924295</v>
      </c>
      <c r="P368" s="43">
        <v>45.81820628974765</v>
      </c>
    </row>
    <row r="369" spans="1:16">
      <c r="A369" s="40" t="s">
        <v>519</v>
      </c>
      <c r="B369" s="40" t="s">
        <v>255</v>
      </c>
      <c r="C369" s="41">
        <v>5131323395</v>
      </c>
      <c r="D369" s="41">
        <v>600000000</v>
      </c>
      <c r="E369" s="42">
        <v>17.035428324755568</v>
      </c>
      <c r="F369" s="42">
        <v>1.5773544745144044</v>
      </c>
      <c r="G369" s="41">
        <v>139.029326</v>
      </c>
      <c r="H369" s="42">
        <v>16.89</v>
      </c>
      <c r="I369" s="42">
        <v>-1.3419825028110388</v>
      </c>
      <c r="J369" s="41">
        <v>229985505</v>
      </c>
      <c r="K369" s="42">
        <v>46.959481207304783</v>
      </c>
      <c r="L369" s="42">
        <v>66.666666666666671</v>
      </c>
      <c r="M369" s="42">
        <v>23.17</v>
      </c>
      <c r="N369" s="43">
        <v>63.177769907081412</v>
      </c>
      <c r="O369" s="44">
        <v>976.24639711886846</v>
      </c>
      <c r="P369" s="43">
        <v>32.541546570628945</v>
      </c>
    </row>
    <row r="370" spans="1:16">
      <c r="A370" s="40" t="s">
        <v>180</v>
      </c>
      <c r="B370" s="40" t="s">
        <v>255</v>
      </c>
      <c r="C370" s="41">
        <v>1146147548</v>
      </c>
      <c r="D370" s="41">
        <v>600000000</v>
      </c>
      <c r="E370" s="42">
        <v>52.770170078258175</v>
      </c>
      <c r="F370" s="42">
        <v>43.975141731881813</v>
      </c>
      <c r="G370" s="41">
        <v>335.41250200000002</v>
      </c>
      <c r="H370" s="42">
        <v>2.2599999999999998</v>
      </c>
      <c r="I370" s="42">
        <v>-1.1334259604453223E-2</v>
      </c>
      <c r="J370" s="41">
        <v>-60642937</v>
      </c>
      <c r="K370" s="42">
        <v>-19.787959808081194</v>
      </c>
      <c r="L370" s="42">
        <v>66.666666666666671</v>
      </c>
      <c r="M370" s="42">
        <v>55.9</v>
      </c>
      <c r="N370" s="43">
        <v>58.083701333702166</v>
      </c>
      <c r="O370" s="44">
        <v>425.51012232517883</v>
      </c>
      <c r="P370" s="43">
        <v>14.183670744172627</v>
      </c>
    </row>
    <row r="371" spans="1:16">
      <c r="A371" s="40" t="s">
        <v>771</v>
      </c>
      <c r="B371" s="40" t="s">
        <v>255</v>
      </c>
      <c r="C371" s="41">
        <v>6697968298</v>
      </c>
      <c r="D371" s="41">
        <v>609000000</v>
      </c>
      <c r="E371" s="42">
        <v>31.428483585959803</v>
      </c>
      <c r="F371" s="42">
        <v>5.7340783772960782</v>
      </c>
      <c r="G371" s="41">
        <v>123.570446</v>
      </c>
      <c r="H371" s="42">
        <v>10.3</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13.494683460759751</v>
      </c>
      <c r="F372" s="42">
        <v>1.7779556601791502</v>
      </c>
      <c r="G372" s="41">
        <v>264.90403600000002</v>
      </c>
      <c r="H372" s="42">
        <v>11.19</v>
      </c>
      <c r="I372" s="42">
        <v>8.1073070149853876E-2</v>
      </c>
      <c r="J372" s="41">
        <v>555282156</v>
      </c>
      <c r="K372" s="42">
        <v>13.668726642820484</v>
      </c>
      <c r="L372" s="42">
        <v>57.971014492753625</v>
      </c>
      <c r="M372" s="42">
        <v>38.39</v>
      </c>
      <c r="N372" s="43">
        <v>27.665311560669533</v>
      </c>
      <c r="O372" s="44">
        <v>1213.804441936732</v>
      </c>
      <c r="P372" s="43">
        <v>40.460148064557735</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29.880514268071298</v>
      </c>
      <c r="F374" s="42">
        <v>4.6077773050936495</v>
      </c>
      <c r="G374" s="41">
        <v>266.16580599999998</v>
      </c>
      <c r="H374" s="42">
        <v>5.03</v>
      </c>
      <c r="I374" s="42">
        <v>-0.13936790660631626</v>
      </c>
      <c r="J374" s="41">
        <v>18489123</v>
      </c>
      <c r="K374" s="42">
        <v>350.73594350581152</v>
      </c>
      <c r="L374" s="42">
        <v>30.8413520848754</v>
      </c>
      <c r="M374" s="42">
        <v>20.52</v>
      </c>
      <c r="N374" s="43">
        <v>49.3406751548168</v>
      </c>
      <c r="O374" s="44">
        <v>54.944502256784681</v>
      </c>
      <c r="P374" s="43">
        <v>1.8314834085594893</v>
      </c>
    </row>
    <row r="375" spans="1:16">
      <c r="A375" s="40" t="s">
        <v>42</v>
      </c>
      <c r="B375" s="40" t="s">
        <v>255</v>
      </c>
      <c r="C375" s="41">
        <v>3131402465</v>
      </c>
      <c r="D375" s="41">
        <v>1500000000</v>
      </c>
      <c r="E375" s="42">
        <v>11.548490958686429</v>
      </c>
      <c r="F375" s="42">
        <v>1.09985628177966</v>
      </c>
      <c r="G375" s="41">
        <v>466.80128100000002</v>
      </c>
      <c r="H375" s="42">
        <v>7.42</v>
      </c>
      <c r="I375" s="42">
        <v>-1.1965123296558744E-2</v>
      </c>
      <c r="J375" s="41">
        <v>138936535</v>
      </c>
      <c r="K375" s="42">
        <v>75.574074162710332</v>
      </c>
      <c r="L375" s="42">
        <v>26.666666666666668</v>
      </c>
      <c r="M375" s="42">
        <v>31.12</v>
      </c>
      <c r="N375" s="43">
        <v>43.536827041117682</v>
      </c>
      <c r="O375" s="44">
        <v>97.433805191728581</v>
      </c>
      <c r="P375" s="43">
        <v>3.2477935063909529</v>
      </c>
    </row>
    <row r="376" spans="1:16">
      <c r="A376" s="40" t="s">
        <v>259</v>
      </c>
      <c r="B376" s="40" t="s">
        <v>255</v>
      </c>
      <c r="C376" s="41">
        <v>353670740000</v>
      </c>
      <c r="D376" s="41">
        <v>1926796000</v>
      </c>
      <c r="E376" s="42">
        <v>0.1091079056851804</v>
      </c>
      <c r="F376" s="42">
        <v>1.4335848010813362E-4</v>
      </c>
      <c r="G376" s="41">
        <v>936.47786499999995</v>
      </c>
      <c r="H376" s="42">
        <v>391.5</v>
      </c>
      <c r="I376" s="42">
        <v>23.745532138142892</v>
      </c>
      <c r="J376" s="41">
        <v>3815100000</v>
      </c>
      <c r="K376" s="42">
        <v>199.49265287934784</v>
      </c>
      <c r="L376" s="42">
        <v>20.75985210681359</v>
      </c>
      <c r="M376" s="42">
        <v>48.6</v>
      </c>
      <c r="N376" s="43">
        <v>48.906582312579332</v>
      </c>
      <c r="O376" s="44">
        <v>2873.5590428308928</v>
      </c>
      <c r="P376" s="43">
        <v>95.785301427696425</v>
      </c>
    </row>
    <row r="377" spans="1:16">
      <c r="A377" s="40" t="s">
        <v>397</v>
      </c>
      <c r="B377" s="40" t="s">
        <v>255</v>
      </c>
      <c r="C377" s="41">
        <v>11360173813</v>
      </c>
      <c r="D377" s="41">
        <v>2100000000</v>
      </c>
      <c r="E377" s="42">
        <v>10.163310423961223</v>
      </c>
      <c r="F377" s="42">
        <v>1.6132238768192417</v>
      </c>
      <c r="G377" s="41">
        <v>1038.647878</v>
      </c>
      <c r="H377" s="42">
        <v>3.79</v>
      </c>
      <c r="I377" s="42">
        <v>-4.8867799111699473E-2</v>
      </c>
      <c r="J377" s="41">
        <v>102822055</v>
      </c>
      <c r="K377" s="42">
        <v>61.27090146175351</v>
      </c>
      <c r="L377" s="42">
        <v>19.047619047619047</v>
      </c>
      <c r="M377" s="42">
        <v>49.45</v>
      </c>
      <c r="N377" s="43">
        <v>29.377294692725268</v>
      </c>
      <c r="O377" s="44">
        <v>410.83044244040087</v>
      </c>
      <c r="P377" s="43">
        <v>13.694348081346696</v>
      </c>
    </row>
    <row r="378" spans="1:16">
      <c r="A378" s="40" t="s">
        <v>264</v>
      </c>
      <c r="B378" s="40" t="s">
        <v>255</v>
      </c>
      <c r="C378" s="41">
        <v>67920029000</v>
      </c>
      <c r="D378" s="41">
        <v>2534400000</v>
      </c>
      <c r="E378" s="42">
        <v>1.6299779034875155</v>
      </c>
      <c r="F378" s="42">
        <v>3.3849554415194619E-2</v>
      </c>
      <c r="G378" s="41">
        <v>1217.3403820000001</v>
      </c>
      <c r="H378" s="42">
        <v>20.16</v>
      </c>
      <c r="I378" s="42">
        <v>8.7307655452239175E-2</v>
      </c>
      <c r="J378" s="41">
        <v>305660000</v>
      </c>
      <c r="K378" s="42">
        <v>157.53975004907414</v>
      </c>
      <c r="L378" s="42">
        <v>15.782828282828282</v>
      </c>
      <c r="M378" s="42">
        <v>48.03</v>
      </c>
      <c r="N378" s="43">
        <v>58.798176691493062</v>
      </c>
      <c r="O378" s="44">
        <v>1506.3814071127526</v>
      </c>
      <c r="P378" s="43">
        <v>50.212713570425088</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219.86155220544623</v>
      </c>
      <c r="P379" s="43">
        <v>7.3287184068482079</v>
      </c>
    </row>
    <row r="380" spans="1:16">
      <c r="A380" s="40" t="s">
        <v>265</v>
      </c>
      <c r="B380" s="40" t="s">
        <v>255</v>
      </c>
      <c r="C380" s="41">
        <v>33650224000</v>
      </c>
      <c r="D380" s="41">
        <v>3885000000</v>
      </c>
      <c r="E380" s="42">
        <v>3.1297946350978929</v>
      </c>
      <c r="F380" s="42">
        <v>8.0560994468414235E-2</v>
      </c>
      <c r="G380" s="41">
        <v>1198.914348</v>
      </c>
      <c r="H380" s="42">
        <v>10.66</v>
      </c>
      <c r="I380" s="42">
        <v>-0.36094122321041233</v>
      </c>
      <c r="J380" s="41">
        <v>617790000</v>
      </c>
      <c r="K380" s="42">
        <v>62.885446510950324</v>
      </c>
      <c r="L380" s="42">
        <v>10.296010296010296</v>
      </c>
      <c r="M380" s="42">
        <v>30.86</v>
      </c>
      <c r="N380" s="43">
        <v>54.813732514189361</v>
      </c>
      <c r="O380" s="44">
        <v>1058.4428240355001</v>
      </c>
      <c r="P380" s="43">
        <v>35.281427467850001</v>
      </c>
    </row>
    <row r="381" spans="1:16">
      <c r="A381" s="40" t="s">
        <v>263</v>
      </c>
      <c r="B381" s="40" t="s">
        <v>255</v>
      </c>
      <c r="C381" s="41">
        <v>14932847381</v>
      </c>
      <c r="D381" s="41">
        <v>8430000000</v>
      </c>
      <c r="E381" s="42">
        <v>4.1205615489741376</v>
      </c>
      <c r="F381" s="42">
        <v>0.24439866838518018</v>
      </c>
      <c r="G381" s="41">
        <v>3719.4775850000001</v>
      </c>
      <c r="H381" s="42">
        <v>2.61</v>
      </c>
      <c r="I381" s="42">
        <v>-8.8278306206996504E-2</v>
      </c>
      <c r="J381" s="41">
        <v>-257856860</v>
      </c>
      <c r="K381" s="42">
        <v>-65.385113275636726</v>
      </c>
      <c r="L381" s="42">
        <v>4.7449584816132857</v>
      </c>
      <c r="M381" s="42">
        <v>44.12</v>
      </c>
      <c r="N381" s="43">
        <v>47.862944147720739</v>
      </c>
      <c r="O381" s="44">
        <v>267.01438280857877</v>
      </c>
      <c r="P381" s="43">
        <v>8.9004794269526251</v>
      </c>
    </row>
    <row r="382" spans="1:16">
      <c r="A382" s="40" t="s">
        <v>3</v>
      </c>
      <c r="B382" s="40" t="s">
        <v>255</v>
      </c>
      <c r="C382" s="41">
        <v>171692372000</v>
      </c>
      <c r="D382" s="41">
        <v>43815615000</v>
      </c>
      <c r="E382" s="42">
        <v>0.80789075055766257</v>
      </c>
      <c r="F382" s="42">
        <v>9.2192104408173048E-3</v>
      </c>
      <c r="G382" s="41">
        <v>23521.313182999998</v>
      </c>
      <c r="H382" s="42">
        <v>2.2599999999999998</v>
      </c>
      <c r="I382" s="42">
        <v>-4.6358070740462942E-2</v>
      </c>
      <c r="J382" s="41">
        <v>1724507000</v>
      </c>
      <c r="K382" s="42">
        <v>50.815235890605258</v>
      </c>
      <c r="L382" s="42">
        <v>0.91291654813015866</v>
      </c>
      <c r="M382" s="42">
        <v>50</v>
      </c>
      <c r="N382" s="43">
        <v>51.471170747611403</v>
      </c>
      <c r="O382" s="44">
        <v>571.32065469280997</v>
      </c>
      <c r="P382" s="43">
        <v>19.044021823093665</v>
      </c>
    </row>
    <row r="383" spans="1:16">
      <c r="A383" s="85" t="s">
        <v>443</v>
      </c>
      <c r="B383" s="85" t="s">
        <v>607</v>
      </c>
      <c r="C383" s="86">
        <v>9403353877</v>
      </c>
      <c r="D383" s="86">
        <v>244750000</v>
      </c>
      <c r="E383" s="87">
        <v>39.954018757696637</v>
      </c>
      <c r="F383" s="87">
        <v>8.1622101650044208</v>
      </c>
      <c r="G383" s="86">
        <v>49.484341999999998</v>
      </c>
      <c r="H383" s="87">
        <v>20.239999999999998</v>
      </c>
      <c r="I383" s="87">
        <v>-0.25120876376500334</v>
      </c>
      <c r="J383" s="86">
        <v>1286101</v>
      </c>
      <c r="K383" s="87">
        <v>3806.0774387081574</v>
      </c>
      <c r="L383" s="87">
        <v>163.43207354443311</v>
      </c>
      <c r="M383" s="87">
        <v>20.21</v>
      </c>
      <c r="N383" s="88">
        <v>38.207450650754851</v>
      </c>
      <c r="O383" s="89">
        <v>145.34571176895039</v>
      </c>
      <c r="P383" s="88">
        <v>4.8448570589650135</v>
      </c>
    </row>
    <row r="384" spans="1:16">
      <c r="A384" s="85" t="s">
        <v>396</v>
      </c>
      <c r="B384" s="85" t="s">
        <v>607</v>
      </c>
      <c r="C384" s="86">
        <v>6926934061</v>
      </c>
      <c r="D384" s="86">
        <v>500000000</v>
      </c>
      <c r="E384" s="87">
        <v>8.9132994449688443</v>
      </c>
      <c r="F384" s="87">
        <v>0.38753475847690627</v>
      </c>
      <c r="G384" s="86">
        <v>101.92848499999999</v>
      </c>
      <c r="H384" s="87">
        <v>44.04</v>
      </c>
      <c r="I384" s="87">
        <v>-0.50656472927411045</v>
      </c>
      <c r="J384" s="86">
        <v>852352853</v>
      </c>
      <c r="K384" s="87">
        <v>26.984129775652899</v>
      </c>
      <c r="L384" s="87">
        <v>80</v>
      </c>
      <c r="M384" s="87">
        <v>20.38</v>
      </c>
      <c r="N384" s="88">
        <v>39.736357104147906</v>
      </c>
      <c r="O384" s="89">
        <v>1176.9174535197189</v>
      </c>
      <c r="P384" s="88">
        <v>39.23058178399063</v>
      </c>
    </row>
    <row r="385" spans="1:16">
      <c r="A385" s="85" t="s">
        <v>509</v>
      </c>
      <c r="B385" s="85" t="s">
        <v>607</v>
      </c>
      <c r="C385" s="86">
        <v>-1084984172</v>
      </c>
      <c r="D385" s="86">
        <v>700000000</v>
      </c>
      <c r="E385" s="87">
        <v>33.340173625622192</v>
      </c>
      <c r="F385" s="87">
        <v>11.90720486629364</v>
      </c>
      <c r="G385" s="86">
        <v>308.44022699999999</v>
      </c>
      <c r="H385" s="87">
        <v>3.89</v>
      </c>
      <c r="I385" s="87">
        <v>-0.38290868662550359</v>
      </c>
      <c r="J385" s="86">
        <v>4623415</v>
      </c>
      <c r="K385" s="87">
        <v>605.61295060036787</v>
      </c>
      <c r="L385" s="87">
        <v>57.142857142857146</v>
      </c>
      <c r="M385" s="87">
        <v>44.06</v>
      </c>
      <c r="N385" s="88">
        <v>108.25166732410941</v>
      </c>
      <c r="O385" s="89">
        <v>213.52774937964449</v>
      </c>
      <c r="P385" s="88">
        <v>7.1175916459881501</v>
      </c>
    </row>
    <row r="386" spans="1:16">
      <c r="A386" s="85" t="s">
        <v>411</v>
      </c>
      <c r="B386" s="85" t="s">
        <v>607</v>
      </c>
      <c r="C386" s="86">
        <v>15071105467</v>
      </c>
      <c r="D386" s="86">
        <v>825000000</v>
      </c>
      <c r="E386" s="87">
        <v>5.9888891134722311</v>
      </c>
      <c r="F386" s="87">
        <v>0.25925926898148188</v>
      </c>
      <c r="G386" s="86">
        <v>254.99831699999999</v>
      </c>
      <c r="H386" s="87">
        <v>26.2</v>
      </c>
      <c r="I386" s="87">
        <v>-13.815569198961832</v>
      </c>
      <c r="J386" s="86">
        <v>4783118733</v>
      </c>
      <c r="K386" s="87">
        <v>4.8294849635713613</v>
      </c>
      <c r="L386" s="87">
        <v>48.484848484848484</v>
      </c>
      <c r="M386" s="87">
        <v>30.9</v>
      </c>
      <c r="N386" s="88">
        <v>29.67767813563805</v>
      </c>
      <c r="O386" s="89">
        <v>508.64910985529008</v>
      </c>
      <c r="P386" s="88">
        <v>16.95497032850967</v>
      </c>
    </row>
    <row r="387" spans="1:16">
      <c r="A387" s="75" t="s">
        <v>630</v>
      </c>
      <c r="B387" s="75" t="s">
        <v>350</v>
      </c>
      <c r="C387" s="76">
        <v>3913562968</v>
      </c>
      <c r="D387" s="76">
        <v>117000000</v>
      </c>
      <c r="E387" s="77">
        <v>41.096820719126555</v>
      </c>
      <c r="F387" s="77">
        <v>8.3632113795536327</v>
      </c>
      <c r="G387" s="76">
        <v>23.988026999999999</v>
      </c>
      <c r="H387" s="77">
        <v>40.58</v>
      </c>
      <c r="I387" s="77">
        <v>-2.4385789228703203</v>
      </c>
      <c r="J387" s="76">
        <v>-98818698</v>
      </c>
      <c r="K387" s="77">
        <v>-49.72743113858877</v>
      </c>
      <c r="L387" s="77">
        <v>341.88034188034186</v>
      </c>
      <c r="M387" s="77">
        <v>20.5</v>
      </c>
      <c r="N387" s="78">
        <v>12.447001116925401</v>
      </c>
      <c r="O387" s="79">
        <v>0</v>
      </c>
      <c r="P387" s="78">
        <v>0</v>
      </c>
    </row>
    <row r="388" spans="1:16">
      <c r="A388" s="75" t="s">
        <v>126</v>
      </c>
      <c r="B388" s="75" t="s">
        <v>350</v>
      </c>
      <c r="C388" s="76">
        <v>5067606276</v>
      </c>
      <c r="D388" s="76">
        <v>148867243</v>
      </c>
      <c r="E388" s="77">
        <v>47.213213471458317</v>
      </c>
      <c r="F388" s="77">
        <v>17.619432261333049</v>
      </c>
      <c r="G388" s="76">
        <v>46.839131000000002</v>
      </c>
      <c r="H388" s="77">
        <v>18.09</v>
      </c>
      <c r="I388" s="77">
        <v>-2.8506154397128114E-2</v>
      </c>
      <c r="J388" s="76">
        <v>-160673171</v>
      </c>
      <c r="K388" s="77">
        <v>-16.677397709415967</v>
      </c>
      <c r="L388" s="77">
        <v>268.69578017240502</v>
      </c>
      <c r="M388" s="77">
        <v>31.46</v>
      </c>
      <c r="N388" s="78">
        <v>15.462685286591615</v>
      </c>
      <c r="O388" s="79">
        <v>559.8538420484083</v>
      </c>
      <c r="P388" s="78">
        <v>18.661794734946945</v>
      </c>
    </row>
    <row r="389" spans="1:16">
      <c r="A389" s="75" t="s">
        <v>746</v>
      </c>
      <c r="B389" s="75" t="s">
        <v>350</v>
      </c>
      <c r="C389" s="76">
        <v>13909963000</v>
      </c>
      <c r="D389" s="76">
        <v>259786000</v>
      </c>
      <c r="E389" s="77">
        <v>4.3446858344757207</v>
      </c>
      <c r="F389" s="77">
        <v>0.15927709856705211</v>
      </c>
      <c r="G389" s="76">
        <v>87.197725000000005</v>
      </c>
      <c r="H389" s="77">
        <v>105.6</v>
      </c>
      <c r="I389" s="77">
        <v>3.1021872813124389</v>
      </c>
      <c r="J389" s="76">
        <v>1314132000</v>
      </c>
      <c r="K389" s="77">
        <v>20.757070066020766</v>
      </c>
      <c r="L389" s="77">
        <v>153.97288537488549</v>
      </c>
      <c r="M389" s="77">
        <v>33.56</v>
      </c>
      <c r="N389" s="78">
        <v>17.409860517438041</v>
      </c>
      <c r="O389" s="79">
        <v>1936.5848245589309</v>
      </c>
      <c r="P389" s="78">
        <v>64.552827485297698</v>
      </c>
    </row>
    <row r="390" spans="1:16">
      <c r="A390" s="75" t="s">
        <v>665</v>
      </c>
      <c r="B390" s="75" t="s">
        <v>350</v>
      </c>
      <c r="C390" s="76">
        <v>1571604579</v>
      </c>
      <c r="D390" s="76">
        <v>275000000</v>
      </c>
      <c r="E390" s="77">
        <v>25.017250175785275</v>
      </c>
      <c r="F390" s="77">
        <v>11.37147735262967</v>
      </c>
      <c r="G390" s="76">
        <v>204.47359800000001</v>
      </c>
      <c r="H390" s="77">
        <v>7.82</v>
      </c>
      <c r="I390" s="77">
        <v>-0.16663018155757392</v>
      </c>
      <c r="J390" s="76">
        <v>-81499033</v>
      </c>
      <c r="K390" s="77">
        <v>-26.994185317511683</v>
      </c>
      <c r="L390" s="77">
        <v>145.45454545454547</v>
      </c>
      <c r="M390" s="77">
        <v>74.349999999999994</v>
      </c>
      <c r="N390" s="78">
        <v>11.176025024455445</v>
      </c>
      <c r="O390" s="79">
        <v>150.22293139365547</v>
      </c>
      <c r="P390" s="78">
        <v>5.0074310464551823</v>
      </c>
    </row>
    <row r="391" spans="1:16">
      <c r="A391" s="75" t="s">
        <v>747</v>
      </c>
      <c r="B391" s="75" t="s">
        <v>350</v>
      </c>
      <c r="C391" s="76">
        <v>27589684000</v>
      </c>
      <c r="D391" s="76">
        <v>388080000</v>
      </c>
      <c r="E391" s="77">
        <v>1.8106492002829011</v>
      </c>
      <c r="F391" s="77">
        <v>3.4055909916288256E-2</v>
      </c>
      <c r="G391" s="76">
        <v>160.34344200000001</v>
      </c>
      <c r="H391" s="77">
        <v>137.80000000000001</v>
      </c>
      <c r="I391" s="77">
        <v>3.5326087743518713</v>
      </c>
      <c r="J391" s="76">
        <v>1392015000</v>
      </c>
      <c r="K391" s="77">
        <v>38.194243596512969</v>
      </c>
      <c r="L391" s="77">
        <v>103.07153164296021</v>
      </c>
      <c r="M391" s="77">
        <v>41.31</v>
      </c>
      <c r="N391" s="78">
        <v>17.164443081372468</v>
      </c>
      <c r="O391" s="79">
        <v>1894.1740526165729</v>
      </c>
      <c r="P391" s="78">
        <v>63.139135087219096</v>
      </c>
    </row>
    <row r="392" spans="1:16">
      <c r="A392" s="75" t="s">
        <v>457</v>
      </c>
      <c r="B392" s="75" t="s">
        <v>350</v>
      </c>
      <c r="C392" s="76">
        <v>9991984451</v>
      </c>
      <c r="D392" s="76">
        <v>1400000000</v>
      </c>
      <c r="E392" s="77">
        <v>5.9960459075262822</v>
      </c>
      <c r="F392" s="77">
        <v>0.28552599559648961</v>
      </c>
      <c r="G392" s="76">
        <v>419.330781</v>
      </c>
      <c r="H392" s="77">
        <v>15.91</v>
      </c>
      <c r="I392" s="77">
        <v>-3.1132071046295771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0.82873305814081555</v>
      </c>
      <c r="F393" s="77">
        <v>5.1755382241424862E-3</v>
      </c>
      <c r="G393" s="76">
        <v>948.26043000000004</v>
      </c>
      <c r="H393" s="77">
        <v>50.9</v>
      </c>
      <c r="I393" s="77">
        <v>0.73426923951929979</v>
      </c>
      <c r="J393" s="76">
        <v>1608957000</v>
      </c>
      <c r="K393" s="77">
        <v>99.520994035266327</v>
      </c>
      <c r="L393" s="77">
        <v>12.490241998438719</v>
      </c>
      <c r="M393" s="77">
        <v>29.61</v>
      </c>
      <c r="N393" s="78">
        <v>17.454888016732728</v>
      </c>
      <c r="O393" s="79">
        <v>1580.7503957546014</v>
      </c>
      <c r="P393" s="78">
        <v>52.691679858486715</v>
      </c>
    </row>
    <row r="394" spans="1:16">
      <c r="A394" s="25" t="s">
        <v>703</v>
      </c>
      <c r="B394" s="25" t="s">
        <v>689</v>
      </c>
      <c r="C394" s="26">
        <v>69325879</v>
      </c>
      <c r="D394" s="26">
        <v>20000000</v>
      </c>
      <c r="E394" s="27">
        <v>148.46652636579927</v>
      </c>
      <c r="F394" s="27">
        <v>530.23759416356882</v>
      </c>
      <c r="G394" s="26">
        <v>52.150770999999999</v>
      </c>
      <c r="H394" s="27">
        <v>15.5</v>
      </c>
      <c r="I394" s="27">
        <v>0.4658537333344146</v>
      </c>
      <c r="J394" s="26">
        <v>-5598285</v>
      </c>
      <c r="K394" s="27">
        <v>-50.015317190889711</v>
      </c>
      <c r="L394" s="27">
        <v>2000</v>
      </c>
      <c r="M394" s="27">
        <v>86.91</v>
      </c>
      <c r="N394" s="28">
        <v>12.430338475408345</v>
      </c>
      <c r="O394" s="29">
        <v>2080.2402765623683</v>
      </c>
      <c r="P394" s="28">
        <v>69.341342552078942</v>
      </c>
    </row>
    <row r="395" spans="1:16">
      <c r="A395" s="25" t="s">
        <v>704</v>
      </c>
      <c r="B395" s="25" t="s">
        <v>689</v>
      </c>
      <c r="C395" s="26">
        <v>82997498</v>
      </c>
      <c r="D395" s="26">
        <v>20000000</v>
      </c>
      <c r="E395" s="27">
        <v>152.38373882646235</v>
      </c>
      <c r="F395" s="27">
        <v>586.09130317870131</v>
      </c>
      <c r="G395" s="26">
        <v>59.663963000000003</v>
      </c>
      <c r="H395" s="27">
        <v>13.2</v>
      </c>
      <c r="I395" s="27">
        <v>0.16959624654857919</v>
      </c>
      <c r="J395" s="26">
        <v>-6495135</v>
      </c>
      <c r="K395" s="27">
        <v>-40.029960886109372</v>
      </c>
      <c r="L395" s="27">
        <v>2000</v>
      </c>
      <c r="M395" s="27">
        <v>99.43</v>
      </c>
      <c r="N395" s="28">
        <v>7.7081568777782419</v>
      </c>
      <c r="O395" s="29">
        <v>2288.9578763236805</v>
      </c>
      <c r="P395" s="28">
        <v>76.298595877456009</v>
      </c>
    </row>
    <row r="396" spans="1:16">
      <c r="A396" s="25" t="s">
        <v>705</v>
      </c>
      <c r="B396" s="25" t="s">
        <v>689</v>
      </c>
      <c r="C396" s="26">
        <v>83633027</v>
      </c>
      <c r="D396" s="26">
        <v>20000000</v>
      </c>
      <c r="E396" s="27">
        <v>419.44127067216306</v>
      </c>
      <c r="F396" s="27">
        <v>5243.0158834020385</v>
      </c>
      <c r="G396" s="26">
        <v>58.626662000000003</v>
      </c>
      <c r="H396" s="27">
        <v>4.88</v>
      </c>
      <c r="I396" s="27">
        <v>-0.13425044923625862</v>
      </c>
      <c r="J396" s="26">
        <v>-4821694</v>
      </c>
      <c r="K396" s="27">
        <v>-16.591679189927856</v>
      </c>
      <c r="L396" s="27">
        <v>2000</v>
      </c>
      <c r="M396" s="27">
        <v>97.71</v>
      </c>
      <c r="N396" s="28">
        <v>6.5367797316132519</v>
      </c>
      <c r="O396" s="29">
        <v>203.2973319094684</v>
      </c>
      <c r="P396" s="28">
        <v>6.7765777303156129</v>
      </c>
    </row>
    <row r="397" spans="1:16">
      <c r="A397" s="25" t="s">
        <v>734</v>
      </c>
      <c r="B397" s="25" t="s">
        <v>689</v>
      </c>
      <c r="C397" s="26">
        <v>162912546</v>
      </c>
      <c r="D397" s="26">
        <v>20000000</v>
      </c>
      <c r="E397" s="27">
        <v>92.372438281355358</v>
      </c>
      <c r="F397" s="27">
        <v>112.64931497726263</v>
      </c>
      <c r="G397" s="26">
        <v>10.537267999999999</v>
      </c>
      <c r="H397" s="27">
        <v>41.1</v>
      </c>
      <c r="I397" s="27">
        <v>-1.226947798049892</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124.39946159913019</v>
      </c>
      <c r="F398" s="27">
        <v>188.48403272595485</v>
      </c>
      <c r="G398" s="26">
        <v>14.484933</v>
      </c>
      <c r="H398" s="27">
        <v>22.2</v>
      </c>
      <c r="I398" s="27">
        <v>-0.62562905446657524</v>
      </c>
      <c r="J398" s="26">
        <v>-5688287</v>
      </c>
      <c r="K398" s="27">
        <v>-116.02790084255594</v>
      </c>
      <c r="L398" s="27">
        <v>1333.3333333333333</v>
      </c>
      <c r="M398" s="27">
        <v>48.28</v>
      </c>
      <c r="N398" s="28">
        <v>3.2371993996780168</v>
      </c>
      <c r="O398" s="29">
        <v>147.58665596775526</v>
      </c>
      <c r="P398" s="28">
        <v>4.9195551989251758</v>
      </c>
    </row>
    <row r="399" spans="1:16">
      <c r="A399" s="25" t="s">
        <v>713</v>
      </c>
      <c r="B399" s="25" t="s">
        <v>689</v>
      </c>
      <c r="C399" s="26">
        <v>91442529</v>
      </c>
      <c r="D399" s="26">
        <v>37500000</v>
      </c>
      <c r="E399" s="27">
        <v>95.176060841296888</v>
      </c>
      <c r="F399" s="27">
        <v>211.50235742510421</v>
      </c>
      <c r="G399" s="26">
        <v>36.075847000000003</v>
      </c>
      <c r="H399" s="27">
        <v>11.65</v>
      </c>
      <c r="I399" s="27">
        <v>-0.76252989299408469</v>
      </c>
      <c r="J399" s="26">
        <v>-6134544</v>
      </c>
      <c r="K399" s="27">
        <v>-73.355085561371794</v>
      </c>
      <c r="L399" s="27">
        <v>1066.6666666666667</v>
      </c>
      <c r="M399" s="27">
        <v>96.2</v>
      </c>
      <c r="N399" s="28">
        <v>4.7752863045947738</v>
      </c>
      <c r="O399" s="29">
        <v>587.68711188462146</v>
      </c>
      <c r="P399" s="28">
        <v>19.589570396154048</v>
      </c>
    </row>
    <row r="400" spans="1:16">
      <c r="A400" s="25" t="s">
        <v>732</v>
      </c>
      <c r="B400" s="25" t="s">
        <v>689</v>
      </c>
      <c r="C400" s="26">
        <v>583507211</v>
      </c>
      <c r="D400" s="26">
        <v>42000000</v>
      </c>
      <c r="E400" s="27">
        <v>116.61959899651168</v>
      </c>
      <c r="F400" s="27">
        <v>347.08213987057047</v>
      </c>
      <c r="G400" s="26">
        <v>39.884191999999999</v>
      </c>
      <c r="H400" s="27">
        <v>8.6</v>
      </c>
      <c r="I400" s="27">
        <v>-0.17050704526142724</v>
      </c>
      <c r="J400" s="26">
        <v>83842992</v>
      </c>
      <c r="K400" s="27">
        <v>4.0074905723784289</v>
      </c>
      <c r="L400" s="27">
        <v>952.38095238095241</v>
      </c>
      <c r="M400" s="27">
        <v>94.96</v>
      </c>
      <c r="N400" s="28">
        <v>0.34872596430086666</v>
      </c>
      <c r="O400" s="29">
        <v>167.50361209692238</v>
      </c>
      <c r="P400" s="28">
        <v>5.5834537365640795</v>
      </c>
    </row>
    <row r="401" spans="1:16">
      <c r="A401" s="25" t="s">
        <v>688</v>
      </c>
      <c r="B401" s="25" t="s">
        <v>689</v>
      </c>
      <c r="C401" s="26">
        <v>575417363</v>
      </c>
      <c r="D401" s="26">
        <v>60000000</v>
      </c>
      <c r="E401" s="27">
        <v>112.22809867251553</v>
      </c>
      <c r="F401" s="27">
        <v>374.09366224171845</v>
      </c>
      <c r="G401" s="26">
        <v>59.507702999999999</v>
      </c>
      <c r="H401" s="27">
        <v>5.99</v>
      </c>
      <c r="I401" s="27">
        <v>-0.32821169433637909</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456.24679377146367</v>
      </c>
      <c r="P402" s="28">
        <v>15.20822645904879</v>
      </c>
    </row>
    <row r="403" spans="1:16">
      <c r="A403" s="95" t="s">
        <v>530</v>
      </c>
      <c r="B403" s="95" t="s">
        <v>351</v>
      </c>
      <c r="C403" s="96">
        <v>257737541</v>
      </c>
      <c r="D403" s="96">
        <v>9500000</v>
      </c>
      <c r="E403" s="97">
        <v>33.944332736945547</v>
      </c>
      <c r="F403" s="97">
        <v>16.022814603231318</v>
      </c>
      <c r="G403" s="96">
        <v>5.3107189999999997</v>
      </c>
      <c r="H403" s="97">
        <v>221.9</v>
      </c>
      <c r="I403" s="97">
        <v>-9.0193879745530978</v>
      </c>
      <c r="J403" s="96">
        <v>-5361958</v>
      </c>
      <c r="K403" s="97">
        <v>-395.09820852755655</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28.103453773600211</v>
      </c>
      <c r="F404" s="97">
        <v>7.1957736486794976</v>
      </c>
      <c r="G404" s="96">
        <v>44.628962999999999</v>
      </c>
      <c r="H404" s="97">
        <v>31.9</v>
      </c>
      <c r="I404" s="97">
        <v>0.33109935501122578</v>
      </c>
      <c r="J404" s="96">
        <v>144339003</v>
      </c>
      <c r="K404" s="97">
        <v>27.058174982682957</v>
      </c>
      <c r="L404" s="97">
        <v>337.98056611744823</v>
      </c>
      <c r="M404" s="97">
        <v>37.700000000000003</v>
      </c>
      <c r="N404" s="98">
        <v>54.433781331154066</v>
      </c>
      <c r="O404" s="99">
        <v>1359.0499421310826</v>
      </c>
      <c r="P404" s="98">
        <v>45.301664737702751</v>
      </c>
    </row>
    <row r="405" spans="1:16">
      <c r="A405" s="95" t="s">
        <v>132</v>
      </c>
      <c r="B405" s="95" t="s">
        <v>351</v>
      </c>
      <c r="C405" s="96">
        <v>4550322502</v>
      </c>
      <c r="D405" s="96">
        <v>355000000</v>
      </c>
      <c r="E405" s="97">
        <v>9.670555880572195</v>
      </c>
      <c r="F405" s="97">
        <v>0.85128132751515806</v>
      </c>
      <c r="G405" s="96">
        <v>128.94884099999999</v>
      </c>
      <c r="H405" s="97">
        <v>32.08</v>
      </c>
      <c r="I405" s="97">
        <v>-1.8739012847561725</v>
      </c>
      <c r="J405" s="96">
        <v>247915948</v>
      </c>
      <c r="K405" s="97">
        <v>45.821981569334135</v>
      </c>
      <c r="L405" s="97">
        <v>112.67605633802818</v>
      </c>
      <c r="M405" s="97">
        <v>36.32</v>
      </c>
      <c r="N405" s="98">
        <v>81.716508291447752</v>
      </c>
      <c r="O405" s="99">
        <v>671.16321137140289</v>
      </c>
      <c r="P405" s="98">
        <v>22.372107045713431</v>
      </c>
    </row>
    <row r="406" spans="1:16">
      <c r="A406" s="95" t="s">
        <v>143</v>
      </c>
      <c r="B406" s="95" t="s">
        <v>351</v>
      </c>
      <c r="C406" s="96">
        <v>6516972751</v>
      </c>
      <c r="D406" s="96">
        <v>1300000000</v>
      </c>
      <c r="E406" s="97">
        <v>10.861174959734909</v>
      </c>
      <c r="F406" s="97">
        <v>2.784916656342284</v>
      </c>
      <c r="G406" s="96">
        <v>1143.8313330000001</v>
      </c>
      <c r="H406" s="97">
        <v>3.22</v>
      </c>
      <c r="I406" s="97">
        <v>-0.31309628518098132</v>
      </c>
      <c r="J406" s="96">
        <v>-8261366</v>
      </c>
      <c r="K406" s="97">
        <v>-472.07689382119133</v>
      </c>
      <c r="L406" s="97">
        <v>30.76923076923077</v>
      </c>
      <c r="M406" s="97">
        <v>87.98</v>
      </c>
      <c r="N406" s="98">
        <v>80.154866268487496</v>
      </c>
      <c r="O406" s="99">
        <v>266.80241473852027</v>
      </c>
      <c r="P406" s="98">
        <v>8.8934138246173422</v>
      </c>
    </row>
    <row r="407" spans="1:16">
      <c r="A407" s="45" t="s">
        <v>190</v>
      </c>
      <c r="B407" s="45" t="s">
        <v>375</v>
      </c>
      <c r="C407" s="46">
        <v>8450730000</v>
      </c>
      <c r="D407" s="46">
        <v>3150000</v>
      </c>
      <c r="E407" s="47">
        <v>7.3435400278237539</v>
      </c>
      <c r="F407" s="47">
        <v>0.47870278203603234</v>
      </c>
      <c r="G407" s="46">
        <v>1.1325970000000001</v>
      </c>
      <c r="H407" s="47">
        <v>4810</v>
      </c>
      <c r="I407" s="47">
        <v>-118.06073421555902</v>
      </c>
      <c r="J407" s="46">
        <v>-123597000</v>
      </c>
      <c r="K407" s="47">
        <v>-124.11709022063643</v>
      </c>
      <c r="L407" s="47">
        <v>12698.412698412698</v>
      </c>
      <c r="M407" s="47">
        <v>35.950000000000003</v>
      </c>
      <c r="N407" s="48">
        <v>21.29059238382284</v>
      </c>
      <c r="O407" s="49">
        <v>180.03838933696096</v>
      </c>
      <c r="P407" s="48">
        <v>6.0012796445653658</v>
      </c>
    </row>
    <row r="408" spans="1:16">
      <c r="A408" s="45" t="s">
        <v>394</v>
      </c>
      <c r="B408" s="45" t="s">
        <v>375</v>
      </c>
      <c r="C408" s="46">
        <v>227558534</v>
      </c>
      <c r="D408" s="46">
        <v>6200000</v>
      </c>
      <c r="E408" s="47">
        <v>126.51218592574956</v>
      </c>
      <c r="F408" s="47">
        <v>137.87291404288314</v>
      </c>
      <c r="G408" s="46">
        <v>2.1097030000000001</v>
      </c>
      <c r="H408" s="47">
        <v>149.9</v>
      </c>
      <c r="I408" s="47">
        <v>-2.310311627945822</v>
      </c>
      <c r="J408" s="46">
        <v>1749577</v>
      </c>
      <c r="K408" s="47">
        <v>524.46962894459637</v>
      </c>
      <c r="L408" s="47">
        <v>6451.6129032258068</v>
      </c>
      <c r="M408" s="47">
        <v>34.020000000000003</v>
      </c>
      <c r="N408" s="48">
        <v>47.885560001479988</v>
      </c>
      <c r="O408" s="49">
        <v>229.04379707646814</v>
      </c>
      <c r="P408" s="48">
        <v>7.6347932358822712</v>
      </c>
    </row>
    <row r="409" spans="1:16">
      <c r="A409" s="45" t="s">
        <v>51</v>
      </c>
      <c r="B409" s="45" t="s">
        <v>375</v>
      </c>
      <c r="C409" s="46">
        <v>2033187111</v>
      </c>
      <c r="D409" s="46">
        <v>10800000</v>
      </c>
      <c r="E409" s="47">
        <v>33.85717149063646</v>
      </c>
      <c r="F409" s="47">
        <v>4.5042001238075322</v>
      </c>
      <c r="G409" s="46">
        <v>1.717981</v>
      </c>
      <c r="H409" s="47">
        <v>688</v>
      </c>
      <c r="I409" s="47">
        <v>-19.596048296155345</v>
      </c>
      <c r="J409" s="46">
        <v>-67675452</v>
      </c>
      <c r="K409" s="47">
        <v>-111.07129362061741</v>
      </c>
      <c r="L409" s="47">
        <v>3703.7037037037039</v>
      </c>
      <c r="M409" s="47">
        <v>15.9</v>
      </c>
      <c r="N409" s="48">
        <v>65.324546238632863</v>
      </c>
      <c r="O409" s="49">
        <v>428.51878755740643</v>
      </c>
      <c r="P409" s="48">
        <v>14.283959585246881</v>
      </c>
    </row>
    <row r="410" spans="1:16">
      <c r="A410" s="45" t="s">
        <v>690</v>
      </c>
      <c r="B410" s="45" t="s">
        <v>375</v>
      </c>
      <c r="C410" s="46">
        <v>52360538</v>
      </c>
      <c r="D410" s="46">
        <v>13878486</v>
      </c>
      <c r="E410" s="47">
        <v>42.543600507313883</v>
      </c>
      <c r="F410" s="47">
        <v>49.482406144316684</v>
      </c>
      <c r="G410" s="46">
        <v>13.431647</v>
      </c>
      <c r="H410" s="47">
        <v>70</v>
      </c>
      <c r="I410" s="47">
        <v>-0.78990755658003309</v>
      </c>
      <c r="J410" s="46">
        <v>-27125850</v>
      </c>
      <c r="K410" s="47">
        <v>-31.695680209099439</v>
      </c>
      <c r="L410" s="47">
        <v>2882.1587599684863</v>
      </c>
      <c r="M410" s="47">
        <v>96.78</v>
      </c>
      <c r="N410" s="48">
        <v>52.822499176123891</v>
      </c>
      <c r="O410" s="49">
        <v>410.28156259769452</v>
      </c>
      <c r="P410" s="48">
        <v>13.676052086589817</v>
      </c>
    </row>
    <row r="411" spans="1:16">
      <c r="A411" s="45" t="s">
        <v>54</v>
      </c>
      <c r="B411" s="45" t="s">
        <v>375</v>
      </c>
      <c r="C411" s="46">
        <v>646697458</v>
      </c>
      <c r="D411" s="46">
        <v>14276790</v>
      </c>
      <c r="E411" s="47">
        <v>43.975201761413871</v>
      </c>
      <c r="F411" s="47">
        <v>10.621339023932979</v>
      </c>
      <c r="G411" s="46">
        <v>3.1674739999999999</v>
      </c>
      <c r="H411" s="47">
        <v>287.25</v>
      </c>
      <c r="I411" s="47">
        <v>0.26040534331491472</v>
      </c>
      <c r="J411" s="46">
        <v>43394990</v>
      </c>
      <c r="K411" s="47">
        <v>95.408919324557971</v>
      </c>
      <c r="L411" s="47">
        <v>2801.7502533832885</v>
      </c>
      <c r="M411" s="47">
        <v>22.18</v>
      </c>
      <c r="N411" s="48">
        <v>14.140957331902888</v>
      </c>
      <c r="O411" s="49">
        <v>460.96676948799836</v>
      </c>
      <c r="P411" s="48">
        <v>15.365558982933278</v>
      </c>
    </row>
    <row r="412" spans="1:16">
      <c r="A412" s="45" t="s">
        <v>453</v>
      </c>
      <c r="B412" s="45" t="s">
        <v>375</v>
      </c>
      <c r="C412" s="46">
        <v>2638457366</v>
      </c>
      <c r="D412" s="46">
        <v>37600000</v>
      </c>
      <c r="E412" s="47">
        <v>28.699566395471066</v>
      </c>
      <c r="F412" s="47">
        <v>7.4105469932532193</v>
      </c>
      <c r="G412" s="46">
        <v>13.732926000000001</v>
      </c>
      <c r="H412" s="47">
        <v>101.5</v>
      </c>
      <c r="I412" s="47">
        <v>-2.5930585541183433</v>
      </c>
      <c r="J412" s="46">
        <v>-115451486</v>
      </c>
      <c r="K412" s="47">
        <v>-33.54482591934763</v>
      </c>
      <c r="L412" s="47">
        <v>1063.8297872340424</v>
      </c>
      <c r="M412" s="47">
        <v>36.520000000000003</v>
      </c>
      <c r="N412" s="48">
        <v>45.616553430156905</v>
      </c>
      <c r="O412" s="49">
        <v>121.06335249671446</v>
      </c>
      <c r="P412" s="48">
        <v>4.0354450832238156</v>
      </c>
    </row>
    <row r="413" spans="1:16">
      <c r="A413" s="45" t="s">
        <v>735</v>
      </c>
      <c r="B413" s="45" t="s">
        <v>375</v>
      </c>
      <c r="C413" s="46">
        <v>4491655994</v>
      </c>
      <c r="D413" s="46">
        <v>71350000</v>
      </c>
      <c r="E413" s="47">
        <v>0.76137641018331814</v>
      </c>
      <c r="F413" s="47">
        <v>2.2231266356672452E-3</v>
      </c>
      <c r="G413" s="46">
        <v>10.951673</v>
      </c>
      <c r="H413" s="47">
        <v>4800</v>
      </c>
      <c r="I413" s="47">
        <v>354.29352377542818</v>
      </c>
      <c r="J413" s="46">
        <v>-288815190</v>
      </c>
      <c r="K413" s="47">
        <v>-1185.8102061737127</v>
      </c>
      <c r="L413" s="47">
        <v>560.61667834618083</v>
      </c>
      <c r="M413" s="47">
        <v>15.34</v>
      </c>
      <c r="N413" s="48">
        <v>40.087278019552976</v>
      </c>
      <c r="O413" s="49">
        <v>3000</v>
      </c>
      <c r="P413" s="48">
        <v>100</v>
      </c>
    </row>
    <row r="414" spans="1:16">
      <c r="A414" s="45" t="s">
        <v>315</v>
      </c>
      <c r="B414" s="45" t="s">
        <v>375</v>
      </c>
      <c r="C414" s="46">
        <v>1374469210</v>
      </c>
      <c r="D414" s="46">
        <v>77250000</v>
      </c>
      <c r="E414" s="47">
        <v>17.549189060748095</v>
      </c>
      <c r="F414" s="47">
        <v>4.1304357895258832</v>
      </c>
      <c r="G414" s="46">
        <v>42.211663999999999</v>
      </c>
      <c r="H414" s="47">
        <v>54</v>
      </c>
      <c r="I414" s="47">
        <v>1.3767936143061092</v>
      </c>
      <c r="J414" s="46">
        <v>16233628</v>
      </c>
      <c r="K414" s="47">
        <v>261.72522864266693</v>
      </c>
      <c r="L414" s="47">
        <v>517.79935275080902</v>
      </c>
      <c r="M414" s="47">
        <v>54.64</v>
      </c>
      <c r="N414" s="48">
        <v>39.879323151743748</v>
      </c>
      <c r="O414" s="49">
        <v>1415.628235013455</v>
      </c>
      <c r="P414" s="48">
        <v>47.187607833781833</v>
      </c>
    </row>
    <row r="415" spans="1:16">
      <c r="A415" s="45" t="s">
        <v>58</v>
      </c>
      <c r="B415" s="45" t="s">
        <v>375</v>
      </c>
      <c r="C415" s="46">
        <v>3984705965</v>
      </c>
      <c r="D415" s="46">
        <v>79200000</v>
      </c>
      <c r="E415" s="47">
        <v>58.122611606753999</v>
      </c>
      <c r="F415" s="47">
        <v>27.180420691523569</v>
      </c>
      <c r="G415" s="46">
        <v>25.101271000000001</v>
      </c>
      <c r="H415" s="47">
        <v>27.42</v>
      </c>
      <c r="I415" s="47">
        <v>-0.36967451909782767</v>
      </c>
      <c r="J415" s="46">
        <v>-24337127</v>
      </c>
      <c r="K415" s="47">
        <v>-87.865753422743779</v>
      </c>
      <c r="L415" s="47">
        <v>505.05050505050502</v>
      </c>
      <c r="M415" s="47">
        <v>31.69</v>
      </c>
      <c r="N415" s="48">
        <v>63.582778466647532</v>
      </c>
      <c r="O415" s="49">
        <v>328.68160809202323</v>
      </c>
      <c r="P415" s="48">
        <v>10.95605360306744</v>
      </c>
    </row>
    <row r="416" spans="1:16">
      <c r="A416" s="45" t="s">
        <v>424</v>
      </c>
      <c r="B416" s="45" t="s">
        <v>375</v>
      </c>
      <c r="C416" s="46">
        <v>979739005</v>
      </c>
      <c r="D416" s="46">
        <v>80000000</v>
      </c>
      <c r="E416" s="47">
        <v>34.416773358664081</v>
      </c>
      <c r="F416" s="47">
        <v>1.8152306623767975</v>
      </c>
      <c r="G416" s="46">
        <v>5.0446229999999996</v>
      </c>
      <c r="H416" s="47">
        <v>230.6</v>
      </c>
      <c r="I416" s="47">
        <v>-14.488744405215158</v>
      </c>
      <c r="J416" s="46">
        <v>801615688</v>
      </c>
      <c r="K416" s="47">
        <v>23.652231716303437</v>
      </c>
      <c r="L416" s="47">
        <v>500</v>
      </c>
      <c r="M416" s="47">
        <v>6.3</v>
      </c>
      <c r="N416" s="48">
        <v>87.96793912373316</v>
      </c>
      <c r="O416" s="49">
        <v>762.70467519341332</v>
      </c>
      <c r="P416" s="48">
        <v>25.423489173113776</v>
      </c>
    </row>
    <row r="417" spans="1:16">
      <c r="A417" s="45" t="s">
        <v>194</v>
      </c>
      <c r="B417" s="45" t="s">
        <v>375</v>
      </c>
      <c r="C417" s="46">
        <v>15094360742</v>
      </c>
      <c r="D417" s="46">
        <v>86788722</v>
      </c>
      <c r="E417" s="47">
        <v>23.616846739981955</v>
      </c>
      <c r="F417" s="47">
        <v>3.8874120632503963</v>
      </c>
      <c r="G417" s="46">
        <v>24.411895999999999</v>
      </c>
      <c r="H417" s="47">
        <v>69.400000000000006</v>
      </c>
      <c r="I417" s="47">
        <v>-1.7923853210197649</v>
      </c>
      <c r="J417" s="46">
        <v>-360792995</v>
      </c>
      <c r="K417" s="47">
        <v>-16.838493607671069</v>
      </c>
      <c r="L417" s="47">
        <v>460.88937684783514</v>
      </c>
      <c r="M417" s="47">
        <v>28.12</v>
      </c>
      <c r="N417" s="48">
        <v>40.890997367862973</v>
      </c>
      <c r="O417" s="49">
        <v>395.83036791045618</v>
      </c>
      <c r="P417" s="48">
        <v>13.194345597015205</v>
      </c>
    </row>
    <row r="418" spans="1:16">
      <c r="A418" s="45" t="s">
        <v>1</v>
      </c>
      <c r="B418" s="45" t="s">
        <v>375</v>
      </c>
      <c r="C418" s="46">
        <v>17091099555</v>
      </c>
      <c r="D418" s="46">
        <v>100066875</v>
      </c>
      <c r="E418" s="47">
        <v>3.8063389718732625</v>
      </c>
      <c r="F418" s="47">
        <v>8.929096675690297E-2</v>
      </c>
      <c r="G418" s="46">
        <v>24.953838000000001</v>
      </c>
      <c r="H418" s="47">
        <v>421.25</v>
      </c>
      <c r="I418" s="47">
        <v>2.0464590890181285</v>
      </c>
      <c r="J418" s="46">
        <v>-1275590032</v>
      </c>
      <c r="K418" s="47">
        <v>-33.418643671244993</v>
      </c>
      <c r="L418" s="47">
        <v>399.73267877107185</v>
      </c>
      <c r="M418" s="47">
        <v>24.93</v>
      </c>
      <c r="N418" s="48">
        <v>60.686844187760158</v>
      </c>
      <c r="O418" s="49">
        <v>946.57654018844539</v>
      </c>
      <c r="P418" s="48">
        <v>31.552551339614848</v>
      </c>
    </row>
    <row r="419" spans="1:16">
      <c r="A419" s="45" t="s">
        <v>400</v>
      </c>
      <c r="B419" s="45" t="s">
        <v>375</v>
      </c>
      <c r="C419" s="46">
        <v>1053946708</v>
      </c>
      <c r="D419" s="46">
        <v>105000000</v>
      </c>
      <c r="E419" s="47">
        <v>43.555733262947271</v>
      </c>
      <c r="F419" s="47">
        <v>31.908962097397268</v>
      </c>
      <c r="G419" s="46">
        <v>69.578063</v>
      </c>
      <c r="H419" s="47">
        <v>13.2</v>
      </c>
      <c r="I419" s="47">
        <v>0.55952858547234463</v>
      </c>
      <c r="J419" s="46">
        <v>-45288475</v>
      </c>
      <c r="K419" s="47">
        <v>-30.140118429688791</v>
      </c>
      <c r="L419" s="47">
        <v>380.95238095238096</v>
      </c>
      <c r="M419" s="47">
        <v>66.260000000000005</v>
      </c>
      <c r="N419" s="48">
        <v>51.77941704870581</v>
      </c>
      <c r="O419" s="49">
        <v>1734.2559881154368</v>
      </c>
      <c r="P419" s="48">
        <v>57.808532937181226</v>
      </c>
    </row>
    <row r="420" spans="1:16">
      <c r="A420" s="45" t="s">
        <v>413</v>
      </c>
      <c r="B420" s="45" t="s">
        <v>375</v>
      </c>
      <c r="C420" s="46">
        <v>1236382849</v>
      </c>
      <c r="D420" s="46">
        <v>112000000</v>
      </c>
      <c r="E420" s="47">
        <v>63.778630801374412</v>
      </c>
      <c r="F420" s="47">
        <v>37.963470715103817</v>
      </c>
      <c r="G420" s="46">
        <v>42.556854000000001</v>
      </c>
      <c r="H420" s="47">
        <v>14.74</v>
      </c>
      <c r="I420" s="47">
        <v>-0.40643175239769747</v>
      </c>
      <c r="J420" s="46">
        <v>-12325753</v>
      </c>
      <c r="K420" s="47">
        <v>-136.29998913656635</v>
      </c>
      <c r="L420" s="47">
        <v>357.14285714285717</v>
      </c>
      <c r="M420" s="47">
        <v>37.99</v>
      </c>
      <c r="N420" s="48">
        <v>39.709719523627733</v>
      </c>
      <c r="O420" s="49">
        <v>264.71074006971702</v>
      </c>
      <c r="P420" s="48">
        <v>8.8236913356572337</v>
      </c>
    </row>
    <row r="421" spans="1:16">
      <c r="A421" s="45" t="s">
        <v>195</v>
      </c>
      <c r="B421" s="45" t="s">
        <v>375</v>
      </c>
      <c r="C421" s="46">
        <v>15443065482</v>
      </c>
      <c r="D421" s="46">
        <v>115000000</v>
      </c>
      <c r="E421" s="47">
        <v>17.129699575902901</v>
      </c>
      <c r="F421" s="47">
        <v>2.0404645117216083</v>
      </c>
      <c r="G421" s="46">
        <v>32.987870999999998</v>
      </c>
      <c r="H421" s="47">
        <v>70.8</v>
      </c>
      <c r="I421" s="47">
        <v>-2.3533512743662186</v>
      </c>
      <c r="J421" s="46">
        <v>-862680192</v>
      </c>
      <c r="K421" s="47">
        <v>-9.731300287001373</v>
      </c>
      <c r="L421" s="47">
        <v>347.82608695652175</v>
      </c>
      <c r="M421" s="47">
        <v>28.68</v>
      </c>
      <c r="N421" s="48">
        <v>45.362761841133633</v>
      </c>
      <c r="O421" s="49">
        <v>204.21700824789767</v>
      </c>
      <c r="P421" s="48">
        <v>6.8072336082632559</v>
      </c>
    </row>
    <row r="422" spans="1:16">
      <c r="A422" s="45" t="s">
        <v>193</v>
      </c>
      <c r="B422" s="45" t="s">
        <v>375</v>
      </c>
      <c r="C422" s="46">
        <v>7824461000</v>
      </c>
      <c r="D422" s="46">
        <v>120000000</v>
      </c>
      <c r="E422" s="47">
        <v>3.9592960609161452</v>
      </c>
      <c r="F422" s="47">
        <v>0.10278546367902765</v>
      </c>
      <c r="G422" s="46">
        <v>32.616509000000001</v>
      </c>
      <c r="H422" s="47">
        <v>309.75</v>
      </c>
      <c r="I422" s="47">
        <v>-0.15531669800458303</v>
      </c>
      <c r="J422" s="46">
        <v>-1601211000</v>
      </c>
      <c r="K422" s="47">
        <v>-24.056792015543234</v>
      </c>
      <c r="L422" s="47">
        <v>333.33333333333331</v>
      </c>
      <c r="M422" s="47">
        <v>27.18</v>
      </c>
      <c r="N422" s="48">
        <v>88.863777408451952</v>
      </c>
      <c r="O422" s="49">
        <v>358.92938708823669</v>
      </c>
      <c r="P422" s="48">
        <v>11.964312902941224</v>
      </c>
    </row>
    <row r="423" spans="1:16">
      <c r="A423" s="45" t="s">
        <v>52</v>
      </c>
      <c r="B423" s="45" t="s">
        <v>375</v>
      </c>
      <c r="C423" s="46">
        <v>699845726</v>
      </c>
      <c r="D423" s="46">
        <v>122522806</v>
      </c>
      <c r="E423" s="47">
        <v>16.958855152785272</v>
      </c>
      <c r="F423" s="47">
        <v>1.0985227396291335</v>
      </c>
      <c r="G423" s="46">
        <v>18.936226999999999</v>
      </c>
      <c r="H423" s="47">
        <v>124.6</v>
      </c>
      <c r="I423" s="47">
        <v>-0.74944483085624825</v>
      </c>
      <c r="J423" s="46">
        <v>62971520</v>
      </c>
      <c r="K423" s="47">
        <v>245.1564382755887</v>
      </c>
      <c r="L423" s="47">
        <v>326.46983288972342</v>
      </c>
      <c r="M423" s="47">
        <v>15.45</v>
      </c>
      <c r="N423" s="48">
        <v>46.872969068110457</v>
      </c>
      <c r="O423" s="49">
        <v>378.27729771297595</v>
      </c>
      <c r="P423" s="48">
        <v>12.609243257099198</v>
      </c>
    </row>
    <row r="424" spans="1:16">
      <c r="A424" s="45" t="s">
        <v>378</v>
      </c>
      <c r="B424" s="45" t="s">
        <v>375</v>
      </c>
      <c r="C424" s="46">
        <v>3039844844</v>
      </c>
      <c r="D424" s="46">
        <v>150000000</v>
      </c>
      <c r="E424" s="47">
        <v>15.203102040940434</v>
      </c>
      <c r="F424" s="47">
        <v>3.1832290705486672</v>
      </c>
      <c r="G424" s="46">
        <v>88.296327000000005</v>
      </c>
      <c r="H424" s="47">
        <v>29.8</v>
      </c>
      <c r="I424" s="47">
        <v>-0.28901792407007321</v>
      </c>
      <c r="J424" s="46">
        <v>1035049529</v>
      </c>
      <c r="K424" s="47">
        <v>4.6142719417632811</v>
      </c>
      <c r="L424" s="47">
        <v>266.66666666666669</v>
      </c>
      <c r="M424" s="47">
        <v>58.86</v>
      </c>
      <c r="N424" s="48">
        <v>30.207879709360263</v>
      </c>
      <c r="O424" s="49">
        <v>769.04438765580653</v>
      </c>
      <c r="P424" s="48">
        <v>25.634812921860217</v>
      </c>
    </row>
    <row r="425" spans="1:16">
      <c r="A425" s="45" t="s">
        <v>86</v>
      </c>
      <c r="B425" s="45" t="s">
        <v>375</v>
      </c>
      <c r="C425" s="46">
        <v>1050946163</v>
      </c>
      <c r="D425" s="46">
        <v>150000000</v>
      </c>
      <c r="E425" s="47">
        <v>25.610106362613244</v>
      </c>
      <c r="F425" s="47">
        <v>12.195288744101545</v>
      </c>
      <c r="G425" s="46">
        <v>116.820232</v>
      </c>
      <c r="H425" s="47">
        <v>13.37</v>
      </c>
      <c r="I425" s="47">
        <v>-1.3000948313004645</v>
      </c>
      <c r="J425" s="46">
        <v>-28139576</v>
      </c>
      <c r="K425" s="47">
        <v>-74.627990130341701</v>
      </c>
      <c r="L425" s="47">
        <v>266.66666666666669</v>
      </c>
      <c r="M425" s="47">
        <v>77.88</v>
      </c>
      <c r="N425" s="48">
        <v>57.399320855989679</v>
      </c>
      <c r="O425" s="49">
        <v>399.54521804401702</v>
      </c>
      <c r="P425" s="48">
        <v>13.318173934800567</v>
      </c>
    </row>
    <row r="426" spans="1:16">
      <c r="A426" s="45" t="s">
        <v>53</v>
      </c>
      <c r="B426" s="45" t="s">
        <v>375</v>
      </c>
      <c r="C426" s="46">
        <v>1141807084</v>
      </c>
      <c r="D426" s="46">
        <v>170000000</v>
      </c>
      <c r="E426" s="47">
        <v>34.899802231545706</v>
      </c>
      <c r="F426" s="47">
        <v>8.9257806218786975</v>
      </c>
      <c r="G426" s="46">
        <v>55.376739000000001</v>
      </c>
      <c r="H426" s="47">
        <v>20.7</v>
      </c>
      <c r="I426" s="47">
        <v>-0.98219168798913958</v>
      </c>
      <c r="J426" s="46">
        <v>24742161</v>
      </c>
      <c r="K426" s="47">
        <v>158.02985034330672</v>
      </c>
      <c r="L426" s="47">
        <v>235.29411764705881</v>
      </c>
      <c r="M426" s="47">
        <v>32.57</v>
      </c>
      <c r="N426" s="48">
        <v>67.602118559514665</v>
      </c>
      <c r="O426" s="49">
        <v>77.208776102529413</v>
      </c>
      <c r="P426" s="48">
        <v>2.5736258700843138</v>
      </c>
    </row>
    <row r="427" spans="1:16">
      <c r="A427" s="45" t="s">
        <v>330</v>
      </c>
      <c r="B427" s="45" t="s">
        <v>375</v>
      </c>
      <c r="C427" s="46">
        <v>1864832744</v>
      </c>
      <c r="D427" s="46">
        <v>200000000</v>
      </c>
      <c r="E427" s="47">
        <v>38.011431938155397</v>
      </c>
      <c r="F427" s="47">
        <v>19.005715969077698</v>
      </c>
      <c r="G427" s="46">
        <v>104.516908</v>
      </c>
      <c r="H427" s="47">
        <v>10.07</v>
      </c>
      <c r="I427" s="47">
        <v>-8.0012200413206003E-2</v>
      </c>
      <c r="J427" s="46">
        <v>17617918</v>
      </c>
      <c r="K427" s="47">
        <v>113.52079173032818</v>
      </c>
      <c r="L427" s="47">
        <v>200</v>
      </c>
      <c r="M427" s="47">
        <v>52.25</v>
      </c>
      <c r="N427" s="48">
        <v>29.661901014729207</v>
      </c>
      <c r="O427" s="49">
        <v>771.4896848570495</v>
      </c>
      <c r="P427" s="48">
        <v>25.716322828568316</v>
      </c>
    </row>
    <row r="428" spans="1:16">
      <c r="A428" s="45" t="s">
        <v>332</v>
      </c>
      <c r="B428" s="45" t="s">
        <v>375</v>
      </c>
      <c r="C428" s="46">
        <v>1258198522</v>
      </c>
      <c r="D428" s="46">
        <v>200000000</v>
      </c>
      <c r="E428" s="47">
        <v>17.624049072402237</v>
      </c>
      <c r="F428" s="47">
        <v>5.1835438448241868</v>
      </c>
      <c r="G428" s="46">
        <v>138.91226599999999</v>
      </c>
      <c r="H428" s="47">
        <v>16.34</v>
      </c>
      <c r="I428" s="47">
        <v>-0.95990089003528578</v>
      </c>
      <c r="J428" s="46">
        <v>-13978192</v>
      </c>
      <c r="K428" s="47">
        <v>-243.23603510382458</v>
      </c>
      <c r="L428" s="47">
        <v>200</v>
      </c>
      <c r="M428" s="47">
        <v>69.45</v>
      </c>
      <c r="N428" s="48">
        <v>31.34043562869903</v>
      </c>
      <c r="O428" s="49">
        <v>288.0622775949243</v>
      </c>
      <c r="P428" s="48">
        <v>9.6020759198308099</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112.20243190752886</v>
      </c>
      <c r="P429" s="48">
        <v>3.7400810635842956</v>
      </c>
    </row>
    <row r="430" spans="1:16">
      <c r="A430" s="45" t="s">
        <v>483</v>
      </c>
      <c r="B430" s="45" t="s">
        <v>375</v>
      </c>
      <c r="C430" s="46">
        <v>6314823305</v>
      </c>
      <c r="D430" s="46">
        <v>221500000</v>
      </c>
      <c r="E430" s="47">
        <v>15.293373529977519</v>
      </c>
      <c r="F430" s="47">
        <v>1.0622242424016335</v>
      </c>
      <c r="G430" s="46">
        <v>44.275882000000003</v>
      </c>
      <c r="H430" s="47">
        <v>59.1</v>
      </c>
      <c r="I430" s="47">
        <v>4.0797547813443913</v>
      </c>
      <c r="J430" s="46">
        <v>-70180474</v>
      </c>
      <c r="K430" s="47">
        <v>-205.14965458910979</v>
      </c>
      <c r="L430" s="47">
        <v>180.58690744920995</v>
      </c>
      <c r="M430" s="47">
        <v>19.98</v>
      </c>
      <c r="N430" s="48">
        <v>27.47061773616468</v>
      </c>
      <c r="O430" s="49">
        <v>2107.5316152582227</v>
      </c>
      <c r="P430" s="48">
        <v>70.25105384194076</v>
      </c>
    </row>
    <row r="431" spans="1:16">
      <c r="A431" s="45" t="s">
        <v>327</v>
      </c>
      <c r="B431" s="45" t="s">
        <v>375</v>
      </c>
      <c r="C431" s="46">
        <v>1614800897</v>
      </c>
      <c r="D431" s="46">
        <v>224000000</v>
      </c>
      <c r="E431" s="47">
        <v>18.796557192510129</v>
      </c>
      <c r="F431" s="47">
        <v>4.1956600876138683</v>
      </c>
      <c r="G431" s="46">
        <v>107.968583</v>
      </c>
      <c r="H431" s="47">
        <v>19.71</v>
      </c>
      <c r="I431" s="47">
        <v>1.4021483678572189</v>
      </c>
      <c r="J431" s="46">
        <v>-84056857</v>
      </c>
      <c r="K431" s="47">
        <v>-53.297258069023449</v>
      </c>
      <c r="L431" s="47">
        <v>178.57142857142858</v>
      </c>
      <c r="M431" s="47">
        <v>48.2</v>
      </c>
      <c r="N431" s="48">
        <v>75.060163807761711</v>
      </c>
      <c r="O431" s="49">
        <v>2290.7070888722969</v>
      </c>
      <c r="P431" s="48">
        <v>76.356902962409904</v>
      </c>
    </row>
    <row r="432" spans="1:16">
      <c r="A432" s="45" t="s">
        <v>383</v>
      </c>
      <c r="B432" s="45" t="s">
        <v>375</v>
      </c>
      <c r="C432" s="46">
        <v>1693692129</v>
      </c>
      <c r="D432" s="46">
        <v>241875000</v>
      </c>
      <c r="E432" s="47">
        <v>46.125139596653931</v>
      </c>
      <c r="F432" s="47">
        <v>31.783041927065586</v>
      </c>
      <c r="G432" s="46">
        <v>141.93746899999999</v>
      </c>
      <c r="H432" s="47">
        <v>6.11</v>
      </c>
      <c r="I432" s="47">
        <v>-1.8930390190745605E-2</v>
      </c>
      <c r="J432" s="46">
        <v>81478670</v>
      </c>
      <c r="K432" s="47">
        <v>17.811410029152416</v>
      </c>
      <c r="L432" s="47">
        <v>165.37467700258398</v>
      </c>
      <c r="M432" s="47">
        <v>58.68</v>
      </c>
      <c r="N432" s="48">
        <v>11.060393314571574</v>
      </c>
      <c r="O432" s="49">
        <v>555.35373899756769</v>
      </c>
      <c r="P432" s="48">
        <v>18.511791299918922</v>
      </c>
    </row>
    <row r="433" spans="1:16">
      <c r="A433" s="45" t="s">
        <v>326</v>
      </c>
      <c r="B433" s="45" t="s">
        <v>375</v>
      </c>
      <c r="C433" s="46">
        <v>15862084113</v>
      </c>
      <c r="D433" s="46">
        <v>252000000</v>
      </c>
      <c r="E433" s="47">
        <v>23.793059012687031</v>
      </c>
      <c r="F433" s="47">
        <v>2.0088702307233226</v>
      </c>
      <c r="G433" s="46">
        <v>36.397486000000001</v>
      </c>
      <c r="H433" s="47">
        <v>46.2</v>
      </c>
      <c r="I433" s="47">
        <v>-1.2490556402937401</v>
      </c>
      <c r="J433" s="46">
        <v>-270919855</v>
      </c>
      <c r="K433" s="47">
        <v>-43.717726041157078</v>
      </c>
      <c r="L433" s="47">
        <v>158.73015873015873</v>
      </c>
      <c r="M433" s="47">
        <v>14.44</v>
      </c>
      <c r="N433" s="48">
        <v>61.680934576299535</v>
      </c>
      <c r="O433" s="49">
        <v>506.02359810563246</v>
      </c>
      <c r="P433" s="48">
        <v>16.867453270187749</v>
      </c>
    </row>
    <row r="434" spans="1:16">
      <c r="A434" s="45" t="s">
        <v>542</v>
      </c>
      <c r="B434" s="45" t="s">
        <v>375</v>
      </c>
      <c r="C434" s="46">
        <v>7612948946</v>
      </c>
      <c r="D434" s="46">
        <v>300500000</v>
      </c>
      <c r="E434" s="47">
        <v>20.184798694883209</v>
      </c>
      <c r="F434" s="47">
        <v>3.1986052919551873</v>
      </c>
      <c r="G434" s="46">
        <v>89.692524000000006</v>
      </c>
      <c r="H434" s="47">
        <v>22.1</v>
      </c>
      <c r="I434" s="47">
        <v>9.2102804633135804E-2</v>
      </c>
      <c r="J434" s="46">
        <v>-43799995</v>
      </c>
      <c r="K434" s="47">
        <v>-144.0753589127122</v>
      </c>
      <c r="L434" s="47">
        <v>133.11148086522462</v>
      </c>
      <c r="M434" s="47">
        <v>29.84</v>
      </c>
      <c r="N434" s="48">
        <v>27.2664171710788</v>
      </c>
      <c r="O434" s="49">
        <v>1398.4709071034863</v>
      </c>
      <c r="P434" s="48">
        <v>46.615696903449546</v>
      </c>
    </row>
    <row r="435" spans="1:16">
      <c r="A435" s="45" t="s">
        <v>266</v>
      </c>
      <c r="B435" s="45" t="s">
        <v>375</v>
      </c>
      <c r="C435" s="46">
        <v>26375357000</v>
      </c>
      <c r="D435" s="46">
        <v>335456000</v>
      </c>
      <c r="E435" s="47">
        <v>10.41558466083989</v>
      </c>
      <c r="F435" s="47">
        <v>1.3499579885082953</v>
      </c>
      <c r="G435" s="46">
        <v>158.330939</v>
      </c>
      <c r="H435" s="47">
        <v>24.26</v>
      </c>
      <c r="I435" s="47">
        <v>2.7347255916048141E-3</v>
      </c>
      <c r="J435" s="46">
        <v>-3142265000</v>
      </c>
      <c r="K435" s="47">
        <v>-2.4553906179141478</v>
      </c>
      <c r="L435" s="47">
        <v>119.24067537918535</v>
      </c>
      <c r="M435" s="47">
        <v>47.19</v>
      </c>
      <c r="N435" s="48">
        <v>82.337361774977069</v>
      </c>
      <c r="O435" s="49">
        <v>1891.0973104901054</v>
      </c>
      <c r="P435" s="48">
        <v>63.03657701633685</v>
      </c>
    </row>
    <row r="436" spans="1:16">
      <c r="A436" s="45" t="s">
        <v>333</v>
      </c>
      <c r="B436" s="45" t="s">
        <v>375</v>
      </c>
      <c r="C436" s="46">
        <v>1724268443</v>
      </c>
      <c r="D436" s="46">
        <v>350000000</v>
      </c>
      <c r="E436" s="47">
        <v>91.520971000893937</v>
      </c>
      <c r="F436" s="47">
        <v>130.74424428699135</v>
      </c>
      <c r="G436" s="46">
        <v>199.57396499999999</v>
      </c>
      <c r="H436" s="47">
        <v>2.19</v>
      </c>
      <c r="I436" s="47">
        <v>-4.0673512731686845E-2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80.622899617258113</v>
      </c>
      <c r="F437" s="47">
        <v>230.02253813768363</v>
      </c>
      <c r="G437" s="46">
        <v>253.16424799999999</v>
      </c>
      <c r="H437" s="47">
        <v>1.96</v>
      </c>
      <c r="I437" s="47">
        <v>-1.164294716487646E-2</v>
      </c>
      <c r="J437" s="46">
        <v>-44318667</v>
      </c>
      <c r="K437" s="47">
        <v>-7.9086313674551629</v>
      </c>
      <c r="L437" s="47">
        <v>114.12268188302426</v>
      </c>
      <c r="M437" s="47">
        <v>72.22</v>
      </c>
      <c r="N437" s="48">
        <v>28.747426451344154</v>
      </c>
      <c r="O437" s="49">
        <v>309.20203457123961</v>
      </c>
      <c r="P437" s="48">
        <v>10.306734485707986</v>
      </c>
    </row>
    <row r="438" spans="1:16">
      <c r="A438" s="45" t="s">
        <v>55</v>
      </c>
      <c r="B438" s="45" t="s">
        <v>375</v>
      </c>
      <c r="C438" s="46">
        <v>3590822435</v>
      </c>
      <c r="D438" s="46">
        <v>372475397</v>
      </c>
      <c r="E438" s="47">
        <v>5.7176151710798031</v>
      </c>
      <c r="F438" s="47">
        <v>0.42639767598155121</v>
      </c>
      <c r="G438" s="46">
        <v>194.679441</v>
      </c>
      <c r="H438" s="47">
        <v>35.94</v>
      </c>
      <c r="I438" s="47">
        <v>-0.9981245858719987</v>
      </c>
      <c r="J438" s="46">
        <v>47613264</v>
      </c>
      <c r="K438" s="47">
        <v>281.62560525151144</v>
      </c>
      <c r="L438" s="47">
        <v>107.38964324132259</v>
      </c>
      <c r="M438" s="47">
        <v>52.26</v>
      </c>
      <c r="N438" s="48">
        <v>40.345835379165877</v>
      </c>
      <c r="O438" s="49">
        <v>832.38291864873713</v>
      </c>
      <c r="P438" s="48">
        <v>27.746097288291239</v>
      </c>
    </row>
    <row r="439" spans="1:16">
      <c r="A439" s="45" t="s">
        <v>196</v>
      </c>
      <c r="B439" s="45" t="s">
        <v>375</v>
      </c>
      <c r="C439" s="46">
        <v>58964771000</v>
      </c>
      <c r="D439" s="46">
        <v>500000000</v>
      </c>
      <c r="E439" s="47">
        <v>1.2730592808010726</v>
      </c>
      <c r="F439" s="47">
        <v>9.718009777107425E-3</v>
      </c>
      <c r="G439" s="46">
        <v>120.540333</v>
      </c>
      <c r="H439" s="47">
        <v>260.75</v>
      </c>
      <c r="I439" s="47">
        <v>-3.9426875664284466</v>
      </c>
      <c r="J439" s="46">
        <v>2988567000</v>
      </c>
      <c r="K439" s="47">
        <v>43.833716962008886</v>
      </c>
      <c r="L439" s="47">
        <v>80</v>
      </c>
      <c r="M439" s="47">
        <v>24.1</v>
      </c>
      <c r="N439" s="48">
        <v>70.637518395816798</v>
      </c>
      <c r="O439" s="49">
        <v>476.77174541795523</v>
      </c>
      <c r="P439" s="48">
        <v>15.892391513931841</v>
      </c>
    </row>
    <row r="440" spans="1:16">
      <c r="A440" s="45" t="s">
        <v>429</v>
      </c>
      <c r="B440" s="45" t="s">
        <v>375</v>
      </c>
      <c r="C440" s="46">
        <v>4917779893</v>
      </c>
      <c r="D440" s="46">
        <v>600000000</v>
      </c>
      <c r="E440" s="47">
        <v>40.41266177188507</v>
      </c>
      <c r="F440" s="47">
        <v>22.451478762158374</v>
      </c>
      <c r="G440" s="46">
        <v>321.37161300000002</v>
      </c>
      <c r="H440" s="47">
        <v>3.08</v>
      </c>
      <c r="I440" s="47">
        <v>-0.12366879435067801</v>
      </c>
      <c r="J440" s="46">
        <v>-340452455</v>
      </c>
      <c r="K440" s="47">
        <v>-5.28708186286981</v>
      </c>
      <c r="L440" s="47">
        <v>66.666666666666671</v>
      </c>
      <c r="M440" s="47">
        <v>53.56</v>
      </c>
      <c r="N440" s="48">
        <v>42.589553783921524</v>
      </c>
      <c r="O440" s="49">
        <v>232.82243163891121</v>
      </c>
      <c r="P440" s="48">
        <v>7.7607477212970402</v>
      </c>
    </row>
    <row r="441" spans="1:16">
      <c r="A441" s="45" t="s">
        <v>460</v>
      </c>
      <c r="B441" s="45" t="s">
        <v>375</v>
      </c>
      <c r="C441" s="46">
        <v>12170740000</v>
      </c>
      <c r="D441" s="46">
        <v>660000000</v>
      </c>
      <c r="E441" s="47">
        <v>2.1190793208526664</v>
      </c>
      <c r="F441" s="47">
        <v>3.8683448719471825E-2</v>
      </c>
      <c r="G441" s="46">
        <v>252.20048299999999</v>
      </c>
      <c r="H441" s="47">
        <v>74.849999999999994</v>
      </c>
      <c r="I441" s="47">
        <v>-0.62633882100382721</v>
      </c>
      <c r="J441" s="46">
        <v>414998000</v>
      </c>
      <c r="K441" s="47">
        <v>132.00063614764409</v>
      </c>
      <c r="L441" s="47">
        <v>60.606060606060609</v>
      </c>
      <c r="M441" s="47">
        <v>38.21</v>
      </c>
      <c r="N441" s="48">
        <v>43.206535630773466</v>
      </c>
      <c r="O441" s="49">
        <v>1298.5397412150999</v>
      </c>
      <c r="P441" s="48">
        <v>43.284658040503331</v>
      </c>
    </row>
    <row r="442" spans="1:16">
      <c r="A442" s="45" t="s">
        <v>267</v>
      </c>
      <c r="B442" s="45" t="s">
        <v>375</v>
      </c>
      <c r="C442" s="46">
        <v>73314458000</v>
      </c>
      <c r="D442" s="46">
        <v>675728000</v>
      </c>
      <c r="E442" s="47">
        <v>3.8382752299896357</v>
      </c>
      <c r="F442" s="47">
        <v>6.3113416279095128E-2</v>
      </c>
      <c r="G442" s="46">
        <v>116.81877299999999</v>
      </c>
      <c r="H442" s="47">
        <v>89.25</v>
      </c>
      <c r="I442" s="47">
        <v>-1.9692369191503047</v>
      </c>
      <c r="J442" s="46">
        <v>-2214344000</v>
      </c>
      <c r="K442" s="47">
        <v>-27.464350615803145</v>
      </c>
      <c r="L442" s="47">
        <v>59.19541590699216</v>
      </c>
      <c r="M442" s="47">
        <v>17.28</v>
      </c>
      <c r="N442" s="48">
        <v>86.052571819768943</v>
      </c>
      <c r="O442" s="49">
        <v>311.73247028924499</v>
      </c>
      <c r="P442" s="48">
        <v>10.391082342974833</v>
      </c>
    </row>
    <row r="443" spans="1:16">
      <c r="A443" s="45" t="s">
        <v>182</v>
      </c>
      <c r="B443" s="45" t="s">
        <v>375</v>
      </c>
      <c r="C443" s="46">
        <v>7154261414</v>
      </c>
      <c r="D443" s="46">
        <v>700000000</v>
      </c>
      <c r="E443" s="47">
        <v>21.409773647309091</v>
      </c>
      <c r="F443" s="47">
        <v>2.0390260616484848</v>
      </c>
      <c r="G443" s="46">
        <v>119.87214899999999</v>
      </c>
      <c r="H443" s="47">
        <v>15.59</v>
      </c>
      <c r="I443" s="47">
        <v>1.0935816079603811E-2</v>
      </c>
      <c r="J443" s="46">
        <v>-117347216</v>
      </c>
      <c r="K443" s="47">
        <v>-89.47804948350884</v>
      </c>
      <c r="L443" s="47">
        <v>57.142857142857146</v>
      </c>
      <c r="M443" s="47">
        <v>17.12</v>
      </c>
      <c r="N443" s="48">
        <v>36.411995556641145</v>
      </c>
      <c r="O443" s="49">
        <v>1651.3601282589088</v>
      </c>
      <c r="P443" s="48">
        <v>55.045337608630298</v>
      </c>
    </row>
    <row r="444" spans="1:16">
      <c r="A444" s="45" t="s">
        <v>503</v>
      </c>
      <c r="B444" s="45" t="s">
        <v>375</v>
      </c>
      <c r="C444" s="46">
        <v>1513644763</v>
      </c>
      <c r="D444" s="46">
        <v>800000000</v>
      </c>
      <c r="E444" s="47">
        <v>46.258732492226216</v>
      </c>
      <c r="F444" s="47">
        <v>19.274471871760923</v>
      </c>
      <c r="G444" s="46">
        <v>295.12339900000001</v>
      </c>
      <c r="H444" s="47">
        <v>2.93</v>
      </c>
      <c r="I444" s="47">
        <v>-4.1840896232648639E-2</v>
      </c>
      <c r="J444" s="46">
        <v>-44498491</v>
      </c>
      <c r="K444" s="47">
        <v>-53.934413191674295</v>
      </c>
      <c r="L444" s="47">
        <v>50</v>
      </c>
      <c r="M444" s="47">
        <v>36.89</v>
      </c>
      <c r="N444" s="48">
        <v>46.763872835832537</v>
      </c>
      <c r="O444" s="49">
        <v>555.63262904821408</v>
      </c>
      <c r="P444" s="48">
        <v>18.521087634940468</v>
      </c>
    </row>
    <row r="445" spans="1:16">
      <c r="A445" s="45" t="s">
        <v>192</v>
      </c>
      <c r="B445" s="45" t="s">
        <v>375</v>
      </c>
      <c r="C445" s="46">
        <v>7997260000</v>
      </c>
      <c r="D445" s="46">
        <v>900000000</v>
      </c>
      <c r="E445" s="47">
        <v>9.0704687894919704</v>
      </c>
      <c r="F445" s="47">
        <v>0.91620896863555257</v>
      </c>
      <c r="G445" s="46">
        <v>354.86250699999999</v>
      </c>
      <c r="H445" s="47">
        <v>12.43</v>
      </c>
      <c r="I445" s="47">
        <v>9.889861668544242E-2</v>
      </c>
      <c r="J445" s="46">
        <v>65458000</v>
      </c>
      <c r="K445" s="47">
        <v>151.24201778239481</v>
      </c>
      <c r="L445" s="47">
        <v>44.444444444444443</v>
      </c>
      <c r="M445" s="47">
        <v>39.42</v>
      </c>
      <c r="N445" s="48">
        <v>65.77616697572104</v>
      </c>
      <c r="O445" s="49">
        <v>2231.0473451447069</v>
      </c>
      <c r="P445" s="48">
        <v>74.368244838156897</v>
      </c>
    </row>
    <row r="446" spans="1:16">
      <c r="A446" s="45" t="s">
        <v>329</v>
      </c>
      <c r="B446" s="45" t="s">
        <v>375</v>
      </c>
      <c r="C446" s="46">
        <v>3219973000</v>
      </c>
      <c r="D446" s="46">
        <v>925000000</v>
      </c>
      <c r="E446" s="47">
        <v>27.763595207892411</v>
      </c>
      <c r="F446" s="47">
        <v>15.007348761022925</v>
      </c>
      <c r="G446" s="46">
        <v>648.99339299999997</v>
      </c>
      <c r="H446" s="47">
        <v>2.2200000000000002</v>
      </c>
      <c r="I446" s="47">
        <v>-0.11013116402745382</v>
      </c>
      <c r="J446" s="46">
        <v>-158895000</v>
      </c>
      <c r="K446" s="47">
        <v>-11.642908839170522</v>
      </c>
      <c r="L446" s="47">
        <v>43.243243243243242</v>
      </c>
      <c r="M446" s="47">
        <v>70.16</v>
      </c>
      <c r="N446" s="48">
        <v>43.148856298897599</v>
      </c>
      <c r="O446" s="49">
        <v>80.216264979694117</v>
      </c>
      <c r="P446" s="48">
        <v>2.6738754993231373</v>
      </c>
    </row>
    <row r="447" spans="1:16">
      <c r="A447" s="45" t="s">
        <v>447</v>
      </c>
      <c r="B447" s="45" t="s">
        <v>375</v>
      </c>
      <c r="C447" s="46">
        <v>38403565895</v>
      </c>
      <c r="D447" s="46">
        <v>998000000</v>
      </c>
      <c r="E447" s="47">
        <v>0.31505547501529901</v>
      </c>
      <c r="F447" s="47">
        <v>1.0021804721038871E-3</v>
      </c>
      <c r="G447" s="46">
        <v>426.09840800000001</v>
      </c>
      <c r="H447" s="47">
        <v>298</v>
      </c>
      <c r="I447" s="47">
        <v>2.5237858831151812</v>
      </c>
      <c r="J447" s="46">
        <v>1811756765</v>
      </c>
      <c r="K447" s="47">
        <v>173.51666960658486</v>
      </c>
      <c r="L447" s="47">
        <v>40.080160320641284</v>
      </c>
      <c r="M447" s="47">
        <v>42.69</v>
      </c>
      <c r="N447" s="48">
        <v>34.499222916579853</v>
      </c>
      <c r="O447" s="49">
        <v>1200.1133053646822</v>
      </c>
      <c r="P447" s="48">
        <v>40.003776845489405</v>
      </c>
    </row>
    <row r="448" spans="1:16">
      <c r="A448" s="45" t="s">
        <v>328</v>
      </c>
      <c r="B448" s="45" t="s">
        <v>375</v>
      </c>
      <c r="C448" s="46">
        <v>2224663158</v>
      </c>
      <c r="D448" s="46">
        <v>1076261904</v>
      </c>
      <c r="E448" s="47">
        <v>27.871190322239705</v>
      </c>
      <c r="F448" s="47">
        <v>25.896289944533525</v>
      </c>
      <c r="G448" s="46">
        <v>1027.688572</v>
      </c>
      <c r="H448" s="47">
        <v>1.48</v>
      </c>
      <c r="I448" s="47">
        <v>-8.7985351669384704E-2</v>
      </c>
      <c r="J448" s="46">
        <v>-96679510</v>
      </c>
      <c r="K448" s="47">
        <v>-11.132264778751981</v>
      </c>
      <c r="L448" s="47">
        <v>37.165674870900197</v>
      </c>
      <c r="M448" s="47">
        <v>90.1</v>
      </c>
      <c r="N448" s="48">
        <v>26.008766075929824</v>
      </c>
      <c r="O448" s="49">
        <v>401.01254720372538</v>
      </c>
      <c r="P448" s="48">
        <v>13.367084906790845</v>
      </c>
    </row>
    <row r="449" spans="1:16">
      <c r="A449" s="45" t="s">
        <v>514</v>
      </c>
      <c r="B449" s="45" t="s">
        <v>375</v>
      </c>
      <c r="C449" s="46">
        <v>3318993196</v>
      </c>
      <c r="D449" s="46">
        <v>1120000000</v>
      </c>
      <c r="E449" s="47">
        <v>27.508796763028879</v>
      </c>
      <c r="F449" s="47">
        <v>6.1403564203189465</v>
      </c>
      <c r="G449" s="46">
        <v>306.82462600000002</v>
      </c>
      <c r="H449" s="47">
        <v>4.74</v>
      </c>
      <c r="I449" s="47">
        <v>-0.21821239486953115</v>
      </c>
      <c r="J449" s="46">
        <v>-136181024</v>
      </c>
      <c r="K449" s="47">
        <v>-32.89738811187086</v>
      </c>
      <c r="L449" s="47">
        <v>35.714285714285715</v>
      </c>
      <c r="M449" s="47">
        <v>27.39</v>
      </c>
      <c r="N449" s="48">
        <v>39.733697962154444</v>
      </c>
      <c r="O449" s="49">
        <v>209.15112177127872</v>
      </c>
      <c r="P449" s="48">
        <v>6.971704059042624</v>
      </c>
    </row>
    <row r="450" spans="1:16">
      <c r="A450" s="45" t="s">
        <v>527</v>
      </c>
      <c r="B450" s="45" t="s">
        <v>375</v>
      </c>
      <c r="C450" s="46">
        <v>3004671884</v>
      </c>
      <c r="D450" s="46">
        <v>1600000000</v>
      </c>
      <c r="E450" s="47">
        <v>23.546032493524841</v>
      </c>
      <c r="F450" s="47">
        <v>14.716270308453026</v>
      </c>
      <c r="G450" s="46">
        <v>1359.1032560000001</v>
      </c>
      <c r="H450" s="47">
        <v>1.25</v>
      </c>
      <c r="I450" s="47">
        <v>-0.22247529886952067</v>
      </c>
      <c r="J450" s="46">
        <v>11183518</v>
      </c>
      <c r="K450" s="47">
        <v>143.06768228029856</v>
      </c>
      <c r="L450" s="47">
        <v>25</v>
      </c>
      <c r="M450" s="47">
        <v>84.94</v>
      </c>
      <c r="N450" s="48">
        <v>67.212998324053274</v>
      </c>
      <c r="O450" s="49">
        <v>229.8630539773703</v>
      </c>
      <c r="P450" s="48">
        <v>7.6621017992456766</v>
      </c>
    </row>
    <row r="451" spans="1:16">
      <c r="A451" s="45" t="s">
        <v>268</v>
      </c>
      <c r="B451" s="45" t="s">
        <v>375</v>
      </c>
      <c r="C451" s="46">
        <v>39031208000</v>
      </c>
      <c r="D451" s="46">
        <v>1600000000</v>
      </c>
      <c r="E451" s="47">
        <v>19.85166833420681</v>
      </c>
      <c r="F451" s="47">
        <v>2.4814585417758512</v>
      </c>
      <c r="G451" s="46">
        <v>362.48923500000001</v>
      </c>
      <c r="H451" s="47">
        <v>5.56</v>
      </c>
      <c r="I451" s="47">
        <v>-0.11798650560648748</v>
      </c>
      <c r="J451" s="46">
        <v>-1361636000</v>
      </c>
      <c r="K451" s="47">
        <v>-5.8752853185432814</v>
      </c>
      <c r="L451" s="47">
        <v>25</v>
      </c>
      <c r="M451" s="47">
        <v>22.65</v>
      </c>
      <c r="N451" s="48">
        <v>58.527817293605082</v>
      </c>
      <c r="O451" s="49">
        <v>1112.1322815997628</v>
      </c>
      <c r="P451" s="48">
        <v>37.071076053325427</v>
      </c>
    </row>
    <row r="452" spans="1:16">
      <c r="A452" s="45" t="s">
        <v>57</v>
      </c>
      <c r="B452" s="45" t="s">
        <v>375</v>
      </c>
      <c r="C452" s="46">
        <v>9936147750</v>
      </c>
      <c r="D452" s="46">
        <v>2153250000</v>
      </c>
      <c r="E452" s="47">
        <v>12.453296744657086</v>
      </c>
      <c r="F452" s="47">
        <v>2.8917442806587914</v>
      </c>
      <c r="G452" s="46">
        <v>1717.7861740000001</v>
      </c>
      <c r="H452" s="47">
        <v>1.87</v>
      </c>
      <c r="I452" s="47">
        <v>-9.5786818406208951E-2</v>
      </c>
      <c r="J452" s="46">
        <v>480331723</v>
      </c>
      <c r="K452" s="47">
        <v>8.9656789126959247</v>
      </c>
      <c r="L452" s="47">
        <v>18.57657030070823</v>
      </c>
      <c r="M452" s="47">
        <v>79.77</v>
      </c>
      <c r="N452" s="48">
        <v>34.170746035762861</v>
      </c>
      <c r="O452" s="49">
        <v>483.79654147510246</v>
      </c>
      <c r="P452" s="48">
        <v>16.126551382503415</v>
      </c>
    </row>
    <row r="453" spans="1:16">
      <c r="A453" s="45" t="s">
        <v>191</v>
      </c>
      <c r="B453" s="45" t="s">
        <v>375</v>
      </c>
      <c r="C453" s="46">
        <v>164435643000</v>
      </c>
      <c r="D453" s="46">
        <v>3509100000</v>
      </c>
      <c r="E453" s="47">
        <v>0.85274418160154575</v>
      </c>
      <c r="F453" s="47">
        <v>3.1974917155303943E-3</v>
      </c>
      <c r="G453" s="46">
        <v>620.28678500000001</v>
      </c>
      <c r="H453" s="47">
        <v>75.650000000000006</v>
      </c>
      <c r="I453" s="47">
        <v>-1.0466759979644991</v>
      </c>
      <c r="J453" s="46">
        <v>5498818000</v>
      </c>
      <c r="K453" s="47">
        <v>48.499804867155085</v>
      </c>
      <c r="L453" s="47">
        <v>11.398934199652333</v>
      </c>
      <c r="M453" s="47">
        <v>17.670000000000002</v>
      </c>
      <c r="N453" s="48">
        <v>64.142292396100544</v>
      </c>
      <c r="O453" s="49">
        <v>420.35565125657064</v>
      </c>
      <c r="P453" s="48">
        <v>14.011855041885688</v>
      </c>
    </row>
    <row r="454" spans="1:16">
      <c r="A454" s="90" t="s">
        <v>423</v>
      </c>
      <c r="B454" s="90" t="s">
        <v>390</v>
      </c>
      <c r="C454" s="91">
        <v>471013063</v>
      </c>
      <c r="D454" s="91">
        <v>6224400</v>
      </c>
      <c r="E454" s="92">
        <v>95.879767127927281</v>
      </c>
      <c r="F454" s="92">
        <v>43.027533347732998</v>
      </c>
      <c r="G454" s="91">
        <v>1.5986990000000001</v>
      </c>
      <c r="H454" s="92">
        <v>261</v>
      </c>
      <c r="I454" s="92">
        <v>-12.029522776658496</v>
      </c>
      <c r="J454" s="91">
        <v>15019123</v>
      </c>
      <c r="K454" s="92">
        <v>148.36653245332633</v>
      </c>
      <c r="L454" s="92">
        <v>6426.3222157958999</v>
      </c>
      <c r="M454" s="92">
        <v>25.68</v>
      </c>
      <c r="N454" s="93">
        <v>24.534759882572583</v>
      </c>
      <c r="O454" s="94">
        <v>310.16365944992145</v>
      </c>
      <c r="P454" s="93">
        <v>10.338788648330715</v>
      </c>
    </row>
    <row r="455" spans="1:16">
      <c r="A455" s="90" t="s">
        <v>427</v>
      </c>
      <c r="B455" s="90" t="s">
        <v>390</v>
      </c>
      <c r="C455" s="91">
        <v>604420825</v>
      </c>
      <c r="D455" s="91">
        <v>16800000</v>
      </c>
      <c r="E455" s="92">
        <v>158.75968803213269</v>
      </c>
      <c r="F455" s="92">
        <v>170.26993568439798</v>
      </c>
      <c r="G455" s="91">
        <v>5.7719040000000001</v>
      </c>
      <c r="H455" s="92">
        <v>43.66</v>
      </c>
      <c r="I455" s="92">
        <v>-1.5329269560391694</v>
      </c>
      <c r="J455" s="91">
        <v>4772795</v>
      </c>
      <c r="K455" s="92">
        <v>195.35722778791043</v>
      </c>
      <c r="L455" s="92">
        <v>2380.9523809523807</v>
      </c>
      <c r="M455" s="92">
        <v>34.35</v>
      </c>
      <c r="N455" s="93">
        <v>52.723015007891988</v>
      </c>
      <c r="O455" s="94">
        <v>187.50941485770761</v>
      </c>
      <c r="P455" s="93">
        <v>6.2503138285902535</v>
      </c>
    </row>
    <row r="456" spans="1:16">
      <c r="A456" s="90" t="s">
        <v>416</v>
      </c>
      <c r="B456" s="90" t="s">
        <v>390</v>
      </c>
      <c r="C456" s="91">
        <v>6909611026</v>
      </c>
      <c r="D456" s="91">
        <v>27200000</v>
      </c>
      <c r="E456" s="92">
        <v>72.586799585291288</v>
      </c>
      <c r="F456" s="92">
        <v>13.762931086614403</v>
      </c>
      <c r="G456" s="91">
        <v>3.6238980000000001</v>
      </c>
      <c r="H456" s="92">
        <v>152.1</v>
      </c>
      <c r="I456" s="92">
        <v>-4.4407954259856979</v>
      </c>
      <c r="J456" s="91">
        <v>-21429790</v>
      </c>
      <c r="K456" s="92">
        <v>-246.10973789290514</v>
      </c>
      <c r="L456" s="92">
        <v>1470.5882352941176</v>
      </c>
      <c r="M456" s="92">
        <v>13.32</v>
      </c>
      <c r="N456" s="93">
        <v>36.326065491562922</v>
      </c>
      <c r="O456" s="94">
        <v>103.16615819040319</v>
      </c>
      <c r="P456" s="93">
        <v>3.4388719396801064</v>
      </c>
    </row>
    <row r="457" spans="1:16">
      <c r="A457" s="90" t="s">
        <v>389</v>
      </c>
      <c r="B457" s="90" t="s">
        <v>390</v>
      </c>
      <c r="C457" s="91">
        <v>1471327206</v>
      </c>
      <c r="D457" s="91">
        <v>350000000</v>
      </c>
      <c r="E457" s="92">
        <v>31.680163406282851</v>
      </c>
      <c r="F457" s="92">
        <v>12.93067894133994</v>
      </c>
      <c r="G457" s="91">
        <v>172.747309</v>
      </c>
      <c r="H457" s="92">
        <v>7.31</v>
      </c>
      <c r="I457" s="92">
        <v>-0.24006012583248101</v>
      </c>
      <c r="J457" s="91">
        <v>171355700</v>
      </c>
      <c r="K457" s="92">
        <v>14.29774439951516</v>
      </c>
      <c r="L457" s="92">
        <v>114.28571428571429</v>
      </c>
      <c r="M457" s="92">
        <v>49.35</v>
      </c>
      <c r="N457" s="93">
        <v>88.73511689090617</v>
      </c>
      <c r="O457" s="94">
        <v>836.02664911505553</v>
      </c>
      <c r="P457" s="93">
        <v>27.86755497050185</v>
      </c>
    </row>
    <row r="458" spans="1:16">
      <c r="A458" s="90" t="s">
        <v>408</v>
      </c>
      <c r="B458" s="90" t="s">
        <v>390</v>
      </c>
      <c r="C458" s="91">
        <v>3803390886</v>
      </c>
      <c r="D458" s="91">
        <v>431419816</v>
      </c>
      <c r="E458" s="92">
        <v>23.707147623998555</v>
      </c>
      <c r="F458" s="92">
        <v>3.663430490792686</v>
      </c>
      <c r="G458" s="91">
        <v>107.825118</v>
      </c>
      <c r="H458" s="92">
        <v>15.65</v>
      </c>
      <c r="I458" s="92">
        <v>0.43900527799088179</v>
      </c>
      <c r="J458" s="91">
        <v>30120129</v>
      </c>
      <c r="K458" s="92">
        <v>214.84958580356678</v>
      </c>
      <c r="L458" s="92">
        <v>92.717113392862785</v>
      </c>
      <c r="M458" s="92">
        <v>24.99</v>
      </c>
      <c r="N458" s="93">
        <v>36.937959851473011</v>
      </c>
      <c r="O458" s="94">
        <v>2289.9385945526992</v>
      </c>
      <c r="P458" s="93">
        <v>76.331286485089976</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312.64584875203042</v>
      </c>
      <c r="P459" s="93">
        <v>10.421528291734347</v>
      </c>
    </row>
    <row r="460" spans="1:16">
      <c r="A460" s="90" t="s">
        <v>410</v>
      </c>
      <c r="B460" s="90" t="s">
        <v>609</v>
      </c>
      <c r="C460" s="91">
        <v>849237071</v>
      </c>
      <c r="D460" s="91">
        <v>4244586</v>
      </c>
      <c r="E460" s="92">
        <v>33.325799055511936</v>
      </c>
      <c r="F460" s="92">
        <v>2.7792442604093237</v>
      </c>
      <c r="G460" s="91">
        <v>5.2214700000000004E-4</v>
      </c>
      <c r="H460" s="92">
        <v>2299</v>
      </c>
      <c r="I460" s="92">
        <v>-71.351166492300763</v>
      </c>
      <c r="J460" s="91">
        <v>84300833</v>
      </c>
      <c r="K460" s="92">
        <v>142.2400799882962</v>
      </c>
      <c r="L460" s="92">
        <v>9423.7694795204989</v>
      </c>
      <c r="M460" s="92">
        <v>12.3</v>
      </c>
      <c r="N460" s="93">
        <v>53.472121406965769</v>
      </c>
      <c r="O460" s="94">
        <v>457.91410221610136</v>
      </c>
      <c r="P460" s="93">
        <v>15.263803407203378</v>
      </c>
    </row>
    <row r="461" spans="1:16">
      <c r="A461" s="90" t="s">
        <v>46</v>
      </c>
      <c r="B461" s="90" t="s">
        <v>609</v>
      </c>
      <c r="C461" s="91">
        <v>5369083553</v>
      </c>
      <c r="D461" s="91">
        <v>8640048</v>
      </c>
      <c r="E461" s="92">
        <v>24.28491798343401</v>
      </c>
      <c r="F461" s="92">
        <v>2.7746680957703238</v>
      </c>
      <c r="G461" s="91">
        <v>1.6379030000000001</v>
      </c>
      <c r="H461" s="92">
        <v>1006</v>
      </c>
      <c r="I461" s="92">
        <v>-8.0446738607465704</v>
      </c>
      <c r="J461" s="91">
        <v>-26123952</v>
      </c>
      <c r="K461" s="92">
        <v>-335.03233446455573</v>
      </c>
      <c r="L461" s="92">
        <v>4629.6039096079094</v>
      </c>
      <c r="M461" s="92">
        <v>18.95</v>
      </c>
      <c r="N461" s="93">
        <v>12.391752669405619</v>
      </c>
      <c r="O461" s="94">
        <v>486.00198477784824</v>
      </c>
      <c r="P461" s="93">
        <v>16.200066159261606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400.1142446627494</v>
      </c>
      <c r="P462" s="93">
        <v>13.337141488758313</v>
      </c>
    </row>
    <row r="463" spans="1:16">
      <c r="A463" s="90" t="s">
        <v>309</v>
      </c>
      <c r="B463" s="90" t="s">
        <v>609</v>
      </c>
      <c r="C463" s="91">
        <v>5221598542</v>
      </c>
      <c r="D463" s="91">
        <v>25000000</v>
      </c>
      <c r="E463" s="92">
        <v>48.569182246749662</v>
      </c>
      <c r="F463" s="92">
        <v>4.3076880041463115</v>
      </c>
      <c r="G463" s="91">
        <v>1.8682810000000001</v>
      </c>
      <c r="H463" s="92">
        <v>441</v>
      </c>
      <c r="I463" s="92">
        <v>-13.233437898350816</v>
      </c>
      <c r="J463" s="91">
        <v>-47172595</v>
      </c>
      <c r="K463" s="92">
        <v>-239.01589471598922</v>
      </c>
      <c r="L463" s="92">
        <v>1600</v>
      </c>
      <c r="M463" s="92">
        <v>7.47</v>
      </c>
      <c r="N463" s="93">
        <v>22.602353734050737</v>
      </c>
      <c r="O463" s="94">
        <v>146.59762886519636</v>
      </c>
      <c r="P463" s="93">
        <v>4.8865876288398784</v>
      </c>
    </row>
    <row r="464" spans="1:16">
      <c r="A464" s="90" t="s">
        <v>312</v>
      </c>
      <c r="B464" s="90" t="s">
        <v>609</v>
      </c>
      <c r="C464" s="91">
        <v>470862105</v>
      </c>
      <c r="D464" s="91">
        <v>25382175</v>
      </c>
      <c r="E464" s="92">
        <v>82.562655779245148</v>
      </c>
      <c r="F464" s="92">
        <v>147.85368038655824</v>
      </c>
      <c r="G464" s="91">
        <v>22.044357999999999</v>
      </c>
      <c r="H464" s="92">
        <v>21.98</v>
      </c>
      <c r="I464" s="92">
        <v>-0.26347311638424742</v>
      </c>
      <c r="J464" s="91">
        <v>-15730860</v>
      </c>
      <c r="K464" s="92">
        <v>-35.49760470819777</v>
      </c>
      <c r="L464" s="92">
        <v>1575.909077925749</v>
      </c>
      <c r="M464" s="92">
        <v>86.84</v>
      </c>
      <c r="N464" s="93">
        <v>31.79525572521305</v>
      </c>
      <c r="O464" s="94">
        <v>608.94470644050159</v>
      </c>
      <c r="P464" s="93">
        <v>20.298156881350053</v>
      </c>
    </row>
    <row r="465" spans="1:16">
      <c r="A465" s="90" t="s">
        <v>310</v>
      </c>
      <c r="B465" s="90" t="s">
        <v>609</v>
      </c>
      <c r="C465" s="91">
        <v>1308185749</v>
      </c>
      <c r="D465" s="91">
        <v>45000000</v>
      </c>
      <c r="E465" s="92">
        <v>108.26978708854639</v>
      </c>
      <c r="F465" s="92">
        <v>200.49960571953036</v>
      </c>
      <c r="G465" s="91">
        <v>30.943805000000001</v>
      </c>
      <c r="H465" s="92">
        <v>11.94</v>
      </c>
      <c r="I465" s="92">
        <v>-0.64244169691486874</v>
      </c>
      <c r="J465" s="91">
        <v>4012898</v>
      </c>
      <c r="K465" s="92">
        <v>134.56609163751483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27.381431556004614</v>
      </c>
      <c r="F466" s="92">
        <v>13.038776931430769</v>
      </c>
      <c r="G466" s="91">
        <v>195.306963</v>
      </c>
      <c r="H466" s="92">
        <v>7.48</v>
      </c>
      <c r="I466" s="92">
        <v>-0.14539063240526939</v>
      </c>
      <c r="J466" s="91">
        <v>-135829425</v>
      </c>
      <c r="K466" s="92">
        <v>-15.460567546391365</v>
      </c>
      <c r="L466" s="92">
        <v>133.33333333333334</v>
      </c>
      <c r="M466" s="92">
        <v>65.099999999999994</v>
      </c>
      <c r="N466" s="93">
        <v>21.105068641847289</v>
      </c>
      <c r="O466" s="94">
        <v>593.50811694411436</v>
      </c>
      <c r="P466" s="93">
        <v>19.783603898137144</v>
      </c>
    </row>
    <row r="467" spans="1:16">
      <c r="A467" s="90" t="s">
        <v>164</v>
      </c>
      <c r="B467" s="90" t="s">
        <v>609</v>
      </c>
      <c r="C467" s="91">
        <v>19043468866</v>
      </c>
      <c r="D467" s="91">
        <v>336600000</v>
      </c>
      <c r="E467" s="92">
        <v>28.430612883043374</v>
      </c>
      <c r="F467" s="92">
        <v>5.6309393707750788</v>
      </c>
      <c r="G467" s="91">
        <v>90.484284000000002</v>
      </c>
      <c r="H467" s="92">
        <v>15.55</v>
      </c>
      <c r="I467" s="92">
        <v>-0.25275314202407984</v>
      </c>
      <c r="J467" s="91">
        <v>27939397</v>
      </c>
      <c r="K467" s="92">
        <v>180.71256154884088</v>
      </c>
      <c r="L467" s="92">
        <v>118.83541295306001</v>
      </c>
      <c r="M467" s="92">
        <v>26.88</v>
      </c>
      <c r="N467" s="93">
        <v>0.1546630731356351</v>
      </c>
      <c r="O467" s="94">
        <v>153.34549406339841</v>
      </c>
      <c r="P467" s="93">
        <v>5.1115164687799473</v>
      </c>
    </row>
    <row r="468" spans="1:16">
      <c r="A468" s="90" t="s">
        <v>767</v>
      </c>
      <c r="B468" s="90" t="s">
        <v>609</v>
      </c>
      <c r="C468" s="91">
        <v>5485118988</v>
      </c>
      <c r="D468" s="91">
        <v>802845890</v>
      </c>
      <c r="E468" s="92">
        <v>10.640214614916093</v>
      </c>
      <c r="F468" s="92">
        <v>1.0194709314651134</v>
      </c>
      <c r="G468" s="91">
        <v>279.77893499999999</v>
      </c>
      <c r="H468" s="92">
        <v>13.44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19.841712736643426</v>
      </c>
      <c r="F469" s="92">
        <v>6.6139042455478085</v>
      </c>
      <c r="G469" s="91">
        <v>924.882115</v>
      </c>
      <c r="H469" s="92">
        <v>2.1800000000000002</v>
      </c>
      <c r="I469" s="92">
        <v>0.10282986582358267</v>
      </c>
      <c r="J469" s="91">
        <v>-92415212</v>
      </c>
      <c r="K469" s="92">
        <v>-32.462188151448487</v>
      </c>
      <c r="L469" s="92">
        <v>26.666666666666668</v>
      </c>
      <c r="M469" s="92">
        <v>61.65</v>
      </c>
      <c r="N469" s="93">
        <v>39.653387092963925</v>
      </c>
      <c r="O469" s="94">
        <v>2270.988356556516</v>
      </c>
      <c r="P469" s="93">
        <v>75.699611885217195</v>
      </c>
    </row>
    <row r="470" spans="1:16">
      <c r="A470" s="80" t="s">
        <v>386</v>
      </c>
      <c r="B470" s="80" t="s">
        <v>352</v>
      </c>
      <c r="C470" s="81">
        <v>181056017</v>
      </c>
      <c r="D470" s="81">
        <v>4900000</v>
      </c>
      <c r="E470" s="82">
        <v>120.5824477090146</v>
      </c>
      <c r="F470" s="82">
        <v>337.10496983230252</v>
      </c>
      <c r="G470" s="81">
        <v>4.7495229999999999</v>
      </c>
      <c r="H470" s="82">
        <v>69.849999999999994</v>
      </c>
      <c r="I470" s="82">
        <v>-0.66366839634744679</v>
      </c>
      <c r="J470" s="81">
        <v>5473469</v>
      </c>
      <c r="K470" s="82">
        <v>65.351607910814877</v>
      </c>
      <c r="L470" s="82">
        <v>8163.2653061224491</v>
      </c>
      <c r="M470" s="82">
        <v>96.92</v>
      </c>
      <c r="N470" s="83">
        <v>34.051998422297949</v>
      </c>
      <c r="O470" s="84">
        <v>347.2770951923365</v>
      </c>
      <c r="P470" s="83">
        <v>11.575903173077883</v>
      </c>
    </row>
    <row r="471" spans="1:16">
      <c r="A471" s="80" t="s">
        <v>59</v>
      </c>
      <c r="B471" s="80" t="s">
        <v>352</v>
      </c>
      <c r="C471" s="81">
        <v>3075358782</v>
      </c>
      <c r="D471" s="81">
        <v>75350000</v>
      </c>
      <c r="E471" s="82">
        <v>54.392561311824927</v>
      </c>
      <c r="F471" s="82">
        <v>37.992918179600409</v>
      </c>
      <c r="G471" s="81">
        <v>38.051651</v>
      </c>
      <c r="H471" s="82">
        <v>19.329999999999998</v>
      </c>
      <c r="I471" s="82">
        <v>-0.10653462538900271</v>
      </c>
      <c r="J471" s="81">
        <v>26168114</v>
      </c>
      <c r="K471" s="82">
        <v>54.709712744296361</v>
      </c>
      <c r="L471" s="82">
        <v>530.85600530856004</v>
      </c>
      <c r="M471" s="82">
        <v>50.49</v>
      </c>
      <c r="N471" s="83">
        <v>12.347946587833629</v>
      </c>
      <c r="O471" s="84">
        <v>346.38153254243815</v>
      </c>
      <c r="P471" s="83">
        <v>11.546051084747939</v>
      </c>
    </row>
    <row r="472" spans="1:16">
      <c r="A472" s="80" t="s">
        <v>183</v>
      </c>
      <c r="B472" s="80" t="s">
        <v>352</v>
      </c>
      <c r="C472" s="81">
        <v>130759168</v>
      </c>
      <c r="D472" s="81">
        <v>80476074</v>
      </c>
      <c r="E472" s="82">
        <v>64.145643370904679</v>
      </c>
      <c r="F472" s="82">
        <v>33.211549813604996</v>
      </c>
      <c r="G472" s="81">
        <v>26.361856</v>
      </c>
      <c r="H472" s="82">
        <v>23.66</v>
      </c>
      <c r="I472" s="82">
        <v>-0.13254616515078155</v>
      </c>
      <c r="J472" s="81">
        <v>-200662823</v>
      </c>
      <c r="K472" s="82">
        <v>-9.6252297616684075</v>
      </c>
      <c r="L472" s="82">
        <v>497.04213950596051</v>
      </c>
      <c r="M472" s="82">
        <v>32.75</v>
      </c>
      <c r="N472" s="83">
        <v>99.461073524745089</v>
      </c>
      <c r="O472" s="84">
        <v>500.8024126081317</v>
      </c>
      <c r="P472" s="83">
        <v>16.693413753604389</v>
      </c>
    </row>
    <row r="473" spans="1:16">
      <c r="A473" s="80" t="s">
        <v>147</v>
      </c>
      <c r="B473" s="80" t="s">
        <v>352</v>
      </c>
      <c r="C473" s="81">
        <v>-2968515000</v>
      </c>
      <c r="D473" s="81">
        <v>127774000</v>
      </c>
      <c r="E473" s="82">
        <v>9.6262902201373066</v>
      </c>
      <c r="F473" s="82">
        <v>0.22624147666075078</v>
      </c>
      <c r="G473" s="81">
        <v>13.658674</v>
      </c>
      <c r="H473" s="82">
        <v>304.5</v>
      </c>
      <c r="I473" s="82">
        <v>26.839433049062336</v>
      </c>
      <c r="J473" s="81">
        <v>-1749407000</v>
      </c>
      <c r="K473" s="82">
        <v>-24.321808475672043</v>
      </c>
      <c r="L473" s="82">
        <v>313.0527337329973</v>
      </c>
      <c r="M473" s="82">
        <v>10.68</v>
      </c>
      <c r="N473" s="83">
        <v>107.83428805511595</v>
      </c>
      <c r="O473" s="84">
        <v>2974.041182936171</v>
      </c>
      <c r="P473" s="83">
        <v>99.134706097872368</v>
      </c>
    </row>
    <row r="474" spans="1:16">
      <c r="A474" s="80" t="s">
        <v>479</v>
      </c>
      <c r="B474" s="80" t="s">
        <v>352</v>
      </c>
      <c r="C474" s="81">
        <v>5083033115</v>
      </c>
      <c r="D474" s="81">
        <v>160000000</v>
      </c>
      <c r="E474" s="82">
        <v>12.354620096667489</v>
      </c>
      <c r="F474" s="82">
        <v>0.94166311712404638</v>
      </c>
      <c r="G474" s="81">
        <v>40.501919000000001</v>
      </c>
      <c r="H474" s="82">
        <v>79.95</v>
      </c>
      <c r="I474" s="82">
        <v>1.6692367427992849E-3</v>
      </c>
      <c r="J474" s="81">
        <v>70568097</v>
      </c>
      <c r="K474" s="82">
        <v>185.91970816500833</v>
      </c>
      <c r="L474" s="82">
        <v>250</v>
      </c>
      <c r="M474" s="82">
        <v>25.31</v>
      </c>
      <c r="N474" s="83">
        <v>69.290963055675064</v>
      </c>
      <c r="O474" s="84">
        <v>1505.9035596712906</v>
      </c>
      <c r="P474" s="83">
        <v>50.196785322376357</v>
      </c>
    </row>
    <row r="475" spans="1:16">
      <c r="A475" s="80" t="s">
        <v>146</v>
      </c>
      <c r="B475" s="80" t="s">
        <v>352</v>
      </c>
      <c r="C475" s="81">
        <v>10649561720</v>
      </c>
      <c r="D475" s="81">
        <v>160000000</v>
      </c>
      <c r="E475" s="82">
        <v>28.827997751416174</v>
      </c>
      <c r="F475" s="82">
        <v>2.7299240294901681</v>
      </c>
      <c r="G475" s="81">
        <v>21.20458</v>
      </c>
      <c r="H475" s="82">
        <v>65.45</v>
      </c>
      <c r="I475" s="82">
        <v>-0.86784027975407696</v>
      </c>
      <c r="J475" s="81">
        <v>-91204945</v>
      </c>
      <c r="K475" s="82">
        <v>-115.78319574667799</v>
      </c>
      <c r="L475" s="82">
        <v>250</v>
      </c>
      <c r="M475" s="82">
        <v>13.25</v>
      </c>
      <c r="N475" s="83">
        <v>37.415970663860598</v>
      </c>
      <c r="O475" s="84">
        <v>417.02922709147049</v>
      </c>
      <c r="P475" s="83">
        <v>13.90097423638235</v>
      </c>
    </row>
    <row r="476" spans="1:16">
      <c r="A476" s="80" t="s">
        <v>270</v>
      </c>
      <c r="B476" s="80" t="s">
        <v>352</v>
      </c>
      <c r="C476" s="81">
        <v>88342093000</v>
      </c>
      <c r="D476" s="81">
        <v>181054000</v>
      </c>
      <c r="E476" s="82">
        <v>0.84447568814718132</v>
      </c>
      <c r="F476" s="82">
        <v>8.8673384058473373E-3</v>
      </c>
      <c r="G476" s="81">
        <v>91.899596000000003</v>
      </c>
      <c r="H476" s="82">
        <v>515.5</v>
      </c>
      <c r="I476" s="82">
        <v>-24.973502594597903</v>
      </c>
      <c r="J476" s="81">
        <v>1610250000</v>
      </c>
      <c r="K476" s="82">
        <v>59.142620090048126</v>
      </c>
      <c r="L476" s="82">
        <v>220.92856274923503</v>
      </c>
      <c r="M476" s="82">
        <v>50.75</v>
      </c>
      <c r="N476" s="83">
        <v>61.162598530587559</v>
      </c>
      <c r="O476" s="84">
        <v>811.12447022892115</v>
      </c>
      <c r="P476" s="83">
        <v>27.03748234096404</v>
      </c>
    </row>
    <row r="477" spans="1:16">
      <c r="A477" s="80" t="s">
        <v>271</v>
      </c>
      <c r="B477" s="80" t="s">
        <v>352</v>
      </c>
      <c r="C477" s="81">
        <v>324275000</v>
      </c>
      <c r="D477" s="81">
        <v>201000000</v>
      </c>
      <c r="E477" s="82">
        <v>23.880612298517246</v>
      </c>
      <c r="F477" s="82">
        <v>7.4255635256583474</v>
      </c>
      <c r="G477" s="81">
        <v>100.424344</v>
      </c>
      <c r="H477" s="82">
        <v>16.68</v>
      </c>
      <c r="I477" s="82">
        <v>-8.1767012035705022E-2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47.143010963767196</v>
      </c>
      <c r="F478" s="82">
        <v>15.109939411463845</v>
      </c>
      <c r="G478" s="81">
        <v>64.982984999999999</v>
      </c>
      <c r="H478" s="82">
        <v>13.06</v>
      </c>
      <c r="I478" s="82">
        <v>-0.37349036607673902</v>
      </c>
      <c r="J478" s="81">
        <v>176132643</v>
      </c>
      <c r="K478" s="82">
        <v>17.713922569140124</v>
      </c>
      <c r="L478" s="82">
        <v>166.66666666666666</v>
      </c>
      <c r="M478" s="82">
        <v>27.07</v>
      </c>
      <c r="N478" s="83">
        <v>51.931056841488555</v>
      </c>
      <c r="O478" s="84">
        <v>450.06434322109544</v>
      </c>
      <c r="P478" s="83">
        <v>15.002144774036514</v>
      </c>
    </row>
    <row r="479" spans="1:16">
      <c r="A479" s="80" t="s">
        <v>637</v>
      </c>
      <c r="B479" s="80" t="s">
        <v>352</v>
      </c>
      <c r="C479" s="81">
        <v>5401140707</v>
      </c>
      <c r="D479" s="81">
        <v>273000000</v>
      </c>
      <c r="E479" s="82">
        <v>27.344561759632828</v>
      </c>
      <c r="F479" s="82">
        <v>3.8524319187986515</v>
      </c>
      <c r="G479" s="81">
        <v>57.282293000000003</v>
      </c>
      <c r="H479" s="82">
        <v>25.54</v>
      </c>
      <c r="I479" s="82">
        <v>-1.0889135079370114</v>
      </c>
      <c r="J479" s="81">
        <v>66358096</v>
      </c>
      <c r="K479" s="82">
        <v>106.96509435713767</v>
      </c>
      <c r="L479" s="82">
        <v>146.52014652014651</v>
      </c>
      <c r="M479" s="82">
        <v>20.98</v>
      </c>
      <c r="N479" s="83">
        <v>48.971468798409411</v>
      </c>
      <c r="O479" s="84">
        <v>430.80277231450884</v>
      </c>
      <c r="P479" s="83">
        <v>14.360092410483627</v>
      </c>
    </row>
    <row r="480" spans="1:16">
      <c r="A480" s="80" t="s">
        <v>334</v>
      </c>
      <c r="B480" s="80" t="s">
        <v>352</v>
      </c>
      <c r="C480" s="81">
        <v>4344913335</v>
      </c>
      <c r="D480" s="81">
        <v>300000000</v>
      </c>
      <c r="E480" s="82">
        <v>3.3765959691885619</v>
      </c>
      <c r="F480" s="82">
        <v>0.2558027249385274</v>
      </c>
      <c r="G480" s="81">
        <v>263.25921499999998</v>
      </c>
      <c r="H480" s="82">
        <v>45</v>
      </c>
      <c r="I480" s="82">
        <v>-0.35815649040164033</v>
      </c>
      <c r="J480" s="81">
        <v>117445317</v>
      </c>
      <c r="K480" s="82">
        <v>112.39273167443534</v>
      </c>
      <c r="L480" s="82">
        <v>133.33333333333334</v>
      </c>
      <c r="M480" s="82">
        <v>87.75</v>
      </c>
      <c r="N480" s="83">
        <v>21.150241298793865</v>
      </c>
      <c r="O480" s="84">
        <v>1233.387692991962</v>
      </c>
      <c r="P480" s="83">
        <v>41.112923099732065</v>
      </c>
    </row>
    <row r="481" spans="1:16">
      <c r="A481" s="80" t="s">
        <v>288</v>
      </c>
      <c r="B481" s="80" t="s">
        <v>352</v>
      </c>
      <c r="C481" s="81">
        <v>1494939583</v>
      </c>
      <c r="D481" s="81">
        <v>560000000</v>
      </c>
      <c r="E481" s="82">
        <v>15.668324876825032</v>
      </c>
      <c r="F481" s="82">
        <v>4.6631919276264977</v>
      </c>
      <c r="G481" s="81">
        <v>363.678921</v>
      </c>
      <c r="H481" s="82">
        <v>7.02</v>
      </c>
      <c r="I481" s="82">
        <v>-4.6910788410333915E-2</v>
      </c>
      <c r="J481" s="81">
        <v>-302905028</v>
      </c>
      <c r="K481" s="82">
        <v>-11.092585759256528</v>
      </c>
      <c r="L481" s="82">
        <v>71.428571428571431</v>
      </c>
      <c r="M481" s="82">
        <v>64.94</v>
      </c>
      <c r="N481" s="83">
        <v>66.291393562536285</v>
      </c>
      <c r="O481" s="84">
        <v>1123.2453040833279</v>
      </c>
      <c r="P481" s="83">
        <v>37.441510136110928</v>
      </c>
    </row>
    <row r="482" spans="1:16">
      <c r="A482" s="80" t="s">
        <v>4</v>
      </c>
      <c r="B482" s="80" t="s">
        <v>352</v>
      </c>
      <c r="C482" s="81">
        <v>38132118898</v>
      </c>
      <c r="D482" s="81">
        <v>593290008</v>
      </c>
      <c r="E482" s="82">
        <v>2.8012779474144831</v>
      </c>
      <c r="F482" s="82">
        <v>8.2835083154851497E-2</v>
      </c>
      <c r="G482" s="81">
        <v>248.81611699999999</v>
      </c>
      <c r="H482" s="82">
        <v>57.4</v>
      </c>
      <c r="I482" s="82">
        <v>1.5015864463546649</v>
      </c>
      <c r="J482" s="81">
        <v>-735697133</v>
      </c>
      <c r="K482" s="82">
        <v>-45.966647060455514</v>
      </c>
      <c r="L482" s="82">
        <v>67.420653408341238</v>
      </c>
      <c r="M482" s="82">
        <v>41.93</v>
      </c>
      <c r="N482" s="83">
        <v>67.064058422197348</v>
      </c>
      <c r="O482" s="84">
        <v>1866.0949999247248</v>
      </c>
      <c r="P482" s="83">
        <v>62.203166664157493</v>
      </c>
    </row>
    <row r="483" spans="1:16">
      <c r="A483" s="80" t="s">
        <v>272</v>
      </c>
      <c r="B483" s="80" t="s">
        <v>352</v>
      </c>
      <c r="C483" s="81">
        <v>188976717000</v>
      </c>
      <c r="D483" s="81">
        <v>600000000</v>
      </c>
      <c r="E483" s="82">
        <v>0.23655253539077267</v>
      </c>
      <c r="F483" s="82">
        <v>9.686836011088152E-4</v>
      </c>
      <c r="G483" s="81">
        <v>825.45875799999999</v>
      </c>
      <c r="H483" s="82">
        <v>409.75</v>
      </c>
      <c r="I483" s="82">
        <v>6.8625842432709305</v>
      </c>
      <c r="J483" s="81">
        <v>6551167000</v>
      </c>
      <c r="K483" s="82">
        <v>37.275801395384974</v>
      </c>
      <c r="L483" s="82">
        <v>66.666666666666671</v>
      </c>
      <c r="M483" s="82">
        <v>68.78</v>
      </c>
      <c r="N483" s="83">
        <v>52.098128192978109</v>
      </c>
      <c r="O483" s="84">
        <v>2015.0288871912883</v>
      </c>
      <c r="P483" s="83">
        <v>67.167629573042944</v>
      </c>
    </row>
    <row r="484" spans="1:16">
      <c r="A484" s="80" t="s">
        <v>269</v>
      </c>
      <c r="B484" s="80" t="s">
        <v>352</v>
      </c>
      <c r="C484" s="81">
        <v>15648837000</v>
      </c>
      <c r="D484" s="81">
        <v>794512000</v>
      </c>
      <c r="E484" s="82">
        <v>1.9335258062809904</v>
      </c>
      <c r="F484" s="82">
        <v>6.7600049054604525E-2</v>
      </c>
      <c r="G484" s="81">
        <v>576.62533099999996</v>
      </c>
      <c r="H484" s="82">
        <v>35.880000000000003</v>
      </c>
      <c r="I484" s="82">
        <v>-0.66042984296776552</v>
      </c>
      <c r="J484" s="81">
        <v>542874000</v>
      </c>
      <c r="K484" s="82">
        <v>52.687054454624828</v>
      </c>
      <c r="L484" s="82">
        <v>50.345369232937955</v>
      </c>
      <c r="M484" s="82">
        <v>72.569999999999993</v>
      </c>
      <c r="N484" s="83">
        <v>49.394277753346181</v>
      </c>
      <c r="O484" s="84">
        <v>426.19128153140207</v>
      </c>
      <c r="P484" s="83">
        <v>14.206376051046735</v>
      </c>
    </row>
    <row r="485" spans="1:16">
      <c r="A485" s="80" t="s">
        <v>535</v>
      </c>
      <c r="B485" s="80" t="s">
        <v>352</v>
      </c>
      <c r="C485" s="81">
        <v>6812625069</v>
      </c>
      <c r="D485" s="81">
        <v>829650000</v>
      </c>
      <c r="E485" s="82">
        <v>30.078896286230957</v>
      </c>
      <c r="F485" s="82">
        <v>3.0212435250036118</v>
      </c>
      <c r="G485" s="81">
        <v>109.24879199999999</v>
      </c>
      <c r="H485" s="82">
        <v>12.18</v>
      </c>
      <c r="I485" s="82">
        <v>-0.20619119978316294</v>
      </c>
      <c r="J485" s="81">
        <v>-265472500</v>
      </c>
      <c r="K485" s="82">
        <v>-37.502189492320298</v>
      </c>
      <c r="L485" s="82">
        <v>48.213101910444166</v>
      </c>
      <c r="M485" s="82">
        <v>13.16</v>
      </c>
      <c r="N485" s="83">
        <v>73.412428088980434</v>
      </c>
      <c r="O485" s="84">
        <v>207.38874300576509</v>
      </c>
      <c r="P485" s="83">
        <v>6.9129581001921698</v>
      </c>
    </row>
    <row r="486" spans="1:16">
      <c r="A486" s="90" t="s">
        <v>346</v>
      </c>
      <c r="B486" s="90" t="s">
        <v>715</v>
      </c>
      <c r="C486" s="91">
        <v>1352370851</v>
      </c>
      <c r="D486" s="91">
        <v>65000000</v>
      </c>
      <c r="E486" s="92">
        <v>25.767673757543971</v>
      </c>
      <c r="F486" s="92">
        <v>7.3412175947418721</v>
      </c>
      <c r="G486" s="91">
        <v>29.489985999999998</v>
      </c>
      <c r="H486" s="92">
        <v>52.65</v>
      </c>
      <c r="I486" s="92">
        <v>-1.6682588507370966</v>
      </c>
      <c r="J486" s="91">
        <v>-149675006</v>
      </c>
      <c r="K486" s="92">
        <v>-23.450809148455956</v>
      </c>
      <c r="L486" s="92">
        <v>615.38461538461536</v>
      </c>
      <c r="M486" s="92">
        <v>45.36</v>
      </c>
      <c r="N486" s="93">
        <v>69.050759590759228</v>
      </c>
      <c r="O486" s="94">
        <v>15.312024812486891</v>
      </c>
      <c r="P486" s="93">
        <v>0.51040082708289636</v>
      </c>
    </row>
    <row r="487" spans="1:16">
      <c r="A487" s="85" t="s">
        <v>682</v>
      </c>
      <c r="B487" s="85" t="s">
        <v>683</v>
      </c>
      <c r="C487" s="86">
        <v>10363411307</v>
      </c>
      <c r="D487" s="86">
        <v>0</v>
      </c>
      <c r="E487" s="87">
        <v>0</v>
      </c>
      <c r="F487" s="87">
        <v>0</v>
      </c>
      <c r="G487" s="86">
        <v>35.803426999999999</v>
      </c>
      <c r="H487" s="87">
        <v>255.25</v>
      </c>
      <c r="I487" s="87">
        <v>5.3636236241553377</v>
      </c>
      <c r="J487" s="86">
        <v>2089864424</v>
      </c>
      <c r="K487" s="87">
        <v>21.532497267870617</v>
      </c>
      <c r="L487" s="87">
        <v>0</v>
      </c>
      <c r="M487" s="87">
        <v>19.89</v>
      </c>
      <c r="N487" s="88">
        <v>42.089484594348342</v>
      </c>
      <c r="O487" s="89">
        <v>2231.9498531711552</v>
      </c>
      <c r="P487" s="88">
        <v>74.398328439038508</v>
      </c>
    </row>
    <row r="488" spans="1:16">
      <c r="A488" s="85" t="s">
        <v>685</v>
      </c>
      <c r="B488" s="85" t="s">
        <v>683</v>
      </c>
      <c r="C488" s="86">
        <v>7810665698</v>
      </c>
      <c r="D488" s="86">
        <v>0</v>
      </c>
      <c r="E488" s="87">
        <v>0</v>
      </c>
      <c r="F488" s="87">
        <v>0</v>
      </c>
      <c r="G488" s="86">
        <v>451.23490800000002</v>
      </c>
      <c r="H488" s="87">
        <v>6.09</v>
      </c>
      <c r="I488" s="87">
        <v>-0.15678310150309471</v>
      </c>
      <c r="J488" s="86">
        <v>3157815002</v>
      </c>
      <c r="K488" s="87">
        <v>3.6346144383793133</v>
      </c>
      <c r="L488" s="87">
        <v>0</v>
      </c>
      <c r="M488" s="87">
        <v>27.99</v>
      </c>
      <c r="N488" s="88">
        <v>63.426380347460125</v>
      </c>
      <c r="O488" s="89">
        <v>487.72284312157558</v>
      </c>
      <c r="P488" s="88">
        <v>16.257428104052519</v>
      </c>
    </row>
    <row r="489" spans="1:16">
      <c r="A489" s="85" t="s">
        <v>435</v>
      </c>
      <c r="B489" s="85" t="s">
        <v>683</v>
      </c>
      <c r="C489" s="86">
        <v>11342832137</v>
      </c>
      <c r="D489" s="86">
        <v>0</v>
      </c>
      <c r="E489" s="87">
        <v>0</v>
      </c>
      <c r="F489" s="87">
        <v>0</v>
      </c>
      <c r="G489" s="86">
        <v>64.744270999999998</v>
      </c>
      <c r="H489" s="87">
        <v>103.7</v>
      </c>
      <c r="I489" s="87">
        <v>-1.0096776866816839</v>
      </c>
      <c r="J489" s="86">
        <v>1459724461</v>
      </c>
      <c r="K489" s="87">
        <v>30.135139319282807</v>
      </c>
      <c r="L489" s="87">
        <v>0</v>
      </c>
      <c r="M489" s="87">
        <v>15.05</v>
      </c>
      <c r="N489" s="88">
        <v>86.723233805975028</v>
      </c>
      <c r="O489" s="89">
        <v>546.45819396902482</v>
      </c>
      <c r="P489" s="88">
        <v>18.215273132300826</v>
      </c>
    </row>
    <row r="490" spans="1:16">
      <c r="A490" s="85" t="s">
        <v>686</v>
      </c>
      <c r="B490" s="85" t="s">
        <v>683</v>
      </c>
      <c r="C490" s="86">
        <v>35288102843</v>
      </c>
      <c r="D490" s="86">
        <v>0</v>
      </c>
      <c r="E490" s="87">
        <v>0</v>
      </c>
      <c r="F490" s="87">
        <v>0</v>
      </c>
      <c r="G490" s="86">
        <v>694.73875399999997</v>
      </c>
      <c r="H490" s="87">
        <v>26.32</v>
      </c>
      <c r="I490" s="87">
        <v>-0.32872430287148546</v>
      </c>
      <c r="J490" s="86">
        <v>9395308662</v>
      </c>
      <c r="K490" s="87">
        <v>6.0455704057634287</v>
      </c>
      <c r="L490" s="87">
        <v>0</v>
      </c>
      <c r="M490" s="87">
        <v>34.729999999999997</v>
      </c>
      <c r="N490" s="88">
        <v>37.409960967555847</v>
      </c>
      <c r="O490" s="89">
        <v>884.60156796670424</v>
      </c>
      <c r="P490" s="88">
        <v>29.486718932223475</v>
      </c>
    </row>
    <row r="491" spans="1:16">
      <c r="A491" s="85" t="s">
        <v>738</v>
      </c>
      <c r="B491" s="85" t="s">
        <v>683</v>
      </c>
      <c r="C491" s="86">
        <v>9346162322</v>
      </c>
      <c r="D491" s="86">
        <v>0</v>
      </c>
      <c r="E491" s="87">
        <v>0</v>
      </c>
      <c r="F491" s="87">
        <v>0</v>
      </c>
      <c r="G491" s="86">
        <v>8.9703370000000007</v>
      </c>
      <c r="H491" s="87">
        <v>152</v>
      </c>
      <c r="I491" s="87">
        <v>-3.6465007677474262</v>
      </c>
      <c r="J491" s="86">
        <v>2238951517</v>
      </c>
      <c r="K491" s="87">
        <v>13.765462337164132</v>
      </c>
      <c r="L491" s="87">
        <v>0</v>
      </c>
      <c r="M491" s="87">
        <v>5.5</v>
      </c>
      <c r="N491" s="88">
        <v>23.516401948437789</v>
      </c>
      <c r="O491" s="89">
        <v>94.893211882246021</v>
      </c>
      <c r="P491" s="88">
        <v>3.1631070627415339</v>
      </c>
    </row>
    <row r="492" spans="1:16">
      <c r="A492" s="85" t="s">
        <v>750</v>
      </c>
      <c r="B492" s="85" t="s">
        <v>683</v>
      </c>
      <c r="C492" s="86">
        <v>54752015449</v>
      </c>
      <c r="D492" s="86">
        <v>0</v>
      </c>
      <c r="E492" s="87">
        <v>0</v>
      </c>
      <c r="F492" s="87">
        <v>0</v>
      </c>
      <c r="G492" s="86">
        <v>4648.4724200000001</v>
      </c>
      <c r="H492" s="87">
        <v>6</v>
      </c>
      <c r="I492" s="87">
        <v>-7.3206195608879199E-2</v>
      </c>
      <c r="J492" s="86">
        <v>8018316367</v>
      </c>
      <c r="K492" s="87">
        <v>15.863679378317052</v>
      </c>
      <c r="L492" s="87">
        <v>0</v>
      </c>
      <c r="M492" s="87">
        <v>23.24</v>
      </c>
      <c r="N492" s="88">
        <v>304.66968663870136</v>
      </c>
      <c r="O492" s="89">
        <v>578.54256123275661</v>
      </c>
      <c r="P492" s="88">
        <v>19.284752041091888</v>
      </c>
    </row>
    <row r="493" spans="1:16">
      <c r="A493" s="106" t="s">
        <v>730</v>
      </c>
      <c r="B493" s="106" t="s">
        <v>693</v>
      </c>
      <c r="C493" s="107">
        <v>818057024</v>
      </c>
      <c r="D493" s="107">
        <v>100000000</v>
      </c>
      <c r="E493" s="108">
        <v>37.284766693368773</v>
      </c>
      <c r="F493" s="108">
        <v>10.652790483819649</v>
      </c>
      <c r="G493" s="107">
        <v>30.53511</v>
      </c>
      <c r="H493" s="108">
        <v>35.14</v>
      </c>
      <c r="I493" s="108">
        <v>0.38382212734457255</v>
      </c>
      <c r="J493" s="107">
        <v>56374948</v>
      </c>
      <c r="K493" s="108">
        <v>62.084314472449712</v>
      </c>
      <c r="L493" s="108">
        <v>400</v>
      </c>
      <c r="M493" s="108">
        <v>30.53</v>
      </c>
      <c r="N493" s="109">
        <v>18.965056441490265</v>
      </c>
      <c r="O493" s="110">
        <v>1011.9441642540796</v>
      </c>
      <c r="P493" s="109">
        <v>33.731472141802655</v>
      </c>
    </row>
    <row r="494" spans="1:16">
      <c r="A494" s="106" t="s">
        <v>692</v>
      </c>
      <c r="B494" s="106" t="s">
        <v>693</v>
      </c>
      <c r="C494" s="107">
        <v>3482014185</v>
      </c>
      <c r="D494" s="107">
        <v>4364569202</v>
      </c>
      <c r="E494" s="108">
        <v>15.208028032659312</v>
      </c>
      <c r="F494" s="108">
        <v>2.2053343073809661</v>
      </c>
      <c r="G494" s="107">
        <v>1335.1741139999999</v>
      </c>
      <c r="H494" s="108">
        <v>1.97</v>
      </c>
      <c r="I494" s="108">
        <v>0.10061887339921105</v>
      </c>
      <c r="J494" s="107">
        <v>-146085600</v>
      </c>
      <c r="K494" s="108">
        <v>-47.2053326200529</v>
      </c>
      <c r="L494" s="108">
        <v>9.164707477125253</v>
      </c>
      <c r="M494" s="108">
        <v>30.59</v>
      </c>
      <c r="N494" s="109">
        <v>99.461073524745089</v>
      </c>
      <c r="O494" s="110">
        <v>1558.1528532847376</v>
      </c>
      <c r="P494" s="109">
        <v>51.938428442824588</v>
      </c>
    </row>
    <row r="495" spans="1:16">
      <c r="A495" s="106" t="s">
        <v>706</v>
      </c>
      <c r="B495" s="106" t="s">
        <v>693</v>
      </c>
      <c r="C495" s="107">
        <v>8960111644</v>
      </c>
      <c r="D495" s="107">
        <v>6250000000</v>
      </c>
      <c r="E495" s="108">
        <v>5.4878153350139769</v>
      </c>
      <c r="F495" s="108">
        <v>0.2888323860533672</v>
      </c>
      <c r="G495" s="107">
        <v>2351.6406480000001</v>
      </c>
      <c r="H495" s="108">
        <v>3.1</v>
      </c>
      <c r="I495" s="108">
        <v>7.5305524851021488E-4</v>
      </c>
      <c r="J495" s="107">
        <v>-1191006000</v>
      </c>
      <c r="K495" s="108">
        <v>-15.952900321241035</v>
      </c>
      <c r="L495" s="108">
        <v>6.4</v>
      </c>
      <c r="M495" s="108">
        <v>37.619999999999997</v>
      </c>
      <c r="N495" s="109">
        <v>22.517969335342844</v>
      </c>
      <c r="O495" s="110">
        <v>740.95312817223385</v>
      </c>
      <c r="P495" s="109">
        <v>24.698437605741127</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1097.490225926588</v>
      </c>
      <c r="P496" s="109">
        <v>36.583007530886263</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67.4689210954229</v>
      </c>
      <c r="F498" s="47">
        <v>75.541661402540015</v>
      </c>
      <c r="G498" s="46">
        <v>12.279838</v>
      </c>
      <c r="H498" s="47">
        <v>48.28</v>
      </c>
      <c r="I498" s="47">
        <v>-2.1058578542527684</v>
      </c>
      <c r="J498" s="46">
        <v>-25349652</v>
      </c>
      <c r="K498" s="47">
        <v>-35.232643667060991</v>
      </c>
      <c r="L498" s="47">
        <v>2284.088536753497</v>
      </c>
      <c r="M498" s="47">
        <v>70.12</v>
      </c>
      <c r="N498" s="48">
        <v>33.33316440542422</v>
      </c>
      <c r="O498" s="49">
        <v>160.12380339695059</v>
      </c>
      <c r="P498" s="48">
        <v>5.3374601132316863</v>
      </c>
    </row>
    <row r="499" spans="1:16">
      <c r="A499" s="45" t="s">
        <v>449</v>
      </c>
      <c r="B499" s="45" t="s">
        <v>426</v>
      </c>
      <c r="C499" s="46">
        <v>1225783772</v>
      </c>
      <c r="D499" s="46">
        <v>120000000</v>
      </c>
      <c r="E499" s="47">
        <v>22.351080672515408</v>
      </c>
      <c r="F499" s="47">
        <v>4.3316047814952343</v>
      </c>
      <c r="G499" s="46">
        <v>42.238092000000002</v>
      </c>
      <c r="H499" s="47">
        <v>42.38</v>
      </c>
      <c r="I499" s="47">
        <v>1.8362737621710323</v>
      </c>
      <c r="J499" s="46">
        <v>33866409</v>
      </c>
      <c r="K499" s="47">
        <v>152.36336394567255</v>
      </c>
      <c r="L499" s="47">
        <v>333.33333333333331</v>
      </c>
      <c r="M499" s="47">
        <v>35.19</v>
      </c>
      <c r="N499" s="48">
        <v>66.675866194064966</v>
      </c>
      <c r="O499" s="49">
        <v>2300.8908060478448</v>
      </c>
      <c r="P499" s="48">
        <v>76.696360201594828</v>
      </c>
    </row>
    <row r="500" spans="1:16">
      <c r="A500" s="45" t="s">
        <v>130</v>
      </c>
      <c r="B500" s="45" t="s">
        <v>426</v>
      </c>
      <c r="C500" s="46">
        <v>753453064</v>
      </c>
      <c r="D500" s="46">
        <v>298200000</v>
      </c>
      <c r="E500" s="47">
        <v>45.172395061201584</v>
      </c>
      <c r="F500" s="47">
        <v>15.148355151308378</v>
      </c>
      <c r="G500" s="46">
        <v>83.863085999999996</v>
      </c>
      <c r="H500" s="47">
        <v>10.56</v>
      </c>
      <c r="I500" s="47">
        <v>-0.15533729760185189</v>
      </c>
      <c r="J500" s="46">
        <v>-7762713</v>
      </c>
      <c r="K500" s="47">
        <v>-384.14404860774835</v>
      </c>
      <c r="L500" s="47">
        <v>134.1381623071764</v>
      </c>
      <c r="M500" s="47">
        <v>28.12</v>
      </c>
      <c r="N500" s="48">
        <v>24.993520669107358</v>
      </c>
      <c r="O500" s="49">
        <v>173.48703703980277</v>
      </c>
      <c r="P500" s="48">
        <v>5.7829012346600921</v>
      </c>
    </row>
    <row r="501" spans="1:16">
      <c r="A501" s="45" t="s">
        <v>516</v>
      </c>
      <c r="B501" s="45" t="s">
        <v>426</v>
      </c>
      <c r="C501" s="46">
        <v>7942743158</v>
      </c>
      <c r="D501" s="46">
        <v>2400000000</v>
      </c>
      <c r="E501" s="47">
        <v>21.39962079871945</v>
      </c>
      <c r="F501" s="47">
        <v>4.4582543330665523</v>
      </c>
      <c r="G501" s="46">
        <v>958.66017199999999</v>
      </c>
      <c r="H501" s="47">
        <v>1.95</v>
      </c>
      <c r="I501" s="47">
        <v>-0.12901928516957417</v>
      </c>
      <c r="J501" s="46">
        <v>-166416272</v>
      </c>
      <c r="K501" s="47">
        <v>-28.843333300964705</v>
      </c>
      <c r="L501" s="47">
        <v>16.666666666666668</v>
      </c>
      <c r="M501" s="47">
        <v>39.94</v>
      </c>
      <c r="N501" s="48">
        <v>23.96871921754645</v>
      </c>
      <c r="O501" s="49">
        <v>9.6273863543822813</v>
      </c>
      <c r="P501" s="48">
        <v>0.32091287847940936</v>
      </c>
    </row>
    <row r="502" spans="1:16">
      <c r="A502" s="25" t="s">
        <v>16</v>
      </c>
      <c r="B502" s="25" t="s">
        <v>353</v>
      </c>
      <c r="C502" s="26">
        <v>238701401</v>
      </c>
      <c r="D502" s="26">
        <v>1770000</v>
      </c>
      <c r="E502" s="27">
        <v>30.234624465177841</v>
      </c>
      <c r="F502" s="27">
        <v>11.282502468552583</v>
      </c>
      <c r="G502" s="26">
        <v>8.7624699999999992E-4</v>
      </c>
      <c r="H502" s="27">
        <v>1510</v>
      </c>
      <c r="I502" s="27">
        <v>-17.353320316559802</v>
      </c>
      <c r="J502" s="26">
        <v>-188709133</v>
      </c>
      <c r="K502" s="27">
        <v>-14.200584557823177</v>
      </c>
      <c r="L502" s="27">
        <v>22598.870056497177</v>
      </c>
      <c r="M502" s="27">
        <v>49.5</v>
      </c>
      <c r="N502" s="28">
        <v>91.202804858681304</v>
      </c>
      <c r="O502" s="29">
        <v>350.91607313264313</v>
      </c>
      <c r="P502" s="28">
        <v>11.697202437754772</v>
      </c>
    </row>
    <row r="503" spans="1:16">
      <c r="A503" s="25" t="s">
        <v>11</v>
      </c>
      <c r="B503" s="25" t="s">
        <v>353</v>
      </c>
      <c r="C503" s="26">
        <v>4795702538</v>
      </c>
      <c r="D503" s="26">
        <v>4873440</v>
      </c>
      <c r="E503" s="27">
        <v>13.64967560534483</v>
      </c>
      <c r="F503" s="27">
        <v>0.74194164848158883</v>
      </c>
      <c r="G503" s="26">
        <v>7.7739300000000003E-4</v>
      </c>
      <c r="H503" s="27">
        <v>3770</v>
      </c>
      <c r="I503" s="27">
        <v>13.792814945580176</v>
      </c>
      <c r="J503" s="26">
        <v>-148778729</v>
      </c>
      <c r="K503" s="27">
        <v>-123.65501522734476</v>
      </c>
      <c r="L503" s="27">
        <v>8207.7546866279263</v>
      </c>
      <c r="M503" s="27">
        <v>15.95</v>
      </c>
      <c r="N503" s="28">
        <v>27.742498663634347</v>
      </c>
      <c r="O503" s="29">
        <v>959.69560119277389</v>
      </c>
      <c r="P503" s="28">
        <v>31.989853373092462</v>
      </c>
    </row>
    <row r="504" spans="1:16">
      <c r="A504" s="25" t="s">
        <v>113</v>
      </c>
      <c r="B504" s="25" t="s">
        <v>353</v>
      </c>
      <c r="C504" s="26">
        <v>10527575581</v>
      </c>
      <c r="D504" s="26">
        <v>18000000</v>
      </c>
      <c r="E504" s="27">
        <v>11.201575031061967</v>
      </c>
      <c r="F504" s="27">
        <v>2.1095244879589394</v>
      </c>
      <c r="G504" s="26">
        <v>12.229931000000001</v>
      </c>
      <c r="H504" s="27">
        <v>292</v>
      </c>
      <c r="I504" s="27">
        <v>-1.7584138518476495</v>
      </c>
      <c r="J504" s="26">
        <v>62342924</v>
      </c>
      <c r="K504" s="27">
        <v>85.174060812418745</v>
      </c>
      <c r="L504" s="27">
        <v>2222.2222222222222</v>
      </c>
      <c r="M504" s="27">
        <v>67.94</v>
      </c>
      <c r="N504" s="28">
        <v>26.71039890836218</v>
      </c>
      <c r="O504" s="29">
        <v>451.49037000190469</v>
      </c>
      <c r="P504" s="28">
        <v>15.04967900006349</v>
      </c>
    </row>
    <row r="505" spans="1:16">
      <c r="A505" s="25" t="s">
        <v>171</v>
      </c>
      <c r="B505" s="25" t="s">
        <v>353</v>
      </c>
      <c r="C505" s="26">
        <v>58292296</v>
      </c>
      <c r="D505" s="26">
        <v>39000000</v>
      </c>
      <c r="E505" s="27">
        <v>35.709558980251053</v>
      </c>
      <c r="F505" s="27">
        <v>13.873177537005072</v>
      </c>
      <c r="G505" s="26">
        <v>17.102171999999999</v>
      </c>
      <c r="H505" s="27">
        <v>65.5</v>
      </c>
      <c r="I505" s="27">
        <v>-4.6813532261278539</v>
      </c>
      <c r="J505" s="26">
        <v>-7099673</v>
      </c>
      <c r="K505" s="27">
        <v>-362.55190908088304</v>
      </c>
      <c r="L505" s="27">
        <v>1025.6410256410256</v>
      </c>
      <c r="M505" s="27">
        <v>43.85</v>
      </c>
      <c r="N505" s="28">
        <v>69.007396190071745</v>
      </c>
      <c r="O505" s="29">
        <v>358.25809456712739</v>
      </c>
      <c r="P505" s="28">
        <v>11.941936485570913</v>
      </c>
    </row>
    <row r="506" spans="1:16">
      <c r="A506" s="25" t="s">
        <v>150</v>
      </c>
      <c r="B506" s="25" t="s">
        <v>353</v>
      </c>
      <c r="C506" s="26">
        <v>4808797069</v>
      </c>
      <c r="D506" s="26">
        <v>39916800</v>
      </c>
      <c r="E506" s="27">
        <v>50.402701569578483</v>
      </c>
      <c r="F506" s="27">
        <v>15.983467628356374</v>
      </c>
      <c r="G506" s="26">
        <v>10.270289999999999</v>
      </c>
      <c r="H506" s="27">
        <v>77.3</v>
      </c>
      <c r="I506" s="27">
        <v>-1.1841890384921641</v>
      </c>
      <c r="J506" s="26">
        <v>25018829</v>
      </c>
      <c r="K506" s="27">
        <v>126.04215808821428</v>
      </c>
      <c r="L506" s="27">
        <v>1002.0843354176687</v>
      </c>
      <c r="M506" s="27">
        <v>25.72</v>
      </c>
      <c r="N506" s="28">
        <v>22.005448192975141</v>
      </c>
      <c r="O506" s="29">
        <v>519.98633760557561</v>
      </c>
      <c r="P506" s="28">
        <v>17.332877920185854</v>
      </c>
    </row>
    <row r="507" spans="1:16">
      <c r="A507" s="25" t="s">
        <v>387</v>
      </c>
      <c r="B507" s="25" t="s">
        <v>353</v>
      </c>
      <c r="C507" s="26">
        <v>16771427000</v>
      </c>
      <c r="D507" s="26">
        <v>87112000</v>
      </c>
      <c r="E507" s="27">
        <v>66.955233008094268</v>
      </c>
      <c r="F507" s="27">
        <v>3.2706846948850523</v>
      </c>
      <c r="G507" s="26">
        <v>2.3602780000000001</v>
      </c>
      <c r="H507" s="27">
        <v>254</v>
      </c>
      <c r="I507" s="27">
        <v>-6.4655879424861382</v>
      </c>
      <c r="J507" s="26">
        <v>-942067000</v>
      </c>
      <c r="K507" s="27">
        <v>-21.730216640642332</v>
      </c>
      <c r="L507" s="27">
        <v>459.1789879695105</v>
      </c>
      <c r="M507" s="27">
        <v>2.7</v>
      </c>
      <c r="N507" s="28">
        <v>24.844937467379367</v>
      </c>
      <c r="O507" s="29">
        <v>394.74826072957342</v>
      </c>
      <c r="P507" s="28">
        <v>13.158275357652448</v>
      </c>
    </row>
    <row r="508" spans="1:16">
      <c r="A508" s="25" t="s">
        <v>151</v>
      </c>
      <c r="B508" s="25" t="s">
        <v>353</v>
      </c>
      <c r="C508" s="26">
        <v>22759617000</v>
      </c>
      <c r="D508" s="26">
        <v>150214000</v>
      </c>
      <c r="E508" s="27">
        <v>7.3952214501626612</v>
      </c>
      <c r="F508" s="27">
        <v>0.23332341121177896</v>
      </c>
      <c r="G508" s="26">
        <v>25.942046000000001</v>
      </c>
      <c r="H508" s="27">
        <v>208.5</v>
      </c>
      <c r="I508" s="27">
        <v>-2.0139842471920133</v>
      </c>
      <c r="J508" s="26">
        <v>-859532000</v>
      </c>
      <c r="K508" s="27">
        <v>-36.874897036992223</v>
      </c>
      <c r="L508" s="27">
        <v>266.2867642163846</v>
      </c>
      <c r="M508" s="27">
        <v>17.27</v>
      </c>
      <c r="N508" s="28">
        <v>19.083491350124977</v>
      </c>
      <c r="O508" s="29">
        <v>276.86728275588001</v>
      </c>
      <c r="P508" s="28">
        <v>9.2289094251960009</v>
      </c>
    </row>
    <row r="509" spans="1:16">
      <c r="A509" s="25" t="s">
        <v>604</v>
      </c>
      <c r="B509" s="25" t="s">
        <v>353</v>
      </c>
      <c r="C509" s="26">
        <v>5111720579</v>
      </c>
      <c r="D509" s="26">
        <v>168000000</v>
      </c>
      <c r="E509" s="27">
        <v>29.917986899559768</v>
      </c>
      <c r="F509" s="27">
        <v>5.5651017298288261</v>
      </c>
      <c r="G509" s="26">
        <v>42.916003000000003</v>
      </c>
      <c r="H509" s="27">
        <v>31.16</v>
      </c>
      <c r="I509" s="27">
        <v>-1.9669202978863609</v>
      </c>
      <c r="J509" s="26">
        <v>29451851</v>
      </c>
      <c r="K509" s="27">
        <v>182.53521654717051</v>
      </c>
      <c r="L509" s="27">
        <v>238.0952380952381</v>
      </c>
      <c r="M509" s="27">
        <v>25.54</v>
      </c>
      <c r="N509" s="28">
        <v>26.445393349074514</v>
      </c>
      <c r="O509" s="29">
        <v>458.98019428685046</v>
      </c>
      <c r="P509" s="28">
        <v>15.299339809561681</v>
      </c>
    </row>
    <row r="510" spans="1:16">
      <c r="A510" s="25" t="s">
        <v>275</v>
      </c>
      <c r="B510" s="25" t="s">
        <v>353</v>
      </c>
      <c r="C510" s="26">
        <v>27204728000</v>
      </c>
      <c r="D510" s="26">
        <v>191447000</v>
      </c>
      <c r="E510" s="27">
        <v>4.2543323160125901</v>
      </c>
      <c r="F510" s="27">
        <v>9.2591603159372871E-2</v>
      </c>
      <c r="G510" s="26">
        <v>39.326844000000001</v>
      </c>
      <c r="H510" s="27">
        <v>239.1</v>
      </c>
      <c r="I510" s="27">
        <v>1.4239692140989462</v>
      </c>
      <c r="J510" s="26">
        <v>-324227000</v>
      </c>
      <c r="K510" s="27">
        <v>-141.71330580118251</v>
      </c>
      <c r="L510" s="27">
        <v>208.93510997821852</v>
      </c>
      <c r="M510" s="27">
        <v>20.54</v>
      </c>
      <c r="N510" s="28">
        <v>28.748870296216207</v>
      </c>
      <c r="O510" s="29">
        <v>1856.6125741130497</v>
      </c>
      <c r="P510" s="28">
        <v>61.887085803768322</v>
      </c>
    </row>
    <row r="511" spans="1:16">
      <c r="A511" s="25" t="s">
        <v>513</v>
      </c>
      <c r="B511" s="25" t="s">
        <v>353</v>
      </c>
      <c r="C511" s="26">
        <v>2452293810</v>
      </c>
      <c r="D511" s="26">
        <v>228600000</v>
      </c>
      <c r="E511" s="27">
        <v>54.156899997781849</v>
      </c>
      <c r="F511" s="27">
        <v>19.742235344773203</v>
      </c>
      <c r="G511" s="26">
        <v>61.006332999999998</v>
      </c>
      <c r="H511" s="27">
        <v>12.11</v>
      </c>
      <c r="I511" s="27">
        <v>-2.1449946372536388E-2</v>
      </c>
      <c r="J511" s="26">
        <v>-12902172</v>
      </c>
      <c r="K511" s="27">
        <v>-212.61536429680211</v>
      </c>
      <c r="L511" s="27">
        <v>174.97812773403325</v>
      </c>
      <c r="M511" s="27">
        <v>26.68</v>
      </c>
      <c r="N511" s="28">
        <v>45.152623224898072</v>
      </c>
      <c r="O511" s="29">
        <v>348.13481127262258</v>
      </c>
      <c r="P511" s="28">
        <v>11.60449370908742</v>
      </c>
    </row>
    <row r="512" spans="1:16">
      <c r="A512" s="25" t="s">
        <v>758</v>
      </c>
      <c r="B512" s="25" t="s">
        <v>353</v>
      </c>
      <c r="C512" s="26">
        <v>1633923073</v>
      </c>
      <c r="D512" s="26">
        <v>300000000</v>
      </c>
      <c r="E512" s="27">
        <v>102.53357910632246</v>
      </c>
      <c r="F512" s="27">
        <v>21.7140150585181</v>
      </c>
      <c r="G512" s="26">
        <v>29.313393000000001</v>
      </c>
      <c r="H512" s="27">
        <v>13.31</v>
      </c>
      <c r="I512" s="27">
        <v>-0.37839216807503639</v>
      </c>
      <c r="J512" s="26">
        <v>-70757340</v>
      </c>
      <c r="K512" s="27">
        <v>-66.735125995409092</v>
      </c>
      <c r="L512" s="27">
        <v>133.33333333333334</v>
      </c>
      <c r="M512" s="27">
        <v>9.77</v>
      </c>
      <c r="N512" s="28">
        <v>9.0611392962528559</v>
      </c>
      <c r="O512" s="29">
        <v>470.24049524442404</v>
      </c>
      <c r="P512" s="28">
        <v>15.674683174814135</v>
      </c>
    </row>
    <row r="513" spans="1:16">
      <c r="A513" s="25" t="s">
        <v>172</v>
      </c>
      <c r="B513" s="25" t="s">
        <v>353</v>
      </c>
      <c r="C513" s="26">
        <v>446326737</v>
      </c>
      <c r="D513" s="26">
        <v>324000000</v>
      </c>
      <c r="E513" s="27">
        <v>33.827540850696487</v>
      </c>
      <c r="F513" s="27">
        <v>26.101497569981856</v>
      </c>
      <c r="G513" s="26">
        <v>267.548676</v>
      </c>
      <c r="H513" s="27">
        <v>4.42</v>
      </c>
      <c r="I513" s="27">
        <v>0.13762477652007021</v>
      </c>
      <c r="J513" s="26">
        <v>-12403957</v>
      </c>
      <c r="K513" s="27">
        <v>-104.48278722668903</v>
      </c>
      <c r="L513" s="27">
        <v>123.45679012345678</v>
      </c>
      <c r="M513" s="27">
        <v>82.57</v>
      </c>
      <c r="N513" s="28">
        <v>35.789087952675509</v>
      </c>
      <c r="O513" s="29">
        <v>2038.5425466112595</v>
      </c>
      <c r="P513" s="28">
        <v>67.951418220375317</v>
      </c>
    </row>
    <row r="514" spans="1:16">
      <c r="A514" s="25" t="s">
        <v>462</v>
      </c>
      <c r="B514" s="25" t="s">
        <v>353</v>
      </c>
      <c r="C514" s="26">
        <v>13842631067</v>
      </c>
      <c r="D514" s="26">
        <v>361000000</v>
      </c>
      <c r="E514" s="27">
        <v>22.344785855393038</v>
      </c>
      <c r="F514" s="27">
        <v>2.947472082230977</v>
      </c>
      <c r="G514" s="26">
        <v>83.034749000000005</v>
      </c>
      <c r="H514" s="27">
        <v>21.56</v>
      </c>
      <c r="I514" s="27">
        <v>0.19943853446258686</v>
      </c>
      <c r="J514" s="26">
        <v>-428282693</v>
      </c>
      <c r="K514" s="27">
        <v>-17.70092540255882</v>
      </c>
      <c r="L514" s="27">
        <v>110.80332409972299</v>
      </c>
      <c r="M514" s="27">
        <v>23</v>
      </c>
      <c r="N514" s="28">
        <v>49.621464949248171</v>
      </c>
      <c r="O514" s="29">
        <v>923.55445374202611</v>
      </c>
      <c r="P514" s="28">
        <v>30.785148458067535</v>
      </c>
    </row>
    <row r="515" spans="1:16">
      <c r="A515" s="25" t="s">
        <v>170</v>
      </c>
      <c r="B515" s="25" t="s">
        <v>353</v>
      </c>
      <c r="C515" s="26">
        <v>6815590152</v>
      </c>
      <c r="D515" s="26">
        <v>380000000</v>
      </c>
      <c r="E515" s="27">
        <v>15.599741824272808</v>
      </c>
      <c r="F515" s="27">
        <v>2.0525976084569484</v>
      </c>
      <c r="G515" s="26">
        <v>113.969858</v>
      </c>
      <c r="H515" s="27">
        <v>22.5</v>
      </c>
      <c r="I515" s="27">
        <v>0.66327376059173559</v>
      </c>
      <c r="J515" s="26">
        <v>-422832425</v>
      </c>
      <c r="K515" s="27">
        <v>-17.974023633594324</v>
      </c>
      <c r="L515" s="27">
        <v>105.26315789473684</v>
      </c>
      <c r="M515" s="27">
        <v>29.99</v>
      </c>
      <c r="N515" s="28">
        <v>56.972341440900088</v>
      </c>
      <c r="O515" s="29">
        <v>2589.7811866699835</v>
      </c>
      <c r="P515" s="28">
        <v>86.326039555666114</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401.07124791562217</v>
      </c>
      <c r="P516" s="28">
        <v>13.369041597187406</v>
      </c>
    </row>
    <row r="517" spans="1:16">
      <c r="A517" s="25" t="s">
        <v>638</v>
      </c>
      <c r="B517" s="25" t="s">
        <v>353</v>
      </c>
      <c r="C517" s="26">
        <v>4561332204</v>
      </c>
      <c r="D517" s="26">
        <v>413000000</v>
      </c>
      <c r="E517" s="27">
        <v>43.615531462839975</v>
      </c>
      <c r="F517" s="27">
        <v>13.200826713934617</v>
      </c>
      <c r="G517" s="26">
        <v>112.701047</v>
      </c>
      <c r="H517" s="27">
        <v>8.14</v>
      </c>
      <c r="I517" s="27">
        <v>-0.1235029509607939</v>
      </c>
      <c r="J517" s="26">
        <v>-320710072</v>
      </c>
      <c r="K517" s="27">
        <v>-10.302139809316621</v>
      </c>
      <c r="L517" s="27">
        <v>96.852300242130752</v>
      </c>
      <c r="M517" s="27">
        <v>27.28</v>
      </c>
      <c r="N517" s="28">
        <v>66.311507968125198</v>
      </c>
      <c r="O517" s="29">
        <v>734.99326607871387</v>
      </c>
      <c r="P517" s="28">
        <v>24.499775535957131</v>
      </c>
    </row>
    <row r="518" spans="1:16">
      <c r="A518" s="25" t="s">
        <v>273</v>
      </c>
      <c r="B518" s="25" t="s">
        <v>353</v>
      </c>
      <c r="C518" s="26">
        <v>7127430217</v>
      </c>
      <c r="D518" s="26">
        <v>460000000</v>
      </c>
      <c r="E518" s="27">
        <v>12.898093530215681</v>
      </c>
      <c r="F518" s="27">
        <v>1.078435913897632</v>
      </c>
      <c r="G518" s="26">
        <v>119.470669</v>
      </c>
      <c r="H518" s="27">
        <v>25.96</v>
      </c>
      <c r="I518" s="27">
        <v>-0.1006863090341561</v>
      </c>
      <c r="J518" s="26">
        <v>6350791</v>
      </c>
      <c r="K518" s="27">
        <v>1883.2299787538277</v>
      </c>
      <c r="L518" s="27">
        <v>86.956521739130437</v>
      </c>
      <c r="M518" s="27">
        <v>25.97</v>
      </c>
      <c r="N518" s="28">
        <v>26.686013538602005</v>
      </c>
      <c r="O518" s="29">
        <v>258.83742391823796</v>
      </c>
      <c r="P518" s="28">
        <v>8.6279141306079321</v>
      </c>
    </row>
    <row r="519" spans="1:16">
      <c r="A519" s="25" t="s">
        <v>472</v>
      </c>
      <c r="B519" s="25" t="s">
        <v>353</v>
      </c>
      <c r="C519" s="26">
        <v>6438662624</v>
      </c>
      <c r="D519" s="26">
        <v>514778661</v>
      </c>
      <c r="E519" s="27">
        <v>15.96137605116933</v>
      </c>
      <c r="F519" s="27">
        <v>1.3480995316353466</v>
      </c>
      <c r="G519" s="26">
        <v>109.374763</v>
      </c>
      <c r="H519" s="27">
        <v>22.92</v>
      </c>
      <c r="I519" s="27">
        <v>-0.44285415303505715</v>
      </c>
      <c r="J519" s="26">
        <v>-133038799</v>
      </c>
      <c r="K519" s="27">
        <v>-88.995911658823672</v>
      </c>
      <c r="L519" s="27">
        <v>77.703298583310939</v>
      </c>
      <c r="M519" s="27">
        <v>21.24</v>
      </c>
      <c r="N519" s="28">
        <v>68.970846194431985</v>
      </c>
      <c r="O519" s="29">
        <v>156.99650311523556</v>
      </c>
      <c r="P519" s="28">
        <v>5.2332167705078518</v>
      </c>
    </row>
    <row r="520" spans="1:16">
      <c r="A520" s="25" t="s">
        <v>526</v>
      </c>
      <c r="B520" s="25" t="s">
        <v>353</v>
      </c>
      <c r="C520" s="26">
        <v>8353028000</v>
      </c>
      <c r="D520" s="26">
        <v>516180000</v>
      </c>
      <c r="E520" s="27">
        <v>13.093506606651054</v>
      </c>
      <c r="F520" s="27">
        <v>1.1530074609853376</v>
      </c>
      <c r="G520" s="26">
        <v>138.27239</v>
      </c>
      <c r="H520" s="27">
        <v>22.1</v>
      </c>
      <c r="I520" s="27">
        <v>-0.50619347948126503</v>
      </c>
      <c r="J520" s="26">
        <v>9266000</v>
      </c>
      <c r="K520" s="27">
        <v>1225.5514785236348</v>
      </c>
      <c r="L520" s="27">
        <v>77.492347630671475</v>
      </c>
      <c r="M520" s="27">
        <v>26.78</v>
      </c>
      <c r="N520" s="28">
        <v>19.880042034781134</v>
      </c>
      <c r="O520" s="29">
        <v>150.98633895584683</v>
      </c>
      <c r="P520" s="28">
        <v>5.0328779651948947</v>
      </c>
    </row>
    <row r="521" spans="1:16">
      <c r="A521" s="25" t="s">
        <v>381</v>
      </c>
      <c r="B521" s="25" t="s">
        <v>353</v>
      </c>
      <c r="C521" s="26">
        <v>7835710127</v>
      </c>
      <c r="D521" s="26">
        <v>660000000</v>
      </c>
      <c r="E521" s="27">
        <v>59.597375033616643</v>
      </c>
      <c r="F521" s="27">
        <v>6.3234631009269844</v>
      </c>
      <c r="G521" s="26">
        <v>49.182918000000001</v>
      </c>
      <c r="H521" s="27">
        <v>13.65</v>
      </c>
      <c r="I521" s="27">
        <v>8.7322841058110612E-2</v>
      </c>
      <c r="J521" s="26">
        <v>392044758</v>
      </c>
      <c r="K521" s="27">
        <v>24.040112277180352</v>
      </c>
      <c r="L521" s="27">
        <v>60.606060606060609</v>
      </c>
      <c r="M521" s="27">
        <v>7.45</v>
      </c>
      <c r="N521" s="28">
        <v>67.709360458601765</v>
      </c>
      <c r="O521" s="29">
        <v>503.05982910974052</v>
      </c>
      <c r="P521" s="28">
        <v>16.768660970324685</v>
      </c>
    </row>
    <row r="522" spans="1:16">
      <c r="A522" s="25" t="s">
        <v>157</v>
      </c>
      <c r="B522" s="25" t="s">
        <v>353</v>
      </c>
      <c r="C522" s="26">
        <v>2077382264</v>
      </c>
      <c r="D522" s="26">
        <v>720000000</v>
      </c>
      <c r="E522" s="27">
        <v>56.402495426885672</v>
      </c>
      <c r="F522" s="27">
        <v>39.168399602003937</v>
      </c>
      <c r="G522" s="26">
        <v>247.17509200000001</v>
      </c>
      <c r="H522" s="27">
        <v>2.87</v>
      </c>
      <c r="I522" s="27">
        <v>-1.7953711938813566E-2</v>
      </c>
      <c r="J522" s="26">
        <v>-115858447</v>
      </c>
      <c r="K522" s="27">
        <v>-12.428959970437027</v>
      </c>
      <c r="L522" s="27">
        <v>55.555555555555557</v>
      </c>
      <c r="M522" s="27">
        <v>34.32</v>
      </c>
      <c r="N522" s="28">
        <v>72.640640206856915</v>
      </c>
      <c r="O522" s="29">
        <v>425.34489324853865</v>
      </c>
      <c r="P522" s="28">
        <v>14.178163108284622</v>
      </c>
    </row>
    <row r="523" spans="1:16">
      <c r="A523" s="25" t="s">
        <v>274</v>
      </c>
      <c r="B523" s="25" t="s">
        <v>353</v>
      </c>
      <c r="C523" s="26">
        <v>34760766000</v>
      </c>
      <c r="D523" s="26">
        <v>945591000</v>
      </c>
      <c r="E523" s="27">
        <v>2.1646108436585392</v>
      </c>
      <c r="F523" s="27">
        <v>5.3236322111596339E-2</v>
      </c>
      <c r="G523" s="26">
        <v>426.23041999999998</v>
      </c>
      <c r="H523" s="27">
        <v>43.36</v>
      </c>
      <c r="I523" s="27">
        <v>-0.68269727252172885</v>
      </c>
      <c r="J523" s="26">
        <v>704762000</v>
      </c>
      <c r="K523" s="27">
        <v>57.693821460294394</v>
      </c>
      <c r="L523" s="27">
        <v>42.30158704979214</v>
      </c>
      <c r="M523" s="27">
        <v>45.07</v>
      </c>
      <c r="N523" s="28">
        <v>51.396510871973511</v>
      </c>
      <c r="O523" s="29">
        <v>213.16463757702073</v>
      </c>
      <c r="P523" s="28">
        <v>7.1054879192340241</v>
      </c>
    </row>
    <row r="524" spans="1:16">
      <c r="A524" s="25" t="s">
        <v>276</v>
      </c>
      <c r="B524" s="25" t="s">
        <v>353</v>
      </c>
      <c r="C524" s="26">
        <v>17087095351</v>
      </c>
      <c r="D524" s="26">
        <v>1500000000</v>
      </c>
      <c r="E524" s="27">
        <v>12.685208000941243</v>
      </c>
      <c r="F524" s="27">
        <v>1.6913610667921657</v>
      </c>
      <c r="G524" s="26">
        <v>545.59110899999996</v>
      </c>
      <c r="H524" s="27">
        <v>5.78</v>
      </c>
      <c r="I524" s="27">
        <v>0.15700976101799746</v>
      </c>
      <c r="J524" s="26">
        <v>-292614183</v>
      </c>
      <c r="K524" s="27">
        <v>-25.631020079433402</v>
      </c>
      <c r="L524" s="27">
        <v>26.666666666666668</v>
      </c>
      <c r="M524" s="27">
        <v>36.369999999999997</v>
      </c>
      <c r="N524" s="28">
        <v>34.090190118006674</v>
      </c>
      <c r="O524" s="29">
        <v>1981.0562696682628</v>
      </c>
      <c r="P524" s="28">
        <v>66.035208988942088</v>
      </c>
    </row>
    <row r="525" spans="1:16">
      <c r="A525" s="25" t="s">
        <v>149</v>
      </c>
      <c r="B525" s="25" t="s">
        <v>353</v>
      </c>
      <c r="C525" s="26">
        <v>13453377967</v>
      </c>
      <c r="D525" s="26">
        <v>1600000000</v>
      </c>
      <c r="E525" s="27">
        <v>4.5043876339064353</v>
      </c>
      <c r="F525" s="27">
        <v>0.11260969084766088</v>
      </c>
      <c r="G525" s="26">
        <v>405.15482900000001</v>
      </c>
      <c r="H525" s="27">
        <v>21.92</v>
      </c>
      <c r="I525" s="27">
        <v>-2.7456786425874036</v>
      </c>
      <c r="J525" s="26">
        <v>-433674414</v>
      </c>
      <c r="K525" s="27">
        <v>-92.235093214422378</v>
      </c>
      <c r="L525" s="27">
        <v>25</v>
      </c>
      <c r="M525" s="27">
        <v>25.32</v>
      </c>
      <c r="N525" s="28">
        <v>29.110551719318927</v>
      </c>
      <c r="O525" s="29">
        <v>610.31539652010463</v>
      </c>
      <c r="P525" s="28">
        <v>20.343846550670154</v>
      </c>
    </row>
    <row r="526" spans="1:16">
      <c r="A526" s="25" t="s">
        <v>173</v>
      </c>
      <c r="B526" s="25" t="s">
        <v>353</v>
      </c>
      <c r="C526" s="26">
        <v>6576271825</v>
      </c>
      <c r="D526" s="26">
        <v>2450000000</v>
      </c>
      <c r="E526" s="27">
        <v>18.714736903199029</v>
      </c>
      <c r="F526" s="27">
        <v>7.6386681237547052</v>
      </c>
      <c r="G526" s="26">
        <v>1796.201816</v>
      </c>
      <c r="H526" s="27">
        <v>1.19</v>
      </c>
      <c r="I526" s="27">
        <v>-3.5992814733586176E-2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1.9742333753778272</v>
      </c>
      <c r="F527" s="27">
        <v>1.9337261442033304E-2</v>
      </c>
      <c r="G527" s="26">
        <v>961.42923199999996</v>
      </c>
      <c r="H527" s="27">
        <v>21.08</v>
      </c>
      <c r="I527" s="27">
        <v>0.27217652443669138</v>
      </c>
      <c r="J527" s="26">
        <v>102523000</v>
      </c>
      <c r="K527" s="27">
        <v>995.82314212420624</v>
      </c>
      <c r="L527" s="27">
        <v>8.2276491796210998</v>
      </c>
      <c r="M527" s="27">
        <v>19.77</v>
      </c>
      <c r="N527" s="28">
        <v>18.70120916399916</v>
      </c>
      <c r="O527" s="29">
        <v>802.40150026269987</v>
      </c>
      <c r="P527" s="28">
        <v>26.746716675423329</v>
      </c>
    </row>
    <row r="528" spans="1:16">
      <c r="A528" s="25" t="s">
        <v>93</v>
      </c>
      <c r="B528" s="25" t="s">
        <v>353</v>
      </c>
      <c r="C528" s="26">
        <v>23667886165</v>
      </c>
      <c r="D528" s="26">
        <v>5580000000</v>
      </c>
      <c r="E528" s="27">
        <v>3.0557978994277173</v>
      </c>
      <c r="F528" s="27">
        <v>0.1825446773851683</v>
      </c>
      <c r="G528" s="26">
        <v>3586.7231099999999</v>
      </c>
      <c r="H528" s="27">
        <v>3.65</v>
      </c>
      <c r="I528" s="27">
        <v>-0.32419877397628216</v>
      </c>
      <c r="J528" s="26">
        <v>-429118472</v>
      </c>
      <c r="K528" s="27">
        <v>-39.010206020681395</v>
      </c>
      <c r="L528" s="27">
        <v>7.1684587813620073</v>
      </c>
      <c r="M528" s="27">
        <v>64.27</v>
      </c>
      <c r="N528" s="28">
        <v>30.394596676317178</v>
      </c>
      <c r="O528" s="29">
        <v>300.42783351502283</v>
      </c>
      <c r="P528" s="28">
        <v>10.014261117167427</v>
      </c>
    </row>
    <row r="529" spans="1:16">
      <c r="A529" s="50" t="s">
        <v>63</v>
      </c>
      <c r="B529" s="50" t="s">
        <v>355</v>
      </c>
      <c r="C529" s="51">
        <v>549820175</v>
      </c>
      <c r="D529" s="51">
        <v>22750000</v>
      </c>
      <c r="E529" s="52">
        <v>42.193333079962372</v>
      </c>
      <c r="F529" s="52">
        <v>14.603559082793934</v>
      </c>
      <c r="G529" s="51">
        <v>7.6577849999999996</v>
      </c>
      <c r="H529" s="52">
        <v>123.8</v>
      </c>
      <c r="I529" s="52">
        <v>-5.8506145301578272E-2</v>
      </c>
      <c r="J529" s="51">
        <v>17853471</v>
      </c>
      <c r="K529" s="52">
        <v>161.83127639437731</v>
      </c>
      <c r="L529" s="52">
        <v>1758.2417582417581</v>
      </c>
      <c r="M529" s="52">
        <v>33.659999999999997</v>
      </c>
      <c r="N529" s="53">
        <v>36.10957121615575</v>
      </c>
      <c r="O529" s="54">
        <v>1171.961621406195</v>
      </c>
      <c r="P529" s="53">
        <v>39.065387380206502</v>
      </c>
    </row>
    <row r="530" spans="1:16">
      <c r="A530" s="50" t="s">
        <v>95</v>
      </c>
      <c r="B530" s="50" t="s">
        <v>355</v>
      </c>
      <c r="C530" s="51">
        <v>418442261</v>
      </c>
      <c r="D530" s="51">
        <v>23000000</v>
      </c>
      <c r="E530" s="52">
        <v>86.235977033030949</v>
      </c>
      <c r="F530" s="52">
        <v>93.734757644598858</v>
      </c>
      <c r="G530" s="51">
        <v>11.696857</v>
      </c>
      <c r="H530" s="52">
        <v>39.659999999999997</v>
      </c>
      <c r="I530" s="52">
        <v>-0.51804994131542514</v>
      </c>
      <c r="J530" s="51">
        <v>-26354647</v>
      </c>
      <c r="K530" s="52">
        <v>-34.908454664560672</v>
      </c>
      <c r="L530" s="52">
        <v>1739.1304347826087</v>
      </c>
      <c r="M530" s="52">
        <v>50.85</v>
      </c>
      <c r="N530" s="53">
        <v>77.610472899512956</v>
      </c>
      <c r="O530" s="54">
        <v>439.27059947542119</v>
      </c>
      <c r="P530" s="53">
        <v>14.642353315847373</v>
      </c>
    </row>
    <row r="531" spans="1:16">
      <c r="A531" s="50" t="s">
        <v>464</v>
      </c>
      <c r="B531" s="50" t="s">
        <v>355</v>
      </c>
      <c r="C531" s="51">
        <v>2001882616</v>
      </c>
      <c r="D531" s="51">
        <v>24000000</v>
      </c>
      <c r="E531" s="52">
        <v>53.5165740829935</v>
      </c>
      <c r="F531" s="52">
        <v>5.9147407253529511</v>
      </c>
      <c r="G531" s="51">
        <v>2.016016</v>
      </c>
      <c r="H531" s="52">
        <v>370.75</v>
      </c>
      <c r="I531" s="52">
        <v>-4.9904087093866565</v>
      </c>
      <c r="J531" s="51">
        <v>3056816</v>
      </c>
      <c r="K531" s="52">
        <v>2959.9426331189056</v>
      </c>
      <c r="L531" s="52">
        <v>1666.6666666666667</v>
      </c>
      <c r="M531" s="52">
        <v>8.4</v>
      </c>
      <c r="N531" s="53">
        <v>86.727216051470165</v>
      </c>
      <c r="O531" s="54">
        <v>282.43809266141153</v>
      </c>
      <c r="P531" s="53">
        <v>9.4146030887137169</v>
      </c>
    </row>
    <row r="532" spans="1:16">
      <c r="A532" s="50" t="s">
        <v>60</v>
      </c>
      <c r="B532" s="50" t="s">
        <v>355</v>
      </c>
      <c r="C532" s="51">
        <v>385874216</v>
      </c>
      <c r="D532" s="51">
        <v>30000000</v>
      </c>
      <c r="E532" s="52">
        <v>38.211170787407085</v>
      </c>
      <c r="F532" s="52">
        <v>13.844627096886624</v>
      </c>
      <c r="G532" s="51">
        <v>12.224814</v>
      </c>
      <c r="H532" s="52">
        <v>85.65</v>
      </c>
      <c r="I532" s="52">
        <v>-4.2169880293659503</v>
      </c>
      <c r="J532" s="51">
        <v>11913466</v>
      </c>
      <c r="K532" s="52">
        <v>231.67061541955968</v>
      </c>
      <c r="L532" s="52">
        <v>1333.3333333333333</v>
      </c>
      <c r="M532" s="52">
        <v>40.74</v>
      </c>
      <c r="N532" s="53">
        <v>89.311552722303588</v>
      </c>
      <c r="O532" s="54">
        <v>735.6945675819079</v>
      </c>
      <c r="P532" s="53">
        <v>24.523152252730263</v>
      </c>
    </row>
    <row r="533" spans="1:16">
      <c r="A533" s="50" t="s">
        <v>335</v>
      </c>
      <c r="B533" s="50" t="s">
        <v>355</v>
      </c>
      <c r="C533" s="51">
        <v>447890029</v>
      </c>
      <c r="D533" s="51">
        <v>31862500</v>
      </c>
      <c r="E533" s="52">
        <v>60.183138608797293</v>
      </c>
      <c r="F533" s="52">
        <v>82.123442930796102</v>
      </c>
      <c r="G533" s="51">
        <v>29.645479000000002</v>
      </c>
      <c r="H533" s="52">
        <v>22.42</v>
      </c>
      <c r="I533" s="52">
        <v>-0.66196893678401381</v>
      </c>
      <c r="J533" s="51">
        <v>-12400268</v>
      </c>
      <c r="K533" s="52">
        <v>-59.09852109647953</v>
      </c>
      <c r="L533" s="52">
        <v>1255.3942722636327</v>
      </c>
      <c r="M533" s="52">
        <v>93.04</v>
      </c>
      <c r="N533" s="53">
        <v>40.883360709649878</v>
      </c>
      <c r="O533" s="54">
        <v>30.891538699469479</v>
      </c>
      <c r="P533" s="53">
        <v>1.0297179566489827</v>
      </c>
    </row>
    <row r="534" spans="1:16">
      <c r="A534" s="50" t="s">
        <v>278</v>
      </c>
      <c r="B534" s="50" t="s">
        <v>355</v>
      </c>
      <c r="C534" s="51">
        <v>3337733172</v>
      </c>
      <c r="D534" s="51">
        <v>38700772</v>
      </c>
      <c r="E534" s="52">
        <v>26.675033299775581</v>
      </c>
      <c r="F534" s="52">
        <v>5.9419275568651448</v>
      </c>
      <c r="G534" s="51">
        <v>13.534167</v>
      </c>
      <c r="H534" s="52">
        <v>110.8</v>
      </c>
      <c r="I534" s="52">
        <v>-11.324466572576142</v>
      </c>
      <c r="J534" s="51">
        <v>-6595639</v>
      </c>
      <c r="K534" s="52">
        <v>-680.6451280914556</v>
      </c>
      <c r="L534" s="52">
        <v>1033.5711132584124</v>
      </c>
      <c r="M534" s="52">
        <v>34.97</v>
      </c>
      <c r="N534" s="53">
        <v>45.16276237742197</v>
      </c>
      <c r="O534" s="54">
        <v>600</v>
      </c>
      <c r="P534" s="53">
        <v>20</v>
      </c>
    </row>
    <row r="535" spans="1:16">
      <c r="A535" s="50" t="s">
        <v>347</v>
      </c>
      <c r="B535" s="50" t="s">
        <v>355</v>
      </c>
      <c r="C535" s="51">
        <v>765978559</v>
      </c>
      <c r="D535" s="51">
        <v>45500000</v>
      </c>
      <c r="E535" s="52">
        <v>72.994773754861214</v>
      </c>
      <c r="F535" s="52">
        <v>45.836592624716616</v>
      </c>
      <c r="G535" s="51">
        <v>15.667655999999999</v>
      </c>
      <c r="H535" s="52">
        <v>34.979999999999997</v>
      </c>
      <c r="I535" s="52">
        <v>-1.3349313973835706</v>
      </c>
      <c r="J535" s="51">
        <v>-12773903</v>
      </c>
      <c r="K535" s="52">
        <v>-124.66823961321766</v>
      </c>
      <c r="L535" s="52">
        <v>879.12087912087907</v>
      </c>
      <c r="M535" s="52">
        <v>34.43</v>
      </c>
      <c r="N535" s="53">
        <v>45.463593429918454</v>
      </c>
      <c r="O535" s="54">
        <v>386.17116969662305</v>
      </c>
      <c r="P535" s="53">
        <v>12.872372323220768</v>
      </c>
    </row>
    <row r="536" spans="1:16">
      <c r="A536" s="50" t="s">
        <v>280</v>
      </c>
      <c r="B536" s="50" t="s">
        <v>355</v>
      </c>
      <c r="C536" s="51">
        <v>-355894230</v>
      </c>
      <c r="D536" s="51">
        <v>64864800</v>
      </c>
      <c r="E536" s="52">
        <v>16.562785428002986</v>
      </c>
      <c r="F536" s="52">
        <v>2.6598249724817018</v>
      </c>
      <c r="G536" s="51">
        <v>23.936191999999998</v>
      </c>
      <c r="H536" s="52">
        <v>100.9</v>
      </c>
      <c r="I536" s="52">
        <v>8.4088000974936818</v>
      </c>
      <c r="J536" s="51">
        <v>-73662719</v>
      </c>
      <c r="K536" s="52">
        <v>-84.534224157541615</v>
      </c>
      <c r="L536" s="52">
        <v>616.66728333394997</v>
      </c>
      <c r="M536" s="52">
        <v>36.9</v>
      </c>
      <c r="N536" s="53">
        <v>103.30335731704494</v>
      </c>
      <c r="O536" s="54">
        <v>3000</v>
      </c>
      <c r="P536" s="53">
        <v>100</v>
      </c>
    </row>
    <row r="537" spans="1:16">
      <c r="A537" s="50" t="s">
        <v>467</v>
      </c>
      <c r="B537" s="50" t="s">
        <v>355</v>
      </c>
      <c r="C537" s="51">
        <v>2725996326</v>
      </c>
      <c r="D537" s="51">
        <v>67000000</v>
      </c>
      <c r="E537" s="52">
        <v>15.634470641663338</v>
      </c>
      <c r="F537" s="52">
        <v>2.083484893611852</v>
      </c>
      <c r="G537" s="51">
        <v>23.711504000000001</v>
      </c>
      <c r="H537" s="52">
        <v>107.9</v>
      </c>
      <c r="I537" s="52">
        <v>-0.14582476315302983</v>
      </c>
      <c r="J537" s="51">
        <v>9762773</v>
      </c>
      <c r="K537" s="52">
        <v>768.63407558487734</v>
      </c>
      <c r="L537" s="52">
        <v>597.01492537313436</v>
      </c>
      <c r="M537" s="52">
        <v>35.39</v>
      </c>
      <c r="N537" s="53">
        <v>59.562529766186529</v>
      </c>
      <c r="O537" s="54">
        <v>1202.5803819881332</v>
      </c>
      <c r="P537" s="53">
        <v>40.086012732937775</v>
      </c>
    </row>
    <row r="538" spans="1:16">
      <c r="A538" s="50" t="s">
        <v>773</v>
      </c>
      <c r="B538" s="50" t="s">
        <v>355</v>
      </c>
      <c r="C538" s="51">
        <v>2885058804</v>
      </c>
      <c r="D538" s="51">
        <v>92600000</v>
      </c>
      <c r="E538" s="52">
        <v>13.608468255852705</v>
      </c>
      <c r="F538" s="52">
        <v>0.90159325390906897</v>
      </c>
      <c r="G538" s="51">
        <v>18.897796</v>
      </c>
      <c r="H538" s="52">
        <v>155.6</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7.5463666750089393</v>
      </c>
      <c r="F539" s="52">
        <v>0.27102551470290243</v>
      </c>
      <c r="G539" s="51">
        <v>18.316268000000001</v>
      </c>
      <c r="H539" s="52">
        <v>289.5</v>
      </c>
      <c r="I539" s="52">
        <v>13.889915439232025</v>
      </c>
      <c r="J539" s="51">
        <v>771275247</v>
      </c>
      <c r="K539" s="52">
        <v>36.100925199275842</v>
      </c>
      <c r="L539" s="52">
        <v>426.66666666666669</v>
      </c>
      <c r="M539" s="52">
        <v>19.53</v>
      </c>
      <c r="N539" s="53">
        <v>8.3273159889042656</v>
      </c>
      <c r="O539" s="54">
        <v>2077.2955773547828</v>
      </c>
      <c r="P539" s="53">
        <v>69.243185911826089</v>
      </c>
    </row>
    <row r="540" spans="1:16">
      <c r="A540" s="50" t="s">
        <v>281</v>
      </c>
      <c r="B540" s="50" t="s">
        <v>355</v>
      </c>
      <c r="C540" s="51">
        <v>4102311000</v>
      </c>
      <c r="D540" s="51">
        <v>95000000</v>
      </c>
      <c r="E540" s="52">
        <v>4.8622282755883752</v>
      </c>
      <c r="F540" s="52">
        <v>0.38195037514441282</v>
      </c>
      <c r="G540" s="51">
        <v>61.261921000000001</v>
      </c>
      <c r="H540" s="52">
        <v>134.30000000000001</v>
      </c>
      <c r="I540" s="52">
        <v>-0.49131824042814287</v>
      </c>
      <c r="J540" s="51">
        <v>130778000</v>
      </c>
      <c r="K540" s="52">
        <v>97.34053128201991</v>
      </c>
      <c r="L540" s="52">
        <v>421.05263157894734</v>
      </c>
      <c r="M540" s="52">
        <v>64.48</v>
      </c>
      <c r="N540" s="53">
        <v>49.065910816726173</v>
      </c>
      <c r="O540" s="54">
        <v>379.10511492074602</v>
      </c>
      <c r="P540" s="53">
        <v>12.636837164024866</v>
      </c>
    </row>
    <row r="541" spans="1:16">
      <c r="A541" s="50" t="s">
        <v>282</v>
      </c>
      <c r="B541" s="50" t="s">
        <v>355</v>
      </c>
      <c r="C541" s="51">
        <v>1869476072</v>
      </c>
      <c r="D541" s="51">
        <v>100000000</v>
      </c>
      <c r="E541" s="52">
        <v>41.11648949057389</v>
      </c>
      <c r="F541" s="52">
        <v>20.558244745286945</v>
      </c>
      <c r="G541" s="51">
        <v>50.595194999999997</v>
      </c>
      <c r="H541" s="52">
        <v>19.23</v>
      </c>
      <c r="I541" s="52">
        <v>-0.76262602192426954</v>
      </c>
      <c r="J541" s="51">
        <v>-304722758</v>
      </c>
      <c r="K541" s="52">
        <v>-6.5633430634675474</v>
      </c>
      <c r="L541" s="52">
        <v>400</v>
      </c>
      <c r="M541" s="52">
        <v>50.59</v>
      </c>
      <c r="N541" s="53">
        <v>84.422832912542091</v>
      </c>
      <c r="O541" s="54">
        <v>89.277688630480213</v>
      </c>
      <c r="P541" s="53">
        <v>2.9759229543493406</v>
      </c>
    </row>
    <row r="542" spans="1:16">
      <c r="A542" s="50" t="s">
        <v>154</v>
      </c>
      <c r="B542" s="50" t="s">
        <v>355</v>
      </c>
      <c r="C542" s="51">
        <v>1139133952</v>
      </c>
      <c r="D542" s="51">
        <v>100500000</v>
      </c>
      <c r="E542" s="52">
        <v>31.561579562751117</v>
      </c>
      <c r="F542" s="52">
        <v>10.130502186728011</v>
      </c>
      <c r="G542" s="51">
        <v>40.319831000000001</v>
      </c>
      <c r="H542" s="52">
        <v>31.44</v>
      </c>
      <c r="I542" s="52">
        <v>0.8155701521867762</v>
      </c>
      <c r="J542" s="51">
        <v>60728696</v>
      </c>
      <c r="K542" s="52">
        <v>51.301941342524465</v>
      </c>
      <c r="L542" s="52">
        <v>398.00995024875624</v>
      </c>
      <c r="M542" s="52">
        <v>40.11</v>
      </c>
      <c r="N542" s="53">
        <v>17.080824958736908</v>
      </c>
      <c r="O542" s="54">
        <v>1712.3670325777889</v>
      </c>
      <c r="P542" s="53">
        <v>57.078901085926297</v>
      </c>
    </row>
    <row r="543" spans="1:16">
      <c r="A543" s="50" t="s">
        <v>733</v>
      </c>
      <c r="B543" s="50" t="s">
        <v>355</v>
      </c>
      <c r="C543" s="51">
        <v>2222618346</v>
      </c>
      <c r="D543" s="51">
        <v>110500000</v>
      </c>
      <c r="E543" s="52">
        <v>0.57080518692956583</v>
      </c>
      <c r="F543" s="52">
        <v>3.1671721644804195E-3</v>
      </c>
      <c r="G543" s="51">
        <v>47.739924000000002</v>
      </c>
      <c r="H543" s="52">
        <v>1468</v>
      </c>
      <c r="I543" s="52">
        <v>-220.4919426264189</v>
      </c>
      <c r="J543" s="51">
        <v>27078608</v>
      </c>
      <c r="K543" s="52">
        <v>6655.641235324947</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14.48225587666772</v>
      </c>
      <c r="F544" s="52">
        <v>0.7346923638731595</v>
      </c>
      <c r="G544" s="51">
        <v>16.937535</v>
      </c>
      <c r="H544" s="52">
        <v>163.1</v>
      </c>
      <c r="I544" s="52">
        <v>-1.1164335921801865</v>
      </c>
      <c r="J544" s="51">
        <v>-293057834</v>
      </c>
      <c r="K544" s="52">
        <v>-67.263173725633962</v>
      </c>
      <c r="L544" s="52">
        <v>357.14285714285717</v>
      </c>
      <c r="M544" s="52">
        <v>15.12</v>
      </c>
      <c r="N544" s="53">
        <v>15.607867892503615</v>
      </c>
      <c r="O544" s="54">
        <v>1025.9354498013186</v>
      </c>
      <c r="P544" s="53">
        <v>34.19784832671062</v>
      </c>
    </row>
    <row r="545" spans="1:16">
      <c r="A545" s="50" t="s">
        <v>89</v>
      </c>
      <c r="B545" s="50" t="s">
        <v>355</v>
      </c>
      <c r="C545" s="51">
        <v>1056734129</v>
      </c>
      <c r="D545" s="51">
        <v>117000000</v>
      </c>
      <c r="E545" s="52">
        <v>20.095090208005363</v>
      </c>
      <c r="F545" s="52">
        <v>4.5198133621244629</v>
      </c>
      <c r="G545" s="51">
        <v>53.028322000000003</v>
      </c>
      <c r="H545" s="52">
        <v>37.54</v>
      </c>
      <c r="I545" s="52">
        <v>1.9221253759148313</v>
      </c>
      <c r="J545" s="51">
        <v>51520744</v>
      </c>
      <c r="K545" s="52">
        <v>86.295337660496514</v>
      </c>
      <c r="L545" s="52">
        <v>341.88034188034186</v>
      </c>
      <c r="M545" s="52">
        <v>45.32</v>
      </c>
      <c r="N545" s="53">
        <v>56.930557551510638</v>
      </c>
      <c r="O545" s="54">
        <v>2580.4282944882507</v>
      </c>
      <c r="P545" s="53">
        <v>86.014276482941696</v>
      </c>
    </row>
    <row r="546" spans="1:16">
      <c r="A546" s="50" t="s">
        <v>769</v>
      </c>
      <c r="B546" s="50" t="s">
        <v>355</v>
      </c>
      <c r="C546" s="51">
        <v>3756403776</v>
      </c>
      <c r="D546" s="51">
        <v>137000000</v>
      </c>
      <c r="E546" s="52">
        <v>8.3174176427707298</v>
      </c>
      <c r="F546" s="52">
        <v>0.49763178429883509</v>
      </c>
      <c r="G546" s="51">
        <v>39.979588999999997</v>
      </c>
      <c r="H546" s="52">
        <v>120.3</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7.5106786829514203</v>
      </c>
      <c r="F547" s="52">
        <v>0.40379992919093655</v>
      </c>
      <c r="G547" s="51">
        <v>44.987780999999998</v>
      </c>
      <c r="H547" s="52">
        <v>118.4</v>
      </c>
      <c r="I547" s="52">
        <v>-6.0124141728237248</v>
      </c>
      <c r="J547" s="51">
        <v>5825744</v>
      </c>
      <c r="K547" s="52">
        <v>3192.7252553493595</v>
      </c>
      <c r="L547" s="52">
        <v>258.06451612903226</v>
      </c>
      <c r="M547" s="52">
        <v>29.02</v>
      </c>
      <c r="N547" s="53">
        <v>37.162606644808648</v>
      </c>
      <c r="O547" s="54">
        <v>446.68884735053979</v>
      </c>
      <c r="P547" s="53">
        <v>14.889628245017994</v>
      </c>
    </row>
    <row r="548" spans="1:16">
      <c r="A548" s="50" t="s">
        <v>770</v>
      </c>
      <c r="B548" s="50" t="s">
        <v>355</v>
      </c>
      <c r="C548" s="51">
        <v>1774061912</v>
      </c>
      <c r="D548" s="51">
        <v>170000000</v>
      </c>
      <c r="E548" s="52">
        <v>14.127985918918995</v>
      </c>
      <c r="F548" s="52">
        <v>1.2591787806523169</v>
      </c>
      <c r="G548" s="51">
        <v>37.993921</v>
      </c>
      <c r="H548" s="52">
        <v>74.55</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3.8445849276863195</v>
      </c>
      <c r="G549" s="51">
        <v>111.579138</v>
      </c>
      <c r="H549" s="52">
        <v>23.68</v>
      </c>
      <c r="I549" s="52">
        <v>-0.15289050442467556</v>
      </c>
      <c r="J549" s="51">
        <v>3224393</v>
      </c>
      <c r="K549" s="52">
        <v>1221.3491308286552</v>
      </c>
      <c r="L549" s="52">
        <v>233.61462636879773</v>
      </c>
      <c r="M549" s="52">
        <v>65.16</v>
      </c>
      <c r="N549" s="53">
        <v>37.268274537600654</v>
      </c>
      <c r="O549" s="54">
        <v>1160.8916709575133</v>
      </c>
      <c r="P549" s="53">
        <v>38.696389031917107</v>
      </c>
    </row>
    <row r="550" spans="1:16">
      <c r="A550" s="50" t="s">
        <v>97</v>
      </c>
      <c r="B550" s="50" t="s">
        <v>355</v>
      </c>
      <c r="C550" s="51">
        <v>1396248544</v>
      </c>
      <c r="D550" s="51">
        <v>197500000</v>
      </c>
      <c r="E550" s="52">
        <v>34.180848614081093</v>
      </c>
      <c r="F550" s="52">
        <v>24.723941131342563</v>
      </c>
      <c r="G550" s="51">
        <v>147.57517300000001</v>
      </c>
      <c r="H550" s="52">
        <v>7.93</v>
      </c>
      <c r="I550" s="52">
        <v>-0.18428789242855714</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15.633848697292947</v>
      </c>
      <c r="F551" s="52">
        <v>6.3167065443607866</v>
      </c>
      <c r="G551" s="51">
        <v>206.00537199999999</v>
      </c>
      <c r="H551" s="52">
        <v>12.42</v>
      </c>
      <c r="I551" s="52">
        <v>4.0419563818719695E-2</v>
      </c>
      <c r="J551" s="51">
        <v>-116573372</v>
      </c>
      <c r="K551" s="52">
        <v>-21.231263688589191</v>
      </c>
      <c r="L551" s="52">
        <v>193.93939393939394</v>
      </c>
      <c r="M551" s="52">
        <v>99.88</v>
      </c>
      <c r="N551" s="53">
        <v>42.107297905538751</v>
      </c>
      <c r="O551" s="54">
        <v>707.55507862655338</v>
      </c>
      <c r="P551" s="53">
        <v>23.585169287551778</v>
      </c>
    </row>
    <row r="552" spans="1:16">
      <c r="A552" s="50" t="s">
        <v>401</v>
      </c>
      <c r="B552" s="50" t="s">
        <v>355</v>
      </c>
      <c r="C552" s="51">
        <v>3159865956</v>
      </c>
      <c r="D552" s="51">
        <v>300000000</v>
      </c>
      <c r="E552" s="52">
        <v>13.876065092066305</v>
      </c>
      <c r="F552" s="52">
        <v>1.3215300087682196</v>
      </c>
      <c r="G552" s="51">
        <v>82.764232000000007</v>
      </c>
      <c r="H552" s="52">
        <v>34.840000000000003</v>
      </c>
      <c r="I552" s="52">
        <v>-0.66574838827245486</v>
      </c>
      <c r="J552" s="51">
        <v>82928795</v>
      </c>
      <c r="K552" s="52">
        <v>126.61464573312563</v>
      </c>
      <c r="L552" s="52">
        <v>133.33333333333334</v>
      </c>
      <c r="M552" s="52">
        <v>27.58</v>
      </c>
      <c r="N552" s="53">
        <v>15.003075765692493</v>
      </c>
      <c r="O552" s="54">
        <v>171.58521100184109</v>
      </c>
      <c r="P552" s="53">
        <v>5.7195070333947031</v>
      </c>
    </row>
    <row r="553" spans="1:16">
      <c r="A553" s="50" t="s">
        <v>283</v>
      </c>
      <c r="B553" s="50" t="s">
        <v>355</v>
      </c>
      <c r="C553" s="51">
        <v>5879015160</v>
      </c>
      <c r="D553" s="51">
        <v>322274086</v>
      </c>
      <c r="E553" s="52">
        <v>3.6964355980089949</v>
      </c>
      <c r="F553" s="52">
        <v>0.13654583971291837</v>
      </c>
      <c r="G553" s="51">
        <v>127.238255</v>
      </c>
      <c r="H553" s="52">
        <v>85.05</v>
      </c>
      <c r="I553" s="52">
        <v>3.2849263145251082</v>
      </c>
      <c r="J553" s="51">
        <v>307486341</v>
      </c>
      <c r="K553" s="52">
        <v>88.039758566056108</v>
      </c>
      <c r="L553" s="52">
        <v>124.11795343669053</v>
      </c>
      <c r="M553" s="52">
        <v>39.479999999999997</v>
      </c>
      <c r="N553" s="53">
        <v>31.807439687424072</v>
      </c>
      <c r="O553" s="54">
        <v>2161.4636375612308</v>
      </c>
      <c r="P553" s="53">
        <v>72.048787918707689</v>
      </c>
    </row>
    <row r="554" spans="1:16">
      <c r="A554" s="50" t="s">
        <v>279</v>
      </c>
      <c r="B554" s="50" t="s">
        <v>355</v>
      </c>
      <c r="C554" s="51">
        <v>4414419520</v>
      </c>
      <c r="D554" s="51">
        <v>393516000</v>
      </c>
      <c r="E554" s="52">
        <v>19.218788167855056</v>
      </c>
      <c r="F554" s="52">
        <v>3.7568188348230698</v>
      </c>
      <c r="G554" s="51">
        <v>160.62860900000001</v>
      </c>
      <c r="H554" s="52">
        <v>12.96</v>
      </c>
      <c r="I554" s="52">
        <v>-7.1867770754046489E-2</v>
      </c>
      <c r="J554" s="51">
        <v>14989579</v>
      </c>
      <c r="K554" s="52">
        <v>341.28430158045131</v>
      </c>
      <c r="L554" s="52">
        <v>101.64770936886937</v>
      </c>
      <c r="M554" s="52">
        <v>40.81</v>
      </c>
      <c r="N554" s="53">
        <v>70.900911805112401</v>
      </c>
      <c r="O554" s="54">
        <v>376.23311993403485</v>
      </c>
      <c r="P554" s="53">
        <v>12.541103997801162</v>
      </c>
    </row>
    <row r="555" spans="1:16">
      <c r="A555" s="50" t="s">
        <v>88</v>
      </c>
      <c r="B555" s="50" t="s">
        <v>355</v>
      </c>
      <c r="C555" s="51">
        <v>919494030</v>
      </c>
      <c r="D555" s="51">
        <v>402170000</v>
      </c>
      <c r="E555" s="52">
        <v>15.592360933313824</v>
      </c>
      <c r="F555" s="52">
        <v>2.2806218811936163</v>
      </c>
      <c r="G555" s="51">
        <v>145.268338</v>
      </c>
      <c r="H555" s="52">
        <v>17.66</v>
      </c>
      <c r="I555" s="52">
        <v>-0.14363386433608127</v>
      </c>
      <c r="J555" s="51">
        <v>-57888264</v>
      </c>
      <c r="K555" s="52">
        <v>-118.10494092550435</v>
      </c>
      <c r="L555" s="52">
        <v>99.460427182534744</v>
      </c>
      <c r="M555" s="52">
        <v>36.119999999999997</v>
      </c>
      <c r="N555" s="53">
        <v>28.948460304915347</v>
      </c>
      <c r="O555" s="54">
        <v>818.26673003679809</v>
      </c>
      <c r="P555" s="53">
        <v>27.275557667893271</v>
      </c>
    </row>
    <row r="556" spans="1:16">
      <c r="A556" s="50" t="s">
        <v>184</v>
      </c>
      <c r="B556" s="50" t="s">
        <v>355</v>
      </c>
      <c r="C556" s="51">
        <v>5647873743</v>
      </c>
      <c r="D556" s="51">
        <v>494000000</v>
      </c>
      <c r="E556" s="52">
        <v>4.8223457285403368</v>
      </c>
      <c r="F556" s="52">
        <v>0.36154938735495101</v>
      </c>
      <c r="G556" s="51">
        <v>292.914446</v>
      </c>
      <c r="H556" s="52">
        <v>28.32</v>
      </c>
      <c r="I556" s="52">
        <v>-1.308504740636014</v>
      </c>
      <c r="J556" s="51">
        <v>-217874647</v>
      </c>
      <c r="K556" s="52">
        <v>-61.218687826491347</v>
      </c>
      <c r="L556" s="52">
        <v>80.97165991902834</v>
      </c>
      <c r="M556" s="52">
        <v>59.29</v>
      </c>
      <c r="N556" s="53">
        <v>27.205207999841747</v>
      </c>
      <c r="O556" s="54">
        <v>337.66790624728583</v>
      </c>
      <c r="P556" s="53">
        <v>11.255596874909527</v>
      </c>
    </row>
    <row r="557" spans="1:16">
      <c r="A557" s="50" t="s">
        <v>525</v>
      </c>
      <c r="B557" s="50" t="s">
        <v>355</v>
      </c>
      <c r="C557" s="51">
        <v>3963724062</v>
      </c>
      <c r="D557" s="51">
        <v>674934433</v>
      </c>
      <c r="E557" s="52">
        <v>7.1478470885080476</v>
      </c>
      <c r="F557" s="52">
        <v>0.55739114786358634</v>
      </c>
      <c r="G557" s="51">
        <v>292.99600400000003</v>
      </c>
      <c r="H557" s="52">
        <v>19.100000000000001</v>
      </c>
      <c r="I557" s="52">
        <v>-0.10032769499119709</v>
      </c>
      <c r="J557" s="51">
        <v>-901082449</v>
      </c>
      <c r="K557" s="52">
        <v>-14.231499283147174</v>
      </c>
      <c r="L557" s="52">
        <v>59.26501604341766</v>
      </c>
      <c r="M557" s="52">
        <v>43.41</v>
      </c>
      <c r="N557" s="53">
        <v>40.540103556028505</v>
      </c>
      <c r="O557" s="54">
        <v>244.03192626756834</v>
      </c>
      <c r="P557" s="53">
        <v>8.1343975422522785</v>
      </c>
    </row>
    <row r="558" spans="1:16">
      <c r="A558" s="50" t="s">
        <v>61</v>
      </c>
      <c r="B558" s="50" t="s">
        <v>355</v>
      </c>
      <c r="C558" s="51">
        <v>3787777042</v>
      </c>
      <c r="D558" s="51">
        <v>704842185</v>
      </c>
      <c r="E558" s="52">
        <v>16.882752569371725</v>
      </c>
      <c r="F558" s="52">
        <v>4.790505712813351</v>
      </c>
      <c r="G558" s="51">
        <v>465.53517099999999</v>
      </c>
      <c r="H558" s="52">
        <v>5.09</v>
      </c>
      <c r="I558" s="52">
        <v>-0.10234816109115563</v>
      </c>
      <c r="J558" s="51">
        <v>132778559</v>
      </c>
      <c r="K558" s="52">
        <v>26.542018165749184</v>
      </c>
      <c r="L558" s="52">
        <v>56.750292265778619</v>
      </c>
      <c r="M558" s="52">
        <v>66.040000000000006</v>
      </c>
      <c r="N558" s="53">
        <v>2.0924501977181258</v>
      </c>
      <c r="O558" s="54">
        <v>730.7787066610872</v>
      </c>
      <c r="P558" s="53">
        <v>24.35929022203624</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2033.2608669270303</v>
      </c>
      <c r="P559" s="53">
        <v>67.77536223090101</v>
      </c>
    </row>
    <row r="560" spans="1:16">
      <c r="A560" s="50" t="s">
        <v>284</v>
      </c>
      <c r="B560" s="50" t="s">
        <v>355</v>
      </c>
      <c r="C560" s="51">
        <v>1104228363</v>
      </c>
      <c r="D560" s="51">
        <v>805885530</v>
      </c>
      <c r="E560" s="52">
        <v>15.908092951874027</v>
      </c>
      <c r="F560" s="52">
        <v>2.4674864418824511</v>
      </c>
      <c r="G560" s="51">
        <v>306.64052400000003</v>
      </c>
      <c r="H560" s="52">
        <v>8.1999999999999993</v>
      </c>
      <c r="I560" s="52">
        <v>-0.37904212550745697</v>
      </c>
      <c r="J560" s="51">
        <v>-213403973</v>
      </c>
      <c r="K560" s="52">
        <v>-30.210703902874386</v>
      </c>
      <c r="L560" s="52">
        <v>49.634840819142141</v>
      </c>
      <c r="M560" s="52">
        <v>38.049999999999997</v>
      </c>
      <c r="N560" s="53">
        <v>88.964100026904944</v>
      </c>
      <c r="O560" s="54">
        <v>108.58499211627844</v>
      </c>
      <c r="P560" s="53">
        <v>3.6194997372092814</v>
      </c>
    </row>
    <row r="561" spans="1:16">
      <c r="A561" s="50" t="s">
        <v>62</v>
      </c>
      <c r="B561" s="50" t="s">
        <v>355</v>
      </c>
      <c r="C561" s="51">
        <v>1966732279</v>
      </c>
      <c r="D561" s="51">
        <v>891754956</v>
      </c>
      <c r="E561" s="52">
        <v>13.766723470626861</v>
      </c>
      <c r="F561" s="52">
        <v>3.0875574905415744</v>
      </c>
      <c r="G561" s="51">
        <v>565.32693600000005</v>
      </c>
      <c r="H561" s="52">
        <v>5.14</v>
      </c>
      <c r="I561" s="52">
        <v>-0.2343254755792179</v>
      </c>
      <c r="J561" s="51">
        <v>179708663</v>
      </c>
      <c r="K561" s="52">
        <v>24.811128776802484</v>
      </c>
      <c r="L561" s="52">
        <v>44.855371681276083</v>
      </c>
      <c r="M561" s="52">
        <v>63.39</v>
      </c>
      <c r="N561" s="53">
        <v>21.054541648124367</v>
      </c>
      <c r="O561" s="54">
        <v>244.79061685935366</v>
      </c>
      <c r="P561" s="53">
        <v>8.1596872286451223</v>
      </c>
    </row>
    <row r="562" spans="1:16">
      <c r="A562" s="50" t="s">
        <v>152</v>
      </c>
      <c r="B562" s="50" t="s">
        <v>355</v>
      </c>
      <c r="C562" s="51">
        <v>1876232593</v>
      </c>
      <c r="D562" s="51">
        <v>936000000</v>
      </c>
      <c r="E562" s="52">
        <v>14.853064029221157</v>
      </c>
      <c r="F562" s="52">
        <v>3.9671645377193259</v>
      </c>
      <c r="G562" s="51">
        <v>576.74861299999998</v>
      </c>
      <c r="H562" s="52">
        <v>4.67</v>
      </c>
      <c r="I562" s="52">
        <v>-8.0770628227986307E-2</v>
      </c>
      <c r="J562" s="51">
        <v>22610716</v>
      </c>
      <c r="K562" s="52">
        <v>165.58520305150884</v>
      </c>
      <c r="L562" s="52">
        <v>42.735042735042732</v>
      </c>
      <c r="M562" s="52">
        <v>61.61</v>
      </c>
      <c r="N562" s="53">
        <v>9.119840841952179</v>
      </c>
      <c r="O562" s="54">
        <v>720.99078314954306</v>
      </c>
      <c r="P562" s="53">
        <v>24.033026104984767</v>
      </c>
    </row>
    <row r="563" spans="1:16">
      <c r="A563" s="50" t="s">
        <v>480</v>
      </c>
      <c r="B563" s="50" t="s">
        <v>355</v>
      </c>
      <c r="C563" s="51">
        <v>8578258629</v>
      </c>
      <c r="D563" s="51">
        <v>950000000</v>
      </c>
      <c r="E563" s="52">
        <v>12.548111419826023</v>
      </c>
      <c r="F563" s="52">
        <v>2.6417076673317945</v>
      </c>
      <c r="G563" s="51">
        <v>592.57757400000003</v>
      </c>
      <c r="H563" s="52">
        <v>5.38</v>
      </c>
      <c r="I563" s="52">
        <v>-0.23748293452725019</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42.362111327628568</v>
      </c>
      <c r="F564" s="52">
        <v>14.120703775876189</v>
      </c>
      <c r="G564" s="51">
        <v>255.25220999999999</v>
      </c>
      <c r="H564" s="52">
        <v>3.7</v>
      </c>
      <c r="I564" s="52">
        <v>-0.21731954088848138</v>
      </c>
      <c r="J564" s="51">
        <v>-154583940</v>
      </c>
      <c r="K564" s="52">
        <v>-19.406931923199785</v>
      </c>
      <c r="L564" s="52">
        <v>40</v>
      </c>
      <c r="M564" s="52">
        <v>25.52</v>
      </c>
      <c r="N564" s="53">
        <v>65.118209216220436</v>
      </c>
      <c r="O564" s="54">
        <v>199.83268237608513</v>
      </c>
      <c r="P564" s="53">
        <v>6.661089412536171</v>
      </c>
    </row>
    <row r="565" spans="1:16">
      <c r="A565" s="50" t="s">
        <v>286</v>
      </c>
      <c r="B565" s="50" t="s">
        <v>355</v>
      </c>
      <c r="C565" s="51">
        <v>8958460788</v>
      </c>
      <c r="D565" s="51">
        <v>1025000000</v>
      </c>
      <c r="E565" s="52">
        <v>15.640856376379768</v>
      </c>
      <c r="F565" s="52">
        <v>1.2716143395430706</v>
      </c>
      <c r="G565" s="51">
        <v>206.78594200000001</v>
      </c>
      <c r="H565" s="52">
        <v>12.37</v>
      </c>
      <c r="I565" s="52">
        <v>-0.40891610421319058</v>
      </c>
      <c r="J565" s="51">
        <v>65823811</v>
      </c>
      <c r="K565" s="52">
        <v>186.86247139352051</v>
      </c>
      <c r="L565" s="52">
        <v>39.024390243902438</v>
      </c>
      <c r="M565" s="52">
        <v>20.170000000000002</v>
      </c>
      <c r="N565" s="53">
        <v>34.876457019114426</v>
      </c>
      <c r="O565" s="54">
        <v>452.88025549207248</v>
      </c>
      <c r="P565" s="53">
        <v>15.096008516402415</v>
      </c>
    </row>
    <row r="566" spans="1:16">
      <c r="A566" s="55" t="s">
        <v>450</v>
      </c>
      <c r="B566" s="55" t="s">
        <v>354</v>
      </c>
      <c r="C566" s="56">
        <v>2690495427</v>
      </c>
      <c r="D566" s="56">
        <v>58000000</v>
      </c>
      <c r="E566" s="57">
        <v>141.37347868883168</v>
      </c>
      <c r="F566" s="57">
        <v>116.07017954748086</v>
      </c>
      <c r="G566" s="56">
        <v>13.776082000000001</v>
      </c>
      <c r="H566" s="57">
        <v>20.54</v>
      </c>
      <c r="I566" s="57">
        <v>-0.17780161516656534</v>
      </c>
      <c r="J566" s="56">
        <v>15575892</v>
      </c>
      <c r="K566" s="57">
        <v>78.197768705638168</v>
      </c>
      <c r="L566" s="57">
        <v>689.65517241379314</v>
      </c>
      <c r="M566" s="57">
        <v>23.75</v>
      </c>
      <c r="N566" s="58">
        <v>40.460380955581336</v>
      </c>
      <c r="O566" s="59">
        <v>922.88953579621705</v>
      </c>
      <c r="P566" s="58">
        <v>30.762984526540567</v>
      </c>
    </row>
    <row r="567" spans="1:16">
      <c r="A567" s="55" t="s">
        <v>541</v>
      </c>
      <c r="B567" s="55" t="s">
        <v>354</v>
      </c>
      <c r="C567" s="56">
        <v>2818472369</v>
      </c>
      <c r="D567" s="56">
        <v>62830000</v>
      </c>
      <c r="E567" s="57">
        <v>31.746054346199006</v>
      </c>
      <c r="F567" s="57">
        <v>8.7115353269081339</v>
      </c>
      <c r="G567" s="56">
        <v>22.243836999999999</v>
      </c>
      <c r="H567" s="57">
        <v>56.65</v>
      </c>
      <c r="I567" s="57">
        <v>-0.81210238555550518</v>
      </c>
      <c r="J567" s="56">
        <v>-43176773</v>
      </c>
      <c r="K567" s="57">
        <v>-84.400471522038018</v>
      </c>
      <c r="L567" s="57">
        <v>636.63854846410948</v>
      </c>
      <c r="M567" s="57">
        <v>35.4</v>
      </c>
      <c r="N567" s="58">
        <v>26.085638104932311</v>
      </c>
      <c r="O567" s="59">
        <v>270.11086749671466</v>
      </c>
      <c r="P567" s="58">
        <v>9.0036955832238217</v>
      </c>
    </row>
    <row r="568" spans="1:16">
      <c r="A568" s="55" t="s">
        <v>536</v>
      </c>
      <c r="B568" s="55" t="s">
        <v>354</v>
      </c>
      <c r="C568" s="56">
        <v>5034163461</v>
      </c>
      <c r="D568" s="56">
        <v>1000000000</v>
      </c>
      <c r="E568" s="57">
        <v>6.4858277367396031</v>
      </c>
      <c r="F568" s="57">
        <v>0.38151927863174134</v>
      </c>
      <c r="G568" s="56">
        <v>371.30834199999998</v>
      </c>
      <c r="H568" s="57">
        <v>16.61</v>
      </c>
      <c r="I568" s="57">
        <v>0.33767971216036585</v>
      </c>
      <c r="J568" s="56">
        <v>-78845344</v>
      </c>
      <c r="K568" s="57">
        <v>-215.61197069544144</v>
      </c>
      <c r="L568" s="57">
        <v>40</v>
      </c>
      <c r="M568" s="57">
        <v>37.130000000000003</v>
      </c>
      <c r="N568" s="58">
        <v>49.203279038029883</v>
      </c>
      <c r="O568" s="59">
        <v>1278.2119882973873</v>
      </c>
      <c r="P568" s="58">
        <v>42.607066276579573</v>
      </c>
    </row>
    <row r="569" spans="1:16">
      <c r="A569" s="55" t="s">
        <v>277</v>
      </c>
      <c r="B569" s="55" t="s">
        <v>354</v>
      </c>
      <c r="C569" s="56">
        <v>281073867000</v>
      </c>
      <c r="D569" s="56">
        <v>4560000000</v>
      </c>
      <c r="E569" s="57">
        <v>9.0135377026817898E-2</v>
      </c>
      <c r="F569" s="57">
        <v>5.1208627071867273E-5</v>
      </c>
      <c r="G569" s="56">
        <v>1175.783874</v>
      </c>
      <c r="H569" s="57">
        <v>377.5</v>
      </c>
      <c r="I569" s="57">
        <v>4.9041992198481807</v>
      </c>
      <c r="J569" s="56">
        <v>5549453000</v>
      </c>
      <c r="K569" s="57">
        <v>317.17720647422368</v>
      </c>
      <c r="L569" s="57">
        <v>8.7719298245614041</v>
      </c>
      <c r="M569" s="57">
        <v>25.78</v>
      </c>
      <c r="N569" s="58">
        <v>41.705800860307441</v>
      </c>
      <c r="O569" s="59">
        <v>1272.2677083468948</v>
      </c>
      <c r="P569" s="58">
        <v>42.408923611563161</v>
      </c>
    </row>
    <row r="570" spans="1:16">
      <c r="A570" s="60" t="s">
        <v>391</v>
      </c>
      <c r="B570" s="60" t="s">
        <v>287</v>
      </c>
      <c r="C570" s="61">
        <v>16511882</v>
      </c>
      <c r="D570" s="61">
        <v>10650000</v>
      </c>
      <c r="E570" s="62">
        <v>143.90163100357043</v>
      </c>
      <c r="F570" s="62">
        <v>519.6880859645014</v>
      </c>
      <c r="G570" s="61">
        <v>10.108192000000001</v>
      </c>
      <c r="H570" s="62">
        <v>27.5</v>
      </c>
      <c r="I570" s="62">
        <v>0.83860937658248602</v>
      </c>
      <c r="J570" s="61">
        <v>-2418566</v>
      </c>
      <c r="K570" s="62">
        <v>-114.48932962755616</v>
      </c>
      <c r="L570" s="62">
        <v>3755.868544600939</v>
      </c>
      <c r="M570" s="62">
        <v>94.91</v>
      </c>
      <c r="N570" s="63">
        <v>49.366315461455031</v>
      </c>
      <c r="O570" s="64">
        <v>1740.3934098051802</v>
      </c>
      <c r="P570" s="63">
        <v>58.013113660172671</v>
      </c>
    </row>
    <row r="571" spans="1:16">
      <c r="A571" s="60" t="s">
        <v>100</v>
      </c>
      <c r="B571" s="60" t="s">
        <v>287</v>
      </c>
      <c r="C571" s="61">
        <v>8264972237</v>
      </c>
      <c r="D571" s="61">
        <v>25200000</v>
      </c>
      <c r="E571" s="62">
        <v>79.515980817676109</v>
      </c>
      <c r="F571" s="62">
        <v>33.214695412563117</v>
      </c>
      <c r="G571" s="61">
        <v>5.4011089999999999</v>
      </c>
      <c r="H571" s="62">
        <v>93.15</v>
      </c>
      <c r="I571" s="62">
        <v>-4.6246580372503132</v>
      </c>
      <c r="J571" s="61">
        <v>78553885</v>
      </c>
      <c r="K571" s="62">
        <v>30.475895622476216</v>
      </c>
      <c r="L571" s="62">
        <v>1587.3015873015872</v>
      </c>
      <c r="M571" s="62">
        <v>21.43</v>
      </c>
      <c r="N571" s="63">
        <v>24.399331594818968</v>
      </c>
      <c r="O571" s="64">
        <v>435.81717207810948</v>
      </c>
      <c r="P571" s="63">
        <v>14.527239069270315</v>
      </c>
    </row>
    <row r="572" spans="1:16">
      <c r="A572" s="60" t="s">
        <v>115</v>
      </c>
      <c r="B572" s="60" t="s">
        <v>287</v>
      </c>
      <c r="C572" s="61">
        <v>1639886673</v>
      </c>
      <c r="D572" s="61">
        <v>28000000</v>
      </c>
      <c r="E572" s="62">
        <v>102.78438795597209</v>
      </c>
      <c r="F572" s="62">
        <v>43.700845219375893</v>
      </c>
      <c r="G572" s="61">
        <v>4.7491070000000004</v>
      </c>
      <c r="H572" s="62">
        <v>81.95</v>
      </c>
      <c r="I572" s="62">
        <v>-2.7359986545753827</v>
      </c>
      <c r="J572" s="61">
        <v>3154808</v>
      </c>
      <c r="K572" s="62">
        <v>745.52872948211109</v>
      </c>
      <c r="L572" s="62">
        <v>1428.5714285714287</v>
      </c>
      <c r="M572" s="62">
        <v>16.96</v>
      </c>
      <c r="N572" s="63">
        <v>25.72990536366402</v>
      </c>
      <c r="O572" s="64">
        <v>139.30778971923735</v>
      </c>
      <c r="P572" s="63">
        <v>4.6435929906412445</v>
      </c>
    </row>
    <row r="573" spans="1:16">
      <c r="A573" s="60" t="s">
        <v>313</v>
      </c>
      <c r="B573" s="60" t="s">
        <v>287</v>
      </c>
      <c r="C573" s="61">
        <v>76967995</v>
      </c>
      <c r="D573" s="61">
        <v>28340000</v>
      </c>
      <c r="E573" s="62">
        <v>89.274019500752217</v>
      </c>
      <c r="F573" s="62">
        <v>131.2544393977185</v>
      </c>
      <c r="G573" s="61">
        <v>16.64443</v>
      </c>
      <c r="H573" s="62">
        <v>26.92</v>
      </c>
      <c r="I573" s="62">
        <v>0.30870307662270946</v>
      </c>
      <c r="J573" s="61">
        <v>-51595</v>
      </c>
      <c r="K573" s="62">
        <v>-13182.672739606551</v>
      </c>
      <c r="L573" s="62">
        <v>1411.4326040931546</v>
      </c>
      <c r="M573" s="62">
        <v>58.73</v>
      </c>
      <c r="N573" s="63">
        <v>55.438618331220148</v>
      </c>
      <c r="O573" s="64">
        <v>2110.3884124543729</v>
      </c>
      <c r="P573" s="63">
        <v>70.346280415145756</v>
      </c>
    </row>
    <row r="574" spans="1:16">
      <c r="A574" s="60" t="s">
        <v>17</v>
      </c>
      <c r="B574" s="60" t="s">
        <v>287</v>
      </c>
      <c r="C574" s="61">
        <v>1829648308</v>
      </c>
      <c r="D574" s="61">
        <v>35100498</v>
      </c>
      <c r="E574" s="62">
        <v>446.04246427644711</v>
      </c>
      <c r="F574" s="62">
        <v>2541.5164438775032</v>
      </c>
      <c r="G574" s="61">
        <v>17.518242999999998</v>
      </c>
      <c r="H574" s="62">
        <v>5.12</v>
      </c>
      <c r="I574" s="62">
        <v>-1.914208908292613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79.092239386424552</v>
      </c>
      <c r="F575" s="62">
        <v>41.847745707102938</v>
      </c>
      <c r="G575" s="61">
        <v>14.576017</v>
      </c>
      <c r="H575" s="62">
        <v>34.700000000000003</v>
      </c>
      <c r="I575" s="62">
        <v>-1.5038940963819414E-2</v>
      </c>
      <c r="J575" s="61">
        <v>31231591</v>
      </c>
      <c r="K575" s="62">
        <v>60.515649042663242</v>
      </c>
      <c r="L575" s="62">
        <v>740.74074074074076</v>
      </c>
      <c r="M575" s="62">
        <v>26.99</v>
      </c>
      <c r="N575" s="63">
        <v>60.410642505321476</v>
      </c>
      <c r="O575" s="64">
        <v>520.52640506921944</v>
      </c>
      <c r="P575" s="63">
        <v>17.35088016897398</v>
      </c>
    </row>
    <row r="576" spans="1:16">
      <c r="A576" s="60" t="s">
        <v>716</v>
      </c>
      <c r="B576" s="60" t="s">
        <v>287</v>
      </c>
      <c r="C576" s="61">
        <v>1697139850</v>
      </c>
      <c r="D576" s="61">
        <v>63000000</v>
      </c>
      <c r="E576" s="62">
        <v>68.614536614660238</v>
      </c>
      <c r="F576" s="62">
        <v>90.7599690670109</v>
      </c>
      <c r="G576" s="61">
        <v>44.915382999999999</v>
      </c>
      <c r="H576" s="62">
        <v>12.98</v>
      </c>
      <c r="I576" s="62">
        <v>-0.16925868066382677</v>
      </c>
      <c r="J576" s="61">
        <v>-9013360</v>
      </c>
      <c r="K576" s="62">
        <v>-83.875491492628726</v>
      </c>
      <c r="L576" s="62">
        <v>634.92063492063494</v>
      </c>
      <c r="M576" s="62">
        <v>71.290000000000006</v>
      </c>
      <c r="N576" s="63">
        <v>54.420812035785445</v>
      </c>
      <c r="O576" s="64">
        <v>484.18015063985769</v>
      </c>
      <c r="P576" s="63">
        <v>16.139338354661923</v>
      </c>
    </row>
    <row r="577" spans="1:16">
      <c r="A577" s="60" t="s">
        <v>528</v>
      </c>
      <c r="B577" s="60" t="s">
        <v>287</v>
      </c>
      <c r="C577" s="61">
        <v>2429481251</v>
      </c>
      <c r="D577" s="61">
        <v>70000000</v>
      </c>
      <c r="E577" s="62">
        <v>48.347172147310168</v>
      </c>
      <c r="F577" s="62">
        <v>16.845704580944311</v>
      </c>
      <c r="G577" s="61">
        <v>19.831706000000001</v>
      </c>
      <c r="H577" s="62">
        <v>41.72</v>
      </c>
      <c r="I577" s="62">
        <v>0.31416813665857291</v>
      </c>
      <c r="J577" s="61">
        <v>13856774</v>
      </c>
      <c r="K577" s="62">
        <v>207.11891526844559</v>
      </c>
      <c r="L577" s="62">
        <v>571.42857142857144</v>
      </c>
      <c r="M577" s="62">
        <v>28.33</v>
      </c>
      <c r="N577" s="63">
        <v>27.509129606328752</v>
      </c>
      <c r="O577" s="64">
        <v>1416.6870483056582</v>
      </c>
      <c r="P577" s="63">
        <v>47.222901610188607</v>
      </c>
    </row>
    <row r="578" spans="1:16">
      <c r="A578" s="60" t="s">
        <v>343</v>
      </c>
      <c r="B578" s="60" t="s">
        <v>287</v>
      </c>
      <c r="C578" s="61">
        <v>4894491923</v>
      </c>
      <c r="D578" s="61">
        <v>81950000</v>
      </c>
      <c r="E578" s="62">
        <v>26.864281395180875</v>
      </c>
      <c r="F578" s="62">
        <v>10.574615282796699</v>
      </c>
      <c r="G578" s="61">
        <v>48.191560000000003</v>
      </c>
      <c r="H578" s="62">
        <v>30.9</v>
      </c>
      <c r="I578" s="62">
        <v>1.4250438772459688</v>
      </c>
      <c r="J578" s="61">
        <v>52632181</v>
      </c>
      <c r="K578" s="62">
        <v>48.267997862372454</v>
      </c>
      <c r="L578" s="62">
        <v>488.10250152532029</v>
      </c>
      <c r="M578" s="62">
        <v>58.8</v>
      </c>
      <c r="N578" s="63">
        <v>20.919036814252596</v>
      </c>
      <c r="O578" s="64">
        <v>1850.9334563373404</v>
      </c>
      <c r="P578" s="63">
        <v>61.697781877911346</v>
      </c>
    </row>
    <row r="579" spans="1:16">
      <c r="A579" s="60" t="s">
        <v>385</v>
      </c>
      <c r="B579" s="60" t="s">
        <v>287</v>
      </c>
      <c r="C579" s="61">
        <v>24898395</v>
      </c>
      <c r="D579" s="61">
        <v>89254043</v>
      </c>
      <c r="E579" s="62">
        <v>53.823211461342297</v>
      </c>
      <c r="F579" s="62">
        <v>50.252822964877062</v>
      </c>
      <c r="G579" s="61">
        <v>57.175823000000001</v>
      </c>
      <c r="H579" s="62">
        <v>13</v>
      </c>
      <c r="I579" s="62">
        <v>-1.1069422793002932</v>
      </c>
      <c r="J579" s="61">
        <v>-7515031</v>
      </c>
      <c r="K579" s="62">
        <v>-142.52083803779385</v>
      </c>
      <c r="L579" s="62">
        <v>448.15897023286664</v>
      </c>
      <c r="M579" s="62">
        <v>64.05</v>
      </c>
      <c r="N579" s="63">
        <v>84.854246792739289</v>
      </c>
      <c r="O579" s="64">
        <v>977.54340953888027</v>
      </c>
      <c r="P579" s="63">
        <v>32.584780317962675</v>
      </c>
    </row>
    <row r="580" spans="1:16">
      <c r="A580" s="60" t="s">
        <v>289</v>
      </c>
      <c r="B580" s="60" t="s">
        <v>287</v>
      </c>
      <c r="C580" s="61">
        <v>4489506254</v>
      </c>
      <c r="D580" s="61">
        <v>100000000</v>
      </c>
      <c r="E580" s="62">
        <v>493.1489285106656</v>
      </c>
      <c r="F580" s="62">
        <v>2465.744642553328</v>
      </c>
      <c r="G580" s="61">
        <v>35.895862999999999</v>
      </c>
      <c r="H580" s="62">
        <v>2.2599999999999998</v>
      </c>
      <c r="I580" s="62">
        <v>1.8411962177411478E-2</v>
      </c>
      <c r="J580" s="61">
        <v>-156863405</v>
      </c>
      <c r="K580" s="62">
        <v>-1.2749946362569395</v>
      </c>
      <c r="L580" s="62">
        <v>400</v>
      </c>
      <c r="M580" s="62">
        <v>35.89</v>
      </c>
      <c r="N580" s="63">
        <v>14.665780125180868</v>
      </c>
      <c r="O580" s="64">
        <v>1936.8016470986604</v>
      </c>
      <c r="P580" s="63">
        <v>64.560054903288673</v>
      </c>
    </row>
    <row r="581" spans="1:16">
      <c r="A581" s="60" t="s">
        <v>384</v>
      </c>
      <c r="B581" s="60" t="s">
        <v>287</v>
      </c>
      <c r="C581" s="61">
        <v>2347697482</v>
      </c>
      <c r="D581" s="61">
        <v>140000000</v>
      </c>
      <c r="E581" s="62">
        <v>27.759491212941253</v>
      </c>
      <c r="F581" s="62">
        <v>16.523506674369795</v>
      </c>
      <c r="G581" s="61">
        <v>116.683181</v>
      </c>
      <c r="H581" s="62">
        <v>12.35</v>
      </c>
      <c r="I581" s="62">
        <v>7.5992066959621241E-2</v>
      </c>
      <c r="J581" s="61">
        <v>9027555</v>
      </c>
      <c r="K581" s="62">
        <v>186.09689999119362</v>
      </c>
      <c r="L581" s="62">
        <v>285.71428571428572</v>
      </c>
      <c r="M581" s="62">
        <v>83.34</v>
      </c>
      <c r="N581" s="63">
        <v>19.381903561177413</v>
      </c>
      <c r="O581" s="64">
        <v>1161.6400793943535</v>
      </c>
      <c r="P581" s="63">
        <v>38.721335979811784</v>
      </c>
    </row>
    <row r="582" spans="1:16">
      <c r="A582" s="60" t="s">
        <v>0</v>
      </c>
      <c r="B582" s="60" t="s">
        <v>287</v>
      </c>
      <c r="C582" s="61">
        <v>11903282434</v>
      </c>
      <c r="D582" s="61">
        <v>149798932</v>
      </c>
      <c r="E582" s="62">
        <v>15.00356010573298</v>
      </c>
      <c r="F582" s="62">
        <v>3.3385997050439542</v>
      </c>
      <c r="G582" s="61">
        <v>88.406610999999998</v>
      </c>
      <c r="H582" s="62">
        <v>30.16</v>
      </c>
      <c r="I582" s="62">
        <v>-1.1836429296009179</v>
      </c>
      <c r="J582" s="61">
        <v>21625828</v>
      </c>
      <c r="K582" s="62">
        <v>207.8055906113745</v>
      </c>
      <c r="L582" s="62">
        <v>267.02460068273382</v>
      </c>
      <c r="M582" s="62">
        <v>59.01</v>
      </c>
      <c r="N582" s="63">
        <v>53.947790459449898</v>
      </c>
      <c r="O582" s="64">
        <v>254.51906588070921</v>
      </c>
      <c r="P582" s="63">
        <v>8.4839688626903076</v>
      </c>
    </row>
    <row r="583" spans="1:16">
      <c r="A583" s="60" t="s">
        <v>291</v>
      </c>
      <c r="B583" s="60" t="s">
        <v>287</v>
      </c>
      <c r="C583" s="61">
        <v>16001001473</v>
      </c>
      <c r="D583" s="61">
        <v>194529076</v>
      </c>
      <c r="E583" s="62">
        <v>9.0291016396464112</v>
      </c>
      <c r="F583" s="62">
        <v>0.55256163985421825</v>
      </c>
      <c r="G583" s="61">
        <v>55.665987999999999</v>
      </c>
      <c r="H583" s="62">
        <v>79.599999999999994</v>
      </c>
      <c r="I583" s="62">
        <v>2.1323554292091416</v>
      </c>
      <c r="J583" s="61">
        <v>133437319</v>
      </c>
      <c r="K583" s="62">
        <v>122.45781394933452</v>
      </c>
      <c r="L583" s="62">
        <v>205.6247879365859</v>
      </c>
      <c r="M583" s="62">
        <v>28.61</v>
      </c>
      <c r="N583" s="63">
        <v>61.030998319960659</v>
      </c>
      <c r="O583" s="64">
        <v>1334.9951546050254</v>
      </c>
      <c r="P583" s="63">
        <v>44.499838486834179</v>
      </c>
    </row>
    <row r="584" spans="1:16">
      <c r="A584" s="60" t="s">
        <v>136</v>
      </c>
      <c r="B584" s="60" t="s">
        <v>287</v>
      </c>
      <c r="C584" s="61">
        <v>16338135196</v>
      </c>
      <c r="D584" s="61">
        <v>277292576</v>
      </c>
      <c r="E584" s="62">
        <v>26.428458127454096</v>
      </c>
      <c r="F584" s="62">
        <v>8.6644479890288402</v>
      </c>
      <c r="G584" s="61">
        <v>137.36788300000001</v>
      </c>
      <c r="H584" s="62">
        <v>11.02</v>
      </c>
      <c r="I584" s="62">
        <v>0.16553347546161312</v>
      </c>
      <c r="J584" s="61">
        <v>-114083192</v>
      </c>
      <c r="K584" s="62">
        <v>-26.736789903283913</v>
      </c>
      <c r="L584" s="62">
        <v>144.25196872201872</v>
      </c>
      <c r="M584" s="62">
        <v>49.53</v>
      </c>
      <c r="N584" s="63">
        <v>30.453477499447047</v>
      </c>
      <c r="O584" s="64">
        <v>908.690699546117</v>
      </c>
      <c r="P584" s="63">
        <v>30.289689984870567</v>
      </c>
    </row>
    <row r="585" spans="1:16">
      <c r="A585" s="60" t="s">
        <v>420</v>
      </c>
      <c r="B585" s="60" t="s">
        <v>287</v>
      </c>
      <c r="C585" s="61">
        <v>7850147630</v>
      </c>
      <c r="D585" s="61">
        <v>390000000</v>
      </c>
      <c r="E585" s="62">
        <v>124.23173156081985</v>
      </c>
      <c r="F585" s="62">
        <v>16.765415865157873</v>
      </c>
      <c r="G585" s="61">
        <v>16.107241999999999</v>
      </c>
      <c r="H585" s="62">
        <v>19.989999999999998</v>
      </c>
      <c r="I585" s="62">
        <v>-2.7245715256800196E-2</v>
      </c>
      <c r="J585" s="61">
        <v>-154878371</v>
      </c>
      <c r="K585" s="62">
        <v>-47.843994950076016</v>
      </c>
      <c r="L585" s="62">
        <v>102.56410256410257</v>
      </c>
      <c r="M585" s="62">
        <v>4.13</v>
      </c>
      <c r="N585" s="63">
        <v>14.244928020982345</v>
      </c>
      <c r="O585" s="64">
        <v>589.4520214767374</v>
      </c>
      <c r="P585" s="63">
        <v>19.648400715891245</v>
      </c>
    </row>
    <row r="586" spans="1:16">
      <c r="A586" s="60" t="s">
        <v>20</v>
      </c>
      <c r="B586" s="60" t="s">
        <v>287</v>
      </c>
      <c r="C586" s="61">
        <v>1735116415</v>
      </c>
      <c r="D586" s="61">
        <v>400000000</v>
      </c>
      <c r="E586" s="62">
        <v>24.077889081833039</v>
      </c>
      <c r="F586" s="62">
        <v>6.0194722704582597</v>
      </c>
      <c r="G586" s="61">
        <v>175.248232</v>
      </c>
      <c r="H586" s="62">
        <v>9.48</v>
      </c>
      <c r="I586" s="62">
        <v>0.22745029334262234</v>
      </c>
      <c r="J586" s="61">
        <v>-80036018</v>
      </c>
      <c r="K586" s="62">
        <v>-49.9774988805665</v>
      </c>
      <c r="L586" s="62">
        <v>100</v>
      </c>
      <c r="M586" s="62">
        <v>43.81</v>
      </c>
      <c r="N586" s="63">
        <v>62.669573509340381</v>
      </c>
      <c r="O586" s="64">
        <v>1573.2663197853826</v>
      </c>
      <c r="P586" s="63">
        <v>52.442210659512753</v>
      </c>
    </row>
    <row r="587" spans="1:16">
      <c r="A587" s="60" t="s">
        <v>290</v>
      </c>
      <c r="B587" s="60" t="s">
        <v>287</v>
      </c>
      <c r="C587" s="61">
        <v>6286808537</v>
      </c>
      <c r="D587" s="61">
        <v>424397982</v>
      </c>
      <c r="E587" s="62">
        <v>69.631327906459504</v>
      </c>
      <c r="F587" s="62">
        <v>27.345137842204092</v>
      </c>
      <c r="G587" s="61">
        <v>82.424139999999994</v>
      </c>
      <c r="H587" s="62">
        <v>6.97</v>
      </c>
      <c r="I587" s="62">
        <v>-2.837247741243765E-2</v>
      </c>
      <c r="J587" s="61">
        <v>-167012251</v>
      </c>
      <c r="K587" s="62">
        <v>-15.246713200698073</v>
      </c>
      <c r="L587" s="62">
        <v>94.25115503965803</v>
      </c>
      <c r="M587" s="62">
        <v>19.420000000000002</v>
      </c>
      <c r="N587" s="63">
        <v>44.429348955154651</v>
      </c>
      <c r="O587" s="64">
        <v>1050.1724006459576</v>
      </c>
      <c r="P587" s="63">
        <v>35.005746688198585</v>
      </c>
    </row>
    <row r="588" spans="1:16">
      <c r="A588" s="60" t="s">
        <v>360</v>
      </c>
      <c r="B588" s="60" t="s">
        <v>287</v>
      </c>
      <c r="C588" s="61">
        <v>7693162624</v>
      </c>
      <c r="D588" s="61">
        <v>474600000</v>
      </c>
      <c r="E588" s="62">
        <v>10.875413977200719</v>
      </c>
      <c r="F588" s="62">
        <v>0.67396779809627416</v>
      </c>
      <c r="G588" s="61">
        <v>113.270408</v>
      </c>
      <c r="H588" s="62">
        <v>32.479999999999997</v>
      </c>
      <c r="I588" s="62">
        <v>-1.7233932383829114</v>
      </c>
      <c r="J588" s="61">
        <v>-76940951</v>
      </c>
      <c r="K588" s="62">
        <v>-209.72446779349011</v>
      </c>
      <c r="L588" s="62">
        <v>84.281500210703754</v>
      </c>
      <c r="M588" s="62">
        <v>23.86</v>
      </c>
      <c r="N588" s="63">
        <v>41.768005346141983</v>
      </c>
      <c r="O588" s="64">
        <v>526.57196420318769</v>
      </c>
      <c r="P588" s="63">
        <v>17.552398806772924</v>
      </c>
    </row>
    <row r="589" spans="1:16">
      <c r="A589" s="60" t="s">
        <v>19</v>
      </c>
      <c r="B589" s="60" t="s">
        <v>287</v>
      </c>
      <c r="C589" s="61">
        <v>4880226905</v>
      </c>
      <c r="D589" s="61">
        <v>480000000</v>
      </c>
      <c r="E589" s="62">
        <v>27.022525220393014</v>
      </c>
      <c r="F589" s="62">
        <v>8.0424182203550636</v>
      </c>
      <c r="G589" s="61">
        <v>200.330117</v>
      </c>
      <c r="H589" s="62">
        <v>7.39</v>
      </c>
      <c r="I589" s="62">
        <v>-0.36870709040208638</v>
      </c>
      <c r="J589" s="61">
        <v>35267669</v>
      </c>
      <c r="K589" s="62">
        <v>95.271394318688877</v>
      </c>
      <c r="L589" s="62">
        <v>83.333333333333329</v>
      </c>
      <c r="M589" s="62">
        <v>41.73</v>
      </c>
      <c r="N589" s="63">
        <v>25.272516359951695</v>
      </c>
      <c r="O589" s="64">
        <v>434.71351898596771</v>
      </c>
      <c r="P589" s="63">
        <v>14.49045063286559</v>
      </c>
    </row>
    <row r="590" spans="1:16">
      <c r="A590" s="60" t="s">
        <v>73</v>
      </c>
      <c r="B590" s="60" t="s">
        <v>287</v>
      </c>
      <c r="C590" s="61">
        <v>4342116936</v>
      </c>
      <c r="D590" s="61">
        <v>490000000</v>
      </c>
      <c r="E590" s="62">
        <v>47.10101495622078</v>
      </c>
      <c r="F590" s="62">
        <v>10.680502257646435</v>
      </c>
      <c r="G590" s="61">
        <v>88.016211999999996</v>
      </c>
      <c r="H590" s="62">
        <v>9.65</v>
      </c>
      <c r="I590" s="62">
        <v>-9.3913423992784573E-2</v>
      </c>
      <c r="J590" s="61">
        <v>111486274</v>
      </c>
      <c r="K590" s="62">
        <v>39.556439028539067</v>
      </c>
      <c r="L590" s="62">
        <v>81.632653061224488</v>
      </c>
      <c r="M590" s="62">
        <v>17.96</v>
      </c>
      <c r="N590" s="63">
        <v>24.591625636326011</v>
      </c>
      <c r="O590" s="64">
        <v>119.302388801137</v>
      </c>
      <c r="P590" s="63">
        <v>3.9767462933712334</v>
      </c>
    </row>
    <row r="591" spans="1:16">
      <c r="A591" s="60" t="s">
        <v>96</v>
      </c>
      <c r="B591" s="60" t="s">
        <v>287</v>
      </c>
      <c r="C591" s="61">
        <v>2553702389</v>
      </c>
      <c r="D591" s="61">
        <v>500000000</v>
      </c>
      <c r="E591" s="62">
        <v>40.849610626617711</v>
      </c>
      <c r="F591" s="62">
        <v>27.233073751078475</v>
      </c>
      <c r="G591" s="61">
        <v>299.480053</v>
      </c>
      <c r="H591" s="62">
        <v>3.27</v>
      </c>
      <c r="I591" s="62">
        <v>-1.9987027073005592E-2</v>
      </c>
      <c r="J591" s="61">
        <v>75735008</v>
      </c>
      <c r="K591" s="62">
        <v>19.805900066716834</v>
      </c>
      <c r="L591" s="62">
        <v>80</v>
      </c>
      <c r="M591" s="62">
        <v>59.89</v>
      </c>
      <c r="N591" s="63">
        <v>46.058177788483142</v>
      </c>
      <c r="O591" s="64">
        <v>880.25512690289804</v>
      </c>
      <c r="P591" s="63">
        <v>29.341837563429934</v>
      </c>
    </row>
    <row r="592" spans="1:16">
      <c r="A592" s="60" t="s">
        <v>199</v>
      </c>
      <c r="B592" s="60" t="s">
        <v>287</v>
      </c>
      <c r="C592" s="61">
        <v>1509446134</v>
      </c>
      <c r="D592" s="61">
        <v>546000000</v>
      </c>
      <c r="E592" s="62">
        <v>41.214025390015742</v>
      </c>
      <c r="F592" s="62">
        <v>18.870890746344205</v>
      </c>
      <c r="G592" s="61">
        <v>205.642202</v>
      </c>
      <c r="H592" s="62">
        <v>4.72</v>
      </c>
      <c r="I592" s="62">
        <v>-0.22153816268564605</v>
      </c>
      <c r="J592" s="61">
        <v>-45102815</v>
      </c>
      <c r="K592" s="62">
        <v>-48.422698228480861</v>
      </c>
      <c r="L592" s="62">
        <v>73.260073260073256</v>
      </c>
      <c r="M592" s="62">
        <v>37.659999999999997</v>
      </c>
      <c r="N592" s="63">
        <v>38.363616764463949</v>
      </c>
      <c r="O592" s="64">
        <v>101.8667870233548</v>
      </c>
      <c r="P592" s="63">
        <v>3.3955595674451602</v>
      </c>
    </row>
    <row r="593" spans="1:16">
      <c r="A593" s="60" t="s">
        <v>75</v>
      </c>
      <c r="B593" s="60" t="s">
        <v>287</v>
      </c>
      <c r="C593" s="61">
        <v>11763538202</v>
      </c>
      <c r="D593" s="61">
        <v>1300000000</v>
      </c>
      <c r="E593" s="62">
        <v>40.517390874511158</v>
      </c>
      <c r="F593" s="62">
        <v>5.1945372916039947</v>
      </c>
      <c r="G593" s="61">
        <v>158.22672900000001</v>
      </c>
      <c r="H593" s="62">
        <v>6.24</v>
      </c>
      <c r="I593" s="62">
        <v>-3.42952557446079E-2</v>
      </c>
      <c r="J593" s="61">
        <v>13336188</v>
      </c>
      <c r="K593" s="62">
        <v>584.87477830996386</v>
      </c>
      <c r="L593" s="62">
        <v>30.76923076923077</v>
      </c>
      <c r="M593" s="62">
        <v>12.17</v>
      </c>
      <c r="N593" s="63">
        <v>26.240053915917031</v>
      </c>
      <c r="O593" s="64">
        <v>143.9957832168887</v>
      </c>
      <c r="P593" s="63">
        <v>4.7998594405629564</v>
      </c>
    </row>
    <row r="594" spans="1:16">
      <c r="A594" s="60" t="s">
        <v>135</v>
      </c>
      <c r="B594" s="60" t="s">
        <v>287</v>
      </c>
      <c r="C594" s="61">
        <v>12175279869</v>
      </c>
      <c r="D594" s="61">
        <v>1762000000</v>
      </c>
      <c r="E594" s="62">
        <v>16.80313746435208</v>
      </c>
      <c r="F594" s="62">
        <v>2.3841000942610782</v>
      </c>
      <c r="G594" s="61">
        <v>624.90556200000003</v>
      </c>
      <c r="H594" s="62">
        <v>3.81</v>
      </c>
      <c r="I594" s="62">
        <v>0.17678351137272674</v>
      </c>
      <c r="J594" s="61">
        <v>527350742</v>
      </c>
      <c r="K594" s="62">
        <v>13.364919092121045</v>
      </c>
      <c r="L594" s="62">
        <v>22.701475595913735</v>
      </c>
      <c r="M594" s="62">
        <v>35.46</v>
      </c>
      <c r="N594" s="63">
        <v>17.813850952116347</v>
      </c>
      <c r="O594" s="64">
        <v>2100.7868046647282</v>
      </c>
      <c r="P594" s="63">
        <v>70.026226822157611</v>
      </c>
    </row>
    <row r="595" spans="1:16">
      <c r="A595" s="35" t="s">
        <v>5</v>
      </c>
      <c r="B595" s="35" t="s">
        <v>745</v>
      </c>
      <c r="C595" s="36">
        <v>290909226000</v>
      </c>
      <c r="D595" s="36">
        <v>2200000000</v>
      </c>
      <c r="E595" s="37">
        <v>0.43860416680098918</v>
      </c>
      <c r="F595" s="37">
        <v>2.0767242746258957E-3</v>
      </c>
      <c r="G595" s="36">
        <v>941.18174399999998</v>
      </c>
      <c r="H595" s="37">
        <v>96.9</v>
      </c>
      <c r="I595" s="37">
        <v>-2.0966305264901877</v>
      </c>
      <c r="J595" s="36">
        <v>4634415000</v>
      </c>
      <c r="K595" s="37">
        <v>45.572094859869047</v>
      </c>
      <c r="L595" s="37">
        <v>18.181818181818183</v>
      </c>
      <c r="M595" s="37">
        <v>42.78</v>
      </c>
      <c r="N595" s="38">
        <v>52.938839616880983</v>
      </c>
      <c r="O595" s="39">
        <v>333.28479428377153</v>
      </c>
      <c r="P595" s="38">
        <v>11.109493142792385</v>
      </c>
    </row>
    <row r="596" spans="1:16">
      <c r="A596" s="35" t="s">
        <v>239</v>
      </c>
      <c r="B596" s="35" t="s">
        <v>745</v>
      </c>
      <c r="C596" s="36">
        <v>243598033000</v>
      </c>
      <c r="D596" s="36">
        <v>3500000000</v>
      </c>
      <c r="E596" s="37">
        <v>1.6892077362335904</v>
      </c>
      <c r="F596" s="37">
        <v>9.6526156356205161E-3</v>
      </c>
      <c r="G596" s="36">
        <v>463.44384700000001</v>
      </c>
      <c r="H596" s="37">
        <v>51.1</v>
      </c>
      <c r="I596" s="37">
        <v>-1.137692413234916</v>
      </c>
      <c r="J596" s="36">
        <v>10457008000</v>
      </c>
      <c r="K596" s="37">
        <v>16.735188497512866</v>
      </c>
      <c r="L596" s="37">
        <v>11.428571428571429</v>
      </c>
      <c r="M596" s="37">
        <v>13.24</v>
      </c>
      <c r="N596" s="38">
        <v>59.499713511362124</v>
      </c>
      <c r="O596" s="39">
        <v>135.7919614205112</v>
      </c>
      <c r="P596" s="38">
        <v>4.5263987140170396</v>
      </c>
    </row>
    <row r="597" spans="1:16">
      <c r="A597" s="30" t="s">
        <v>64</v>
      </c>
      <c r="B597" s="30" t="s">
        <v>357</v>
      </c>
      <c r="C597" s="31">
        <v>240921520</v>
      </c>
      <c r="D597" s="31">
        <v>7425000</v>
      </c>
      <c r="E597" s="32">
        <v>45.519729707486576</v>
      </c>
      <c r="F597" s="32">
        <v>37.155171682470424</v>
      </c>
      <c r="G597" s="31">
        <v>5.4653780000000003</v>
      </c>
      <c r="H597" s="32">
        <v>160.80000000000001</v>
      </c>
      <c r="I597" s="32">
        <v>6.6362329548886114</v>
      </c>
      <c r="J597" s="31">
        <v>-3585419</v>
      </c>
      <c r="K597" s="32">
        <v>-341.69646560137045</v>
      </c>
      <c r="L597" s="32">
        <v>5387.2053872053875</v>
      </c>
      <c r="M597" s="32">
        <v>73.599999999999994</v>
      </c>
      <c r="N597" s="33">
        <v>95.206491953348859</v>
      </c>
      <c r="O597" s="34">
        <v>2273.9134904164162</v>
      </c>
      <c r="P597" s="33">
        <v>75.797116347213873</v>
      </c>
    </row>
    <row r="598" spans="1:16">
      <c r="A598" s="30" t="s">
        <v>546</v>
      </c>
      <c r="B598" s="30" t="s">
        <v>357</v>
      </c>
      <c r="C598" s="31">
        <v>155992742</v>
      </c>
      <c r="D598" s="31">
        <v>8000000</v>
      </c>
      <c r="E598" s="32">
        <v>86.169501959235973</v>
      </c>
      <c r="F598" s="32">
        <v>46.83125106480216</v>
      </c>
      <c r="G598" s="31">
        <v>2.010942</v>
      </c>
      <c r="H598" s="32">
        <v>230.9</v>
      </c>
      <c r="I598" s="32">
        <v>-14.951708561872863</v>
      </c>
      <c r="J598" s="31">
        <v>-115395100</v>
      </c>
      <c r="K598" s="32">
        <v>-15.945217777877916</v>
      </c>
      <c r="L598" s="32">
        <v>5000</v>
      </c>
      <c r="M598" s="32">
        <v>25.13</v>
      </c>
      <c r="N598" s="33">
        <v>86.727216051470165</v>
      </c>
      <c r="O598" s="34">
        <v>165.66805833230444</v>
      </c>
      <c r="P598" s="33">
        <v>5.5222686110768144</v>
      </c>
    </row>
    <row r="599" spans="1:16">
      <c r="A599" s="30" t="s">
        <v>104</v>
      </c>
      <c r="B599" s="30" t="s">
        <v>357</v>
      </c>
      <c r="C599" s="31">
        <v>360638941</v>
      </c>
      <c r="D599" s="31">
        <v>15000000</v>
      </c>
      <c r="E599" s="32">
        <v>15.335730384671107</v>
      </c>
      <c r="F599" s="32">
        <v>4.5642054716283056</v>
      </c>
      <c r="G599" s="31">
        <v>12.081939999999999</v>
      </c>
      <c r="H599" s="32">
        <v>215.9</v>
      </c>
      <c r="I599" s="32">
        <v>12.695732861662265</v>
      </c>
      <c r="J599" s="31">
        <v>3667696</v>
      </c>
      <c r="K599" s="32">
        <v>916.10646029550981</v>
      </c>
      <c r="L599" s="32">
        <v>2666.6666666666665</v>
      </c>
      <c r="M599" s="32">
        <v>80.540000000000006</v>
      </c>
      <c r="N599" s="33">
        <v>98.067344001997398</v>
      </c>
      <c r="O599" s="34">
        <v>2018.528861448448</v>
      </c>
      <c r="P599" s="33">
        <v>67.284295381614939</v>
      </c>
    </row>
    <row r="600" spans="1:16">
      <c r="A600" s="30" t="s">
        <v>336</v>
      </c>
      <c r="B600" s="30" t="s">
        <v>357</v>
      </c>
      <c r="C600" s="31">
        <v>919757915</v>
      </c>
      <c r="D600" s="31">
        <v>19440000</v>
      </c>
      <c r="E600" s="32">
        <v>68.028928267706135</v>
      </c>
      <c r="F600" s="32">
        <v>14.341928141171266</v>
      </c>
      <c r="G600" s="31">
        <v>2.4591859999999999</v>
      </c>
      <c r="H600" s="32">
        <v>239.1</v>
      </c>
      <c r="I600" s="32">
        <v>-2.6693568523810711</v>
      </c>
      <c r="J600" s="31">
        <v>-13239520</v>
      </c>
      <c r="K600" s="32">
        <v>-358.27280747338273</v>
      </c>
      <c r="L600" s="32">
        <v>2057.6131687242801</v>
      </c>
      <c r="M600" s="32">
        <v>12.65</v>
      </c>
      <c r="N600" s="33">
        <v>78.501147953787751</v>
      </c>
      <c r="O600" s="34">
        <v>291.54591978362328</v>
      </c>
      <c r="P600" s="33">
        <v>9.7181973261207766</v>
      </c>
    </row>
    <row r="601" spans="1:16">
      <c r="A601" s="30" t="s">
        <v>727</v>
      </c>
      <c r="B601" s="30" t="s">
        <v>357</v>
      </c>
      <c r="C601" s="31">
        <v>455277050</v>
      </c>
      <c r="D601" s="31">
        <v>31042007</v>
      </c>
      <c r="E601" s="32">
        <v>9.1510052539751605</v>
      </c>
      <c r="F601" s="32">
        <v>1.5274313608230921</v>
      </c>
      <c r="G601" s="31">
        <v>24.164194999999999</v>
      </c>
      <c r="H601" s="32">
        <v>180.9</v>
      </c>
      <c r="I601" s="32">
        <v>8.6350555099272128</v>
      </c>
      <c r="J601" s="31">
        <v>8883359</v>
      </c>
      <c r="K601" s="32">
        <v>674.41914156570726</v>
      </c>
      <c r="L601" s="32">
        <v>1288.5764763856926</v>
      </c>
      <c r="M601" s="32">
        <v>77.84</v>
      </c>
      <c r="N601" s="33">
        <v>83.014332507635672</v>
      </c>
      <c r="O601" s="34">
        <v>2454.3855300908999</v>
      </c>
      <c r="P601" s="33">
        <v>81.812851003029991</v>
      </c>
    </row>
    <row r="602" spans="1:16">
      <c r="A602" s="30" t="s">
        <v>553</v>
      </c>
      <c r="B602" s="30" t="s">
        <v>357</v>
      </c>
      <c r="C602" s="31">
        <v>9944531679</v>
      </c>
      <c r="D602" s="31">
        <v>125000000</v>
      </c>
      <c r="E602" s="32">
        <v>8.3374043315420945</v>
      </c>
      <c r="F602" s="32">
        <v>0.31913509403031942</v>
      </c>
      <c r="G602" s="31">
        <v>25.599695000000001</v>
      </c>
      <c r="H602" s="32">
        <v>187.5</v>
      </c>
      <c r="I602" s="32">
        <v>-8.7283936622247893</v>
      </c>
      <c r="J602" s="31">
        <v>199317137</v>
      </c>
      <c r="K602" s="32">
        <v>131.07252288096029</v>
      </c>
      <c r="L602" s="32">
        <v>320</v>
      </c>
      <c r="M602" s="32">
        <v>20.47</v>
      </c>
      <c r="N602" s="33">
        <v>14.881840592712162</v>
      </c>
      <c r="O602" s="34">
        <v>199.46416699787935</v>
      </c>
      <c r="P602" s="33">
        <v>6.6488055665959784</v>
      </c>
    </row>
    <row r="603" spans="1:16">
      <c r="A603" s="30" t="s">
        <v>65</v>
      </c>
      <c r="B603" s="30" t="s">
        <v>357</v>
      </c>
      <c r="C603" s="31">
        <v>2454857833</v>
      </c>
      <c r="D603" s="31">
        <v>150000000</v>
      </c>
      <c r="E603" s="32">
        <v>103.30231681271033</v>
      </c>
      <c r="F603" s="32">
        <v>38.260117338040864</v>
      </c>
      <c r="G603" s="31">
        <v>20.225930999999999</v>
      </c>
      <c r="H603" s="32">
        <v>19.149999999999999</v>
      </c>
      <c r="I603" s="32">
        <v>-0.11938688792091766</v>
      </c>
      <c r="J603" s="31">
        <v>-74622811</v>
      </c>
      <c r="K603" s="32">
        <v>-36.181965860278304</v>
      </c>
      <c r="L603" s="32">
        <v>266.66666666666669</v>
      </c>
      <c r="M603" s="32">
        <v>13.48</v>
      </c>
      <c r="N603" s="33">
        <v>32.415891618364775</v>
      </c>
      <c r="O603" s="34">
        <v>1169.1222302797282</v>
      </c>
      <c r="P603" s="33">
        <v>38.970741009324271</v>
      </c>
    </row>
    <row r="604" spans="1:16">
      <c r="A604" s="30" t="s">
        <v>295</v>
      </c>
      <c r="B604" s="30" t="s">
        <v>357</v>
      </c>
      <c r="C604" s="31">
        <v>67808233000</v>
      </c>
      <c r="D604" s="31">
        <v>220000000</v>
      </c>
      <c r="E604" s="32">
        <v>2.8797862046721652</v>
      </c>
      <c r="F604" s="32">
        <v>8.0802082061508559E-2</v>
      </c>
      <c r="G604" s="31">
        <v>86.823064000000002</v>
      </c>
      <c r="H604" s="32">
        <v>160</v>
      </c>
      <c r="I604" s="32">
        <v>-6.1108118181383588</v>
      </c>
      <c r="J604" s="31">
        <v>564104000</v>
      </c>
      <c r="K604" s="32">
        <v>63.17983917859118</v>
      </c>
      <c r="L604" s="32">
        <v>181.81818181818181</v>
      </c>
      <c r="M604" s="32">
        <v>39.46</v>
      </c>
      <c r="N604" s="33">
        <v>52.323195234686352</v>
      </c>
      <c r="O604" s="34">
        <v>236.82867975505749</v>
      </c>
      <c r="P604" s="33">
        <v>7.8942893251685833</v>
      </c>
    </row>
    <row r="605" spans="1:16">
      <c r="A605" s="30" t="s">
        <v>545</v>
      </c>
      <c r="B605" s="30" t="s">
        <v>357</v>
      </c>
      <c r="C605" s="31">
        <v>1049965568</v>
      </c>
      <c r="D605" s="31">
        <v>390000000</v>
      </c>
      <c r="E605" s="32">
        <v>43.421096052674997</v>
      </c>
      <c r="F605" s="32">
        <v>18.556023954134613</v>
      </c>
      <c r="G605" s="31">
        <v>151.529539</v>
      </c>
      <c r="H605" s="32">
        <v>6.08</v>
      </c>
      <c r="I605" s="32">
        <v>-1.060620824058347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66.321331493579606</v>
      </c>
      <c r="F606" s="32">
        <v>110.53555248929935</v>
      </c>
      <c r="G606" s="31">
        <v>399.45994000000002</v>
      </c>
      <c r="H606" s="32">
        <v>1.51</v>
      </c>
      <c r="I606" s="32">
        <v>-5.5578636131112351E-2</v>
      </c>
      <c r="J606" s="31">
        <v>-82587584</v>
      </c>
      <c r="K606" s="32">
        <v>-7.2650145571518356</v>
      </c>
      <c r="L606" s="32">
        <v>66.666666666666671</v>
      </c>
      <c r="M606" s="32">
        <v>66.569999999999993</v>
      </c>
      <c r="N606" s="33">
        <v>114.70553072265308</v>
      </c>
      <c r="O606" s="34">
        <v>233.78064392336205</v>
      </c>
      <c r="P606" s="33">
        <v>7.7926881307787346</v>
      </c>
    </row>
    <row r="607" spans="1:16">
      <c r="A607" s="30" t="s">
        <v>296</v>
      </c>
      <c r="B607" s="30" t="s">
        <v>357</v>
      </c>
      <c r="C607" s="31">
        <v>34465646741</v>
      </c>
      <c r="D607" s="31">
        <v>621000000</v>
      </c>
      <c r="E607" s="32">
        <v>1.2467106027742132</v>
      </c>
      <c r="F607" s="32">
        <v>5.8360043945165953E-3</v>
      </c>
      <c r="G607" s="31">
        <v>92.579552000000007</v>
      </c>
      <c r="H607" s="32">
        <v>346.75</v>
      </c>
      <c r="I607" s="32">
        <v>31.903485670070438</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3.1451288244766507</v>
      </c>
      <c r="F608" s="32">
        <v>6.3537956050033345E-2</v>
      </c>
      <c r="G608" s="31">
        <v>1152.410032</v>
      </c>
      <c r="H608" s="32">
        <v>11.04</v>
      </c>
      <c r="I608" s="32">
        <v>0.44386570372145506</v>
      </c>
      <c r="J608" s="31">
        <v>374434153</v>
      </c>
      <c r="K608" s="32">
        <v>132.19947914313255</v>
      </c>
      <c r="L608" s="32">
        <v>8.8888888888888893</v>
      </c>
      <c r="M608" s="32">
        <v>25.6</v>
      </c>
      <c r="N608" s="33">
        <v>47.373497903469016</v>
      </c>
      <c r="O608" s="34">
        <v>2093.5706869734749</v>
      </c>
      <c r="P608" s="33">
        <v>69.785689565782505</v>
      </c>
    </row>
    <row r="609" spans="1:16">
      <c r="A609" s="55" t="s">
        <v>68</v>
      </c>
      <c r="B609" s="55" t="s">
        <v>356</v>
      </c>
      <c r="C609" s="56">
        <v>1840705156</v>
      </c>
      <c r="D609" s="56">
        <v>21000000</v>
      </c>
      <c r="E609" s="57">
        <v>62.45159903494168</v>
      </c>
      <c r="F609" s="57">
        <v>38.12673933757123</v>
      </c>
      <c r="G609" s="56">
        <v>8.2712769999999995</v>
      </c>
      <c r="H609" s="57">
        <v>77.45</v>
      </c>
      <c r="I609" s="57">
        <v>-1.2518606782211776</v>
      </c>
      <c r="J609" s="56">
        <v>-125144677</v>
      </c>
      <c r="K609" s="57">
        <v>-13.088850754714882</v>
      </c>
      <c r="L609" s="57">
        <v>1904.7619047619048</v>
      </c>
      <c r="M609" s="57">
        <v>39.380000000000003</v>
      </c>
      <c r="N609" s="58">
        <v>21.154940274216422</v>
      </c>
      <c r="O609" s="59">
        <v>414.37217126593049</v>
      </c>
      <c r="P609" s="58">
        <v>13.81240570886435</v>
      </c>
    </row>
    <row r="610" spans="1:16">
      <c r="A610" s="55" t="s">
        <v>292</v>
      </c>
      <c r="B610" s="55" t="s">
        <v>356</v>
      </c>
      <c r="C610" s="56">
        <v>8163584863</v>
      </c>
      <c r="D610" s="56">
        <v>24300000</v>
      </c>
      <c r="E610" s="57">
        <v>11.437856353563355</v>
      </c>
      <c r="F610" s="57">
        <v>0.3266437731446028</v>
      </c>
      <c r="G610" s="56">
        <v>2.442218</v>
      </c>
      <c r="H610" s="57">
        <v>1432</v>
      </c>
      <c r="I610" s="57">
        <v>-17.243394221324479</v>
      </c>
      <c r="J610" s="56">
        <v>-70950936</v>
      </c>
      <c r="K610" s="57">
        <v>-493.52837290264921</v>
      </c>
      <c r="L610" s="57">
        <v>1646.0905349794239</v>
      </c>
      <c r="M610" s="57">
        <v>10.050000000000001</v>
      </c>
      <c r="N610" s="58">
        <v>63.288409796063938</v>
      </c>
      <c r="O610" s="59">
        <v>198.6906708538632</v>
      </c>
      <c r="P610" s="58">
        <v>6.6230223617954396</v>
      </c>
    </row>
    <row r="611" spans="1:16">
      <c r="A611" s="55" t="s">
        <v>543</v>
      </c>
      <c r="B611" s="55" t="s">
        <v>356</v>
      </c>
      <c r="C611" s="56">
        <v>4125761531</v>
      </c>
      <c r="D611" s="56">
        <v>90488084</v>
      </c>
      <c r="E611" s="57">
        <v>32.302880566306897</v>
      </c>
      <c r="F611" s="57">
        <v>6.2628931663274567</v>
      </c>
      <c r="G611" s="56">
        <v>21.769193000000001</v>
      </c>
      <c r="H611" s="57">
        <v>56.9</v>
      </c>
      <c r="I611" s="57">
        <v>-0.76425565322533373</v>
      </c>
      <c r="J611" s="56">
        <v>-25344686</v>
      </c>
      <c r="K611" s="57">
        <v>-203.50699109075566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75.211662482089551</v>
      </c>
      <c r="F612" s="57">
        <v>34.294288963050235</v>
      </c>
      <c r="G612" s="56">
        <v>24.468298000000001</v>
      </c>
      <c r="H612" s="57">
        <v>21.74</v>
      </c>
      <c r="I612" s="57">
        <v>-0.59624989357688207</v>
      </c>
      <c r="J612" s="56">
        <v>-162987339</v>
      </c>
      <c r="K612" s="57">
        <v>-13.455799778411009</v>
      </c>
      <c r="L612" s="57">
        <v>401.2539184952978</v>
      </c>
      <c r="M612" s="57">
        <v>24.54</v>
      </c>
      <c r="N612" s="58">
        <v>75.860049402761945</v>
      </c>
      <c r="O612" s="59">
        <v>112.7507646889546</v>
      </c>
      <c r="P612" s="58">
        <v>3.7583588229651537</v>
      </c>
    </row>
    <row r="613" spans="1:16">
      <c r="A613" s="55" t="s">
        <v>337</v>
      </c>
      <c r="B613" s="55" t="s">
        <v>356</v>
      </c>
      <c r="C613" s="56">
        <v>12392289821</v>
      </c>
      <c r="D613" s="56">
        <v>102000000</v>
      </c>
      <c r="E613" s="57">
        <v>5.8752644346360823</v>
      </c>
      <c r="F613" s="57">
        <v>0.19658918673077971</v>
      </c>
      <c r="G613" s="56">
        <v>22.563583000000001</v>
      </c>
      <c r="H613" s="57">
        <v>301.75</v>
      </c>
      <c r="I613" s="57">
        <v>-8.3140685892687998</v>
      </c>
      <c r="J613" s="56">
        <v>887823164</v>
      </c>
      <c r="K613" s="57">
        <v>33.662108865634416</v>
      </c>
      <c r="L613" s="57">
        <v>392.15686274509807</v>
      </c>
      <c r="M613" s="57">
        <v>22.12</v>
      </c>
      <c r="N613" s="58">
        <v>23.739501236649485</v>
      </c>
      <c r="O613" s="59">
        <v>574.99649928281758</v>
      </c>
      <c r="P613" s="58">
        <v>19.166549976093918</v>
      </c>
    </row>
    <row r="614" spans="1:16">
      <c r="A614" s="55" t="s">
        <v>537</v>
      </c>
      <c r="B614" s="55" t="s">
        <v>356</v>
      </c>
      <c r="C614" s="56">
        <v>7584806686</v>
      </c>
      <c r="D614" s="56">
        <v>115200000</v>
      </c>
      <c r="E614" s="57">
        <v>13.550791227447583</v>
      </c>
      <c r="F614" s="57">
        <v>1.2785695225173217</v>
      </c>
      <c r="G614" s="56">
        <v>32.517617000000001</v>
      </c>
      <c r="H614" s="57">
        <v>90.8</v>
      </c>
      <c r="I614" s="57">
        <v>-1.3758702133048075</v>
      </c>
      <c r="J614" s="56">
        <v>266471917</v>
      </c>
      <c r="K614" s="57">
        <v>39.773046703454305</v>
      </c>
      <c r="L614" s="57">
        <v>347.22222222222223</v>
      </c>
      <c r="M614" s="57">
        <v>28.22</v>
      </c>
      <c r="N614" s="58">
        <v>59.497423677855373</v>
      </c>
      <c r="O614" s="59">
        <v>740.22288128189587</v>
      </c>
      <c r="P614" s="58">
        <v>24.674096042729861</v>
      </c>
    </row>
    <row r="615" spans="1:16">
      <c r="A615" s="55" t="s">
        <v>122</v>
      </c>
      <c r="B615" s="55" t="s">
        <v>356</v>
      </c>
      <c r="C615" s="56">
        <v>2913670000</v>
      </c>
      <c r="D615" s="56">
        <v>150000000</v>
      </c>
      <c r="E615" s="57">
        <v>68.219164298182562</v>
      </c>
      <c r="F615" s="57">
        <v>34.984186819580799</v>
      </c>
      <c r="G615" s="56">
        <v>45.644831000000003</v>
      </c>
      <c r="H615" s="57">
        <v>12.85</v>
      </c>
      <c r="I615" s="57">
        <v>1.1412399293364572E-2</v>
      </c>
      <c r="J615" s="56">
        <v>-64393000</v>
      </c>
      <c r="K615" s="57">
        <v>-30.282794713711116</v>
      </c>
      <c r="L615" s="57">
        <v>266.66666666666669</v>
      </c>
      <c r="M615" s="57">
        <v>30.42</v>
      </c>
      <c r="N615" s="58">
        <v>32.591821078338377</v>
      </c>
      <c r="O615" s="59">
        <v>1339.056722855498</v>
      </c>
      <c r="P615" s="58">
        <v>44.635224095183268</v>
      </c>
    </row>
    <row r="616" spans="1:16">
      <c r="A616" s="55" t="s">
        <v>293</v>
      </c>
      <c r="B616" s="55" t="s">
        <v>356</v>
      </c>
      <c r="C616" s="56">
        <v>115747897000</v>
      </c>
      <c r="D616" s="56">
        <v>500000000</v>
      </c>
      <c r="E616" s="57">
        <v>1.1682635368886514</v>
      </c>
      <c r="F616" s="57">
        <v>1.5576847158515351E-2</v>
      </c>
      <c r="G616" s="56">
        <v>231.500754</v>
      </c>
      <c r="H616" s="57">
        <v>147.9</v>
      </c>
      <c r="I616" s="57">
        <v>-2.6894675740317098</v>
      </c>
      <c r="J616" s="56">
        <v>-7758354000</v>
      </c>
      <c r="K616" s="57">
        <v>-9.6669989536440326</v>
      </c>
      <c r="L616" s="57">
        <v>80</v>
      </c>
      <c r="M616" s="57">
        <v>46.3</v>
      </c>
      <c r="N616" s="58">
        <v>72.514038386411244</v>
      </c>
      <c r="O616" s="59">
        <v>314.74008995541357</v>
      </c>
      <c r="P616" s="58">
        <v>10.491336331847119</v>
      </c>
    </row>
    <row r="617" spans="1:16">
      <c r="A617" s="55" t="s">
        <v>468</v>
      </c>
      <c r="B617" s="55" t="s">
        <v>356</v>
      </c>
      <c r="C617" s="56">
        <v>3885250224</v>
      </c>
      <c r="D617" s="56">
        <v>672000000</v>
      </c>
      <c r="E617" s="57">
        <v>1.0399179147033537</v>
      </c>
      <c r="F617" s="57">
        <v>7.5487653506341006E-3</v>
      </c>
      <c r="G617" s="56">
        <v>217.993559</v>
      </c>
      <c r="H617" s="57">
        <v>176.5</v>
      </c>
      <c r="I617" s="57">
        <v>19.064017242336575</v>
      </c>
      <c r="J617" s="56">
        <v>15350052</v>
      </c>
      <c r="K617" s="57">
        <v>8974.5624314497436</v>
      </c>
      <c r="L617" s="57">
        <v>59.523809523809526</v>
      </c>
      <c r="M617" s="57">
        <v>32.43</v>
      </c>
      <c r="N617" s="58">
        <v>40.152998892736015</v>
      </c>
      <c r="O617" s="59">
        <v>1684.3486341615146</v>
      </c>
      <c r="P617" s="58">
        <v>56.144954472050486</v>
      </c>
    </row>
    <row r="618" spans="1:16">
      <c r="A618" s="55" t="s">
        <v>118</v>
      </c>
      <c r="B618" s="55" t="s">
        <v>356</v>
      </c>
      <c r="C618" s="56">
        <v>8174952000</v>
      </c>
      <c r="D618" s="56">
        <v>1080000000</v>
      </c>
      <c r="E618" s="57">
        <v>15.451413031721751</v>
      </c>
      <c r="F618" s="57">
        <v>2.3844773197101468</v>
      </c>
      <c r="G618" s="56">
        <v>431.473364</v>
      </c>
      <c r="H618" s="57">
        <v>6</v>
      </c>
      <c r="I618" s="57">
        <v>-0.17378664631933738</v>
      </c>
      <c r="J618" s="56">
        <v>64035000</v>
      </c>
      <c r="K618" s="57">
        <v>101.19465917076599</v>
      </c>
      <c r="L618" s="57">
        <v>37.037037037037038</v>
      </c>
      <c r="M618" s="57">
        <v>39.950000000000003</v>
      </c>
      <c r="N618" s="58">
        <v>34.440837745389111</v>
      </c>
      <c r="O618" s="59">
        <v>109.61021079211866</v>
      </c>
      <c r="P618" s="58">
        <v>3.6536736930706222</v>
      </c>
    </row>
    <row r="619" spans="1:16">
      <c r="A619" s="55" t="s">
        <v>294</v>
      </c>
      <c r="B619" s="55" t="s">
        <v>356</v>
      </c>
      <c r="C619" s="56">
        <v>966388000000</v>
      </c>
      <c r="D619" s="56">
        <v>1380000000</v>
      </c>
      <c r="E619" s="57">
        <v>0.19884016333884291</v>
      </c>
      <c r="F619" s="57">
        <v>4.8843076231599829E-4</v>
      </c>
      <c r="G619" s="56">
        <v>692.54227100000003</v>
      </c>
      <c r="H619" s="57">
        <v>290.5</v>
      </c>
      <c r="I619" s="57">
        <v>-4.7543672425764498</v>
      </c>
      <c r="J619" s="56">
        <v>9856000000</v>
      </c>
      <c r="K619" s="57">
        <v>41.304788961038959</v>
      </c>
      <c r="L619" s="57">
        <v>28.985507246376812</v>
      </c>
      <c r="M619" s="57">
        <v>50.18</v>
      </c>
      <c r="N619" s="58">
        <v>55.220193574426339</v>
      </c>
      <c r="O619" s="59">
        <v>659.61783799069326</v>
      </c>
      <c r="P619" s="58">
        <v>21.987261266356441</v>
      </c>
    </row>
    <row r="620" spans="1:16">
      <c r="A620" s="55" t="s">
        <v>739</v>
      </c>
      <c r="B620" s="55" t="s">
        <v>356</v>
      </c>
      <c r="C620" s="56">
        <v>27061282133</v>
      </c>
      <c r="D620" s="56">
        <v>2000000000</v>
      </c>
      <c r="E620" s="57">
        <v>2.0796614311190136</v>
      </c>
      <c r="F620" s="57">
        <v>3.5856231571017479E-2</v>
      </c>
      <c r="G620" s="56">
        <v>639.07318699999996</v>
      </c>
      <c r="H620" s="57">
        <v>30.1</v>
      </c>
      <c r="I620" s="57">
        <v>1.7425700637853654</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31.495078956903146</v>
      </c>
      <c r="F621" s="47">
        <v>6.1164994478565884</v>
      </c>
      <c r="G621" s="46">
        <v>13.570377000000001</v>
      </c>
      <c r="H621" s="47">
        <v>93.6</v>
      </c>
      <c r="I621" s="47">
        <v>2.8545984779060234</v>
      </c>
      <c r="J621" s="46">
        <v>137762000</v>
      </c>
      <c r="K621" s="47">
        <v>37.377506133766929</v>
      </c>
      <c r="L621" s="47">
        <v>714.28571428571433</v>
      </c>
      <c r="M621" s="47">
        <v>24.23</v>
      </c>
      <c r="N621" s="48">
        <v>0</v>
      </c>
      <c r="O621" s="49">
        <v>2499.7259676738568</v>
      </c>
      <c r="P621" s="48">
        <v>83.324198922461889</v>
      </c>
    </row>
    <row r="622" spans="1:16">
      <c r="A622" s="45" t="s">
        <v>711</v>
      </c>
      <c r="B622" s="45" t="s">
        <v>695</v>
      </c>
      <c r="C622" s="46">
        <v>4247524000</v>
      </c>
      <c r="D622" s="46">
        <v>139700000</v>
      </c>
      <c r="E622" s="47">
        <v>29.622931007212429</v>
      </c>
      <c r="F622" s="47">
        <v>3.5223712662887521</v>
      </c>
      <c r="G622" s="46">
        <v>26.359023000000001</v>
      </c>
      <c r="H622" s="47">
        <v>51.25</v>
      </c>
      <c r="I622" s="47">
        <v>-0.3207334484357105</v>
      </c>
      <c r="J622" s="46">
        <v>402500000</v>
      </c>
      <c r="K622" s="47">
        <v>20.894260869565219</v>
      </c>
      <c r="L622" s="47">
        <v>286.32784538296352</v>
      </c>
      <c r="M622" s="47">
        <v>18.86</v>
      </c>
      <c r="N622" s="48">
        <v>0</v>
      </c>
      <c r="O622" s="49">
        <v>298.46295665658471</v>
      </c>
      <c r="P622" s="48">
        <v>9.9487652218861573</v>
      </c>
    </row>
    <row r="623" spans="1:16">
      <c r="A623" s="45" t="s">
        <v>742</v>
      </c>
      <c r="B623" s="45" t="s">
        <v>695</v>
      </c>
      <c r="C623" s="46">
        <v>2485538000</v>
      </c>
      <c r="D623" s="46">
        <v>600000000</v>
      </c>
      <c r="E623" s="47">
        <v>23.988339747815385</v>
      </c>
      <c r="F623" s="47">
        <v>2.5894149123289489</v>
      </c>
      <c r="G623" s="46">
        <v>159.75809699999999</v>
      </c>
      <c r="H623" s="47">
        <v>10.44</v>
      </c>
      <c r="I623" s="47">
        <v>-0.38821047654764662</v>
      </c>
      <c r="J623" s="46">
        <v>131816000</v>
      </c>
      <c r="K623" s="47">
        <v>70.279783941251438</v>
      </c>
      <c r="L623" s="47">
        <v>66.666666666666671</v>
      </c>
      <c r="M623" s="47">
        <v>26.62</v>
      </c>
      <c r="N623" s="48">
        <v>0</v>
      </c>
      <c r="O623" s="49">
        <v>30.910598692489973</v>
      </c>
      <c r="P623" s="48">
        <v>1.0303532897496657</v>
      </c>
    </row>
    <row r="624" spans="1:16">
      <c r="A624" s="25" t="s">
        <v>675</v>
      </c>
      <c r="B624" s="25" t="s">
        <v>691</v>
      </c>
      <c r="C624" s="26">
        <v>1459734156</v>
      </c>
      <c r="D624" s="26">
        <v>33811732</v>
      </c>
      <c r="E624" s="27">
        <v>17.188769023878756</v>
      </c>
      <c r="F624" s="27">
        <v>1.5312259269750985</v>
      </c>
      <c r="G624" s="26">
        <v>7.956887</v>
      </c>
      <c r="H624" s="27">
        <v>292.5</v>
      </c>
      <c r="I624" s="27">
        <v>2.1575985106729263</v>
      </c>
      <c r="J624" s="26">
        <v>174328179</v>
      </c>
      <c r="K624" s="27">
        <v>64.39288867923068</v>
      </c>
      <c r="L624" s="27">
        <v>1183.0213252607114</v>
      </c>
      <c r="M624" s="27">
        <v>23.53</v>
      </c>
      <c r="N624" s="28">
        <v>26.786695117843799</v>
      </c>
      <c r="O624" s="29">
        <v>1395.4201092191493</v>
      </c>
      <c r="P624" s="28">
        <v>46.514003640638308</v>
      </c>
    </row>
    <row r="625" spans="1:16">
      <c r="A625" s="25" t="s">
        <v>116</v>
      </c>
      <c r="B625" s="25" t="s">
        <v>691</v>
      </c>
      <c r="C625" s="26">
        <v>2293640501</v>
      </c>
      <c r="D625" s="26">
        <v>592000000</v>
      </c>
      <c r="E625" s="27">
        <v>50.114270559730301</v>
      </c>
      <c r="F625" s="27">
        <v>12.093212007656925</v>
      </c>
      <c r="G625" s="26">
        <v>110.71429000000001</v>
      </c>
      <c r="H625" s="27">
        <v>7.21</v>
      </c>
      <c r="I625" s="27">
        <v>3.7571599536783573E-2</v>
      </c>
      <c r="J625" s="26">
        <v>-484144539</v>
      </c>
      <c r="K625" s="27">
        <v>-8.5594273325057575</v>
      </c>
      <c r="L625" s="27">
        <v>67.567567567567565</v>
      </c>
      <c r="M625" s="27">
        <v>18.7</v>
      </c>
      <c r="N625" s="28">
        <v>58.330816287923518</v>
      </c>
      <c r="O625" s="29">
        <v>1374.5903075800109</v>
      </c>
      <c r="P625" s="28">
        <v>45.819676919333695</v>
      </c>
    </row>
    <row r="626" spans="1:16">
      <c r="A626" s="25" t="s">
        <v>83</v>
      </c>
      <c r="B626" s="25" t="s">
        <v>691</v>
      </c>
      <c r="C626" s="26">
        <v>4451435451</v>
      </c>
      <c r="D626" s="26">
        <v>800000000</v>
      </c>
      <c r="E626" s="27">
        <v>71.920300799466062</v>
      </c>
      <c r="F626" s="27">
        <v>89.900375999332582</v>
      </c>
      <c r="G626" s="26">
        <v>475.40234800000002</v>
      </c>
      <c r="H626" s="27">
        <v>1.17</v>
      </c>
      <c r="I626" s="27">
        <v>-1.2581523637686498E-2</v>
      </c>
      <c r="J626" s="26">
        <v>-73450635</v>
      </c>
      <c r="K626" s="27">
        <v>-10.891668942004381</v>
      </c>
      <c r="L626" s="27">
        <v>50</v>
      </c>
      <c r="M626" s="27">
        <v>59.42</v>
      </c>
      <c r="N626" s="28">
        <v>16.055939799272334</v>
      </c>
      <c r="O626" s="29">
        <v>556.16426557890316</v>
      </c>
      <c r="P626" s="28">
        <v>18.538808852630105</v>
      </c>
    </row>
    <row r="627" spans="1:16">
      <c r="A627" s="65" t="s">
        <v>67</v>
      </c>
      <c r="B627" s="65" t="s">
        <v>608</v>
      </c>
      <c r="C627" s="66">
        <v>24553432694</v>
      </c>
      <c r="D627" s="66">
        <v>10983458</v>
      </c>
      <c r="E627" s="67">
        <v>0.37479561855053117</v>
      </c>
      <c r="F627" s="67">
        <v>2.9397927819507872E-3</v>
      </c>
      <c r="G627" s="66">
        <v>3.4871699999999996E-4</v>
      </c>
      <c r="H627" s="67">
        <v>11300</v>
      </c>
      <c r="I627" s="67">
        <v>38.286309916551545</v>
      </c>
      <c r="J627" s="66">
        <v>5402190789</v>
      </c>
      <c r="K627" s="67">
        <v>23.599775297569558</v>
      </c>
      <c r="L627" s="67">
        <v>3641.8403020250998</v>
      </c>
      <c r="M627" s="67">
        <v>85.99</v>
      </c>
      <c r="N627" s="68">
        <v>0</v>
      </c>
      <c r="O627" s="69">
        <v>1252.7749703802624</v>
      </c>
      <c r="P627" s="68">
        <v>41.759165679342082</v>
      </c>
    </row>
    <row r="628" spans="1:16">
      <c r="A628" s="65" t="s">
        <v>488</v>
      </c>
      <c r="B628" s="65" t="s">
        <v>608</v>
      </c>
      <c r="C628" s="66">
        <v>1606779225</v>
      </c>
      <c r="D628" s="66">
        <v>84000000</v>
      </c>
      <c r="E628" s="67">
        <v>64.898014068851097</v>
      </c>
      <c r="F628" s="67">
        <v>20.331458041620017</v>
      </c>
      <c r="G628" s="66">
        <v>17.924288000000001</v>
      </c>
      <c r="H628" s="67">
        <v>34.4</v>
      </c>
      <c r="I628" s="67">
        <v>-0.33287837415187482</v>
      </c>
      <c r="J628" s="66">
        <v>-6732835</v>
      </c>
      <c r="K628" s="67">
        <v>-474.09449362712735</v>
      </c>
      <c r="L628" s="67">
        <v>476.1904761904762</v>
      </c>
      <c r="M628" s="67">
        <v>21.33</v>
      </c>
      <c r="N628" s="68">
        <v>53.350129079536238</v>
      </c>
      <c r="O628" s="69">
        <v>1270.3268221748915</v>
      </c>
      <c r="P628" s="68">
        <v>42.34422740582972</v>
      </c>
    </row>
    <row r="629" spans="1:16">
      <c r="A629" s="65" t="s">
        <v>311</v>
      </c>
      <c r="B629" s="65" t="s">
        <v>608</v>
      </c>
      <c r="C629" s="66">
        <v>530578724</v>
      </c>
      <c r="D629" s="66">
        <v>240000000</v>
      </c>
      <c r="E629" s="67">
        <v>48.577806976278289</v>
      </c>
      <c r="F629" s="67">
        <v>40.481505813565242</v>
      </c>
      <c r="G629" s="66">
        <v>148.650609</v>
      </c>
      <c r="H629" s="67">
        <v>5.54</v>
      </c>
      <c r="I629" s="67">
        <v>-7.8078184960801877E-2</v>
      </c>
      <c r="J629" s="66">
        <v>-38865072</v>
      </c>
      <c r="K629" s="67">
        <v>-30.876052410246402</v>
      </c>
      <c r="L629" s="67">
        <v>166.66666666666666</v>
      </c>
      <c r="M629" s="67">
        <v>61.93</v>
      </c>
      <c r="N629" s="68">
        <v>64.55549327548492</v>
      </c>
      <c r="O629" s="69">
        <v>803.7687170548927</v>
      </c>
      <c r="P629" s="68">
        <v>26.792290568496423</v>
      </c>
    </row>
    <row r="630" spans="1:16">
      <c r="A630" s="65" t="s">
        <v>512</v>
      </c>
      <c r="B630" s="65" t="s">
        <v>608</v>
      </c>
      <c r="C630" s="66">
        <v>24772686000</v>
      </c>
      <c r="D630" s="66">
        <v>261292000</v>
      </c>
      <c r="E630" s="67">
        <v>2.7615682470325176</v>
      </c>
      <c r="F630" s="67">
        <v>4.5752801066411004E-2</v>
      </c>
      <c r="G630" s="66">
        <v>62.8855</v>
      </c>
      <c r="H630" s="67">
        <v>230.4</v>
      </c>
      <c r="I630" s="67">
        <v>-3.1253070742255034</v>
      </c>
      <c r="J630" s="66">
        <v>224412000</v>
      </c>
      <c r="K630" s="67">
        <v>268.96267579273837</v>
      </c>
      <c r="L630" s="67">
        <v>153.08543698237986</v>
      </c>
      <c r="M630" s="67">
        <v>24.06</v>
      </c>
      <c r="N630" s="68">
        <v>38.835752569274149</v>
      </c>
      <c r="O630" s="69">
        <v>522.14932152897768</v>
      </c>
      <c r="P630" s="68">
        <v>17.404977384299254</v>
      </c>
    </row>
    <row r="631" spans="1:16">
      <c r="A631" s="65" t="s">
        <v>461</v>
      </c>
      <c r="B631" s="65" t="s">
        <v>608</v>
      </c>
      <c r="C631" s="66">
        <v>1357332842</v>
      </c>
      <c r="D631" s="66">
        <v>535000000</v>
      </c>
      <c r="E631" s="67">
        <v>25.610713637637467</v>
      </c>
      <c r="F631" s="67">
        <v>9.574098556126156</v>
      </c>
      <c r="G631" s="66">
        <v>285.553631</v>
      </c>
      <c r="H631" s="67">
        <v>5.47</v>
      </c>
      <c r="I631" s="67">
        <v>-0.25176595949016445</v>
      </c>
      <c r="J631" s="66">
        <v>-32229759</v>
      </c>
      <c r="K631" s="67">
        <v>-82.99782818729733</v>
      </c>
      <c r="L631" s="67">
        <v>74.766355140186917</v>
      </c>
      <c r="M631" s="67">
        <v>53.37</v>
      </c>
      <c r="N631" s="68">
        <v>60.289058478218877</v>
      </c>
      <c r="O631" s="69">
        <v>82.401061000173058</v>
      </c>
      <c r="P631" s="68">
        <v>2.7467020333391021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1" t="s">
        <v>2322</v>
      </c>
      <c r="B1" s="232"/>
      <c r="C1" s="232"/>
      <c r="D1" s="232"/>
      <c r="E1" s="232"/>
      <c r="F1" s="232"/>
      <c r="G1" s="232"/>
      <c r="H1" s="23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0.23655253539077267</v>
      </c>
      <c r="F3" s="128">
        <f>VLOOKUP(A3,'Tüm - Sektör'!$A:$H,6,0)</f>
        <v>9.686836011088152E-4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1.9526436206541826</v>
      </c>
      <c r="R3" s="166" t="str">
        <f>IF(OR(H3="", H4="", Q3=0), "", IF(H3&lt;H4, (H4-H3)/H3, ""))</f>
        <v/>
      </c>
      <c r="S3" s="191">
        <v>1.97310905934168</v>
      </c>
      <c r="T3" s="208">
        <f t="shared" si="1"/>
        <v>2.0465438687497395E-2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3.169776421380683E-2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19.20659846531596</v>
      </c>
      <c r="F5" s="128">
        <f>VLOOKUP(A5,'Tüm - Sektör'!$A:$H,6,0)</f>
        <v>1.4911955330214255</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9.9856837856359242</v>
      </c>
      <c r="R5" s="166" t="str">
        <f>IF(OR(H5="", H9="", Q5=0), "", IF(H5&lt;H9, (H9-H5)/H5, ""))</f>
        <v/>
      </c>
      <c r="S5" s="191">
        <v>9.5280066121276121</v>
      </c>
      <c r="T5" s="208">
        <f t="shared" si="1"/>
        <v>-0.45767717350831205</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22.559928144964481</v>
      </c>
      <c r="F6" s="128">
        <f>VLOOKUP(A6,'Tüm - Sektör'!$A:$H,6,0)</f>
        <v>3.157806882832181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39.682229138772598</v>
      </c>
      <c r="R6" s="166">
        <f>IF(OR(H6="", H3="", Q6=0), "", IF(H6&lt;H3, (H3-H6)/H6, ""))</f>
        <v>31.379032258064516</v>
      </c>
      <c r="S6" s="191">
        <v>37.682244790178459</v>
      </c>
      <c r="T6" s="208">
        <f t="shared" si="1"/>
        <v>-1.9999843485941398</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148.46652636579927</v>
      </c>
      <c r="F7" s="128">
        <f>VLOOKUP(A7,'Tüm - Sektör'!$A:$H,6,0)</f>
        <v>530.23759416356882</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77.426438176682595</v>
      </c>
      <c r="R7" s="166" t="str">
        <f>IF(OR(H7="", H9="", Q7=0), "", IF(H7&lt;H9, (H9-H7)/H7, ""))</f>
        <v/>
      </c>
      <c r="S7" s="191">
        <v>76.537614269042109</v>
      </c>
      <c r="T7" s="208">
        <f t="shared" si="1"/>
        <v>-0.8888239076404858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152.38373882646235</v>
      </c>
      <c r="F8" s="128">
        <f>VLOOKUP(A8,'Tüm - Sektör'!$A:$H,6,0)</f>
        <v>586.09130317870131</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90.918177551437125</v>
      </c>
      <c r="R8" s="166">
        <f>IF(OR(H8="", H10="", Q8=0), "", IF(H8&lt;H10, (H10-H8)/H8, ""))</f>
        <v>0.14307458143074572</v>
      </c>
      <c r="S8" s="191">
        <v>92.316918744536167</v>
      </c>
      <c r="T8" s="208">
        <f t="shared" si="1"/>
        <v>1.3987411930990419</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124.6675502903163</v>
      </c>
      <c r="F9" s="128">
        <f>VLOOKUP(A9,'Tüm - Sektör'!$A:$H,6,0)</f>
        <v>109.81989983290724</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140.93801699944771</v>
      </c>
      <c r="R9" s="166">
        <f>IF(OR(H9="", H6="", Q9=0), "", IF(H9&lt;H6, (H6-H9)/H9, ""))</f>
        <v>9.5406360424028266E-2</v>
      </c>
      <c r="S9" s="191">
        <v>144.41184136211018</v>
      </c>
      <c r="T9" s="208">
        <f t="shared" si="1"/>
        <v>3.4738243626624694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37.981063978433809</v>
      </c>
      <c r="F10" s="128">
        <f>VLOOKUP(A10,'Tüm - Sektör'!$A:$H,6,0)</f>
        <v>6.7485899037728876</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158.02295283812288</v>
      </c>
      <c r="R10" s="166" t="str">
        <f>IF(OR(H10="", BTA!H604="", Q10=0), "", IF(H10&lt;BTA!H604, (BTA!H604-H10)/H10, ""))</f>
        <v/>
      </c>
      <c r="S10" s="191">
        <v>148.10818800934027</v>
      </c>
      <c r="T10" s="208">
        <f t="shared" si="1"/>
        <v>-9.9147648287826087</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25.995463791568373</v>
      </c>
      <c r="F11" s="128">
        <f>VLOOKUP(A11,'Tüm - Sektör'!$A:$H,6,0)</f>
        <v>3.5224205679631941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210.08320498073087</v>
      </c>
      <c r="R11" s="166">
        <f>IF(OR(H11="", H10="", Q11=0), "", IF(H11&lt;H10, (H10-H11)/H11, ""))</f>
        <v>2.4849187935034807</v>
      </c>
      <c r="S11" s="191">
        <v>204.2067516945566</v>
      </c>
      <c r="T11" s="208">
        <f t="shared" si="1"/>
        <v>-5.876453286174268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419.44127067216306</v>
      </c>
      <c r="F12" s="128">
        <f>VLOOKUP(A12,'Tüm - Sektör'!$A:$H,6,0)</f>
        <v>5243.0158834020385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245.90441604547416</v>
      </c>
      <c r="R12" s="166" t="str">
        <f>IF(OR(H12="", BTA!H604="", Q12=0), "", IF(H12&lt;BTA!H604, (BTA!H604-H12)/H12, ""))</f>
        <v/>
      </c>
      <c r="S12" s="191">
        <v>252.63443164250822</v>
      </c>
      <c r="T12" s="208">
        <f t="shared" si="1"/>
        <v>6.7300155970340541</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65.612521764313016</v>
      </c>
      <c r="F13" s="128">
        <f>VLOOKUP(A13,'Tüm - Sektör'!$A:$H,6,0)</f>
        <v>111.508188023881</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481.56287581372487</v>
      </c>
      <c r="R13" s="166">
        <f>IF(OR(H13="", H12="", Q13=0), "", IF(H13&lt;H12, (H12-H13)/H13, ""))</f>
        <v>0.81226053639846774</v>
      </c>
      <c r="S13" s="191">
        <v>434.49282028306004</v>
      </c>
      <c r="T13" s="208">
        <f t="shared" si="1"/>
        <v>-47.070055530664831</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378.47465158924587</v>
      </c>
      <c r="F14" s="128">
        <f>VLOOKUP(A14,'Tüm - Sektör'!$A:$H,6,0)</f>
        <v>3440.678650811326</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1698.1095162767522</v>
      </c>
      <c r="R14" s="166">
        <f>IF(OR(H14="", BTA!H605="", Q14=0), "", IF(H14&lt;BTA!H605, (BTA!H605-H14)/H14, ""))</f>
        <v>1.2028985507246379</v>
      </c>
      <c r="S14" s="191">
        <v>1586.9605297568189</v>
      </c>
      <c r="T14" s="208">
        <f t="shared" si="1"/>
        <v>-111.14898651993326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639.5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221.9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180.9</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89.3</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32.619999999999997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29.82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26.66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22.7</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26.92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19.329999999999998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16.88</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11.65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11.94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11.32</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9.8800000000000008</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11.29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10.27</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7.79</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7.05</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5.12</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15.5</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13.2</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4.38</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3.32</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2.91</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1.97</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7.49</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11300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12295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1583</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1510</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1384</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1443</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441</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701</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354.5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370.75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430</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287.25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230.6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184.4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239.1</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247.1</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159.6</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215.9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133.19999999999999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152</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193.4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304.5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155.6</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111.6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160.80000000000001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147.19999999999999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101.5</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154.9</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194.9</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107.9</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85.65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76.400000000000006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81.95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77.45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77.3</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72.75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93.6</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74.55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56.9</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56.65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100.9</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50.1</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48.28</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52.65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46.68</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37.299999999999997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42.72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43.68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39.96</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70.05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28.24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41.72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42.02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34.979999999999997</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32.24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39.659999999999997</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33.619999999999997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22.9</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33.119999999999997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35.42</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38.520000000000003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34.700000000000003</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35.94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40.119999999999997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31.9</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18.61</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31.44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27.42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24.96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42.38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27.62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37.54</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26.74</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20.28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19.23</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17.21</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22.42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20.66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22.14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20.239999999999998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24.06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30.9</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20.96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22.14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19.149999999999999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13.37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19.03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14.84</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15.64</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17.21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14.74</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19.71</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11.37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17.66</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15.59</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15.43</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13.06</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15.11</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16.239999999999998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11.08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12.95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10.11</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12.96</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9.4700000000000006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12.11</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11.32</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12.85</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11.64</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12.02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10.07</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2.0099999999999998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6.08</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10.56</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10.050000000000001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10.11</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7.48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9.48</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8.58</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7.82</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8.14</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7.93</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8.26</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7.39</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10.45</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8.27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8.24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6.94</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7.55</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7.31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5.38</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5.59</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7.21</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5.54</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6.11</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3.75</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4.72</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3.62</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4.07</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3.82</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3.38</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3.87</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3.16</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3.81</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2.78</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2.2200000000000002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2.63</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2.25</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1.25</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1.48</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1.51</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11.64</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10.11</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43.68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22.14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24.06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8.24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3.82</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8.58</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10.11</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4.07</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42.72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39.96</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32.24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193.4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15.11</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6.94</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5.38</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19.03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7.49</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70.05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18.61</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3.87</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2.25</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2.57</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72.75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28.24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26.74</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20.96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16.239999999999998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22.9</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24.96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7.55</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14.84</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3.62</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3.38</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3.16</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247.1</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46.68</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147.19999999999999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430</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22.14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17.21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38.520000000000003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10.050000000000001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11.37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12.02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8.26</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5.59</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11.32</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11.08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12295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76.400000000000006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1384</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15.43</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3.75</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33.619999999999997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15.64</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2.0099999999999998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40.119999999999997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8.27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42.02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133.19999999999999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1443</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701</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33.119999999999997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194.9</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35.42</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20.66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20.28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9.4700000000000006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37.299999999999997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159.6</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17.21</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12.95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10.45</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2.63</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50.1</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2.78</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1583</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111.6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354.5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184.4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27.62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154.9</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20.239999999999998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7.82</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31.9</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14.74</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13.37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10.07</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19.71</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6.11</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35.94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15.59</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2.2200000000000002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1.48</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1.25</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287.25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101.5</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27.42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230.6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7.31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7.48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441</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304.5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13.06</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52.65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152</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35.14</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42.38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10.56</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48.28</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12.11</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8.14</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1510</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77.3</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100.9</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19.23</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31.44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74.55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37.54</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7.93</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12.96</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17.66</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370.75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39.659999999999997</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107.9</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22.42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85.65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34.979999999999997</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155.6</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56.65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7.39</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9.48</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4.72</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3.81</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81.95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30.9</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41.72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34.700000000000003</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1.51</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19.149999999999999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6.08</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160.80000000000001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239.1</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215.9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12.85</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77.45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56.9</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93.6</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7.21</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11300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5.54</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5"/>
      <c r="B1" s="236"/>
      <c r="C1" s="236"/>
      <c r="D1" s="236"/>
      <c r="E1" s="23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255.25</v>
      </c>
      <c r="I2" s="87">
        <v>5.3636236241553377</v>
      </c>
      <c r="J2" s="86">
        <v>2089864424</v>
      </c>
      <c r="K2" s="87">
        <v>21.532497267870617</v>
      </c>
      <c r="L2" s="87">
        <v>0</v>
      </c>
      <c r="M2" s="87">
        <v>19.89</v>
      </c>
      <c r="N2" s="88">
        <v>42.089484594348342</v>
      </c>
      <c r="O2" s="89">
        <v>2231.9498531711552</v>
      </c>
      <c r="P2" s="88">
        <v>74.398328439038508</v>
      </c>
    </row>
    <row r="3" spans="1:16">
      <c r="A3" s="85" t="s">
        <v>685</v>
      </c>
      <c r="B3" s="85" t="s">
        <v>683</v>
      </c>
      <c r="C3" s="86">
        <v>7810665698</v>
      </c>
      <c r="D3" s="86">
        <v>0</v>
      </c>
      <c r="E3" s="87">
        <v>0</v>
      </c>
      <c r="F3" s="87">
        <v>0</v>
      </c>
      <c r="G3" s="86">
        <v>451.23490800000002</v>
      </c>
      <c r="H3" s="87">
        <v>6.09</v>
      </c>
      <c r="I3" s="87">
        <v>-0.15678310150309471</v>
      </c>
      <c r="J3" s="86">
        <v>3157815002</v>
      </c>
      <c r="K3" s="87">
        <v>3.6346144383793133</v>
      </c>
      <c r="L3" s="87">
        <v>0</v>
      </c>
      <c r="M3" s="87">
        <v>27.99</v>
      </c>
      <c r="N3" s="88">
        <v>63.426380347460125</v>
      </c>
      <c r="O3" s="89">
        <v>487.72284312157558</v>
      </c>
      <c r="P3" s="88">
        <v>16.257428104052519</v>
      </c>
    </row>
    <row r="4" spans="1:16">
      <c r="A4" s="60" t="s">
        <v>434</v>
      </c>
      <c r="B4" s="60" t="s">
        <v>374</v>
      </c>
      <c r="C4" s="61">
        <v>29439691000</v>
      </c>
      <c r="D4" s="61">
        <v>0</v>
      </c>
      <c r="E4" s="62">
        <v>0</v>
      </c>
      <c r="F4" s="62">
        <v>0</v>
      </c>
      <c r="G4" s="61">
        <v>1007.169114</v>
      </c>
      <c r="H4" s="62">
        <v>8.7100000000000009</v>
      </c>
      <c r="I4" s="62">
        <v>0.16027864185947394</v>
      </c>
      <c r="J4" s="61">
        <v>0</v>
      </c>
      <c r="K4" s="62">
        <v>0</v>
      </c>
      <c r="L4" s="62">
        <v>0</v>
      </c>
      <c r="M4" s="62">
        <v>40.28</v>
      </c>
      <c r="N4" s="63">
        <v>347.93630595625137</v>
      </c>
      <c r="O4" s="64">
        <v>2375.3462248767432</v>
      </c>
      <c r="P4" s="63">
        <v>79.178207495891442</v>
      </c>
    </row>
    <row r="5" spans="1:16">
      <c r="A5" s="85" t="s">
        <v>435</v>
      </c>
      <c r="B5" s="85" t="s">
        <v>683</v>
      </c>
      <c r="C5" s="86">
        <v>11342832137</v>
      </c>
      <c r="D5" s="86">
        <v>0</v>
      </c>
      <c r="E5" s="87">
        <v>0</v>
      </c>
      <c r="F5" s="87">
        <v>0</v>
      </c>
      <c r="G5" s="86">
        <v>64.744270999999998</v>
      </c>
      <c r="H5" s="87">
        <v>103.7</v>
      </c>
      <c r="I5" s="87">
        <v>-1.0096776866816839</v>
      </c>
      <c r="J5" s="86">
        <v>1459724461</v>
      </c>
      <c r="K5" s="87">
        <v>30.135139319282807</v>
      </c>
      <c r="L5" s="87">
        <v>0</v>
      </c>
      <c r="M5" s="87">
        <v>15.05</v>
      </c>
      <c r="N5" s="88">
        <v>86.723233805975028</v>
      </c>
      <c r="O5" s="89">
        <v>546.45819396902482</v>
      </c>
      <c r="P5" s="88">
        <v>18.215273132300826</v>
      </c>
    </row>
    <row r="6" spans="1:16">
      <c r="A6" s="85" t="s">
        <v>686</v>
      </c>
      <c r="B6" s="85" t="s">
        <v>683</v>
      </c>
      <c r="C6" s="86">
        <v>35288102843</v>
      </c>
      <c r="D6" s="86">
        <v>0</v>
      </c>
      <c r="E6" s="87">
        <v>0</v>
      </c>
      <c r="F6" s="87">
        <v>0</v>
      </c>
      <c r="G6" s="86">
        <v>694.73875399999997</v>
      </c>
      <c r="H6" s="87">
        <v>26.32</v>
      </c>
      <c r="I6" s="87">
        <v>-0.32872430287148546</v>
      </c>
      <c r="J6" s="86">
        <v>9395308662</v>
      </c>
      <c r="K6" s="87">
        <v>6.0455704057634287</v>
      </c>
      <c r="L6" s="87">
        <v>0</v>
      </c>
      <c r="M6" s="87">
        <v>34.729999999999997</v>
      </c>
      <c r="N6" s="88">
        <v>37.409960967555847</v>
      </c>
      <c r="O6" s="89">
        <v>884.60156796670424</v>
      </c>
      <c r="P6" s="88">
        <v>29.486718932223475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152</v>
      </c>
      <c r="I9" s="87">
        <v>-3.6465007677474262</v>
      </c>
      <c r="J9" s="86">
        <v>2238951517</v>
      </c>
      <c r="K9" s="87">
        <v>13.765462337164132</v>
      </c>
      <c r="L9" s="87">
        <v>0</v>
      </c>
      <c r="M9" s="87">
        <v>5.5</v>
      </c>
      <c r="N9" s="88">
        <v>23.516401948437789</v>
      </c>
      <c r="O9" s="89">
        <v>94.893211882246021</v>
      </c>
      <c r="P9" s="88">
        <v>3.1631070627415339</v>
      </c>
    </row>
    <row r="10" spans="1:16">
      <c r="A10" s="85" t="s">
        <v>750</v>
      </c>
      <c r="B10" s="85" t="s">
        <v>683</v>
      </c>
      <c r="C10" s="86">
        <v>54752015449</v>
      </c>
      <c r="D10" s="86">
        <v>0</v>
      </c>
      <c r="E10" s="87">
        <v>0</v>
      </c>
      <c r="F10" s="87">
        <v>0</v>
      </c>
      <c r="G10" s="86">
        <v>4648.4724200000001</v>
      </c>
      <c r="H10" s="87">
        <v>6</v>
      </c>
      <c r="I10" s="87">
        <v>-7.3206195608879199E-2</v>
      </c>
      <c r="J10" s="86">
        <v>8018316367</v>
      </c>
      <c r="K10" s="87">
        <v>15.863679378317052</v>
      </c>
      <c r="L10" s="87">
        <v>0</v>
      </c>
      <c r="M10" s="87">
        <v>23.24</v>
      </c>
      <c r="N10" s="88">
        <v>304.66968663870136</v>
      </c>
      <c r="O10" s="89">
        <v>578.54256123275661</v>
      </c>
      <c r="P10" s="88">
        <v>19.284752041091888</v>
      </c>
    </row>
    <row r="11" spans="1:16">
      <c r="A11" t="s">
        <v>2183</v>
      </c>
      <c r="C11" s="14">
        <v>27947178234</v>
      </c>
      <c r="D11" s="14">
        <v>0</v>
      </c>
      <c r="E11" s="19">
        <v>0</v>
      </c>
      <c r="F11" s="19">
        <v>0</v>
      </c>
      <c r="G11" s="14">
        <v>0</v>
      </c>
      <c r="H11" s="19">
        <v>60.65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4412.6238446263014</v>
      </c>
      <c r="J14" s="61">
        <v>0</v>
      </c>
      <c r="K14" s="62">
        <v>0</v>
      </c>
      <c r="L14" s="62">
        <v>1379310.3448275863</v>
      </c>
      <c r="M14" s="62">
        <v>25.63</v>
      </c>
      <c r="N14" s="63">
        <v>368.7554026000949</v>
      </c>
      <c r="O14" s="64">
        <v>1115.3659339029441</v>
      </c>
      <c r="P14" s="63">
        <v>37.178864463431474</v>
      </c>
    </row>
    <row r="15" spans="1:16">
      <c r="A15" s="25" t="s">
        <v>16</v>
      </c>
      <c r="B15" s="25" t="s">
        <v>353</v>
      </c>
      <c r="C15" s="26">
        <v>238701401</v>
      </c>
      <c r="D15" s="26">
        <v>1770000</v>
      </c>
      <c r="E15" s="27">
        <v>30.234624465177841</v>
      </c>
      <c r="F15" s="27">
        <v>11.282502468552583</v>
      </c>
      <c r="G15" s="26">
        <v>8.7624699999999992E-4</v>
      </c>
      <c r="H15" s="27">
        <v>1510</v>
      </c>
      <c r="I15" s="27">
        <v>-17.353320316559802</v>
      </c>
      <c r="J15" s="26">
        <v>-188709133</v>
      </c>
      <c r="K15" s="27">
        <v>-14.200584557823177</v>
      </c>
      <c r="L15" s="27">
        <v>22598.870056497177</v>
      </c>
      <c r="M15" s="27">
        <v>49.5</v>
      </c>
      <c r="N15" s="28">
        <v>91.202804858681304</v>
      </c>
      <c r="O15" s="29">
        <v>350.91607313264313</v>
      </c>
      <c r="P15" s="28">
        <v>11.697202437754772</v>
      </c>
    </row>
    <row r="16" spans="1:16">
      <c r="A16" s="55" t="s">
        <v>554</v>
      </c>
      <c r="B16" s="55" t="s">
        <v>233</v>
      </c>
      <c r="C16" s="56">
        <v>3279541734</v>
      </c>
      <c r="D16" s="56">
        <v>1891070</v>
      </c>
      <c r="E16" s="57">
        <v>5.3544285500556823</v>
      </c>
      <c r="F16" s="57">
        <v>0.23233182908904565</v>
      </c>
      <c r="G16" s="56">
        <v>6.0773900000000004E-4</v>
      </c>
      <c r="H16" s="57">
        <v>12295</v>
      </c>
      <c r="I16" s="57">
        <v>-346.50214549018347</v>
      </c>
      <c r="J16" s="56">
        <v>-614132063</v>
      </c>
      <c r="K16" s="57">
        <v>-37.526896051346533</v>
      </c>
      <c r="L16" s="57">
        <v>21152.046196068892</v>
      </c>
      <c r="M16" s="57">
        <v>32.130000000000003</v>
      </c>
      <c r="N16" s="58">
        <v>23.985322030848558</v>
      </c>
      <c r="O16" s="59">
        <v>565.97750570706694</v>
      </c>
      <c r="P16" s="58">
        <v>18.865916856902231</v>
      </c>
    </row>
    <row r="17" spans="1:16" ht="15.75" customHeight="1">
      <c r="A17" s="45" t="s">
        <v>190</v>
      </c>
      <c r="B17" s="45" t="s">
        <v>375</v>
      </c>
      <c r="C17" s="46">
        <v>8450730000</v>
      </c>
      <c r="D17" s="46">
        <v>3150000</v>
      </c>
      <c r="E17" s="47">
        <v>7.3435400278237539</v>
      </c>
      <c r="F17" s="47">
        <v>0.47870278203603234</v>
      </c>
      <c r="G17" s="46">
        <v>1.1325970000000001</v>
      </c>
      <c r="H17" s="47">
        <v>4810</v>
      </c>
      <c r="I17" s="47">
        <v>-118.06073421555902</v>
      </c>
      <c r="J17" s="46">
        <v>-123597000</v>
      </c>
      <c r="K17" s="47">
        <v>-124.11709022063643</v>
      </c>
      <c r="L17" s="47">
        <v>12698.412698412698</v>
      </c>
      <c r="M17" s="47">
        <v>35.950000000000003</v>
      </c>
      <c r="N17" s="48">
        <v>21.29059238382284</v>
      </c>
      <c r="O17" s="49">
        <v>180.03838933696096</v>
      </c>
      <c r="P17" s="48">
        <v>6.0012796445653658</v>
      </c>
    </row>
    <row r="18" spans="1:16">
      <c r="A18" s="40" t="s">
        <v>71</v>
      </c>
      <c r="B18" s="40" t="s">
        <v>255</v>
      </c>
      <c r="C18" s="41">
        <v>336306420</v>
      </c>
      <c r="D18" s="41">
        <v>3750000</v>
      </c>
      <c r="E18" s="42">
        <v>13.463746548337165</v>
      </c>
      <c r="F18" s="42">
        <v>0.88063095729455743</v>
      </c>
      <c r="G18" s="41">
        <v>7.3957799999999996E-4</v>
      </c>
      <c r="H18" s="42">
        <v>4017.5</v>
      </c>
      <c r="I18" s="42">
        <v>-162.90018931349277</v>
      </c>
      <c r="J18" s="41">
        <v>-10342879</v>
      </c>
      <c r="K18" s="42">
        <v>-1478.1909369721911</v>
      </c>
      <c r="L18" s="42">
        <v>10666.666666666666</v>
      </c>
      <c r="M18" s="42">
        <v>19.72</v>
      </c>
      <c r="N18" s="43">
        <v>43.578571089344692</v>
      </c>
      <c r="O18" s="44">
        <v>19.612680665876486</v>
      </c>
      <c r="P18" s="43">
        <v>0.6537560221958828</v>
      </c>
    </row>
    <row r="19" spans="1:16">
      <c r="A19" s="90" t="s">
        <v>410</v>
      </c>
      <c r="B19" s="90" t="s">
        <v>609</v>
      </c>
      <c r="C19" s="91">
        <v>849237071</v>
      </c>
      <c r="D19" s="91">
        <v>4244586</v>
      </c>
      <c r="E19" s="92">
        <v>33.325799055511936</v>
      </c>
      <c r="F19" s="92">
        <v>2.7792442604093237</v>
      </c>
      <c r="G19" s="91">
        <v>5.2214700000000004E-4</v>
      </c>
      <c r="H19" s="92">
        <v>2299</v>
      </c>
      <c r="I19" s="92">
        <v>-71.351166492300763</v>
      </c>
      <c r="J19" s="91">
        <v>84300833</v>
      </c>
      <c r="K19" s="92">
        <v>142.2400799882962</v>
      </c>
      <c r="L19" s="92">
        <v>9423.7694795204989</v>
      </c>
      <c r="M19" s="92">
        <v>12.3</v>
      </c>
      <c r="N19" s="93">
        <v>53.472121406965769</v>
      </c>
      <c r="O19" s="94">
        <v>457.91410221610136</v>
      </c>
      <c r="P19" s="93">
        <v>15.263803407203378</v>
      </c>
    </row>
    <row r="20" spans="1:16">
      <c r="A20" s="25" t="s">
        <v>11</v>
      </c>
      <c r="B20" s="25" t="s">
        <v>353</v>
      </c>
      <c r="C20" s="26">
        <v>4795702538</v>
      </c>
      <c r="D20" s="26">
        <v>4873440</v>
      </c>
      <c r="E20" s="27">
        <v>13.64967560534483</v>
      </c>
      <c r="F20" s="27">
        <v>0.74194164848158883</v>
      </c>
      <c r="G20" s="26">
        <v>7.7739300000000003E-4</v>
      </c>
      <c r="H20" s="27">
        <v>3770</v>
      </c>
      <c r="I20" s="27">
        <v>13.792814945580176</v>
      </c>
      <c r="J20" s="26">
        <v>-148778729</v>
      </c>
      <c r="K20" s="27">
        <v>-123.65501522734476</v>
      </c>
      <c r="L20" s="27">
        <v>8207.7546866279263</v>
      </c>
      <c r="M20" s="27">
        <v>15.95</v>
      </c>
      <c r="N20" s="28">
        <v>27.742498663634347</v>
      </c>
      <c r="O20" s="29">
        <v>959.69560119277389</v>
      </c>
      <c r="P20" s="28">
        <v>31.989853373092462</v>
      </c>
    </row>
    <row r="21" spans="1:16">
      <c r="A21" s="80" t="s">
        <v>386</v>
      </c>
      <c r="B21" s="80" t="s">
        <v>352</v>
      </c>
      <c r="C21" s="81">
        <v>181056017</v>
      </c>
      <c r="D21" s="81">
        <v>4900000</v>
      </c>
      <c r="E21" s="82">
        <v>120.5824477090146</v>
      </c>
      <c r="F21" s="82">
        <v>337.10496983230252</v>
      </c>
      <c r="G21" s="81">
        <v>4.7495229999999999</v>
      </c>
      <c r="H21" s="82">
        <v>69.849999999999994</v>
      </c>
      <c r="I21" s="82">
        <v>-0.66366839634744679</v>
      </c>
      <c r="J21" s="81">
        <v>5473469</v>
      </c>
      <c r="K21" s="82">
        <v>65.351607910814877</v>
      </c>
      <c r="L21" s="82">
        <v>8163.2653061224491</v>
      </c>
      <c r="M21" s="82">
        <v>96.92</v>
      </c>
      <c r="N21" s="83">
        <v>34.051998422297949</v>
      </c>
      <c r="O21" s="84">
        <v>347.2770951923365</v>
      </c>
      <c r="P21" s="83">
        <v>11.575903173077883</v>
      </c>
    </row>
    <row r="22" spans="1:16">
      <c r="A22" s="45" t="s">
        <v>394</v>
      </c>
      <c r="B22" s="45" t="s">
        <v>375</v>
      </c>
      <c r="C22" s="46">
        <v>227558534</v>
      </c>
      <c r="D22" s="46">
        <v>6200000</v>
      </c>
      <c r="E22" s="47">
        <v>126.51218592574956</v>
      </c>
      <c r="F22" s="47">
        <v>137.87291404288314</v>
      </c>
      <c r="G22" s="46">
        <v>2.1097030000000001</v>
      </c>
      <c r="H22" s="47">
        <v>149.9</v>
      </c>
      <c r="I22" s="47">
        <v>-2.310311627945822</v>
      </c>
      <c r="J22" s="46">
        <v>1749577</v>
      </c>
      <c r="K22" s="47">
        <v>524.46962894459637</v>
      </c>
      <c r="L22" s="47">
        <v>6451.6129032258068</v>
      </c>
      <c r="M22" s="47">
        <v>34.020000000000003</v>
      </c>
      <c r="N22" s="48">
        <v>47.885560001479988</v>
      </c>
      <c r="O22" s="49">
        <v>229.04379707646814</v>
      </c>
      <c r="P22" s="48">
        <v>7.6347932358822712</v>
      </c>
    </row>
    <row r="23" spans="1:16">
      <c r="A23" s="90" t="s">
        <v>423</v>
      </c>
      <c r="B23" s="90" t="s">
        <v>390</v>
      </c>
      <c r="C23" s="91">
        <v>471013063</v>
      </c>
      <c r="D23" s="91">
        <v>6224400</v>
      </c>
      <c r="E23" s="92">
        <v>95.879767127927281</v>
      </c>
      <c r="F23" s="92">
        <v>43.027533347732998</v>
      </c>
      <c r="G23" s="91">
        <v>1.5986990000000001</v>
      </c>
      <c r="H23" s="92">
        <v>261</v>
      </c>
      <c r="I23" s="92">
        <v>-12.029522776658496</v>
      </c>
      <c r="J23" s="91">
        <v>15019123</v>
      </c>
      <c r="K23" s="92">
        <v>148.36653245332633</v>
      </c>
      <c r="L23" s="92">
        <v>6426.3222157958999</v>
      </c>
      <c r="M23" s="92">
        <v>25.68</v>
      </c>
      <c r="N23" s="93">
        <v>24.534759882572583</v>
      </c>
      <c r="O23" s="94">
        <v>310.16365944992145</v>
      </c>
      <c r="P23" s="93">
        <v>10.338788648330715</v>
      </c>
    </row>
    <row r="24" spans="1:16">
      <c r="A24" s="30" t="s">
        <v>388</v>
      </c>
      <c r="B24" s="30" t="s">
        <v>349</v>
      </c>
      <c r="C24" s="31">
        <v>162494773</v>
      </c>
      <c r="D24" s="31">
        <v>6917538</v>
      </c>
      <c r="E24" s="32">
        <v>73.488944214079311</v>
      </c>
      <c r="F24" s="32">
        <v>87.798093251869332</v>
      </c>
      <c r="G24" s="31">
        <v>4.5362669999999996</v>
      </c>
      <c r="H24" s="32">
        <v>120</v>
      </c>
      <c r="I24" s="32">
        <v>-0.3345764530912021</v>
      </c>
      <c r="J24" s="31">
        <v>-22534642</v>
      </c>
      <c r="K24" s="32">
        <v>-37.143793897413588</v>
      </c>
      <c r="L24" s="32">
        <v>5782.4040865406159</v>
      </c>
      <c r="M24" s="32">
        <v>65.569999999999993</v>
      </c>
      <c r="N24" s="33">
        <v>55.537223898139715</v>
      </c>
      <c r="O24" s="34">
        <v>231.27049728761941</v>
      </c>
      <c r="P24" s="33">
        <v>7.7090165762539806</v>
      </c>
    </row>
    <row r="25" spans="1:16">
      <c r="A25" s="35" t="s">
        <v>50</v>
      </c>
      <c r="B25" s="35" t="s">
        <v>200</v>
      </c>
      <c r="C25" s="36">
        <v>91186532</v>
      </c>
      <c r="D25" s="36">
        <v>7347672</v>
      </c>
      <c r="E25" s="37">
        <v>19.479968235733228</v>
      </c>
      <c r="F25" s="37">
        <v>3.7183387568815451</v>
      </c>
      <c r="G25" s="36">
        <v>3.211576</v>
      </c>
      <c r="H25" s="37">
        <v>639.5</v>
      </c>
      <c r="I25" s="37">
        <v>-39.959888438355506</v>
      </c>
      <c r="J25" s="36">
        <v>-1925420</v>
      </c>
      <c r="K25" s="37">
        <v>-2720.9077167579021</v>
      </c>
      <c r="L25" s="37">
        <v>5443.9011431103618</v>
      </c>
      <c r="M25" s="37">
        <v>43.7</v>
      </c>
      <c r="N25" s="38">
        <v>57.965254331545879</v>
      </c>
      <c r="O25" s="39">
        <v>424.55381582081594</v>
      </c>
      <c r="P25" s="38">
        <v>14.151793860693864</v>
      </c>
    </row>
    <row r="26" spans="1:16">
      <c r="A26" s="30" t="s">
        <v>64</v>
      </c>
      <c r="B26" s="30" t="s">
        <v>357</v>
      </c>
      <c r="C26" s="31">
        <v>240921520</v>
      </c>
      <c r="D26" s="31">
        <v>7425000</v>
      </c>
      <c r="E26" s="32">
        <v>45.519729707486576</v>
      </c>
      <c r="F26" s="32">
        <v>37.155171682470424</v>
      </c>
      <c r="G26" s="31">
        <v>5.4653780000000003</v>
      </c>
      <c r="H26" s="32">
        <v>160.80000000000001</v>
      </c>
      <c r="I26" s="32">
        <v>6.6362329548886114</v>
      </c>
      <c r="J26" s="31">
        <v>-3585419</v>
      </c>
      <c r="K26" s="32">
        <v>-341.69646560137045</v>
      </c>
      <c r="L26" s="32">
        <v>5387.2053872053875</v>
      </c>
      <c r="M26" s="32">
        <v>73.599999999999994</v>
      </c>
      <c r="N26" s="33">
        <v>95.206491953348859</v>
      </c>
      <c r="O26" s="34">
        <v>2273.9134904164162</v>
      </c>
      <c r="P26" s="33">
        <v>75.797116347213873</v>
      </c>
    </row>
    <row r="27" spans="1:16">
      <c r="A27" s="30" t="s">
        <v>417</v>
      </c>
      <c r="B27" s="30" t="s">
        <v>349</v>
      </c>
      <c r="C27" s="31">
        <v>651050782</v>
      </c>
      <c r="D27" s="31">
        <v>7635461</v>
      </c>
      <c r="E27" s="32">
        <v>53.495223324027812</v>
      </c>
      <c r="F27" s="32">
        <v>48.318310400441788</v>
      </c>
      <c r="G27" s="31">
        <v>5.6142630000000002</v>
      </c>
      <c r="H27" s="32">
        <v>133.19999999999999</v>
      </c>
      <c r="I27" s="32">
        <v>-10.407765351312833</v>
      </c>
      <c r="J27" s="31">
        <v>5770573</v>
      </c>
      <c r="K27" s="32">
        <v>191.85994960985676</v>
      </c>
      <c r="L27" s="32">
        <v>5238.7144666183221</v>
      </c>
      <c r="M27" s="32">
        <v>73.52</v>
      </c>
      <c r="N27" s="33">
        <v>30.090616389035471</v>
      </c>
      <c r="O27" s="34">
        <v>203.17156027895331</v>
      </c>
      <c r="P27" s="33">
        <v>6.772385342631777</v>
      </c>
    </row>
    <row r="28" spans="1:16">
      <c r="A28" s="30" t="s">
        <v>377</v>
      </c>
      <c r="B28" s="30" t="s">
        <v>349</v>
      </c>
      <c r="C28" s="31">
        <v>124002509</v>
      </c>
      <c r="D28" s="31">
        <v>8000000</v>
      </c>
      <c r="E28" s="32">
        <v>40.448685947584487</v>
      </c>
      <c r="F28" s="32">
        <v>42.13404786206717</v>
      </c>
      <c r="G28" s="31">
        <v>7.9945810000000002</v>
      </c>
      <c r="H28" s="32">
        <v>123.7</v>
      </c>
      <c r="I28" s="32">
        <v>3.1226085376384134</v>
      </c>
      <c r="J28" s="31">
        <v>-631248</v>
      </c>
      <c r="K28" s="32">
        <v>-1520.796897574329</v>
      </c>
      <c r="L28" s="32">
        <v>5000</v>
      </c>
      <c r="M28" s="32">
        <v>99.93</v>
      </c>
      <c r="N28" s="33">
        <v>29.700334105349686</v>
      </c>
      <c r="O28" s="34">
        <v>2032.5277853789048</v>
      </c>
      <c r="P28" s="33">
        <v>67.750926179296826</v>
      </c>
    </row>
    <row r="29" spans="1:16">
      <c r="A29" s="30" t="s">
        <v>546</v>
      </c>
      <c r="B29" s="30" t="s">
        <v>357</v>
      </c>
      <c r="C29" s="31">
        <v>155992742</v>
      </c>
      <c r="D29" s="31">
        <v>8000000</v>
      </c>
      <c r="E29" s="32">
        <v>86.169501959235973</v>
      </c>
      <c r="F29" s="32">
        <v>46.83125106480216</v>
      </c>
      <c r="G29" s="31">
        <v>2.010942</v>
      </c>
      <c r="H29" s="32">
        <v>230.9</v>
      </c>
      <c r="I29" s="32">
        <v>-14.951708561872863</v>
      </c>
      <c r="J29" s="31">
        <v>-115395100</v>
      </c>
      <c r="K29" s="32">
        <v>-15.945217777877916</v>
      </c>
      <c r="L29" s="32">
        <v>5000</v>
      </c>
      <c r="M29" s="32">
        <v>25.13</v>
      </c>
      <c r="N29" s="33">
        <v>86.727216051470165</v>
      </c>
      <c r="O29" s="34">
        <v>165.66805833230444</v>
      </c>
      <c r="P29" s="33">
        <v>5.5222686110768144</v>
      </c>
    </row>
    <row r="30" spans="1:16">
      <c r="A30" s="90" t="s">
        <v>46</v>
      </c>
      <c r="B30" s="90" t="s">
        <v>609</v>
      </c>
      <c r="C30" s="91">
        <v>5369083553</v>
      </c>
      <c r="D30" s="91">
        <v>8640048</v>
      </c>
      <c r="E30" s="92">
        <v>24.28491798343401</v>
      </c>
      <c r="F30" s="92">
        <v>2.7746680957703238</v>
      </c>
      <c r="G30" s="91">
        <v>1.6379030000000001</v>
      </c>
      <c r="H30" s="92">
        <v>1006</v>
      </c>
      <c r="I30" s="92">
        <v>-8.0446738607465704</v>
      </c>
      <c r="J30" s="91">
        <v>-26123952</v>
      </c>
      <c r="K30" s="92">
        <v>-335.03233446455573</v>
      </c>
      <c r="L30" s="92">
        <v>4629.6039096079094</v>
      </c>
      <c r="M30" s="92">
        <v>18.95</v>
      </c>
      <c r="N30" s="93">
        <v>12.391752669405619</v>
      </c>
      <c r="O30" s="94">
        <v>486.00198477784824</v>
      </c>
      <c r="P30" s="93">
        <v>16.200066159261606</v>
      </c>
    </row>
    <row r="31" spans="1:16">
      <c r="A31" s="55" t="s">
        <v>436</v>
      </c>
      <c r="B31" s="55" t="s">
        <v>233</v>
      </c>
      <c r="C31" s="56">
        <v>358892796</v>
      </c>
      <c r="D31" s="56">
        <v>9284470</v>
      </c>
      <c r="E31" s="57">
        <v>121.03050451562812</v>
      </c>
      <c r="F31" s="57">
        <v>228.6982654351518</v>
      </c>
      <c r="G31" s="56">
        <v>5.8189539999999997</v>
      </c>
      <c r="H31" s="57">
        <v>56.8</v>
      </c>
      <c r="I31" s="57">
        <v>-2.8514862484640346</v>
      </c>
      <c r="J31" s="56">
        <v>-3381110</v>
      </c>
      <c r="K31" s="57">
        <v>-156.52102120309601</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33.944332736945547</v>
      </c>
      <c r="F32" s="97">
        <v>16.022814603231318</v>
      </c>
      <c r="G32" s="96">
        <v>5.3107189999999997</v>
      </c>
      <c r="H32" s="97">
        <v>221.9</v>
      </c>
      <c r="I32" s="97">
        <v>-9.0193879745530978</v>
      </c>
      <c r="J32" s="96">
        <v>-5361958</v>
      </c>
      <c r="K32" s="97">
        <v>-395.09820852755655</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143.90163100357043</v>
      </c>
      <c r="F33" s="62">
        <v>519.6880859645014</v>
      </c>
      <c r="G33" s="61">
        <v>10.108192000000001</v>
      </c>
      <c r="H33" s="62">
        <v>27.5</v>
      </c>
      <c r="I33" s="62">
        <v>0.83860937658248602</v>
      </c>
      <c r="J33" s="61">
        <v>-2418566</v>
      </c>
      <c r="K33" s="62">
        <v>-114.48932962755616</v>
      </c>
      <c r="L33" s="62">
        <v>3755.868544600939</v>
      </c>
      <c r="M33" s="62">
        <v>94.91</v>
      </c>
      <c r="N33" s="63">
        <v>49.366315461455031</v>
      </c>
      <c r="O33" s="64">
        <v>1740.3934098051802</v>
      </c>
      <c r="P33" s="63">
        <v>58.013113660172671</v>
      </c>
    </row>
    <row r="34" spans="1:16">
      <c r="A34" s="40" t="s">
        <v>39</v>
      </c>
      <c r="B34" s="40" t="s">
        <v>255</v>
      </c>
      <c r="C34" s="41">
        <v>638570889</v>
      </c>
      <c r="D34" s="41">
        <v>10721700</v>
      </c>
      <c r="E34" s="42">
        <v>69.16961372177181</v>
      </c>
      <c r="F34" s="42">
        <v>56.590932180475285</v>
      </c>
      <c r="G34" s="41">
        <v>5.1827810000000003</v>
      </c>
      <c r="H34" s="42">
        <v>111.6</v>
      </c>
      <c r="I34" s="42">
        <v>-3.5415089248673155</v>
      </c>
      <c r="J34" s="41">
        <v>5814918</v>
      </c>
      <c r="K34" s="42">
        <v>210.19622288740788</v>
      </c>
      <c r="L34" s="42">
        <v>3730.7516531893261</v>
      </c>
      <c r="M34" s="42">
        <v>48.33</v>
      </c>
      <c r="N34" s="43">
        <v>36.620577973153658</v>
      </c>
      <c r="O34" s="44">
        <v>435.31068636445667</v>
      </c>
      <c r="P34" s="43">
        <v>14.510356212148556</v>
      </c>
    </row>
    <row r="35" spans="1:16">
      <c r="A35" s="45" t="s">
        <v>51</v>
      </c>
      <c r="B35" s="45" t="s">
        <v>375</v>
      </c>
      <c r="C35" s="46">
        <v>2033187111</v>
      </c>
      <c r="D35" s="46">
        <v>10800000</v>
      </c>
      <c r="E35" s="47">
        <v>33.85717149063646</v>
      </c>
      <c r="F35" s="47">
        <v>4.5042001238075322</v>
      </c>
      <c r="G35" s="46">
        <v>1.717981</v>
      </c>
      <c r="H35" s="47">
        <v>688</v>
      </c>
      <c r="I35" s="47">
        <v>-19.596048296155345</v>
      </c>
      <c r="J35" s="46">
        <v>-67675452</v>
      </c>
      <c r="K35" s="47">
        <v>-111.07129362061741</v>
      </c>
      <c r="L35" s="47">
        <v>3703.7037037037039</v>
      </c>
      <c r="M35" s="47">
        <v>15.9</v>
      </c>
      <c r="N35" s="48">
        <v>65.324546238632863</v>
      </c>
      <c r="O35" s="49">
        <v>428.51878755740643</v>
      </c>
      <c r="P35" s="48">
        <v>14.283959585246881</v>
      </c>
    </row>
    <row r="36" spans="1:16">
      <c r="A36" s="65" t="s">
        <v>67</v>
      </c>
      <c r="B36" s="65" t="s">
        <v>608</v>
      </c>
      <c r="C36" s="66">
        <v>24553432694</v>
      </c>
      <c r="D36" s="66">
        <v>10983458</v>
      </c>
      <c r="E36" s="67">
        <v>0.37479561855053117</v>
      </c>
      <c r="F36" s="67">
        <v>2.9397927819507872E-3</v>
      </c>
      <c r="G36" s="66">
        <v>3.4871699999999996E-4</v>
      </c>
      <c r="H36" s="67">
        <v>11300</v>
      </c>
      <c r="I36" s="67">
        <v>38.286309916551545</v>
      </c>
      <c r="J36" s="66">
        <v>5402190789</v>
      </c>
      <c r="K36" s="67">
        <v>23.599775297569558</v>
      </c>
      <c r="L36" s="67">
        <v>3641.8403020250998</v>
      </c>
      <c r="M36" s="67">
        <v>85.99</v>
      </c>
      <c r="N36" s="68">
        <v>0</v>
      </c>
      <c r="O36" s="69">
        <v>1252.7749703802624</v>
      </c>
      <c r="P36" s="68">
        <v>41.759165679342082</v>
      </c>
    </row>
    <row r="37" spans="1:16">
      <c r="A37" s="40" t="s">
        <v>320</v>
      </c>
      <c r="B37" s="40" t="s">
        <v>255</v>
      </c>
      <c r="C37" s="41">
        <v>1138168471</v>
      </c>
      <c r="D37" s="41">
        <v>10994134</v>
      </c>
      <c r="E37" s="42">
        <v>36.081004358291551</v>
      </c>
      <c r="F37" s="42">
        <v>2.0653501710665356</v>
      </c>
      <c r="G37" s="41">
        <v>7.01302E-4</v>
      </c>
      <c r="H37" s="42">
        <v>1583</v>
      </c>
      <c r="I37" s="42">
        <v>-38.069913524314643</v>
      </c>
      <c r="J37" s="41">
        <v>164509463</v>
      </c>
      <c r="K37" s="42">
        <v>106.19254727006191</v>
      </c>
      <c r="L37" s="42">
        <v>3638.303844577481</v>
      </c>
      <c r="M37" s="42">
        <v>6.37</v>
      </c>
      <c r="N37" s="43">
        <v>73.797606369392582</v>
      </c>
      <c r="O37" s="44">
        <v>726.33987914237809</v>
      </c>
      <c r="P37" s="43">
        <v>24.211329304745938</v>
      </c>
    </row>
    <row r="38" spans="1:16">
      <c r="A38" s="65" t="s">
        <v>765</v>
      </c>
      <c r="B38" s="65" t="s">
        <v>743</v>
      </c>
      <c r="C38" s="66">
        <v>311457358</v>
      </c>
      <c r="D38" s="66">
        <v>11320341</v>
      </c>
      <c r="E38" s="67">
        <v>17.420421396355501</v>
      </c>
      <c r="F38" s="67">
        <v>5.3432643321346101</v>
      </c>
      <c r="G38" s="66">
        <v>8.0576760000000007</v>
      </c>
      <c r="H38" s="67">
        <v>285</v>
      </c>
      <c r="I38" s="67">
        <v>-1.5885912744752204</v>
      </c>
      <c r="J38" s="66">
        <v>16005244</v>
      </c>
      <c r="K38" s="67">
        <v>203.69937552967016</v>
      </c>
      <c r="L38" s="67">
        <v>3533.46246371907</v>
      </c>
      <c r="M38" s="67">
        <v>71.17</v>
      </c>
      <c r="N38" s="68">
        <v>63.902350149513119</v>
      </c>
      <c r="O38" s="69">
        <v>497.83991886072482</v>
      </c>
      <c r="P38" s="68">
        <v>16.59466396202416</v>
      </c>
    </row>
    <row r="39" spans="1:16">
      <c r="A39" s="30" t="s">
        <v>414</v>
      </c>
      <c r="B39" s="30" t="s">
        <v>349</v>
      </c>
      <c r="C39" s="31">
        <v>-2879838</v>
      </c>
      <c r="D39" s="31">
        <v>13336879</v>
      </c>
      <c r="E39" s="32">
        <v>76.971593139553448</v>
      </c>
      <c r="F39" s="32">
        <v>128.25188318388675</v>
      </c>
      <c r="G39" s="31">
        <v>12.119565</v>
      </c>
      <c r="H39" s="32">
        <v>42.88</v>
      </c>
      <c r="I39" s="32">
        <v>-4.0570488957048667</v>
      </c>
      <c r="J39" s="31">
        <v>-1648253</v>
      </c>
      <c r="K39" s="32">
        <v>-364.11858798376221</v>
      </c>
      <c r="L39" s="32">
        <v>2999.2024370919162</v>
      </c>
      <c r="M39" s="32">
        <v>90.87</v>
      </c>
      <c r="N39" s="33">
        <v>160.96520977022445</v>
      </c>
      <c r="O39" s="34">
        <v>300</v>
      </c>
      <c r="P39" s="33">
        <v>10</v>
      </c>
    </row>
    <row r="40" spans="1:16">
      <c r="A40" s="45" t="s">
        <v>690</v>
      </c>
      <c r="B40" s="45" t="s">
        <v>375</v>
      </c>
      <c r="C40" s="46">
        <v>52360538</v>
      </c>
      <c r="D40" s="46">
        <v>13878486</v>
      </c>
      <c r="E40" s="47">
        <v>42.543600507313883</v>
      </c>
      <c r="F40" s="47">
        <v>49.482406144316684</v>
      </c>
      <c r="G40" s="46">
        <v>13.431647</v>
      </c>
      <c r="H40" s="47">
        <v>70</v>
      </c>
      <c r="I40" s="47">
        <v>-0.78990755658003309</v>
      </c>
      <c r="J40" s="46">
        <v>-27125850</v>
      </c>
      <c r="K40" s="47">
        <v>-31.695680209099439</v>
      </c>
      <c r="L40" s="47">
        <v>2882.1587599684863</v>
      </c>
      <c r="M40" s="47">
        <v>96.78</v>
      </c>
      <c r="N40" s="48">
        <v>52.822499176123891</v>
      </c>
      <c r="O40" s="49">
        <v>410.28156259769452</v>
      </c>
      <c r="P40" s="48">
        <v>13.676052086589817</v>
      </c>
    </row>
    <row r="41" spans="1:16">
      <c r="A41" s="40" t="s">
        <v>45</v>
      </c>
      <c r="B41" s="40" t="s">
        <v>255</v>
      </c>
      <c r="C41" s="41">
        <v>879240094</v>
      </c>
      <c r="D41" s="41">
        <v>14175000</v>
      </c>
      <c r="E41" s="42">
        <v>20.447314669787442</v>
      </c>
      <c r="F41" s="42">
        <v>3.846643559278061</v>
      </c>
      <c r="G41" s="41">
        <v>5.5196949999999996</v>
      </c>
      <c r="H41" s="42">
        <v>354.5</v>
      </c>
      <c r="I41" s="42">
        <v>-20.052140996254707</v>
      </c>
      <c r="J41" s="41">
        <v>-27853019</v>
      </c>
      <c r="K41" s="42">
        <v>-190.84555968600748</v>
      </c>
      <c r="L41" s="42">
        <v>2821.8694885361551</v>
      </c>
      <c r="M41" s="42">
        <v>38.93</v>
      </c>
      <c r="N41" s="43">
        <v>61.984161215976336</v>
      </c>
      <c r="O41" s="44">
        <v>912.14460061699299</v>
      </c>
      <c r="P41" s="43">
        <v>30.404820020566433</v>
      </c>
    </row>
    <row r="42" spans="1:16">
      <c r="A42" s="45" t="s">
        <v>54</v>
      </c>
      <c r="B42" s="45" t="s">
        <v>375</v>
      </c>
      <c r="C42" s="46">
        <v>646697458</v>
      </c>
      <c r="D42" s="46">
        <v>14276790</v>
      </c>
      <c r="E42" s="47">
        <v>43.975201761413871</v>
      </c>
      <c r="F42" s="47">
        <v>10.621339023932979</v>
      </c>
      <c r="G42" s="46">
        <v>3.1674739999999999</v>
      </c>
      <c r="H42" s="47">
        <v>287.25</v>
      </c>
      <c r="I42" s="47">
        <v>0.26040534331491472</v>
      </c>
      <c r="J42" s="46">
        <v>43394990</v>
      </c>
      <c r="K42" s="47">
        <v>95.408919324557971</v>
      </c>
      <c r="L42" s="47">
        <v>2801.7502533832885</v>
      </c>
      <c r="M42" s="47">
        <v>22.18</v>
      </c>
      <c r="N42" s="48">
        <v>14.140957331902888</v>
      </c>
      <c r="O42" s="49">
        <v>460.96676948799836</v>
      </c>
      <c r="P42" s="48">
        <v>15.365558982933278</v>
      </c>
    </row>
    <row r="43" spans="1:16">
      <c r="A43" s="30" t="s">
        <v>104</v>
      </c>
      <c r="B43" s="30" t="s">
        <v>357</v>
      </c>
      <c r="C43" s="31">
        <v>360638941</v>
      </c>
      <c r="D43" s="31">
        <v>15000000</v>
      </c>
      <c r="E43" s="32">
        <v>15.335730384671107</v>
      </c>
      <c r="F43" s="32">
        <v>4.5642054716283056</v>
      </c>
      <c r="G43" s="31">
        <v>12.081939999999999</v>
      </c>
      <c r="H43" s="32">
        <v>215.9</v>
      </c>
      <c r="I43" s="32">
        <v>12.695732861662265</v>
      </c>
      <c r="J43" s="31">
        <v>3667696</v>
      </c>
      <c r="K43" s="32">
        <v>916.10646029550981</v>
      </c>
      <c r="L43" s="32">
        <v>2666.6666666666665</v>
      </c>
      <c r="M43" s="32">
        <v>80.540000000000006</v>
      </c>
      <c r="N43" s="33">
        <v>98.067344001997398</v>
      </c>
      <c r="O43" s="34">
        <v>2018.528861448448</v>
      </c>
      <c r="P43" s="33">
        <v>67.284295381614939</v>
      </c>
    </row>
    <row r="44" spans="1:16">
      <c r="A44" s="90" t="s">
        <v>427</v>
      </c>
      <c r="B44" s="90" t="s">
        <v>390</v>
      </c>
      <c r="C44" s="91">
        <v>604420825</v>
      </c>
      <c r="D44" s="91">
        <v>16800000</v>
      </c>
      <c r="E44" s="92">
        <v>158.75968803213269</v>
      </c>
      <c r="F44" s="92">
        <v>170.26993568439798</v>
      </c>
      <c r="G44" s="91">
        <v>5.7719040000000001</v>
      </c>
      <c r="H44" s="92">
        <v>43.66</v>
      </c>
      <c r="I44" s="92">
        <v>-1.5329269560391694</v>
      </c>
      <c r="J44" s="91">
        <v>4772795</v>
      </c>
      <c r="K44" s="92">
        <v>195.35722778791043</v>
      </c>
      <c r="L44" s="92">
        <v>2380.9523809523807</v>
      </c>
      <c r="M44" s="92">
        <v>34.35</v>
      </c>
      <c r="N44" s="93">
        <v>52.723015007891988</v>
      </c>
      <c r="O44" s="94">
        <v>187.50941485770761</v>
      </c>
      <c r="P44" s="93">
        <v>6.2503138285902535</v>
      </c>
    </row>
    <row r="45" spans="1:16">
      <c r="A45" s="45" t="s">
        <v>297</v>
      </c>
      <c r="B45" s="45" t="s">
        <v>426</v>
      </c>
      <c r="C45" s="46">
        <v>367547592</v>
      </c>
      <c r="D45" s="46">
        <v>17512456</v>
      </c>
      <c r="E45" s="47">
        <v>67.4689210954229</v>
      </c>
      <c r="F45" s="47">
        <v>75.541661402540015</v>
      </c>
      <c r="G45" s="46">
        <v>12.279838</v>
      </c>
      <c r="H45" s="47">
        <v>48.28</v>
      </c>
      <c r="I45" s="47">
        <v>-2.1058578542527684</v>
      </c>
      <c r="J45" s="46">
        <v>-25349652</v>
      </c>
      <c r="K45" s="47">
        <v>-35.232643667060991</v>
      </c>
      <c r="L45" s="47">
        <v>2284.088536753497</v>
      </c>
      <c r="M45" s="47">
        <v>70.12</v>
      </c>
      <c r="N45" s="48">
        <v>33.33316440542422</v>
      </c>
      <c r="O45" s="49">
        <v>160.12380339695059</v>
      </c>
      <c r="P45" s="48">
        <v>5.3374601132316863</v>
      </c>
    </row>
    <row r="46" spans="1:16">
      <c r="A46" s="25" t="s">
        <v>113</v>
      </c>
      <c r="B46" s="25" t="s">
        <v>353</v>
      </c>
      <c r="C46" s="26">
        <v>10527575581</v>
      </c>
      <c r="D46" s="26">
        <v>18000000</v>
      </c>
      <c r="E46" s="27">
        <v>11.201575031061967</v>
      </c>
      <c r="F46" s="27">
        <v>2.1095244879589394</v>
      </c>
      <c r="G46" s="26">
        <v>12.229931000000001</v>
      </c>
      <c r="H46" s="27">
        <v>292</v>
      </c>
      <c r="I46" s="27">
        <v>-1.7584138518476495</v>
      </c>
      <c r="J46" s="26">
        <v>62342924</v>
      </c>
      <c r="K46" s="27">
        <v>85.174060812418745</v>
      </c>
      <c r="L46" s="27">
        <v>2222.2222222222222</v>
      </c>
      <c r="M46" s="27">
        <v>67.94</v>
      </c>
      <c r="N46" s="28">
        <v>26.71039890836218</v>
      </c>
      <c r="O46" s="29">
        <v>451.49037000190469</v>
      </c>
      <c r="P46" s="28">
        <v>15.04967900006349</v>
      </c>
    </row>
    <row r="47" spans="1:16">
      <c r="A47" s="25" t="s">
        <v>314</v>
      </c>
      <c r="B47" s="25" t="s">
        <v>376</v>
      </c>
      <c r="C47" s="26">
        <v>202339880</v>
      </c>
      <c r="D47" s="26">
        <v>18255333</v>
      </c>
      <c r="E47" s="27">
        <v>50.012748407351758</v>
      </c>
      <c r="F47" s="27">
        <v>49.811345447135174</v>
      </c>
      <c r="G47" s="26">
        <v>15.26498</v>
      </c>
      <c r="H47" s="27">
        <v>52.4</v>
      </c>
      <c r="I47" s="27">
        <v>-3.4523604195071935</v>
      </c>
      <c r="J47" s="26">
        <v>81750563</v>
      </c>
      <c r="K47" s="27">
        <v>12.281790829990982</v>
      </c>
      <c r="L47" s="27">
        <v>2191.1405286334684</v>
      </c>
      <c r="M47" s="27">
        <v>83.61</v>
      </c>
      <c r="N47" s="28">
        <v>44.748796694607449</v>
      </c>
      <c r="O47" s="29">
        <v>879.39467184797536</v>
      </c>
      <c r="P47" s="28">
        <v>29.313155728265844</v>
      </c>
    </row>
    <row r="48" spans="1:16">
      <c r="A48" s="30" t="s">
        <v>336</v>
      </c>
      <c r="B48" s="30" t="s">
        <v>357</v>
      </c>
      <c r="C48" s="31">
        <v>919757915</v>
      </c>
      <c r="D48" s="31">
        <v>19440000</v>
      </c>
      <c r="E48" s="32">
        <v>68.028928267706135</v>
      </c>
      <c r="F48" s="32">
        <v>14.341928141171266</v>
      </c>
      <c r="G48" s="31">
        <v>2.4591859999999999</v>
      </c>
      <c r="H48" s="32">
        <v>239.1</v>
      </c>
      <c r="I48" s="32">
        <v>-2.6693568523810711</v>
      </c>
      <c r="J48" s="31">
        <v>-13239520</v>
      </c>
      <c r="K48" s="32">
        <v>-358.27280747338273</v>
      </c>
      <c r="L48" s="32">
        <v>2057.6131687242801</v>
      </c>
      <c r="M48" s="32">
        <v>12.65</v>
      </c>
      <c r="N48" s="33">
        <v>78.501147953787751</v>
      </c>
      <c r="O48" s="34">
        <v>291.54591978362328</v>
      </c>
      <c r="P48" s="33">
        <v>9.7181973261207766</v>
      </c>
    </row>
    <row r="49" spans="1:16">
      <c r="A49" s="35" t="s">
        <v>201</v>
      </c>
      <c r="B49" s="35" t="s">
        <v>200</v>
      </c>
      <c r="C49" s="36">
        <v>3755081013</v>
      </c>
      <c r="D49" s="36">
        <v>20000000</v>
      </c>
      <c r="E49" s="37">
        <v>23.942687909098233</v>
      </c>
      <c r="F49" s="37">
        <v>8.199550653800765</v>
      </c>
      <c r="G49" s="36">
        <v>11.626663000000001</v>
      </c>
      <c r="H49" s="37">
        <v>143.69999999999999</v>
      </c>
      <c r="I49" s="37">
        <v>-3.8388466770676359</v>
      </c>
      <c r="J49" s="36">
        <v>-127375317</v>
      </c>
      <c r="K49" s="37">
        <v>-22.92437866906349</v>
      </c>
      <c r="L49" s="37">
        <v>2000</v>
      </c>
      <c r="M49" s="37">
        <v>58.13</v>
      </c>
      <c r="N49" s="38">
        <v>26.672591286716067</v>
      </c>
      <c r="O49" s="39">
        <v>150.71475320728899</v>
      </c>
      <c r="P49" s="38">
        <v>5.0238251069096327</v>
      </c>
    </row>
    <row r="50" spans="1:16">
      <c r="A50" s="25" t="s">
        <v>703</v>
      </c>
      <c r="B50" s="25" t="s">
        <v>689</v>
      </c>
      <c r="C50" s="26">
        <v>69325879</v>
      </c>
      <c r="D50" s="26">
        <v>20000000</v>
      </c>
      <c r="E50" s="27">
        <v>148.46652636579927</v>
      </c>
      <c r="F50" s="27">
        <v>530.23759416356882</v>
      </c>
      <c r="G50" s="26">
        <v>52.150770999999999</v>
      </c>
      <c r="H50" s="27">
        <v>15.5</v>
      </c>
      <c r="I50" s="27">
        <v>0.4658537333344146</v>
      </c>
      <c r="J50" s="26">
        <v>-5598285</v>
      </c>
      <c r="K50" s="27">
        <v>-50.015317190889711</v>
      </c>
      <c r="L50" s="27">
        <v>2000</v>
      </c>
      <c r="M50" s="27">
        <v>86.91</v>
      </c>
      <c r="N50" s="28">
        <v>12.430338475408345</v>
      </c>
      <c r="O50" s="29">
        <v>2080.2402765623683</v>
      </c>
      <c r="P50" s="28">
        <v>69.341342552078942</v>
      </c>
    </row>
    <row r="51" spans="1:16">
      <c r="A51" s="25" t="s">
        <v>704</v>
      </c>
      <c r="B51" s="25" t="s">
        <v>689</v>
      </c>
      <c r="C51" s="26">
        <v>82997498</v>
      </c>
      <c r="D51" s="26">
        <v>20000000</v>
      </c>
      <c r="E51" s="27">
        <v>152.38373882646235</v>
      </c>
      <c r="F51" s="27">
        <v>586.09130317870131</v>
      </c>
      <c r="G51" s="26">
        <v>59.663963000000003</v>
      </c>
      <c r="H51" s="27">
        <v>13.2</v>
      </c>
      <c r="I51" s="27">
        <v>0.16959624654857919</v>
      </c>
      <c r="J51" s="26">
        <v>-6495135</v>
      </c>
      <c r="K51" s="27">
        <v>-40.029960886109372</v>
      </c>
      <c r="L51" s="27">
        <v>2000</v>
      </c>
      <c r="M51" s="27">
        <v>99.43</v>
      </c>
      <c r="N51" s="28">
        <v>7.7081568777782419</v>
      </c>
      <c r="O51" s="29">
        <v>2288.9578763236805</v>
      </c>
      <c r="P51" s="28">
        <v>76.298595877456009</v>
      </c>
    </row>
    <row r="52" spans="1:16">
      <c r="A52" s="25" t="s">
        <v>705</v>
      </c>
      <c r="B52" s="25" t="s">
        <v>689</v>
      </c>
      <c r="C52" s="26">
        <v>83633027</v>
      </c>
      <c r="D52" s="26">
        <v>20000000</v>
      </c>
      <c r="E52" s="27">
        <v>419.44127067216306</v>
      </c>
      <c r="F52" s="27">
        <v>5243.0158834020385</v>
      </c>
      <c r="G52" s="26">
        <v>58.626662000000003</v>
      </c>
      <c r="H52" s="27">
        <v>4.88</v>
      </c>
      <c r="I52" s="27">
        <v>-0.13425044923625862</v>
      </c>
      <c r="J52" s="26">
        <v>-4821694</v>
      </c>
      <c r="K52" s="27">
        <v>-16.591679189927856</v>
      </c>
      <c r="L52" s="27">
        <v>2000</v>
      </c>
      <c r="M52" s="27">
        <v>97.71</v>
      </c>
      <c r="N52" s="28">
        <v>6.5367797316132519</v>
      </c>
      <c r="O52" s="29">
        <v>203.2973319094684</v>
      </c>
      <c r="P52" s="28">
        <v>6.7765777303156129</v>
      </c>
    </row>
    <row r="53" spans="1:16">
      <c r="A53" s="30" t="s">
        <v>84</v>
      </c>
      <c r="B53" s="30" t="s">
        <v>605</v>
      </c>
      <c r="C53" s="31">
        <v>1981884130</v>
      </c>
      <c r="D53" s="31">
        <v>20000000</v>
      </c>
      <c r="E53" s="32">
        <v>26.770348225343422</v>
      </c>
      <c r="F53" s="32">
        <v>3.4233181873840692</v>
      </c>
      <c r="G53" s="31">
        <v>3.9666589999999999</v>
      </c>
      <c r="H53" s="32">
        <v>376.75</v>
      </c>
      <c r="I53" s="32">
        <v>-15.902416003920962</v>
      </c>
      <c r="J53" s="31">
        <v>-83036840</v>
      </c>
      <c r="K53" s="32">
        <v>-94.175067355645993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92.372438281355358</v>
      </c>
      <c r="F54" s="27">
        <v>112.64931497726263</v>
      </c>
      <c r="G54" s="26">
        <v>10.537267999999999</v>
      </c>
      <c r="H54" s="27">
        <v>41.1</v>
      </c>
      <c r="I54" s="27">
        <v>-1.226947798049892</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15.607339929073225</v>
      </c>
      <c r="F56" s="42">
        <v>1.4183333268877885</v>
      </c>
      <c r="G56" s="41">
        <v>4.9969520000000003</v>
      </c>
      <c r="H56" s="42">
        <v>513</v>
      </c>
      <c r="I56" s="42">
        <v>17.556496271984713</v>
      </c>
      <c r="J56" s="41">
        <v>40710262</v>
      </c>
      <c r="K56" s="42">
        <v>270.30039747717666</v>
      </c>
      <c r="L56" s="42">
        <v>1904.7619047619048</v>
      </c>
      <c r="M56" s="42">
        <v>23.79</v>
      </c>
      <c r="N56" s="43">
        <v>39.157529117534942</v>
      </c>
      <c r="O56" s="44">
        <v>2082.7474034040315</v>
      </c>
      <c r="P56" s="43">
        <v>69.424913446801057</v>
      </c>
    </row>
    <row r="57" spans="1:16">
      <c r="A57" s="55" t="s">
        <v>68</v>
      </c>
      <c r="B57" s="55" t="s">
        <v>356</v>
      </c>
      <c r="C57" s="56">
        <v>1840705156</v>
      </c>
      <c r="D57" s="56">
        <v>21000000</v>
      </c>
      <c r="E57" s="57">
        <v>62.45159903494168</v>
      </c>
      <c r="F57" s="57">
        <v>38.12673933757123</v>
      </c>
      <c r="G57" s="56">
        <v>8.2712769999999995</v>
      </c>
      <c r="H57" s="57">
        <v>77.45</v>
      </c>
      <c r="I57" s="57">
        <v>-1.2518606782211776</v>
      </c>
      <c r="J57" s="56">
        <v>-125144677</v>
      </c>
      <c r="K57" s="57">
        <v>-13.088850754714882</v>
      </c>
      <c r="L57" s="57">
        <v>1904.7619047619048</v>
      </c>
      <c r="M57" s="57">
        <v>39.380000000000003</v>
      </c>
      <c r="N57" s="58">
        <v>21.154940274216422</v>
      </c>
      <c r="O57" s="59">
        <v>414.37217126593049</v>
      </c>
      <c r="P57" s="58">
        <v>13.81240570886435</v>
      </c>
    </row>
    <row r="58" spans="1:16">
      <c r="A58" s="50" t="s">
        <v>63</v>
      </c>
      <c r="B58" s="50" t="s">
        <v>355</v>
      </c>
      <c r="C58" s="51">
        <v>549820175</v>
      </c>
      <c r="D58" s="51">
        <v>22750000</v>
      </c>
      <c r="E58" s="52">
        <v>42.193333079962372</v>
      </c>
      <c r="F58" s="52">
        <v>14.603559082793934</v>
      </c>
      <c r="G58" s="51">
        <v>7.6577849999999996</v>
      </c>
      <c r="H58" s="52">
        <v>123.8</v>
      </c>
      <c r="I58" s="52">
        <v>-5.8506145301578272E-2</v>
      </c>
      <c r="J58" s="51">
        <v>17853471</v>
      </c>
      <c r="K58" s="52">
        <v>161.83127639437731</v>
      </c>
      <c r="L58" s="52">
        <v>1758.2417582417581</v>
      </c>
      <c r="M58" s="52">
        <v>33.659999999999997</v>
      </c>
      <c r="N58" s="53">
        <v>36.10957121615575</v>
      </c>
      <c r="O58" s="54">
        <v>1171.961621406195</v>
      </c>
      <c r="P58" s="53">
        <v>39.065387380206502</v>
      </c>
    </row>
    <row r="59" spans="1:16">
      <c r="A59" s="50" t="s">
        <v>95</v>
      </c>
      <c r="B59" s="50" t="s">
        <v>355</v>
      </c>
      <c r="C59" s="51">
        <v>418442261</v>
      </c>
      <c r="D59" s="51">
        <v>23000000</v>
      </c>
      <c r="E59" s="52">
        <v>86.235977033030949</v>
      </c>
      <c r="F59" s="52">
        <v>93.734757644598858</v>
      </c>
      <c r="G59" s="51">
        <v>11.696857</v>
      </c>
      <c r="H59" s="52">
        <v>39.659999999999997</v>
      </c>
      <c r="I59" s="52">
        <v>-0.51804994131542514</v>
      </c>
      <c r="J59" s="51">
        <v>-26354647</v>
      </c>
      <c r="K59" s="52">
        <v>-34.908454664560672</v>
      </c>
      <c r="L59" s="52">
        <v>1739.1304347826087</v>
      </c>
      <c r="M59" s="52">
        <v>50.85</v>
      </c>
      <c r="N59" s="53">
        <v>77.610472899512956</v>
      </c>
      <c r="O59" s="54">
        <v>439.27059947542119</v>
      </c>
      <c r="P59" s="53">
        <v>14.642353315847373</v>
      </c>
    </row>
    <row r="60" spans="1:16">
      <c r="A60" s="40" t="s">
        <v>448</v>
      </c>
      <c r="B60" s="40" t="s">
        <v>255</v>
      </c>
      <c r="C60" s="41">
        <v>447250420</v>
      </c>
      <c r="D60" s="41">
        <v>23850000</v>
      </c>
      <c r="E60" s="42">
        <v>21.516837669420983</v>
      </c>
      <c r="F60" s="42">
        <v>4.3583260250602063</v>
      </c>
      <c r="G60" s="41">
        <v>10.082440999999999</v>
      </c>
      <c r="H60" s="42">
        <v>184.4</v>
      </c>
      <c r="I60" s="42">
        <v>-11.280336399351825</v>
      </c>
      <c r="J60" s="41">
        <v>5945065</v>
      </c>
      <c r="K60" s="42">
        <v>830.42826276920437</v>
      </c>
      <c r="L60" s="42">
        <v>1677.1488469601677</v>
      </c>
      <c r="M60" s="42">
        <v>42.27</v>
      </c>
      <c r="N60" s="43">
        <v>43.569757440233438</v>
      </c>
      <c r="O60" s="44">
        <v>486.19315498623837</v>
      </c>
      <c r="P60" s="43">
        <v>16.206438499541278</v>
      </c>
    </row>
    <row r="61" spans="1:16">
      <c r="A61" s="50" t="s">
        <v>464</v>
      </c>
      <c r="B61" s="50" t="s">
        <v>355</v>
      </c>
      <c r="C61" s="51">
        <v>2001882616</v>
      </c>
      <c r="D61" s="51">
        <v>24000000</v>
      </c>
      <c r="E61" s="52">
        <v>53.5165740829935</v>
      </c>
      <c r="F61" s="52">
        <v>5.9147407253529511</v>
      </c>
      <c r="G61" s="51">
        <v>2.016016</v>
      </c>
      <c r="H61" s="52">
        <v>370.75</v>
      </c>
      <c r="I61" s="52">
        <v>-4.9904087093866565</v>
      </c>
      <c r="J61" s="51">
        <v>3056816</v>
      </c>
      <c r="K61" s="52">
        <v>2959.9426331189056</v>
      </c>
      <c r="L61" s="52">
        <v>1666.6666666666667</v>
      </c>
      <c r="M61" s="52">
        <v>8.4</v>
      </c>
      <c r="N61" s="53">
        <v>86.727216051470165</v>
      </c>
      <c r="O61" s="54">
        <v>282.43809266141153</v>
      </c>
      <c r="P61" s="53">
        <v>9.4146030887137169</v>
      </c>
    </row>
    <row r="62" spans="1:16">
      <c r="A62" s="55" t="s">
        <v>292</v>
      </c>
      <c r="B62" s="55" t="s">
        <v>356</v>
      </c>
      <c r="C62" s="56">
        <v>8163584863</v>
      </c>
      <c r="D62" s="56">
        <v>24300000</v>
      </c>
      <c r="E62" s="57">
        <v>11.437856353563355</v>
      </c>
      <c r="F62" s="57">
        <v>0.3266437731446028</v>
      </c>
      <c r="G62" s="56">
        <v>2.442218</v>
      </c>
      <c r="H62" s="57">
        <v>1432</v>
      </c>
      <c r="I62" s="57">
        <v>-17.243394221324479</v>
      </c>
      <c r="J62" s="56">
        <v>-70950936</v>
      </c>
      <c r="K62" s="57">
        <v>-493.52837290264921</v>
      </c>
      <c r="L62" s="57">
        <v>1646.0905349794239</v>
      </c>
      <c r="M62" s="57">
        <v>10.050000000000001</v>
      </c>
      <c r="N62" s="58">
        <v>63.288409796063938</v>
      </c>
      <c r="O62" s="59">
        <v>198.6906708538632</v>
      </c>
      <c r="P62" s="58">
        <v>6.6230223617954396</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400.1142446627494</v>
      </c>
      <c r="P63" s="93">
        <v>13.337141488758313</v>
      </c>
    </row>
    <row r="64" spans="1:16">
      <c r="A64" s="90" t="s">
        <v>309</v>
      </c>
      <c r="B64" s="90" t="s">
        <v>609</v>
      </c>
      <c r="C64" s="91">
        <v>5221598542</v>
      </c>
      <c r="D64" s="91">
        <v>25000000</v>
      </c>
      <c r="E64" s="92">
        <v>48.569182246749662</v>
      </c>
      <c r="F64" s="92">
        <v>4.3076880041463115</v>
      </c>
      <c r="G64" s="91">
        <v>1.8682810000000001</v>
      </c>
      <c r="H64" s="92">
        <v>441</v>
      </c>
      <c r="I64" s="92">
        <v>-13.233437898350816</v>
      </c>
      <c r="J64" s="91">
        <v>-47172595</v>
      </c>
      <c r="K64" s="92">
        <v>-239.01589471598922</v>
      </c>
      <c r="L64" s="92">
        <v>1600</v>
      </c>
      <c r="M64" s="92">
        <v>7.47</v>
      </c>
      <c r="N64" s="93">
        <v>22.602353734050737</v>
      </c>
      <c r="O64" s="94">
        <v>146.59762886519636</v>
      </c>
      <c r="P64" s="93">
        <v>4.8865876288398784</v>
      </c>
    </row>
    <row r="65" spans="1:16">
      <c r="A65" s="55" t="s">
        <v>33</v>
      </c>
      <c r="B65" s="55" t="s">
        <v>233</v>
      </c>
      <c r="C65" s="56">
        <v>519583617</v>
      </c>
      <c r="D65" s="56">
        <v>25000000</v>
      </c>
      <c r="E65" s="57">
        <v>19.504826103503824</v>
      </c>
      <c r="F65" s="57">
        <v>8.6688116015572554</v>
      </c>
      <c r="G65" s="56">
        <v>22.966707</v>
      </c>
      <c r="H65" s="57">
        <v>89.3</v>
      </c>
      <c r="I65" s="57">
        <v>-5.2091343326537753E-2</v>
      </c>
      <c r="J65" s="56">
        <v>1543645</v>
      </c>
      <c r="K65" s="57">
        <v>1457.5890182004282</v>
      </c>
      <c r="L65" s="57">
        <v>1600</v>
      </c>
      <c r="M65" s="57">
        <v>91.86</v>
      </c>
      <c r="N65" s="58">
        <v>19.349633158093827</v>
      </c>
      <c r="O65" s="59">
        <v>1135.8829569562783</v>
      </c>
      <c r="P65" s="58">
        <v>37.862765231875947</v>
      </c>
    </row>
    <row r="66" spans="1:16">
      <c r="A66" s="60" t="s">
        <v>100</v>
      </c>
      <c r="B66" s="60" t="s">
        <v>287</v>
      </c>
      <c r="C66" s="61">
        <v>8264972237</v>
      </c>
      <c r="D66" s="61">
        <v>25200000</v>
      </c>
      <c r="E66" s="62">
        <v>79.515980817676109</v>
      </c>
      <c r="F66" s="62">
        <v>33.214695412563117</v>
      </c>
      <c r="G66" s="61">
        <v>5.4011089999999999</v>
      </c>
      <c r="H66" s="62">
        <v>93.15</v>
      </c>
      <c r="I66" s="62">
        <v>-4.6246580372503132</v>
      </c>
      <c r="J66" s="61">
        <v>78553885</v>
      </c>
      <c r="K66" s="62">
        <v>30.475895622476216</v>
      </c>
      <c r="L66" s="62">
        <v>1587.3015873015872</v>
      </c>
      <c r="M66" s="62">
        <v>21.43</v>
      </c>
      <c r="N66" s="63">
        <v>24.399331594818968</v>
      </c>
      <c r="O66" s="64">
        <v>435.81717207810948</v>
      </c>
      <c r="P66" s="63">
        <v>14.527239069270315</v>
      </c>
    </row>
    <row r="67" spans="1:16">
      <c r="A67" s="90" t="s">
        <v>312</v>
      </c>
      <c r="B67" s="90" t="s">
        <v>609</v>
      </c>
      <c r="C67" s="91">
        <v>470862105</v>
      </c>
      <c r="D67" s="91">
        <v>25382175</v>
      </c>
      <c r="E67" s="92">
        <v>82.562655779245148</v>
      </c>
      <c r="F67" s="92">
        <v>147.85368038655824</v>
      </c>
      <c r="G67" s="91">
        <v>22.044357999999999</v>
      </c>
      <c r="H67" s="92">
        <v>21.98</v>
      </c>
      <c r="I67" s="92">
        <v>-0.26347311638424742</v>
      </c>
      <c r="J67" s="91">
        <v>-15730860</v>
      </c>
      <c r="K67" s="92">
        <v>-35.49760470819777</v>
      </c>
      <c r="L67" s="92">
        <v>1575.909077925749</v>
      </c>
      <c r="M67" s="92">
        <v>86.84</v>
      </c>
      <c r="N67" s="93">
        <v>31.79525572521305</v>
      </c>
      <c r="O67" s="94">
        <v>608.94470644050159</v>
      </c>
      <c r="P67" s="93">
        <v>20.298156881350053</v>
      </c>
    </row>
    <row r="68" spans="1:16">
      <c r="A68" s="90" t="s">
        <v>416</v>
      </c>
      <c r="B68" s="90" t="s">
        <v>390</v>
      </c>
      <c r="C68" s="91">
        <v>6909611026</v>
      </c>
      <c r="D68" s="91">
        <v>27200000</v>
      </c>
      <c r="E68" s="92">
        <v>72.586799585291288</v>
      </c>
      <c r="F68" s="92">
        <v>13.762931086614403</v>
      </c>
      <c r="G68" s="91">
        <v>3.6238980000000001</v>
      </c>
      <c r="H68" s="92">
        <v>152.1</v>
      </c>
      <c r="I68" s="92">
        <v>-4.4407954259856979</v>
      </c>
      <c r="J68" s="91">
        <v>-21429790</v>
      </c>
      <c r="K68" s="92">
        <v>-246.10973789290514</v>
      </c>
      <c r="L68" s="92">
        <v>1470.5882352941176</v>
      </c>
      <c r="M68" s="92">
        <v>13.32</v>
      </c>
      <c r="N68" s="93">
        <v>36.326065491562922</v>
      </c>
      <c r="O68" s="94">
        <v>103.16615819040319</v>
      </c>
      <c r="P68" s="93">
        <v>3.4388719396801064</v>
      </c>
    </row>
    <row r="69" spans="1:16">
      <c r="A69" s="60" t="s">
        <v>115</v>
      </c>
      <c r="B69" s="60" t="s">
        <v>287</v>
      </c>
      <c r="C69" s="61">
        <v>1639886673</v>
      </c>
      <c r="D69" s="61">
        <v>28000000</v>
      </c>
      <c r="E69" s="62">
        <v>102.78438795597209</v>
      </c>
      <c r="F69" s="62">
        <v>43.700845219375893</v>
      </c>
      <c r="G69" s="61">
        <v>4.7491070000000004</v>
      </c>
      <c r="H69" s="62">
        <v>81.95</v>
      </c>
      <c r="I69" s="62">
        <v>-2.7359986545753827</v>
      </c>
      <c r="J69" s="61">
        <v>3154808</v>
      </c>
      <c r="K69" s="62">
        <v>745.52872948211109</v>
      </c>
      <c r="L69" s="62">
        <v>1428.5714285714287</v>
      </c>
      <c r="M69" s="62">
        <v>16.96</v>
      </c>
      <c r="N69" s="63">
        <v>25.72990536366402</v>
      </c>
      <c r="O69" s="64">
        <v>139.30778971923735</v>
      </c>
      <c r="P69" s="63">
        <v>4.6435929906412445</v>
      </c>
    </row>
    <row r="70" spans="1:16">
      <c r="A70" s="30" t="s">
        <v>140</v>
      </c>
      <c r="B70" s="30" t="s">
        <v>349</v>
      </c>
      <c r="C70" s="31">
        <v>35696366730</v>
      </c>
      <c r="D70" s="31">
        <v>28125000</v>
      </c>
      <c r="E70" s="32">
        <v>5.6525565166226457</v>
      </c>
      <c r="F70" s="32">
        <v>0.12239938322636666</v>
      </c>
      <c r="G70" s="31">
        <v>4.3228220000000004</v>
      </c>
      <c r="H70" s="32">
        <v>1637</v>
      </c>
      <c r="I70" s="32">
        <v>-34.176069938888077</v>
      </c>
      <c r="J70" s="31">
        <v>162266865</v>
      </c>
      <c r="K70" s="32">
        <v>284.60061763071593</v>
      </c>
      <c r="L70" s="32">
        <v>1422.2222222222222</v>
      </c>
      <c r="M70" s="32">
        <v>15.37</v>
      </c>
      <c r="N70" s="33">
        <v>5.1148354266213447</v>
      </c>
      <c r="O70" s="34">
        <v>200.83630586104127</v>
      </c>
      <c r="P70" s="33">
        <v>6.6945435287013755</v>
      </c>
    </row>
    <row r="71" spans="1:16">
      <c r="A71" s="60" t="s">
        <v>313</v>
      </c>
      <c r="B71" s="60" t="s">
        <v>287</v>
      </c>
      <c r="C71" s="61">
        <v>76967995</v>
      </c>
      <c r="D71" s="61">
        <v>28340000</v>
      </c>
      <c r="E71" s="62">
        <v>89.274019500752217</v>
      </c>
      <c r="F71" s="62">
        <v>131.2544393977185</v>
      </c>
      <c r="G71" s="61">
        <v>16.64443</v>
      </c>
      <c r="H71" s="62">
        <v>26.92</v>
      </c>
      <c r="I71" s="62">
        <v>0.30870307662270946</v>
      </c>
      <c r="J71" s="61">
        <v>-51595</v>
      </c>
      <c r="K71" s="62">
        <v>-13182.672739606551</v>
      </c>
      <c r="L71" s="62">
        <v>1411.4326040931546</v>
      </c>
      <c r="M71" s="62">
        <v>58.73</v>
      </c>
      <c r="N71" s="63">
        <v>55.438618331220148</v>
      </c>
      <c r="O71" s="64">
        <v>2110.3884124543729</v>
      </c>
      <c r="P71" s="63">
        <v>70.346280415145756</v>
      </c>
    </row>
    <row r="72" spans="1:16">
      <c r="A72" s="50" t="s">
        <v>60</v>
      </c>
      <c r="B72" s="50" t="s">
        <v>355</v>
      </c>
      <c r="C72" s="51">
        <v>385874216</v>
      </c>
      <c r="D72" s="51">
        <v>30000000</v>
      </c>
      <c r="E72" s="52">
        <v>38.211170787407085</v>
      </c>
      <c r="F72" s="52">
        <v>13.844627096886624</v>
      </c>
      <c r="G72" s="51">
        <v>12.224814</v>
      </c>
      <c r="H72" s="52">
        <v>85.65</v>
      </c>
      <c r="I72" s="52">
        <v>-4.2169880293659503</v>
      </c>
      <c r="J72" s="51">
        <v>11913466</v>
      </c>
      <c r="K72" s="52">
        <v>231.67061541955968</v>
      </c>
      <c r="L72" s="52">
        <v>1333.3333333333333</v>
      </c>
      <c r="M72" s="52">
        <v>40.74</v>
      </c>
      <c r="N72" s="53">
        <v>89.311552722303588</v>
      </c>
      <c r="O72" s="54">
        <v>735.6945675819079</v>
      </c>
      <c r="P72" s="53">
        <v>24.523152252730263</v>
      </c>
    </row>
    <row r="73" spans="1:16">
      <c r="A73" s="30" t="s">
        <v>669</v>
      </c>
      <c r="B73" s="30" t="s">
        <v>349</v>
      </c>
      <c r="C73" s="31">
        <v>204500139</v>
      </c>
      <c r="D73" s="31">
        <v>30000000</v>
      </c>
      <c r="E73" s="32">
        <v>1.2371429914612391</v>
      </c>
      <c r="F73" s="32">
        <v>1.1987819684701929E-2</v>
      </c>
      <c r="G73" s="31">
        <v>9.3998380000000008</v>
      </c>
      <c r="H73" s="32">
        <v>3440</v>
      </c>
      <c r="I73" s="32">
        <v>390.9751354049713</v>
      </c>
      <c r="J73" s="31">
        <v>30988843</v>
      </c>
      <c r="K73" s="32">
        <v>3330.2308188789107</v>
      </c>
      <c r="L73" s="32">
        <v>1333.3333333333333</v>
      </c>
      <c r="M73" s="32">
        <v>31.33</v>
      </c>
      <c r="N73" s="33">
        <v>66.191165879989086</v>
      </c>
      <c r="O73" s="34">
        <v>2880.5283330101015</v>
      </c>
      <c r="P73" s="33">
        <v>96.017611100336723</v>
      </c>
    </row>
    <row r="74" spans="1:16">
      <c r="A74" s="25" t="s">
        <v>756</v>
      </c>
      <c r="B74" s="25" t="s">
        <v>689</v>
      </c>
      <c r="C74" s="26">
        <v>55337978</v>
      </c>
      <c r="D74" s="26">
        <v>30000000</v>
      </c>
      <c r="E74" s="27">
        <v>124.39946159913019</v>
      </c>
      <c r="F74" s="27">
        <v>188.48403272595485</v>
      </c>
      <c r="G74" s="26">
        <v>14.484933</v>
      </c>
      <c r="H74" s="27">
        <v>22.2</v>
      </c>
      <c r="I74" s="27">
        <v>-0.62562905446657524</v>
      </c>
      <c r="J74" s="26">
        <v>-5688287</v>
      </c>
      <c r="K74" s="27">
        <v>-116.02790084255594</v>
      </c>
      <c r="L74" s="27">
        <v>1333.3333333333333</v>
      </c>
      <c r="M74" s="27">
        <v>48.28</v>
      </c>
      <c r="N74" s="28">
        <v>3.2371993996780168</v>
      </c>
      <c r="O74" s="29">
        <v>147.58665596775526</v>
      </c>
      <c r="P74" s="28">
        <v>4.9195551989251758</v>
      </c>
    </row>
    <row r="75" spans="1:16">
      <c r="A75" s="30" t="s">
        <v>727</v>
      </c>
      <c r="B75" s="30" t="s">
        <v>357</v>
      </c>
      <c r="C75" s="31">
        <v>455277050</v>
      </c>
      <c r="D75" s="31">
        <v>31042007</v>
      </c>
      <c r="E75" s="32">
        <v>9.1510052539751605</v>
      </c>
      <c r="F75" s="32">
        <v>1.5274313608230921</v>
      </c>
      <c r="G75" s="31">
        <v>24.164194999999999</v>
      </c>
      <c r="H75" s="32">
        <v>180.9</v>
      </c>
      <c r="I75" s="32">
        <v>8.6350555099272128</v>
      </c>
      <c r="J75" s="31">
        <v>8883359</v>
      </c>
      <c r="K75" s="32">
        <v>674.41914156570726</v>
      </c>
      <c r="L75" s="32">
        <v>1288.5764763856926</v>
      </c>
      <c r="M75" s="32">
        <v>77.84</v>
      </c>
      <c r="N75" s="33">
        <v>83.014332507635672</v>
      </c>
      <c r="O75" s="34">
        <v>2454.3855300908999</v>
      </c>
      <c r="P75" s="33">
        <v>81.812851003029991</v>
      </c>
    </row>
    <row r="76" spans="1:16">
      <c r="A76" s="35" t="s">
        <v>127</v>
      </c>
      <c r="B76" s="35" t="s">
        <v>208</v>
      </c>
      <c r="C76" s="36">
        <v>666088085</v>
      </c>
      <c r="D76" s="36">
        <v>31095331</v>
      </c>
      <c r="E76" s="37">
        <v>74.107364776931888</v>
      </c>
      <c r="F76" s="37">
        <v>32.205827793373366</v>
      </c>
      <c r="G76" s="36">
        <v>7.4210630000000002</v>
      </c>
      <c r="H76" s="37">
        <v>72.75</v>
      </c>
      <c r="I76" s="37">
        <v>-1.9645172742276455</v>
      </c>
      <c r="J76" s="36">
        <v>-76866655</v>
      </c>
      <c r="K76" s="37">
        <v>-29.935665783817445</v>
      </c>
      <c r="L76" s="37">
        <v>1286.3667539027001</v>
      </c>
      <c r="M76" s="37">
        <v>23.86</v>
      </c>
      <c r="N76" s="38">
        <v>44.240831009941445</v>
      </c>
      <c r="O76" s="39">
        <v>470.31376101994334</v>
      </c>
      <c r="P76" s="38">
        <v>15.677125367331445</v>
      </c>
    </row>
    <row r="77" spans="1:16">
      <c r="A77" s="50" t="s">
        <v>335</v>
      </c>
      <c r="B77" s="50" t="s">
        <v>355</v>
      </c>
      <c r="C77" s="51">
        <v>447890029</v>
      </c>
      <c r="D77" s="51">
        <v>31862500</v>
      </c>
      <c r="E77" s="52">
        <v>60.183138608797293</v>
      </c>
      <c r="F77" s="52">
        <v>82.123442930796102</v>
      </c>
      <c r="G77" s="51">
        <v>29.645479000000002</v>
      </c>
      <c r="H77" s="52">
        <v>22.42</v>
      </c>
      <c r="I77" s="52">
        <v>-0.66196893678401381</v>
      </c>
      <c r="J77" s="51">
        <v>-12400268</v>
      </c>
      <c r="K77" s="52">
        <v>-59.09852109647953</v>
      </c>
      <c r="L77" s="52">
        <v>1255.3942722636327</v>
      </c>
      <c r="M77" s="52">
        <v>93.04</v>
      </c>
      <c r="N77" s="53">
        <v>40.883360709649878</v>
      </c>
      <c r="O77" s="54">
        <v>30.891538699469479</v>
      </c>
      <c r="P77" s="53">
        <v>1.0297179566489827</v>
      </c>
    </row>
    <row r="78" spans="1:16">
      <c r="A78" s="30" t="s">
        <v>405</v>
      </c>
      <c r="B78" s="30" t="s">
        <v>349</v>
      </c>
      <c r="C78" s="31">
        <v>7204572126</v>
      </c>
      <c r="D78" s="31">
        <v>32387040</v>
      </c>
      <c r="E78" s="32">
        <v>37.67370370080495</v>
      </c>
      <c r="F78" s="32">
        <v>16.269005962397454</v>
      </c>
      <c r="G78" s="31">
        <v>14.567467000000001</v>
      </c>
      <c r="H78" s="32">
        <v>72.900000000000006</v>
      </c>
      <c r="I78" s="32">
        <v>0.62038254229062773</v>
      </c>
      <c r="J78" s="31">
        <v>-327345700</v>
      </c>
      <c r="K78" s="32">
        <v>-7.0740912741484001</v>
      </c>
      <c r="L78" s="32">
        <v>1235.0619260049698</v>
      </c>
      <c r="M78" s="32">
        <v>44.97</v>
      </c>
      <c r="N78" s="33">
        <v>368.74689757873256</v>
      </c>
      <c r="O78" s="34">
        <v>999.22389656893279</v>
      </c>
      <c r="P78" s="33">
        <v>33.307463218964429</v>
      </c>
    </row>
    <row r="79" spans="1:16">
      <c r="A79" s="25" t="s">
        <v>675</v>
      </c>
      <c r="B79" s="25" t="s">
        <v>691</v>
      </c>
      <c r="C79" s="26">
        <v>1459734156</v>
      </c>
      <c r="D79" s="26">
        <v>33811732</v>
      </c>
      <c r="E79" s="27">
        <v>17.188769023878756</v>
      </c>
      <c r="F79" s="27">
        <v>1.5312259269750985</v>
      </c>
      <c r="G79" s="26">
        <v>7.956887</v>
      </c>
      <c r="H79" s="27">
        <v>292.5</v>
      </c>
      <c r="I79" s="27">
        <v>2.1575985106729263</v>
      </c>
      <c r="J79" s="26">
        <v>174328179</v>
      </c>
      <c r="K79" s="27">
        <v>64.39288867923068</v>
      </c>
      <c r="L79" s="27">
        <v>1183.0213252607114</v>
      </c>
      <c r="M79" s="27">
        <v>23.53</v>
      </c>
      <c r="N79" s="28">
        <v>26.786695117843799</v>
      </c>
      <c r="O79" s="29">
        <v>1395.4201092191493</v>
      </c>
      <c r="P79" s="28">
        <v>46.514003640638308</v>
      </c>
    </row>
    <row r="80" spans="1:16">
      <c r="A80" s="60" t="s">
        <v>17</v>
      </c>
      <c r="B80" s="60" t="s">
        <v>287</v>
      </c>
      <c r="C80" s="61">
        <v>1829648308</v>
      </c>
      <c r="D80" s="61">
        <v>35100498</v>
      </c>
      <c r="E80" s="62">
        <v>446.04246427644711</v>
      </c>
      <c r="F80" s="62">
        <v>2541.5164438775032</v>
      </c>
      <c r="G80" s="61">
        <v>17.518242999999998</v>
      </c>
      <c r="H80" s="62">
        <v>5.12</v>
      </c>
      <c r="I80" s="62">
        <v>-1.914208908292613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74.774864100423244</v>
      </c>
      <c r="F81" s="57">
        <v>90.307806884569132</v>
      </c>
      <c r="G81" s="56">
        <v>23.567941000000001</v>
      </c>
      <c r="H81" s="57">
        <v>22.7</v>
      </c>
      <c r="I81" s="57">
        <v>-4.4561529231177843E-2</v>
      </c>
      <c r="J81" s="56">
        <v>-15955475</v>
      </c>
      <c r="K81" s="57">
        <v>-51.894412419561313</v>
      </c>
      <c r="L81" s="57">
        <v>1111.1111111111111</v>
      </c>
      <c r="M81" s="57">
        <v>65.459999999999994</v>
      </c>
      <c r="N81" s="58">
        <v>39.925299861183376</v>
      </c>
      <c r="O81" s="59">
        <v>757.18062140046163</v>
      </c>
      <c r="P81" s="58">
        <v>25.239354046682056</v>
      </c>
    </row>
    <row r="82" spans="1:16">
      <c r="A82" s="30" t="s">
        <v>673</v>
      </c>
      <c r="B82" s="30" t="s">
        <v>349</v>
      </c>
      <c r="C82" s="31">
        <v>1474864054</v>
      </c>
      <c r="D82" s="31">
        <v>36732300</v>
      </c>
      <c r="E82" s="32">
        <v>15.093230855978906</v>
      </c>
      <c r="F82" s="32">
        <v>3.0213092740422929</v>
      </c>
      <c r="G82" s="31">
        <v>21.706330999999999</v>
      </c>
      <c r="H82" s="32">
        <v>122.1</v>
      </c>
      <c r="I82" s="32">
        <v>1.0370373649046627</v>
      </c>
      <c r="J82" s="31">
        <v>-253569202</v>
      </c>
      <c r="K82" s="32">
        <v>-19.701102344440081</v>
      </c>
      <c r="L82" s="32">
        <v>1088.959852772628</v>
      </c>
      <c r="M82" s="32">
        <v>59.09</v>
      </c>
      <c r="N82" s="33">
        <v>15.272355791452421</v>
      </c>
      <c r="O82" s="34">
        <v>2614.5972571131069</v>
      </c>
      <c r="P82" s="33">
        <v>87.153241903770237</v>
      </c>
    </row>
    <row r="83" spans="1:16">
      <c r="A83" s="30" t="s">
        <v>81</v>
      </c>
      <c r="B83" s="30" t="s">
        <v>349</v>
      </c>
      <c r="C83" s="31">
        <v>886453369</v>
      </c>
      <c r="D83" s="31">
        <v>37250000</v>
      </c>
      <c r="E83" s="32">
        <v>45.428425968049439</v>
      </c>
      <c r="F83" s="32">
        <v>35.869266457204454</v>
      </c>
      <c r="G83" s="31">
        <v>26.585895000000001</v>
      </c>
      <c r="H83" s="32">
        <v>33.119999999999997</v>
      </c>
      <c r="I83" s="32">
        <v>-1.2632364734551871</v>
      </c>
      <c r="J83" s="31">
        <v>-336099310</v>
      </c>
      <c r="K83" s="32">
        <v>-3.7682314789637621</v>
      </c>
      <c r="L83" s="32">
        <v>1073.8255033557048</v>
      </c>
      <c r="M83" s="32">
        <v>71.37</v>
      </c>
      <c r="N83" s="33">
        <v>38.787078004221968</v>
      </c>
      <c r="O83" s="34">
        <v>61.186498299013898</v>
      </c>
      <c r="P83" s="33">
        <v>2.0395499433004631</v>
      </c>
    </row>
    <row r="84" spans="1:16">
      <c r="A84" s="70" t="s">
        <v>165</v>
      </c>
      <c r="B84" s="70" t="s">
        <v>221</v>
      </c>
      <c r="C84" s="71">
        <v>10580143341</v>
      </c>
      <c r="D84" s="71">
        <v>37264000</v>
      </c>
      <c r="E84" s="72">
        <v>48.107193816275448</v>
      </c>
      <c r="F84" s="72">
        <v>5.0232805006694736</v>
      </c>
      <c r="G84" s="71">
        <v>3.3655849999999998</v>
      </c>
      <c r="H84" s="72">
        <v>247.1</v>
      </c>
      <c r="I84" s="72">
        <v>1.6216482550427145</v>
      </c>
      <c r="J84" s="71">
        <v>25223013</v>
      </c>
      <c r="K84" s="72">
        <v>379.68691527851968</v>
      </c>
      <c r="L84" s="72">
        <v>1073.4220695577501</v>
      </c>
      <c r="M84" s="72">
        <v>9.0299999999999994</v>
      </c>
      <c r="N84" s="73">
        <v>19.320531940060764</v>
      </c>
      <c r="O84" s="74">
        <v>1159.0940080452865</v>
      </c>
      <c r="P84" s="73">
        <v>38.636466934842886</v>
      </c>
    </row>
    <row r="85" spans="1:16">
      <c r="A85" s="25" t="s">
        <v>713</v>
      </c>
      <c r="B85" s="25" t="s">
        <v>689</v>
      </c>
      <c r="C85" s="26">
        <v>91442529</v>
      </c>
      <c r="D85" s="26">
        <v>37500000</v>
      </c>
      <c r="E85" s="27">
        <v>95.176060841296888</v>
      </c>
      <c r="F85" s="27">
        <v>211.50235742510421</v>
      </c>
      <c r="G85" s="26">
        <v>36.075847000000003</v>
      </c>
      <c r="H85" s="27">
        <v>11.65</v>
      </c>
      <c r="I85" s="27">
        <v>-0.76252989299408469</v>
      </c>
      <c r="J85" s="26">
        <v>-6134544</v>
      </c>
      <c r="K85" s="27">
        <v>-73.355085561371794</v>
      </c>
      <c r="L85" s="27">
        <v>1066.6666666666667</v>
      </c>
      <c r="M85" s="27">
        <v>96.2</v>
      </c>
      <c r="N85" s="28">
        <v>4.7752863045947738</v>
      </c>
      <c r="O85" s="29">
        <v>587.68711188462146</v>
      </c>
      <c r="P85" s="28">
        <v>19.589570396154048</v>
      </c>
    </row>
    <row r="86" spans="1:16">
      <c r="A86" s="45" t="s">
        <v>453</v>
      </c>
      <c r="B86" s="45" t="s">
        <v>375</v>
      </c>
      <c r="C86" s="46">
        <v>2638457366</v>
      </c>
      <c r="D86" s="46">
        <v>37600000</v>
      </c>
      <c r="E86" s="47">
        <v>28.699566395471066</v>
      </c>
      <c r="F86" s="47">
        <v>7.4105469932532193</v>
      </c>
      <c r="G86" s="46">
        <v>13.732926000000001</v>
      </c>
      <c r="H86" s="47">
        <v>101.5</v>
      </c>
      <c r="I86" s="47">
        <v>-2.5930585541183433</v>
      </c>
      <c r="J86" s="46">
        <v>-115451486</v>
      </c>
      <c r="K86" s="47">
        <v>-33.54482591934763</v>
      </c>
      <c r="L86" s="47">
        <v>1063.8297872340424</v>
      </c>
      <c r="M86" s="47">
        <v>36.520000000000003</v>
      </c>
      <c r="N86" s="48">
        <v>45.616553430156905</v>
      </c>
      <c r="O86" s="49">
        <v>121.06335249671446</v>
      </c>
      <c r="P86" s="48">
        <v>4.0354450832238156</v>
      </c>
    </row>
    <row r="87" spans="1:16">
      <c r="A87" s="50" t="s">
        <v>278</v>
      </c>
      <c r="B87" s="50" t="s">
        <v>355</v>
      </c>
      <c r="C87" s="51">
        <v>3337733172</v>
      </c>
      <c r="D87" s="51">
        <v>38700772</v>
      </c>
      <c r="E87" s="52">
        <v>26.675033299775581</v>
      </c>
      <c r="F87" s="52">
        <v>5.9419275568651448</v>
      </c>
      <c r="G87" s="51">
        <v>13.534167</v>
      </c>
      <c r="H87" s="52">
        <v>110.8</v>
      </c>
      <c r="I87" s="52">
        <v>-11.324466572576142</v>
      </c>
      <c r="J87" s="51">
        <v>-6595639</v>
      </c>
      <c r="K87" s="52">
        <v>-680.6451280914556</v>
      </c>
      <c r="L87" s="52">
        <v>1033.5711132584124</v>
      </c>
      <c r="M87" s="52">
        <v>34.97</v>
      </c>
      <c r="N87" s="53">
        <v>45.16276237742197</v>
      </c>
      <c r="O87" s="54">
        <v>600</v>
      </c>
      <c r="P87" s="53">
        <v>20</v>
      </c>
    </row>
    <row r="88" spans="1:16">
      <c r="A88" s="25" t="s">
        <v>171</v>
      </c>
      <c r="B88" s="25" t="s">
        <v>353</v>
      </c>
      <c r="C88" s="26">
        <v>58292296</v>
      </c>
      <c r="D88" s="26">
        <v>39000000</v>
      </c>
      <c r="E88" s="27">
        <v>35.709558980251053</v>
      </c>
      <c r="F88" s="27">
        <v>13.873177537005072</v>
      </c>
      <c r="G88" s="26">
        <v>17.102171999999999</v>
      </c>
      <c r="H88" s="27">
        <v>65.5</v>
      </c>
      <c r="I88" s="27">
        <v>-4.6813532261278539</v>
      </c>
      <c r="J88" s="26">
        <v>-7099673</v>
      </c>
      <c r="K88" s="27">
        <v>-362.55190908088304</v>
      </c>
      <c r="L88" s="27">
        <v>1025.6410256410256</v>
      </c>
      <c r="M88" s="27">
        <v>43.85</v>
      </c>
      <c r="N88" s="28">
        <v>69.007396190071745</v>
      </c>
      <c r="O88" s="29">
        <v>358.25809456712739</v>
      </c>
      <c r="P88" s="28">
        <v>11.941936485570913</v>
      </c>
    </row>
    <row r="89" spans="1:16">
      <c r="A89" s="55" t="s">
        <v>550</v>
      </c>
      <c r="B89" s="55" t="s">
        <v>233</v>
      </c>
      <c r="C89" s="56">
        <v>832617284</v>
      </c>
      <c r="D89" s="56">
        <v>39000000</v>
      </c>
      <c r="E89" s="57">
        <v>2.8306726708630823</v>
      </c>
      <c r="F89" s="57">
        <v>4.937506839112301E-2</v>
      </c>
      <c r="G89" s="56">
        <v>10.211128</v>
      </c>
      <c r="H89" s="57">
        <v>1384</v>
      </c>
      <c r="I89" s="57">
        <v>-91.908149868510009</v>
      </c>
      <c r="J89" s="56">
        <v>-34585163</v>
      </c>
      <c r="K89" s="57">
        <v>-1657.647240234201</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50.402701569578483</v>
      </c>
      <c r="F90" s="27">
        <v>15.983467628356374</v>
      </c>
      <c r="G90" s="26">
        <v>10.270289999999999</v>
      </c>
      <c r="H90" s="27">
        <v>77.3</v>
      </c>
      <c r="I90" s="27">
        <v>-1.1841890384921641</v>
      </c>
      <c r="J90" s="26">
        <v>25018829</v>
      </c>
      <c r="K90" s="27">
        <v>126.04215808821428</v>
      </c>
      <c r="L90" s="27">
        <v>1002.0843354176687</v>
      </c>
      <c r="M90" s="27">
        <v>25.72</v>
      </c>
      <c r="N90" s="28">
        <v>22.005448192975141</v>
      </c>
      <c r="O90" s="29">
        <v>519.98633760557561</v>
      </c>
      <c r="P90" s="28">
        <v>17.332877920185854</v>
      </c>
    </row>
    <row r="91" spans="1:16">
      <c r="A91" s="25" t="s">
        <v>732</v>
      </c>
      <c r="B91" s="25" t="s">
        <v>689</v>
      </c>
      <c r="C91" s="26">
        <v>583507211</v>
      </c>
      <c r="D91" s="26">
        <v>42000000</v>
      </c>
      <c r="E91" s="27">
        <v>116.61959899651168</v>
      </c>
      <c r="F91" s="27">
        <v>347.08213987057047</v>
      </c>
      <c r="G91" s="26">
        <v>39.884191999999999</v>
      </c>
      <c r="H91" s="27">
        <v>8.6</v>
      </c>
      <c r="I91" s="27">
        <v>-0.17050704526142724</v>
      </c>
      <c r="J91" s="26">
        <v>83842992</v>
      </c>
      <c r="K91" s="27">
        <v>4.0074905723784289</v>
      </c>
      <c r="L91" s="27">
        <v>952.38095238095241</v>
      </c>
      <c r="M91" s="27">
        <v>94.96</v>
      </c>
      <c r="N91" s="28">
        <v>0.34872596430086666</v>
      </c>
      <c r="O91" s="29">
        <v>167.50361209692238</v>
      </c>
      <c r="P91" s="28">
        <v>5.5834537365640795</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114.26176501976613</v>
      </c>
      <c r="F93" s="32">
        <v>136.02591073781682</v>
      </c>
      <c r="G93" s="31">
        <v>17.263808999999998</v>
      </c>
      <c r="H93" s="32">
        <v>20.28</v>
      </c>
      <c r="I93" s="32">
        <v>-0.62920466046065116</v>
      </c>
      <c r="J93" s="31">
        <v>-153589240</v>
      </c>
      <c r="K93" s="32">
        <v>-5.4691331241693755</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75.207184512253576</v>
      </c>
      <c r="F94" s="113">
        <v>71.218924727512857</v>
      </c>
      <c r="G94" s="112">
        <v>22.200189999999999</v>
      </c>
      <c r="H94" s="113">
        <v>23.96</v>
      </c>
      <c r="I94" s="113">
        <v>1.297450699770053E-2</v>
      </c>
      <c r="J94" s="112">
        <v>-36555569</v>
      </c>
      <c r="K94" s="113">
        <v>-28.887527369632792</v>
      </c>
      <c r="L94" s="113">
        <v>909.09090909090912</v>
      </c>
      <c r="M94" s="113">
        <v>50.45</v>
      </c>
      <c r="N94" s="114">
        <v>10.941316003748438</v>
      </c>
      <c r="O94" s="115">
        <v>332.21182028352484</v>
      </c>
      <c r="P94" s="114">
        <v>11.073727342784162</v>
      </c>
    </row>
    <row r="95" spans="1:16">
      <c r="A95" s="90" t="s">
        <v>310</v>
      </c>
      <c r="B95" s="90" t="s">
        <v>609</v>
      </c>
      <c r="C95" s="91">
        <v>1308185749</v>
      </c>
      <c r="D95" s="91">
        <v>45000000</v>
      </c>
      <c r="E95" s="92">
        <v>108.26978708854639</v>
      </c>
      <c r="F95" s="92">
        <v>200.49960571953036</v>
      </c>
      <c r="G95" s="91">
        <v>30.943805000000001</v>
      </c>
      <c r="H95" s="92">
        <v>11.94</v>
      </c>
      <c r="I95" s="92">
        <v>-0.64244169691486874</v>
      </c>
      <c r="J95" s="91">
        <v>4012898</v>
      </c>
      <c r="K95" s="92">
        <v>134.56609163751483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72.994773754861214</v>
      </c>
      <c r="F96" s="52">
        <v>45.836592624716616</v>
      </c>
      <c r="G96" s="51">
        <v>15.667655999999999</v>
      </c>
      <c r="H96" s="52">
        <v>34.979999999999997</v>
      </c>
      <c r="I96" s="52">
        <v>-1.3349313973835706</v>
      </c>
      <c r="J96" s="51">
        <v>-12773903</v>
      </c>
      <c r="K96" s="52">
        <v>-124.66823961321766</v>
      </c>
      <c r="L96" s="52">
        <v>879.12087912087907</v>
      </c>
      <c r="M96" s="52">
        <v>34.43</v>
      </c>
      <c r="N96" s="53">
        <v>45.463593429918454</v>
      </c>
      <c r="O96" s="54">
        <v>386.17116969662305</v>
      </c>
      <c r="P96" s="53">
        <v>12.872372323220768</v>
      </c>
    </row>
    <row r="97" spans="1:16">
      <c r="A97" s="55" t="s">
        <v>79</v>
      </c>
      <c r="B97" s="55" t="s">
        <v>233</v>
      </c>
      <c r="C97" s="56">
        <v>6239033292</v>
      </c>
      <c r="D97" s="56">
        <v>46000000</v>
      </c>
      <c r="E97" s="57">
        <v>35.780395105728566</v>
      </c>
      <c r="F97" s="57">
        <v>9.9722394386088542</v>
      </c>
      <c r="G97" s="56">
        <v>14.636780999999999</v>
      </c>
      <c r="H97" s="57">
        <v>76.400000000000006</v>
      </c>
      <c r="I97" s="57">
        <v>-3.707237473217603</v>
      </c>
      <c r="J97" s="56">
        <v>-47850125</v>
      </c>
      <c r="K97" s="57">
        <v>-74.984130135501218</v>
      </c>
      <c r="L97" s="57">
        <v>869.56521739130437</v>
      </c>
      <c r="M97" s="57">
        <v>31.81</v>
      </c>
      <c r="N97" s="58">
        <v>18.951677649315446</v>
      </c>
      <c r="O97" s="59">
        <v>395.15183583300848</v>
      </c>
      <c r="P97" s="58">
        <v>13.171727861100283</v>
      </c>
    </row>
    <row r="98" spans="1:16">
      <c r="A98" s="40" t="s">
        <v>102</v>
      </c>
      <c r="B98" s="40" t="s">
        <v>255</v>
      </c>
      <c r="C98" s="41">
        <v>1186366071</v>
      </c>
      <c r="D98" s="41">
        <v>46656000</v>
      </c>
      <c r="E98" s="42">
        <v>58.368761967116122</v>
      </c>
      <c r="F98" s="42">
        <v>44.680183506574046</v>
      </c>
      <c r="G98" s="41">
        <v>24.81212</v>
      </c>
      <c r="H98" s="42">
        <v>27.62</v>
      </c>
      <c r="I98" s="42">
        <v>-4.0269375614592207E-2</v>
      </c>
      <c r="J98" s="41">
        <v>-1305327</v>
      </c>
      <c r="K98" s="42">
        <v>-1000.7975013157622</v>
      </c>
      <c r="L98" s="42">
        <v>857.33882030178324</v>
      </c>
      <c r="M98" s="42">
        <v>53.18</v>
      </c>
      <c r="N98" s="43">
        <v>25.26565196327811</v>
      </c>
      <c r="O98" s="44">
        <v>743.49499527080741</v>
      </c>
      <c r="P98" s="43">
        <v>24.783166509026913</v>
      </c>
    </row>
    <row r="99" spans="1:16">
      <c r="A99" s="30" t="s">
        <v>303</v>
      </c>
      <c r="B99" s="30" t="s">
        <v>349</v>
      </c>
      <c r="C99" s="31">
        <v>2686991410</v>
      </c>
      <c r="D99" s="31">
        <v>46846881</v>
      </c>
      <c r="E99" s="32">
        <v>1.6368341492336664</v>
      </c>
      <c r="F99" s="32">
        <v>2.2806846016652817E-2</v>
      </c>
      <c r="G99" s="31">
        <v>16.937048000000001</v>
      </c>
      <c r="H99" s="32">
        <v>1443</v>
      </c>
      <c r="I99" s="32">
        <v>-45.87205420862233</v>
      </c>
      <c r="J99" s="31">
        <v>-10386136</v>
      </c>
      <c r="K99" s="32">
        <v>-6910.1176502984363</v>
      </c>
      <c r="L99" s="32">
        <v>853.84553135992132</v>
      </c>
      <c r="M99" s="32">
        <v>36.15</v>
      </c>
      <c r="N99" s="33">
        <v>12.119447882095669</v>
      </c>
      <c r="O99" s="34">
        <v>811.95164901835381</v>
      </c>
      <c r="P99" s="33">
        <v>27.06505496727846</v>
      </c>
    </row>
    <row r="100" spans="1:16">
      <c r="A100" s="70" t="s">
        <v>302</v>
      </c>
      <c r="B100" s="70" t="s">
        <v>221</v>
      </c>
      <c r="C100" s="71">
        <v>791053925</v>
      </c>
      <c r="D100" s="71">
        <v>47500000</v>
      </c>
      <c r="E100" s="72">
        <v>165.82359188824151</v>
      </c>
      <c r="F100" s="72">
        <v>387.89144301343043</v>
      </c>
      <c r="G100" s="71">
        <v>24.419506999999999</v>
      </c>
      <c r="H100" s="72">
        <v>9.8800000000000008</v>
      </c>
      <c r="I100" s="72">
        <v>-0.28159455521161547</v>
      </c>
      <c r="J100" s="71">
        <v>-11680733</v>
      </c>
      <c r="K100" s="72">
        <v>-36.598730576240378</v>
      </c>
      <c r="L100" s="72">
        <v>842.10526315789468</v>
      </c>
      <c r="M100" s="72">
        <v>51.4</v>
      </c>
      <c r="N100" s="73">
        <v>18.32080735445652</v>
      </c>
      <c r="O100" s="74">
        <v>467.38744924165849</v>
      </c>
      <c r="P100" s="73">
        <v>15.579581641388616</v>
      </c>
    </row>
    <row r="101" spans="1:16">
      <c r="A101" s="25" t="s">
        <v>757</v>
      </c>
      <c r="B101" s="25" t="s">
        <v>376</v>
      </c>
      <c r="C101" s="26">
        <v>903452863</v>
      </c>
      <c r="D101" s="26">
        <v>49875000</v>
      </c>
      <c r="E101" s="27">
        <v>52.253622940690967</v>
      </c>
      <c r="F101" s="27">
        <v>49.890080382566865</v>
      </c>
      <c r="G101" s="26">
        <v>37.056989999999999</v>
      </c>
      <c r="H101" s="27">
        <v>20.66</v>
      </c>
      <c r="I101" s="27">
        <v>-0.50309759724431657</v>
      </c>
      <c r="J101" s="26">
        <v>-3766086</v>
      </c>
      <c r="K101" s="27">
        <v>-278.10703207521016</v>
      </c>
      <c r="L101" s="27">
        <v>802.00501253132836</v>
      </c>
      <c r="M101" s="27">
        <v>74.290000000000006</v>
      </c>
      <c r="N101" s="28">
        <v>9.0611392962528559</v>
      </c>
      <c r="O101" s="29">
        <v>598.13159172263624</v>
      </c>
      <c r="P101" s="28">
        <v>19.937719724087874</v>
      </c>
    </row>
    <row r="102" spans="1:16">
      <c r="A102" s="101" t="s">
        <v>91</v>
      </c>
      <c r="B102" s="101" t="s">
        <v>696</v>
      </c>
      <c r="C102" s="102">
        <v>4663031329</v>
      </c>
      <c r="D102" s="102">
        <v>52000000</v>
      </c>
      <c r="E102" s="103">
        <v>62.909413677847773</v>
      </c>
      <c r="F102" s="103">
        <v>35.582247555343763</v>
      </c>
      <c r="G102" s="102">
        <v>18.913271000000002</v>
      </c>
      <c r="H102" s="103">
        <v>33.619999999999997</v>
      </c>
      <c r="I102" s="103">
        <v>-0.74172752486832394</v>
      </c>
      <c r="J102" s="102">
        <v>-394278669</v>
      </c>
      <c r="K102" s="103">
        <v>-4.484138095738575</v>
      </c>
      <c r="L102" s="103">
        <v>769.23076923076928</v>
      </c>
      <c r="M102" s="103">
        <v>36.369999999999997</v>
      </c>
      <c r="N102" s="104">
        <v>1.08233001750768</v>
      </c>
      <c r="O102" s="105">
        <v>255.92428616926438</v>
      </c>
      <c r="P102" s="104">
        <v>8.530809538975479</v>
      </c>
    </row>
    <row r="103" spans="1:16">
      <c r="A103" s="60" t="s">
        <v>18</v>
      </c>
      <c r="B103" s="60" t="s">
        <v>287</v>
      </c>
      <c r="C103" s="61">
        <v>723569532</v>
      </c>
      <c r="D103" s="61">
        <v>54000000</v>
      </c>
      <c r="E103" s="62">
        <v>79.092239386424552</v>
      </c>
      <c r="F103" s="62">
        <v>41.847745707102938</v>
      </c>
      <c r="G103" s="61">
        <v>14.576017</v>
      </c>
      <c r="H103" s="62">
        <v>34.700000000000003</v>
      </c>
      <c r="I103" s="62">
        <v>-1.5038940963819414E-2</v>
      </c>
      <c r="J103" s="61">
        <v>31231591</v>
      </c>
      <c r="K103" s="62">
        <v>60.515649042663242</v>
      </c>
      <c r="L103" s="62">
        <v>740.74074074074076</v>
      </c>
      <c r="M103" s="62">
        <v>26.99</v>
      </c>
      <c r="N103" s="63">
        <v>60.410642505321476</v>
      </c>
      <c r="O103" s="64">
        <v>520.52640506921944</v>
      </c>
      <c r="P103" s="63">
        <v>17.35088016897398</v>
      </c>
    </row>
    <row r="104" spans="1:16">
      <c r="A104" s="35" t="s">
        <v>666</v>
      </c>
      <c r="B104" s="35" t="s">
        <v>208</v>
      </c>
      <c r="C104" s="36">
        <v>3375599291</v>
      </c>
      <c r="D104" s="36">
        <v>55000000</v>
      </c>
      <c r="E104" s="37">
        <v>378.47465158924587</v>
      </c>
      <c r="F104" s="37">
        <v>3440.678650811326</v>
      </c>
      <c r="G104" s="36">
        <v>448.67192799999998</v>
      </c>
      <c r="H104" s="37">
        <v>2.57</v>
      </c>
      <c r="I104" s="37">
        <v>-4.2009541728146527E-2</v>
      </c>
      <c r="J104" s="36">
        <v>3618440</v>
      </c>
      <c r="K104" s="37">
        <v>30.399840815379005</v>
      </c>
      <c r="L104" s="37">
        <v>727.27272727272725</v>
      </c>
      <c r="M104" s="37">
        <v>74.77</v>
      </c>
      <c r="N104" s="38">
        <v>22.700966757361265</v>
      </c>
      <c r="O104" s="39">
        <v>248.64305133175878</v>
      </c>
      <c r="P104" s="38">
        <v>8.2881017110586264</v>
      </c>
    </row>
    <row r="105" spans="1:16">
      <c r="A105" s="40" t="s">
        <v>548</v>
      </c>
      <c r="B105" s="40" t="s">
        <v>255</v>
      </c>
      <c r="C105" s="41">
        <v>1321868358</v>
      </c>
      <c r="D105" s="41">
        <v>55000000</v>
      </c>
      <c r="E105" s="42">
        <v>14.314363461728403</v>
      </c>
      <c r="F105" s="42">
        <v>1.6791042183845635</v>
      </c>
      <c r="G105" s="41">
        <v>18.044423999999999</v>
      </c>
      <c r="H105" s="42">
        <v>154.9</v>
      </c>
      <c r="I105" s="42">
        <v>10.540935541825036</v>
      </c>
      <c r="J105" s="41">
        <v>-13999310</v>
      </c>
      <c r="K105" s="42">
        <v>-608.95858438737332</v>
      </c>
      <c r="L105" s="42">
        <v>727.27272727272725</v>
      </c>
      <c r="M105" s="42">
        <v>32.799999999999997</v>
      </c>
      <c r="N105" s="43">
        <v>13.254380886264096</v>
      </c>
      <c r="O105" s="44">
        <v>2948.6926148487696</v>
      </c>
      <c r="P105" s="43">
        <v>98.289753828292319</v>
      </c>
    </row>
    <row r="106" spans="1:16">
      <c r="A106" s="35" t="s">
        <v>508</v>
      </c>
      <c r="B106" s="35" t="s">
        <v>200</v>
      </c>
      <c r="C106" s="36">
        <v>1552282099</v>
      </c>
      <c r="D106" s="36">
        <v>55750000</v>
      </c>
      <c r="E106" s="37">
        <v>76.977234256237892</v>
      </c>
      <c r="F106" s="37">
        <v>51.139169079048592</v>
      </c>
      <c r="G106" s="36">
        <v>18.855746</v>
      </c>
      <c r="H106" s="37">
        <v>27.56</v>
      </c>
      <c r="I106" s="37">
        <v>-0.53187445506571152</v>
      </c>
      <c r="J106" s="36">
        <v>-90367678</v>
      </c>
      <c r="K106" s="37">
        <v>-16.656951172298573</v>
      </c>
      <c r="L106" s="37">
        <v>717.48878923766813</v>
      </c>
      <c r="M106" s="37">
        <v>33.82</v>
      </c>
      <c r="N106" s="38">
        <v>51.23630334503607</v>
      </c>
      <c r="O106" s="39">
        <v>192.92900982486407</v>
      </c>
      <c r="P106" s="38">
        <v>6.4309669941621355</v>
      </c>
    </row>
    <row r="107" spans="1:16">
      <c r="A107" s="45" t="s">
        <v>694</v>
      </c>
      <c r="B107" s="45" t="s">
        <v>695</v>
      </c>
      <c r="C107" s="46">
        <v>1441301000</v>
      </c>
      <c r="D107" s="46">
        <v>56000000</v>
      </c>
      <c r="E107" s="47">
        <v>31.495078956903146</v>
      </c>
      <c r="F107" s="47">
        <v>6.1164994478565884</v>
      </c>
      <c r="G107" s="46">
        <v>13.570377000000001</v>
      </c>
      <c r="H107" s="47">
        <v>93.6</v>
      </c>
      <c r="I107" s="47">
        <v>2.8545984779060234</v>
      </c>
      <c r="J107" s="46">
        <v>137762000</v>
      </c>
      <c r="K107" s="47">
        <v>37.377506133766929</v>
      </c>
      <c r="L107" s="47">
        <v>714.28571428571433</v>
      </c>
      <c r="M107" s="47">
        <v>24.23</v>
      </c>
      <c r="N107" s="48">
        <v>0</v>
      </c>
      <c r="O107" s="49">
        <v>2499.7259676738568</v>
      </c>
      <c r="P107" s="48">
        <v>83.324198922461889</v>
      </c>
    </row>
    <row r="108" spans="1:16">
      <c r="A108" s="55" t="s">
        <v>450</v>
      </c>
      <c r="B108" s="55" t="s">
        <v>354</v>
      </c>
      <c r="C108" s="56">
        <v>2690495427</v>
      </c>
      <c r="D108" s="56">
        <v>58000000</v>
      </c>
      <c r="E108" s="57">
        <v>141.37347868883168</v>
      </c>
      <c r="F108" s="57">
        <v>116.07017954748086</v>
      </c>
      <c r="G108" s="56">
        <v>13.776082000000001</v>
      </c>
      <c r="H108" s="57">
        <v>20.54</v>
      </c>
      <c r="I108" s="57">
        <v>-0.17780161516656534</v>
      </c>
      <c r="J108" s="56">
        <v>15575892</v>
      </c>
      <c r="K108" s="57">
        <v>78.197768705638168</v>
      </c>
      <c r="L108" s="57">
        <v>689.65517241379314</v>
      </c>
      <c r="M108" s="57">
        <v>23.75</v>
      </c>
      <c r="N108" s="58">
        <v>40.460380955581336</v>
      </c>
      <c r="O108" s="59">
        <v>922.88953579621705</v>
      </c>
      <c r="P108" s="58">
        <v>30.762984526540567</v>
      </c>
    </row>
    <row r="109" spans="1:16">
      <c r="A109" s="25" t="s">
        <v>688</v>
      </c>
      <c r="B109" s="25" t="s">
        <v>689</v>
      </c>
      <c r="C109" s="26">
        <v>575417363</v>
      </c>
      <c r="D109" s="26">
        <v>60000000</v>
      </c>
      <c r="E109" s="27">
        <v>112.22809867251553</v>
      </c>
      <c r="F109" s="27">
        <v>374.09366224171845</v>
      </c>
      <c r="G109" s="26">
        <v>59.507702999999999</v>
      </c>
      <c r="H109" s="27">
        <v>5.99</v>
      </c>
      <c r="I109" s="27">
        <v>-0.32821169433637909</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31.746054346199006</v>
      </c>
      <c r="F110" s="57">
        <v>8.7115353269081339</v>
      </c>
      <c r="G110" s="56">
        <v>22.243836999999999</v>
      </c>
      <c r="H110" s="57">
        <v>56.65</v>
      </c>
      <c r="I110" s="57">
        <v>-0.81210238555550518</v>
      </c>
      <c r="J110" s="56">
        <v>-43176773</v>
      </c>
      <c r="K110" s="57">
        <v>-84.400471522038018</v>
      </c>
      <c r="L110" s="57">
        <v>636.63854846410948</v>
      </c>
      <c r="M110" s="57">
        <v>35.4</v>
      </c>
      <c r="N110" s="58">
        <v>26.085638104932311</v>
      </c>
      <c r="O110" s="59">
        <v>270.11086749671466</v>
      </c>
      <c r="P110" s="58">
        <v>9.0036955832238217</v>
      </c>
    </row>
    <row r="111" spans="1:16">
      <c r="A111" s="60" t="s">
        <v>716</v>
      </c>
      <c r="B111" s="60" t="s">
        <v>287</v>
      </c>
      <c r="C111" s="61">
        <v>1697139850</v>
      </c>
      <c r="D111" s="61">
        <v>63000000</v>
      </c>
      <c r="E111" s="62">
        <v>68.614536614660238</v>
      </c>
      <c r="F111" s="62">
        <v>90.7599690670109</v>
      </c>
      <c r="G111" s="61">
        <v>44.915382999999999</v>
      </c>
      <c r="H111" s="62">
        <v>12.98</v>
      </c>
      <c r="I111" s="62">
        <v>-0.16925868066382677</v>
      </c>
      <c r="J111" s="61">
        <v>-9013360</v>
      </c>
      <c r="K111" s="62">
        <v>-83.875491492628726</v>
      </c>
      <c r="L111" s="62">
        <v>634.92063492063494</v>
      </c>
      <c r="M111" s="62">
        <v>71.290000000000006</v>
      </c>
      <c r="N111" s="63">
        <v>54.420812035785445</v>
      </c>
      <c r="O111" s="64">
        <v>484.18015063985769</v>
      </c>
      <c r="P111" s="63">
        <v>16.139338354661923</v>
      </c>
    </row>
    <row r="112" spans="1:16">
      <c r="A112" s="50" t="s">
        <v>280</v>
      </c>
      <c r="B112" s="50" t="s">
        <v>355</v>
      </c>
      <c r="C112" s="51">
        <v>-355894230</v>
      </c>
      <c r="D112" s="51">
        <v>64864800</v>
      </c>
      <c r="E112" s="52">
        <v>16.562785428002986</v>
      </c>
      <c r="F112" s="52">
        <v>2.6598249724817018</v>
      </c>
      <c r="G112" s="51">
        <v>23.936191999999998</v>
      </c>
      <c r="H112" s="52">
        <v>100.9</v>
      </c>
      <c r="I112" s="52">
        <v>8.4088000974936818</v>
      </c>
      <c r="J112" s="51">
        <v>-73662719</v>
      </c>
      <c r="K112" s="52">
        <v>-84.534224157541615</v>
      </c>
      <c r="L112" s="52">
        <v>616.66728333394997</v>
      </c>
      <c r="M112" s="52">
        <v>36.9</v>
      </c>
      <c r="N112" s="53">
        <v>103.30335731704494</v>
      </c>
      <c r="O112" s="54">
        <v>3000</v>
      </c>
      <c r="P112" s="53">
        <v>100</v>
      </c>
    </row>
    <row r="113" spans="1:16">
      <c r="A113" s="25" t="s">
        <v>98</v>
      </c>
      <c r="B113" s="25" t="s">
        <v>376</v>
      </c>
      <c r="C113" s="26">
        <v>7603602013</v>
      </c>
      <c r="D113" s="26">
        <v>65000000</v>
      </c>
      <c r="E113" s="27">
        <v>36.316744183546561</v>
      </c>
      <c r="F113" s="27">
        <v>15.51997614681477</v>
      </c>
      <c r="G113" s="26">
        <v>31.101011</v>
      </c>
      <c r="H113" s="27">
        <v>35.42</v>
      </c>
      <c r="I113" s="27">
        <v>-3.4209441763174198E-2</v>
      </c>
      <c r="J113" s="26">
        <v>100241054</v>
      </c>
      <c r="K113" s="27">
        <v>23.343729007478313</v>
      </c>
      <c r="L113" s="27">
        <v>615.38461538461536</v>
      </c>
      <c r="M113" s="27">
        <v>47.84</v>
      </c>
      <c r="N113" s="28">
        <v>15.291719785102396</v>
      </c>
      <c r="O113" s="29">
        <v>1168.8604221601133</v>
      </c>
      <c r="P113" s="28">
        <v>38.962014072003775</v>
      </c>
    </row>
    <row r="114" spans="1:16">
      <c r="A114" s="90" t="s">
        <v>346</v>
      </c>
      <c r="B114" s="90" t="s">
        <v>715</v>
      </c>
      <c r="C114" s="91">
        <v>1352370851</v>
      </c>
      <c r="D114" s="91">
        <v>65000000</v>
      </c>
      <c r="E114" s="92">
        <v>25.767673757543971</v>
      </c>
      <c r="F114" s="92">
        <v>7.3412175947418721</v>
      </c>
      <c r="G114" s="91">
        <v>29.489985999999998</v>
      </c>
      <c r="H114" s="92">
        <v>52.65</v>
      </c>
      <c r="I114" s="92">
        <v>-1.6682588507370966</v>
      </c>
      <c r="J114" s="91">
        <v>-149675006</v>
      </c>
      <c r="K114" s="92">
        <v>-23.450809148455956</v>
      </c>
      <c r="L114" s="92">
        <v>615.38461538461536</v>
      </c>
      <c r="M114" s="92">
        <v>45.36</v>
      </c>
      <c r="N114" s="93">
        <v>69.050759590759228</v>
      </c>
      <c r="O114" s="94">
        <v>15.312024812486891</v>
      </c>
      <c r="P114" s="93">
        <v>0.51040082708289636</v>
      </c>
    </row>
    <row r="115" spans="1:16">
      <c r="A115" s="35" t="s">
        <v>35</v>
      </c>
      <c r="B115" s="35" t="s">
        <v>208</v>
      </c>
      <c r="C115" s="36">
        <v>989726098</v>
      </c>
      <c r="D115" s="36">
        <v>66000000</v>
      </c>
      <c r="E115" s="37">
        <v>26.68955306517827</v>
      </c>
      <c r="F115" s="37">
        <v>14.977302505711712</v>
      </c>
      <c r="G115" s="36">
        <v>53.070768999999999</v>
      </c>
      <c r="H115" s="37">
        <v>28.24</v>
      </c>
      <c r="I115" s="37">
        <v>-3.5781424040946987</v>
      </c>
      <c r="J115" s="36">
        <v>-21593090</v>
      </c>
      <c r="K115" s="37">
        <v>-82.526400806924812</v>
      </c>
      <c r="L115" s="37">
        <v>606.06060606060601</v>
      </c>
      <c r="M115" s="37">
        <v>80.41</v>
      </c>
      <c r="N115" s="38">
        <v>12.387574177549329</v>
      </c>
      <c r="O115" s="39">
        <v>1208.7270555739822</v>
      </c>
      <c r="P115" s="38">
        <v>40.290901852466071</v>
      </c>
    </row>
    <row r="116" spans="1:16">
      <c r="A116" s="50" t="s">
        <v>467</v>
      </c>
      <c r="B116" s="50" t="s">
        <v>355</v>
      </c>
      <c r="C116" s="51">
        <v>2725996326</v>
      </c>
      <c r="D116" s="51">
        <v>67000000</v>
      </c>
      <c r="E116" s="52">
        <v>15.634470641663338</v>
      </c>
      <c r="F116" s="52">
        <v>2.083484893611852</v>
      </c>
      <c r="G116" s="51">
        <v>23.711504000000001</v>
      </c>
      <c r="H116" s="52">
        <v>107.9</v>
      </c>
      <c r="I116" s="52">
        <v>-0.14582476315302983</v>
      </c>
      <c r="J116" s="51">
        <v>9762773</v>
      </c>
      <c r="K116" s="52">
        <v>768.63407558487734</v>
      </c>
      <c r="L116" s="52">
        <v>597.01492537313436</v>
      </c>
      <c r="M116" s="52">
        <v>35.39</v>
      </c>
      <c r="N116" s="53">
        <v>59.562529766186529</v>
      </c>
      <c r="O116" s="54">
        <v>1202.5803819881332</v>
      </c>
      <c r="P116" s="53">
        <v>40.086012732937775</v>
      </c>
    </row>
    <row r="117" spans="1:16">
      <c r="A117" s="70" t="s">
        <v>27</v>
      </c>
      <c r="B117" s="70" t="s">
        <v>221</v>
      </c>
      <c r="C117" s="71">
        <v>567993172</v>
      </c>
      <c r="D117" s="71">
        <v>69000000</v>
      </c>
      <c r="E117" s="72">
        <v>38.235379719914839</v>
      </c>
      <c r="F117" s="72">
        <v>34.633496123111264</v>
      </c>
      <c r="G117" s="71">
        <v>61.979830999999997</v>
      </c>
      <c r="H117" s="72">
        <v>16.88</v>
      </c>
      <c r="I117" s="72">
        <v>1.8791233685632847E-2</v>
      </c>
      <c r="J117" s="71">
        <v>136985810</v>
      </c>
      <c r="K117" s="72">
        <v>8.0592289084540951</v>
      </c>
      <c r="L117" s="72">
        <v>579.71014492753625</v>
      </c>
      <c r="M117" s="72">
        <v>89.82</v>
      </c>
      <c r="N117" s="73">
        <v>13.03940445679757</v>
      </c>
      <c r="O117" s="74">
        <v>1289.1198783975133</v>
      </c>
      <c r="P117" s="73">
        <v>42.97066261325044</v>
      </c>
    </row>
    <row r="118" spans="1:16">
      <c r="A118" s="60" t="s">
        <v>528</v>
      </c>
      <c r="B118" s="60" t="s">
        <v>287</v>
      </c>
      <c r="C118" s="61">
        <v>2429481251</v>
      </c>
      <c r="D118" s="61">
        <v>70000000</v>
      </c>
      <c r="E118" s="62">
        <v>48.347172147310168</v>
      </c>
      <c r="F118" s="62">
        <v>16.845704580944311</v>
      </c>
      <c r="G118" s="61">
        <v>19.831706000000001</v>
      </c>
      <c r="H118" s="62">
        <v>41.72</v>
      </c>
      <c r="I118" s="62">
        <v>0.31416813665857291</v>
      </c>
      <c r="J118" s="61">
        <v>13856774</v>
      </c>
      <c r="K118" s="62">
        <v>207.11891526844559</v>
      </c>
      <c r="L118" s="62">
        <v>571.42857142857144</v>
      </c>
      <c r="M118" s="62">
        <v>28.33</v>
      </c>
      <c r="N118" s="63">
        <v>27.509129606328752</v>
      </c>
      <c r="O118" s="64">
        <v>1416.6870483056582</v>
      </c>
      <c r="P118" s="63">
        <v>47.222901610188607</v>
      </c>
    </row>
    <row r="119" spans="1:16">
      <c r="A119" s="30" t="s">
        <v>240</v>
      </c>
      <c r="B119" s="30" t="s">
        <v>349</v>
      </c>
      <c r="C119" s="31">
        <v>4697773484</v>
      </c>
      <c r="D119" s="31">
        <v>70000000</v>
      </c>
      <c r="E119" s="32">
        <v>3.885424277646202</v>
      </c>
      <c r="F119" s="32">
        <v>7.9294373013187799E-2</v>
      </c>
      <c r="G119" s="31">
        <v>14.69279</v>
      </c>
      <c r="H119" s="32">
        <v>701</v>
      </c>
      <c r="I119" s="32">
        <v>39.193992737779809</v>
      </c>
      <c r="J119" s="31">
        <v>-580466284</v>
      </c>
      <c r="K119" s="32">
        <v>-84.414894285229494</v>
      </c>
      <c r="L119" s="32">
        <v>571.42857142857144</v>
      </c>
      <c r="M119" s="32">
        <v>20.98</v>
      </c>
      <c r="N119" s="33">
        <v>17.415546928552576</v>
      </c>
      <c r="O119" s="34">
        <v>2717.2386882622109</v>
      </c>
      <c r="P119" s="33">
        <v>90.574622942073702</v>
      </c>
    </row>
    <row r="120" spans="1:16">
      <c r="A120" s="35" t="s">
        <v>103</v>
      </c>
      <c r="B120" s="35" t="s">
        <v>200</v>
      </c>
      <c r="C120" s="36">
        <v>739485696</v>
      </c>
      <c r="D120" s="36">
        <v>71250000</v>
      </c>
      <c r="E120" s="37">
        <v>91.682413837512115</v>
      </c>
      <c r="F120" s="37">
        <v>53.615446688603576</v>
      </c>
      <c r="G120" s="36">
        <v>18.348433</v>
      </c>
      <c r="H120" s="37">
        <v>23.78</v>
      </c>
      <c r="I120" s="37">
        <v>-0.30455741962823879</v>
      </c>
      <c r="J120" s="36">
        <v>-87222048</v>
      </c>
      <c r="K120" s="37">
        <v>-19.60513470172129</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0.76137641018331814</v>
      </c>
      <c r="F121" s="47">
        <v>2.2231266356672452E-3</v>
      </c>
      <c r="G121" s="46">
        <v>10.951673</v>
      </c>
      <c r="H121" s="47">
        <v>4800</v>
      </c>
      <c r="I121" s="47">
        <v>354.29352377542818</v>
      </c>
      <c r="J121" s="46">
        <v>-288815190</v>
      </c>
      <c r="K121" s="47">
        <v>-1185.8102061737127</v>
      </c>
      <c r="L121" s="47">
        <v>560.61667834618083</v>
      </c>
      <c r="M121" s="47">
        <v>15.34</v>
      </c>
      <c r="N121" s="48">
        <v>40.087278019552976</v>
      </c>
      <c r="O121" s="49">
        <v>3000</v>
      </c>
      <c r="P121" s="48">
        <v>100</v>
      </c>
    </row>
    <row r="122" spans="1:16">
      <c r="A122" s="30" t="s">
        <v>94</v>
      </c>
      <c r="B122" s="30" t="s">
        <v>605</v>
      </c>
      <c r="C122" s="31">
        <v>3080653025</v>
      </c>
      <c r="D122" s="31">
        <v>72000000</v>
      </c>
      <c r="E122" s="32">
        <v>85.110004681050256</v>
      </c>
      <c r="F122" s="32">
        <v>31.10745785126106</v>
      </c>
      <c r="G122" s="31">
        <v>12.606714999999999</v>
      </c>
      <c r="H122" s="32">
        <v>37.299999999999997</v>
      </c>
      <c r="I122" s="32">
        <v>-2.4334511335255868</v>
      </c>
      <c r="J122" s="31">
        <v>46315316</v>
      </c>
      <c r="K122" s="32">
        <v>59.073331163280848</v>
      </c>
      <c r="L122" s="32">
        <v>555.55555555555554</v>
      </c>
      <c r="M122" s="32">
        <v>17.5</v>
      </c>
      <c r="N122" s="33">
        <v>52.822499176123891</v>
      </c>
      <c r="O122" s="34">
        <v>335.7887059464914</v>
      </c>
      <c r="P122" s="33">
        <v>11.192956864883048</v>
      </c>
    </row>
    <row r="123" spans="1:16">
      <c r="A123" s="40" t="s">
        <v>179</v>
      </c>
      <c r="B123" s="40" t="s">
        <v>255</v>
      </c>
      <c r="C123" s="41">
        <v>353515478</v>
      </c>
      <c r="D123" s="41">
        <v>73500000</v>
      </c>
      <c r="E123" s="42">
        <v>33.840330261116108</v>
      </c>
      <c r="F123" s="42">
        <v>14.852021181091116</v>
      </c>
      <c r="G123" s="41">
        <v>39.640771000000001</v>
      </c>
      <c r="H123" s="42">
        <v>29.82</v>
      </c>
      <c r="I123" s="42">
        <v>9.6052734270223539E-2</v>
      </c>
      <c r="J123" s="41">
        <v>-4041987</v>
      </c>
      <c r="K123" s="42">
        <v>-563.70789911001691</v>
      </c>
      <c r="L123" s="42">
        <v>544.21768707482988</v>
      </c>
      <c r="M123" s="42">
        <v>53.93</v>
      </c>
      <c r="N123" s="43">
        <v>24.022392231959646</v>
      </c>
      <c r="O123" s="44">
        <v>1420.138481891202</v>
      </c>
      <c r="P123" s="43">
        <v>47.337949396373396</v>
      </c>
    </row>
    <row r="124" spans="1:16">
      <c r="A124" s="90" t="s">
        <v>422</v>
      </c>
      <c r="B124" s="90" t="s">
        <v>404</v>
      </c>
      <c r="C124" s="91">
        <v>4679410564</v>
      </c>
      <c r="D124" s="91">
        <v>74000000</v>
      </c>
      <c r="E124" s="92">
        <v>73.473955136068255</v>
      </c>
      <c r="F124" s="92">
        <v>7.3547502638706961</v>
      </c>
      <c r="G124" s="91">
        <v>3.9758849999999999</v>
      </c>
      <c r="H124" s="92">
        <v>137</v>
      </c>
      <c r="I124" s="92">
        <v>2.5424158216732167</v>
      </c>
      <c r="J124" s="91">
        <v>-113857279</v>
      </c>
      <c r="K124" s="92">
        <v>-87.741425824869751</v>
      </c>
      <c r="L124" s="92">
        <v>540.54054054054052</v>
      </c>
      <c r="M124" s="92">
        <v>5.37</v>
      </c>
      <c r="N124" s="93">
        <v>14.442523569404742</v>
      </c>
      <c r="O124" s="94">
        <v>1484.2428587866652</v>
      </c>
      <c r="P124" s="93">
        <v>49.474761959555508</v>
      </c>
    </row>
    <row r="125" spans="1:16">
      <c r="A125" s="30" t="s">
        <v>440</v>
      </c>
      <c r="B125" s="30" t="s">
        <v>605</v>
      </c>
      <c r="C125" s="31">
        <v>2531212102</v>
      </c>
      <c r="D125" s="31">
        <v>75000000</v>
      </c>
      <c r="E125" s="32">
        <v>14.734072099708415</v>
      </c>
      <c r="F125" s="32">
        <v>1.25932240168448</v>
      </c>
      <c r="G125" s="31">
        <v>17.011634999999998</v>
      </c>
      <c r="H125" s="32">
        <v>159.6</v>
      </c>
      <c r="I125" s="32">
        <v>-7.9473624286909512</v>
      </c>
      <c r="J125" s="31">
        <v>-204398626</v>
      </c>
      <c r="K125" s="32">
        <v>-57.24108928207766</v>
      </c>
      <c r="L125" s="32">
        <v>533.33333333333337</v>
      </c>
      <c r="M125" s="32">
        <v>22.68</v>
      </c>
      <c r="N125" s="33">
        <v>42.61632195758196</v>
      </c>
      <c r="O125" s="34">
        <v>1554.0847192789256</v>
      </c>
      <c r="P125" s="33">
        <v>51.802823975964188</v>
      </c>
    </row>
    <row r="126" spans="1:16">
      <c r="A126" s="35" t="s">
        <v>325</v>
      </c>
      <c r="B126" s="35" t="s">
        <v>200</v>
      </c>
      <c r="C126" s="36">
        <v>3231285211</v>
      </c>
      <c r="D126" s="36">
        <v>75000000</v>
      </c>
      <c r="E126" s="37">
        <v>47.786179782838097</v>
      </c>
      <c r="F126" s="37">
        <v>15.928726594279366</v>
      </c>
      <c r="G126" s="36">
        <v>20.950914999999998</v>
      </c>
      <c r="H126" s="37">
        <v>39.96</v>
      </c>
      <c r="I126" s="37">
        <v>-1.187528952420827</v>
      </c>
      <c r="J126" s="36">
        <v>-43919717</v>
      </c>
      <c r="K126" s="37">
        <v>-68.306451063880942</v>
      </c>
      <c r="L126" s="37">
        <v>533.33333333333337</v>
      </c>
      <c r="M126" s="37">
        <v>27.93</v>
      </c>
      <c r="N126" s="38">
        <v>42.642969707434972</v>
      </c>
      <c r="O126" s="39">
        <v>520.74875296642745</v>
      </c>
      <c r="P126" s="38">
        <v>17.35829176554758</v>
      </c>
    </row>
    <row r="127" spans="1:16">
      <c r="A127" s="80" t="s">
        <v>59</v>
      </c>
      <c r="B127" s="80" t="s">
        <v>352</v>
      </c>
      <c r="C127" s="81">
        <v>3075358782</v>
      </c>
      <c r="D127" s="81">
        <v>75350000</v>
      </c>
      <c r="E127" s="82">
        <v>54.392561311824927</v>
      </c>
      <c r="F127" s="82">
        <v>37.992918179600409</v>
      </c>
      <c r="G127" s="81">
        <v>38.051651</v>
      </c>
      <c r="H127" s="82">
        <v>19.329999999999998</v>
      </c>
      <c r="I127" s="82">
        <v>-0.10653462538900271</v>
      </c>
      <c r="J127" s="81">
        <v>26168114</v>
      </c>
      <c r="K127" s="82">
        <v>54.709712744296361</v>
      </c>
      <c r="L127" s="82">
        <v>530.85600530856004</v>
      </c>
      <c r="M127" s="82">
        <v>50.49</v>
      </c>
      <c r="N127" s="83">
        <v>12.347946587833629</v>
      </c>
      <c r="O127" s="84">
        <v>346.38153254243815</v>
      </c>
      <c r="P127" s="83">
        <v>11.546051084747939</v>
      </c>
    </row>
    <row r="128" spans="1:16">
      <c r="A128" s="45" t="s">
        <v>315</v>
      </c>
      <c r="B128" s="45" t="s">
        <v>375</v>
      </c>
      <c r="C128" s="46">
        <v>1374469210</v>
      </c>
      <c r="D128" s="46">
        <v>77250000</v>
      </c>
      <c r="E128" s="47">
        <v>17.549189060748095</v>
      </c>
      <c r="F128" s="47">
        <v>4.1304357895258832</v>
      </c>
      <c r="G128" s="46">
        <v>42.211663999999999</v>
      </c>
      <c r="H128" s="47">
        <v>54</v>
      </c>
      <c r="I128" s="47">
        <v>1.3767936143061092</v>
      </c>
      <c r="J128" s="46">
        <v>16233628</v>
      </c>
      <c r="K128" s="47">
        <v>261.72522864266693</v>
      </c>
      <c r="L128" s="47">
        <v>517.79935275080902</v>
      </c>
      <c r="M128" s="47">
        <v>54.64</v>
      </c>
      <c r="N128" s="48">
        <v>39.879323151743748</v>
      </c>
      <c r="O128" s="49">
        <v>1415.628235013455</v>
      </c>
      <c r="P128" s="48">
        <v>47.187607833781833</v>
      </c>
    </row>
    <row r="129" spans="1:16">
      <c r="A129" s="30" t="s">
        <v>306</v>
      </c>
      <c r="B129" s="30" t="s">
        <v>605</v>
      </c>
      <c r="C129" s="31">
        <v>576980288</v>
      </c>
      <c r="D129" s="31">
        <v>77449591</v>
      </c>
      <c r="E129" s="32">
        <v>9.7143790287017886</v>
      </c>
      <c r="F129" s="32">
        <v>1.5484988848116019</v>
      </c>
      <c r="G129" s="31">
        <v>54.217528999999999</v>
      </c>
      <c r="H129" s="32">
        <v>75.95</v>
      </c>
      <c r="I129" s="32">
        <v>3.8264359248637163</v>
      </c>
      <c r="J129" s="31">
        <v>-12886865</v>
      </c>
      <c r="K129" s="32">
        <v>-486.80706060007611</v>
      </c>
      <c r="L129" s="32">
        <v>516.46496106093059</v>
      </c>
      <c r="M129" s="32">
        <v>70</v>
      </c>
      <c r="N129" s="33">
        <v>22.057903006089337</v>
      </c>
      <c r="O129" s="34">
        <v>1935.1963534261695</v>
      </c>
      <c r="P129" s="33">
        <v>64.50654511420565</v>
      </c>
    </row>
    <row r="130" spans="1:16">
      <c r="A130" s="35" t="s">
        <v>202</v>
      </c>
      <c r="B130" s="35" t="s">
        <v>200</v>
      </c>
      <c r="C130" s="36">
        <v>5927165415</v>
      </c>
      <c r="D130" s="36">
        <v>77770481</v>
      </c>
      <c r="E130" s="37">
        <v>29.400861497201291</v>
      </c>
      <c r="F130" s="37">
        <v>8.7917800720712123</v>
      </c>
      <c r="G130" s="36">
        <v>31.848393999999999</v>
      </c>
      <c r="H130" s="37">
        <v>42.72</v>
      </c>
      <c r="I130" s="37">
        <v>-1.5760314568349258</v>
      </c>
      <c r="J130" s="36">
        <v>117049208</v>
      </c>
      <c r="K130" s="37">
        <v>28.570297400047338</v>
      </c>
      <c r="L130" s="37">
        <v>514.33396689419988</v>
      </c>
      <c r="M130" s="37">
        <v>40.950000000000003</v>
      </c>
      <c r="N130" s="38">
        <v>67.682098111339656</v>
      </c>
      <c r="O130" s="39">
        <v>64.033578176990275</v>
      </c>
      <c r="P130" s="38">
        <v>2.1344526058996758</v>
      </c>
    </row>
    <row r="131" spans="1:16">
      <c r="A131" s="45" t="s">
        <v>58</v>
      </c>
      <c r="B131" s="45" t="s">
        <v>375</v>
      </c>
      <c r="C131" s="46">
        <v>3984705965</v>
      </c>
      <c r="D131" s="46">
        <v>79200000</v>
      </c>
      <c r="E131" s="47">
        <v>58.122611606753999</v>
      </c>
      <c r="F131" s="47">
        <v>27.180420691523569</v>
      </c>
      <c r="G131" s="46">
        <v>25.101271000000001</v>
      </c>
      <c r="H131" s="47">
        <v>27.42</v>
      </c>
      <c r="I131" s="47">
        <v>-0.36967451909782767</v>
      </c>
      <c r="J131" s="46">
        <v>-24337127</v>
      </c>
      <c r="K131" s="47">
        <v>-87.865753422743779</v>
      </c>
      <c r="L131" s="47">
        <v>505.05050505050502</v>
      </c>
      <c r="M131" s="47">
        <v>31.69</v>
      </c>
      <c r="N131" s="48">
        <v>63.582778466647532</v>
      </c>
      <c r="O131" s="49">
        <v>328.68160809202323</v>
      </c>
      <c r="P131" s="48">
        <v>10.95605360306744</v>
      </c>
    </row>
    <row r="132" spans="1:16">
      <c r="A132" s="25" t="s">
        <v>92</v>
      </c>
      <c r="B132" s="25" t="s">
        <v>376</v>
      </c>
      <c r="C132" s="26">
        <v>4540468594</v>
      </c>
      <c r="D132" s="26">
        <v>80000000</v>
      </c>
      <c r="E132" s="27">
        <v>44.090077792533258</v>
      </c>
      <c r="F132" s="27">
        <v>23.961998800289813</v>
      </c>
      <c r="G132" s="26">
        <v>41.814453999999998</v>
      </c>
      <c r="H132" s="27">
        <v>21.7</v>
      </c>
      <c r="I132" s="27">
        <v>0.53241935755589154</v>
      </c>
      <c r="J132" s="26">
        <v>269179938</v>
      </c>
      <c r="K132" s="27">
        <v>6.8355762828060387</v>
      </c>
      <c r="L132" s="27">
        <v>500</v>
      </c>
      <c r="M132" s="27">
        <v>52.26</v>
      </c>
      <c r="N132" s="28">
        <v>36.326065491562922</v>
      </c>
      <c r="O132" s="29">
        <v>1543.3522572539832</v>
      </c>
      <c r="P132" s="28">
        <v>51.445075241799444</v>
      </c>
    </row>
    <row r="133" spans="1:16">
      <c r="A133" s="45" t="s">
        <v>424</v>
      </c>
      <c r="B133" s="45" t="s">
        <v>375</v>
      </c>
      <c r="C133" s="46">
        <v>979739005</v>
      </c>
      <c r="D133" s="46">
        <v>80000000</v>
      </c>
      <c r="E133" s="47">
        <v>34.416773358664081</v>
      </c>
      <c r="F133" s="47">
        <v>1.8152306623767975</v>
      </c>
      <c r="G133" s="46">
        <v>5.0446229999999996</v>
      </c>
      <c r="H133" s="47">
        <v>230.6</v>
      </c>
      <c r="I133" s="47">
        <v>-14.488744405215158</v>
      </c>
      <c r="J133" s="46">
        <v>801615688</v>
      </c>
      <c r="K133" s="47">
        <v>23.652231716303437</v>
      </c>
      <c r="L133" s="47">
        <v>500</v>
      </c>
      <c r="M133" s="47">
        <v>6.3</v>
      </c>
      <c r="N133" s="48">
        <v>87.96793912373316</v>
      </c>
      <c r="O133" s="49">
        <v>762.70467519341332</v>
      </c>
      <c r="P133" s="48">
        <v>25.423489173113776</v>
      </c>
    </row>
    <row r="134" spans="1:16">
      <c r="A134" s="80" t="s">
        <v>183</v>
      </c>
      <c r="B134" s="80" t="s">
        <v>352</v>
      </c>
      <c r="C134" s="81">
        <v>130759168</v>
      </c>
      <c r="D134" s="81">
        <v>80476074</v>
      </c>
      <c r="E134" s="82">
        <v>64.145643370904679</v>
      </c>
      <c r="F134" s="82">
        <v>33.211549813604996</v>
      </c>
      <c r="G134" s="81">
        <v>26.361856</v>
      </c>
      <c r="H134" s="82">
        <v>23.66</v>
      </c>
      <c r="I134" s="82">
        <v>-0.13254616515078155</v>
      </c>
      <c r="J134" s="81">
        <v>-200662823</v>
      </c>
      <c r="K134" s="82">
        <v>-9.6252297616684075</v>
      </c>
      <c r="L134" s="82">
        <v>497.04213950596051</v>
      </c>
      <c r="M134" s="82">
        <v>32.75</v>
      </c>
      <c r="N134" s="83">
        <v>99.461073524745089</v>
      </c>
      <c r="O134" s="84">
        <v>500.8024126081317</v>
      </c>
      <c r="P134" s="83">
        <v>16.693413753604389</v>
      </c>
    </row>
    <row r="135" spans="1:16">
      <c r="A135" s="60" t="s">
        <v>343</v>
      </c>
      <c r="B135" s="60" t="s">
        <v>287</v>
      </c>
      <c r="C135" s="61">
        <v>4894491923</v>
      </c>
      <c r="D135" s="61">
        <v>81950000</v>
      </c>
      <c r="E135" s="62">
        <v>26.864281395180875</v>
      </c>
      <c r="F135" s="62">
        <v>10.574615282796699</v>
      </c>
      <c r="G135" s="61">
        <v>48.191560000000003</v>
      </c>
      <c r="H135" s="62">
        <v>30.9</v>
      </c>
      <c r="I135" s="62">
        <v>1.4250438772459688</v>
      </c>
      <c r="J135" s="61">
        <v>52632181</v>
      </c>
      <c r="K135" s="62">
        <v>48.267997862372454</v>
      </c>
      <c r="L135" s="62">
        <v>488.10250152532029</v>
      </c>
      <c r="M135" s="62">
        <v>58.8</v>
      </c>
      <c r="N135" s="63">
        <v>20.919036814252596</v>
      </c>
      <c r="O135" s="64">
        <v>1850.9334563373404</v>
      </c>
      <c r="P135" s="63">
        <v>61.697781877911346</v>
      </c>
    </row>
    <row r="136" spans="1:16">
      <c r="A136" s="55" t="s">
        <v>30</v>
      </c>
      <c r="B136" s="55" t="s">
        <v>233</v>
      </c>
      <c r="C136" s="56">
        <v>2031267319</v>
      </c>
      <c r="D136" s="56">
        <v>83895000</v>
      </c>
      <c r="E136" s="57">
        <v>62.160460582533183</v>
      </c>
      <c r="F136" s="57">
        <v>49.395443179000083</v>
      </c>
      <c r="G136" s="56">
        <v>41.711512999999997</v>
      </c>
      <c r="H136" s="57">
        <v>15.43</v>
      </c>
      <c r="I136" s="57">
        <v>-9.1522357155506384E-2</v>
      </c>
      <c r="J136" s="56">
        <v>41940809</v>
      </c>
      <c r="K136" s="57">
        <v>30.00478603071295</v>
      </c>
      <c r="L136" s="57">
        <v>476.78645926455687</v>
      </c>
      <c r="M136" s="57">
        <v>49.71</v>
      </c>
      <c r="N136" s="58">
        <v>22.517969335342844</v>
      </c>
      <c r="O136" s="59">
        <v>973.43652392552826</v>
      </c>
      <c r="P136" s="58">
        <v>32.447884130850944</v>
      </c>
    </row>
    <row r="137" spans="1:16">
      <c r="A137" s="65" t="s">
        <v>488</v>
      </c>
      <c r="B137" s="65" t="s">
        <v>608</v>
      </c>
      <c r="C137" s="66">
        <v>1606779225</v>
      </c>
      <c r="D137" s="66">
        <v>84000000</v>
      </c>
      <c r="E137" s="67">
        <v>64.898014068851097</v>
      </c>
      <c r="F137" s="67">
        <v>20.331458041620017</v>
      </c>
      <c r="G137" s="66">
        <v>17.924288000000001</v>
      </c>
      <c r="H137" s="67">
        <v>34.4</v>
      </c>
      <c r="I137" s="67">
        <v>-0.33287837415187482</v>
      </c>
      <c r="J137" s="66">
        <v>-6732835</v>
      </c>
      <c r="K137" s="67">
        <v>-474.09449362712735</v>
      </c>
      <c r="L137" s="67">
        <v>476.1904761904762</v>
      </c>
      <c r="M137" s="67">
        <v>21.33</v>
      </c>
      <c r="N137" s="68">
        <v>53.350129079536238</v>
      </c>
      <c r="O137" s="69">
        <v>1270.3268221748915</v>
      </c>
      <c r="P137" s="68">
        <v>42.34422740582972</v>
      </c>
    </row>
    <row r="138" spans="1:16">
      <c r="A138" s="35" t="s">
        <v>120</v>
      </c>
      <c r="B138" s="35" t="s">
        <v>200</v>
      </c>
      <c r="C138" s="36">
        <v>1191941245</v>
      </c>
      <c r="D138" s="36">
        <v>84240000</v>
      </c>
      <c r="E138" s="37">
        <v>27.968279124234726</v>
      </c>
      <c r="F138" s="37">
        <v>10.060821579122683</v>
      </c>
      <c r="G138" s="36">
        <v>44.361629999999998</v>
      </c>
      <c r="H138" s="37">
        <v>32.24</v>
      </c>
      <c r="I138" s="37">
        <v>-1.1979220493706606</v>
      </c>
      <c r="J138" s="36">
        <v>-28264473</v>
      </c>
      <c r="K138" s="37">
        <v>-98.353859277687576</v>
      </c>
      <c r="L138" s="37">
        <v>474.83380816714151</v>
      </c>
      <c r="M138" s="37">
        <v>52.66</v>
      </c>
      <c r="N138" s="38">
        <v>41.741516858980198</v>
      </c>
      <c r="O138" s="39">
        <v>164.30585276794659</v>
      </c>
      <c r="P138" s="38">
        <v>5.4768617589315527</v>
      </c>
    </row>
    <row r="139" spans="1:16">
      <c r="A139" s="55" t="s">
        <v>301</v>
      </c>
      <c r="B139" s="55" t="s">
        <v>233</v>
      </c>
      <c r="C139" s="56">
        <v>1140720033</v>
      </c>
      <c r="D139" s="56">
        <v>85000000</v>
      </c>
      <c r="E139" s="57">
        <v>85.686911806210475</v>
      </c>
      <c r="F139" s="57">
        <v>144.01161648102601</v>
      </c>
      <c r="G139" s="56">
        <v>66.222807000000003</v>
      </c>
      <c r="H139" s="57">
        <v>7.05</v>
      </c>
      <c r="I139" s="57">
        <v>-0.18419000197275803</v>
      </c>
      <c r="J139" s="56">
        <v>-28264429</v>
      </c>
      <c r="K139" s="57">
        <v>-21.051194772057841</v>
      </c>
      <c r="L139" s="57">
        <v>470.58823529411762</v>
      </c>
      <c r="M139" s="57">
        <v>77.900000000000006</v>
      </c>
      <c r="N139" s="58">
        <v>29.477841937279432</v>
      </c>
      <c r="O139" s="59">
        <v>342.81510135774261</v>
      </c>
      <c r="P139" s="58">
        <v>11.427170045258087</v>
      </c>
    </row>
    <row r="140" spans="1:16">
      <c r="A140" s="101" t="s">
        <v>338</v>
      </c>
      <c r="B140" s="101" t="s">
        <v>696</v>
      </c>
      <c r="C140" s="102">
        <v>11840467894</v>
      </c>
      <c r="D140" s="102">
        <v>85048841</v>
      </c>
      <c r="E140" s="103">
        <v>82.297435066908463</v>
      </c>
      <c r="F140" s="103">
        <v>64.509940483812485</v>
      </c>
      <c r="G140" s="102">
        <v>31.079121000000001</v>
      </c>
      <c r="H140" s="103">
        <v>15.64</v>
      </c>
      <c r="I140" s="103">
        <v>-0.63888313384634543</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23.616846739981955</v>
      </c>
      <c r="F141" s="47">
        <v>3.8874120632503963</v>
      </c>
      <c r="G141" s="46">
        <v>24.411895999999999</v>
      </c>
      <c r="H141" s="47">
        <v>69.400000000000006</v>
      </c>
      <c r="I141" s="47">
        <v>-1.7923853210197649</v>
      </c>
      <c r="J141" s="46">
        <v>-360792995</v>
      </c>
      <c r="K141" s="47">
        <v>-16.838493607671069</v>
      </c>
      <c r="L141" s="47">
        <v>460.88937684783514</v>
      </c>
      <c r="M141" s="47">
        <v>28.12</v>
      </c>
      <c r="N141" s="48">
        <v>40.890997367862973</v>
      </c>
      <c r="O141" s="49">
        <v>395.83036791045618</v>
      </c>
      <c r="P141" s="48">
        <v>13.194345597015205</v>
      </c>
    </row>
    <row r="142" spans="1:16">
      <c r="A142" s="70" t="s">
        <v>25</v>
      </c>
      <c r="B142" s="70" t="s">
        <v>221</v>
      </c>
      <c r="C142" s="71">
        <v>16873295401</v>
      </c>
      <c r="D142" s="71">
        <v>87000000</v>
      </c>
      <c r="E142" s="72">
        <v>8.4089194282903499</v>
      </c>
      <c r="F142" s="72">
        <v>0.64868621679320759</v>
      </c>
      <c r="G142" s="71">
        <v>32.857968999999997</v>
      </c>
      <c r="H142" s="72">
        <v>144.80000000000001</v>
      </c>
      <c r="I142" s="72">
        <v>-2.4195828655050775</v>
      </c>
      <c r="J142" s="71">
        <v>175549475</v>
      </c>
      <c r="K142" s="72">
        <v>73.84243102977095</v>
      </c>
      <c r="L142" s="72">
        <v>459.77011494252872</v>
      </c>
      <c r="M142" s="72">
        <v>37.76</v>
      </c>
      <c r="N142" s="73">
        <v>9.1480119449217447</v>
      </c>
      <c r="O142" s="74">
        <v>1046.3429954752264</v>
      </c>
      <c r="P142" s="73">
        <v>34.878099849174212</v>
      </c>
    </row>
    <row r="143" spans="1:16">
      <c r="A143" s="25" t="s">
        <v>387</v>
      </c>
      <c r="B143" s="25" t="s">
        <v>353</v>
      </c>
      <c r="C143" s="26">
        <v>16771427000</v>
      </c>
      <c r="D143" s="26">
        <v>87112000</v>
      </c>
      <c r="E143" s="27">
        <v>66.955233008094268</v>
      </c>
      <c r="F143" s="27">
        <v>3.2706846948850523</v>
      </c>
      <c r="G143" s="26">
        <v>2.3602780000000001</v>
      </c>
      <c r="H143" s="27">
        <v>254</v>
      </c>
      <c r="I143" s="27">
        <v>-6.4655879424861382</v>
      </c>
      <c r="J143" s="26">
        <v>-942067000</v>
      </c>
      <c r="K143" s="27">
        <v>-21.730216640642332</v>
      </c>
      <c r="L143" s="27">
        <v>459.1789879695105</v>
      </c>
      <c r="M143" s="27">
        <v>2.7</v>
      </c>
      <c r="N143" s="28">
        <v>24.844937467379367</v>
      </c>
      <c r="O143" s="29">
        <v>394.74826072957342</v>
      </c>
      <c r="P143" s="28">
        <v>13.158275357652448</v>
      </c>
    </row>
    <row r="144" spans="1:16">
      <c r="A144" s="60" t="s">
        <v>385</v>
      </c>
      <c r="B144" s="60" t="s">
        <v>287</v>
      </c>
      <c r="C144" s="61">
        <v>24898395</v>
      </c>
      <c r="D144" s="61">
        <v>89254043</v>
      </c>
      <c r="E144" s="62">
        <v>53.823211461342297</v>
      </c>
      <c r="F144" s="62">
        <v>50.252822964877062</v>
      </c>
      <c r="G144" s="61">
        <v>57.175823000000001</v>
      </c>
      <c r="H144" s="62">
        <v>13</v>
      </c>
      <c r="I144" s="62">
        <v>-1.1069422793002932</v>
      </c>
      <c r="J144" s="61">
        <v>-7515031</v>
      </c>
      <c r="K144" s="62">
        <v>-142.52083803779385</v>
      </c>
      <c r="L144" s="62">
        <v>448.15897023286664</v>
      </c>
      <c r="M144" s="62">
        <v>64.05</v>
      </c>
      <c r="N144" s="63">
        <v>84.854246792739289</v>
      </c>
      <c r="O144" s="64">
        <v>977.54340953888027</v>
      </c>
      <c r="P144" s="63">
        <v>32.584780317962675</v>
      </c>
    </row>
    <row r="145" spans="1:16">
      <c r="A145" s="55" t="s">
        <v>543</v>
      </c>
      <c r="B145" s="55" t="s">
        <v>356</v>
      </c>
      <c r="C145" s="56">
        <v>4125761531</v>
      </c>
      <c r="D145" s="56">
        <v>90488084</v>
      </c>
      <c r="E145" s="57">
        <v>32.302880566306897</v>
      </c>
      <c r="F145" s="57">
        <v>6.2628931663274567</v>
      </c>
      <c r="G145" s="56">
        <v>21.769193000000001</v>
      </c>
      <c r="H145" s="57">
        <v>56.9</v>
      </c>
      <c r="I145" s="57">
        <v>-0.76425565322533373</v>
      </c>
      <c r="J145" s="56">
        <v>-25344686</v>
      </c>
      <c r="K145" s="57">
        <v>-203.50699109075566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13.608468255852705</v>
      </c>
      <c r="F146" s="52">
        <v>0.90159325390906897</v>
      </c>
      <c r="G146" s="51">
        <v>18.897796</v>
      </c>
      <c r="H146" s="52">
        <v>155.6</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82.432529201538003</v>
      </c>
      <c r="F147" s="42">
        <v>125.81277350662089</v>
      </c>
      <c r="G147" s="41">
        <v>62.294471000000001</v>
      </c>
      <c r="H147" s="42">
        <v>7.79</v>
      </c>
      <c r="I147" s="42">
        <v>9.1783460762329128E-4</v>
      </c>
      <c r="J147" s="41">
        <v>-2782893</v>
      </c>
      <c r="K147" s="42">
        <v>-235.4384448126464</v>
      </c>
      <c r="L147" s="42">
        <v>427.35042735042737</v>
      </c>
      <c r="M147" s="42">
        <v>66.55</v>
      </c>
      <c r="N147" s="43">
        <v>23.058113989368483</v>
      </c>
      <c r="O147" s="44">
        <v>504.96865820603978</v>
      </c>
      <c r="P147" s="43">
        <v>16.832288606867994</v>
      </c>
    </row>
    <row r="148" spans="1:16">
      <c r="A148" s="50" t="s">
        <v>119</v>
      </c>
      <c r="B148" s="50" t="s">
        <v>355</v>
      </c>
      <c r="C148" s="51">
        <v>5256723777</v>
      </c>
      <c r="D148" s="51">
        <v>93750000</v>
      </c>
      <c r="E148" s="52">
        <v>7.5463666750089393</v>
      </c>
      <c r="F148" s="52">
        <v>0.27102551470290243</v>
      </c>
      <c r="G148" s="51">
        <v>18.316268000000001</v>
      </c>
      <c r="H148" s="52">
        <v>289.5</v>
      </c>
      <c r="I148" s="52">
        <v>13.889915439232025</v>
      </c>
      <c r="J148" s="51">
        <v>771275247</v>
      </c>
      <c r="K148" s="52">
        <v>36.100925199275842</v>
      </c>
      <c r="L148" s="52">
        <v>426.66666666666669</v>
      </c>
      <c r="M148" s="52">
        <v>19.53</v>
      </c>
      <c r="N148" s="53">
        <v>8.3273159889042656</v>
      </c>
      <c r="O148" s="54">
        <v>2077.2955773547828</v>
      </c>
      <c r="P148" s="53">
        <v>69.243185911826089</v>
      </c>
    </row>
    <row r="149" spans="1:16">
      <c r="A149" s="111" t="s">
        <v>707</v>
      </c>
      <c r="B149" s="111" t="s">
        <v>697</v>
      </c>
      <c r="C149" s="112">
        <v>1069503962</v>
      </c>
      <c r="D149" s="112">
        <v>93750000</v>
      </c>
      <c r="E149" s="113">
        <v>50.713306426754698</v>
      </c>
      <c r="F149" s="113">
        <v>54.094193521871681</v>
      </c>
      <c r="G149" s="112">
        <v>69.867154999999997</v>
      </c>
      <c r="H149" s="113">
        <v>11.29</v>
      </c>
      <c r="I149" s="113">
        <v>0.11802866260521759</v>
      </c>
      <c r="J149" s="112">
        <v>-42754773</v>
      </c>
      <c r="K149" s="113">
        <v>-21.927376389064211</v>
      </c>
      <c r="L149" s="113">
        <v>426.66666666666669</v>
      </c>
      <c r="M149" s="113">
        <v>74.52</v>
      </c>
      <c r="N149" s="114">
        <v>14.341569462501884</v>
      </c>
      <c r="O149" s="115">
        <v>2099.1231986396156</v>
      </c>
      <c r="P149" s="114">
        <v>69.970773287987186</v>
      </c>
    </row>
    <row r="150" spans="1:16">
      <c r="A150" s="50" t="s">
        <v>281</v>
      </c>
      <c r="B150" s="50" t="s">
        <v>355</v>
      </c>
      <c r="C150" s="51">
        <v>4102311000</v>
      </c>
      <c r="D150" s="51">
        <v>95000000</v>
      </c>
      <c r="E150" s="52">
        <v>4.8622282755883752</v>
      </c>
      <c r="F150" s="52">
        <v>0.38195037514441282</v>
      </c>
      <c r="G150" s="51">
        <v>61.261921000000001</v>
      </c>
      <c r="H150" s="52">
        <v>134.30000000000001</v>
      </c>
      <c r="I150" s="52">
        <v>-0.49131824042814287</v>
      </c>
      <c r="J150" s="51">
        <v>130778000</v>
      </c>
      <c r="K150" s="52">
        <v>97.34053128201991</v>
      </c>
      <c r="L150" s="52">
        <v>421.05263157894734</v>
      </c>
      <c r="M150" s="52">
        <v>64.48</v>
      </c>
      <c r="N150" s="53">
        <v>49.065910816726173</v>
      </c>
      <c r="O150" s="54">
        <v>379.10511492074602</v>
      </c>
      <c r="P150" s="53">
        <v>12.636837164024866</v>
      </c>
    </row>
    <row r="151" spans="1:16">
      <c r="A151" s="55" t="s">
        <v>66</v>
      </c>
      <c r="B151" s="55" t="s">
        <v>356</v>
      </c>
      <c r="C151" s="56">
        <v>1306156803</v>
      </c>
      <c r="D151" s="56">
        <v>99687500</v>
      </c>
      <c r="E151" s="57">
        <v>75.211662482089551</v>
      </c>
      <c r="F151" s="57">
        <v>34.294288963050235</v>
      </c>
      <c r="G151" s="56">
        <v>24.468298000000001</v>
      </c>
      <c r="H151" s="57">
        <v>21.74</v>
      </c>
      <c r="I151" s="57">
        <v>-0.59624989357688207</v>
      </c>
      <c r="J151" s="56">
        <v>-162987339</v>
      </c>
      <c r="K151" s="57">
        <v>-13.455799778411009</v>
      </c>
      <c r="L151" s="57">
        <v>401.2539184952978</v>
      </c>
      <c r="M151" s="57">
        <v>24.54</v>
      </c>
      <c r="N151" s="58">
        <v>75.860049402761945</v>
      </c>
      <c r="O151" s="59">
        <v>112.7507646889546</v>
      </c>
      <c r="P151" s="58">
        <v>3.7583588229651537</v>
      </c>
    </row>
    <row r="152" spans="1:16">
      <c r="A152" s="50" t="s">
        <v>282</v>
      </c>
      <c r="B152" s="50" t="s">
        <v>355</v>
      </c>
      <c r="C152" s="51">
        <v>1869476072</v>
      </c>
      <c r="D152" s="51">
        <v>100000000</v>
      </c>
      <c r="E152" s="52">
        <v>41.11648949057389</v>
      </c>
      <c r="F152" s="52">
        <v>20.558244745286945</v>
      </c>
      <c r="G152" s="51">
        <v>50.595194999999997</v>
      </c>
      <c r="H152" s="52">
        <v>19.23</v>
      </c>
      <c r="I152" s="52">
        <v>-0.76262602192426954</v>
      </c>
      <c r="J152" s="51">
        <v>-304722758</v>
      </c>
      <c r="K152" s="52">
        <v>-6.5633430634675474</v>
      </c>
      <c r="L152" s="52">
        <v>400</v>
      </c>
      <c r="M152" s="52">
        <v>50.59</v>
      </c>
      <c r="N152" s="53">
        <v>84.422832912542091</v>
      </c>
      <c r="O152" s="54">
        <v>89.277688630480213</v>
      </c>
      <c r="P152" s="53">
        <v>2.9759229543493406</v>
      </c>
    </row>
    <row r="153" spans="1:16">
      <c r="A153" s="60" t="s">
        <v>289</v>
      </c>
      <c r="B153" s="60" t="s">
        <v>287</v>
      </c>
      <c r="C153" s="61">
        <v>4489506254</v>
      </c>
      <c r="D153" s="61">
        <v>100000000</v>
      </c>
      <c r="E153" s="62">
        <v>493.1489285106656</v>
      </c>
      <c r="F153" s="62">
        <v>2465.744642553328</v>
      </c>
      <c r="G153" s="61">
        <v>35.895862999999999</v>
      </c>
      <c r="H153" s="62">
        <v>2.2599999999999998</v>
      </c>
      <c r="I153" s="62">
        <v>1.8411962177411478E-2</v>
      </c>
      <c r="J153" s="61">
        <v>-156863405</v>
      </c>
      <c r="K153" s="62">
        <v>-1.2749946362569395</v>
      </c>
      <c r="L153" s="62">
        <v>400</v>
      </c>
      <c r="M153" s="62">
        <v>35.89</v>
      </c>
      <c r="N153" s="63">
        <v>14.665780125180868</v>
      </c>
      <c r="O153" s="64">
        <v>1936.8016470986604</v>
      </c>
      <c r="P153" s="63">
        <v>64.560054903288673</v>
      </c>
    </row>
    <row r="154" spans="1:16">
      <c r="A154" s="35" t="s">
        <v>85</v>
      </c>
      <c r="B154" s="35" t="s">
        <v>200</v>
      </c>
      <c r="C154" s="36">
        <v>1271636030</v>
      </c>
      <c r="D154" s="36">
        <v>100000000</v>
      </c>
      <c r="E154" s="37">
        <v>62.971171954906978</v>
      </c>
      <c r="F154" s="37">
        <v>62.971171954906978</v>
      </c>
      <c r="G154" s="36">
        <v>62.830463000000002</v>
      </c>
      <c r="H154" s="37">
        <v>10.11</v>
      </c>
      <c r="I154" s="37">
        <v>-0.65033515471429126</v>
      </c>
      <c r="J154" s="36">
        <v>15898817</v>
      </c>
      <c r="K154" s="37">
        <v>62.897761512696199</v>
      </c>
      <c r="L154" s="37">
        <v>400</v>
      </c>
      <c r="M154" s="37">
        <v>62.83</v>
      </c>
      <c r="N154" s="38">
        <v>43.630524173015907</v>
      </c>
      <c r="O154" s="39">
        <v>276.59547830685028</v>
      </c>
      <c r="P154" s="38">
        <v>9.21984927689501</v>
      </c>
    </row>
    <row r="155" spans="1:16">
      <c r="A155" s="40" t="s">
        <v>10</v>
      </c>
      <c r="B155" s="40" t="s">
        <v>255</v>
      </c>
      <c r="C155" s="41">
        <v>9551963345</v>
      </c>
      <c r="D155" s="41">
        <v>100000000</v>
      </c>
      <c r="E155" s="42">
        <v>8.3323334533189346</v>
      </c>
      <c r="F155" s="42">
        <v>0.77872275264662938</v>
      </c>
      <c r="G155" s="41">
        <v>45.468504000000003</v>
      </c>
      <c r="H155" s="42">
        <v>105.6</v>
      </c>
      <c r="I155" s="42">
        <v>2.8320576363999095</v>
      </c>
      <c r="J155" s="41">
        <v>58835982</v>
      </c>
      <c r="K155" s="42">
        <v>181.8615010114049</v>
      </c>
      <c r="L155" s="42">
        <v>400</v>
      </c>
      <c r="M155" s="42">
        <v>45.46</v>
      </c>
      <c r="N155" s="43">
        <v>17.27077558124892</v>
      </c>
      <c r="O155" s="44">
        <v>1127.0240614334439</v>
      </c>
      <c r="P155" s="43">
        <v>37.567468714448133</v>
      </c>
    </row>
    <row r="156" spans="1:16">
      <c r="A156" s="106" t="s">
        <v>730</v>
      </c>
      <c r="B156" s="106" t="s">
        <v>693</v>
      </c>
      <c r="C156" s="107">
        <v>818057024</v>
      </c>
      <c r="D156" s="107">
        <v>100000000</v>
      </c>
      <c r="E156" s="108">
        <v>37.284766693368773</v>
      </c>
      <c r="F156" s="108">
        <v>10.652790483819649</v>
      </c>
      <c r="G156" s="107">
        <v>30.53511</v>
      </c>
      <c r="H156" s="108">
        <v>35.14</v>
      </c>
      <c r="I156" s="108">
        <v>0.38382212734457255</v>
      </c>
      <c r="J156" s="107">
        <v>56374948</v>
      </c>
      <c r="K156" s="108">
        <v>62.084314472449712</v>
      </c>
      <c r="L156" s="108">
        <v>400</v>
      </c>
      <c r="M156" s="108">
        <v>30.53</v>
      </c>
      <c r="N156" s="109">
        <v>18.965056441490265</v>
      </c>
      <c r="O156" s="110">
        <v>1011.9441642540796</v>
      </c>
      <c r="P156" s="109">
        <v>33.731472141802655</v>
      </c>
    </row>
    <row r="157" spans="1:16">
      <c r="A157" s="70" t="s">
        <v>740</v>
      </c>
      <c r="B157" s="70" t="s">
        <v>699</v>
      </c>
      <c r="C157" s="71">
        <v>1018312000</v>
      </c>
      <c r="D157" s="71">
        <v>100000000</v>
      </c>
      <c r="E157" s="72">
        <v>178.92672592719831</v>
      </c>
      <c r="F157" s="72">
        <v>173.88408756179047</v>
      </c>
      <c r="G157" s="71">
        <v>51.044795000000001</v>
      </c>
      <c r="H157" s="72">
        <v>4.38</v>
      </c>
      <c r="I157" s="72">
        <v>-0.42375832834643651</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96.1</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32.484532192331621</v>
      </c>
      <c r="F160" s="57">
        <v>2.1796560047047193</v>
      </c>
      <c r="G160" s="56">
        <v>8.2922969999999996</v>
      </c>
      <c r="H160" s="57">
        <v>148.5</v>
      </c>
      <c r="I160" s="57">
        <v>-2.3143159411011709</v>
      </c>
      <c r="J160" s="56">
        <v>-796663172</v>
      </c>
      <c r="K160" s="57">
        <v>-18.707420896067227</v>
      </c>
      <c r="L160" s="57">
        <v>399.90570623352721</v>
      </c>
      <c r="M160" s="57">
        <v>8.2899999999999991</v>
      </c>
      <c r="N160" s="58">
        <v>54.512083255061555</v>
      </c>
      <c r="O160" s="59">
        <v>207.12779956697793</v>
      </c>
      <c r="P160" s="58">
        <v>6.9042599855659308</v>
      </c>
    </row>
    <row r="161" spans="1:16">
      <c r="A161" s="45" t="s">
        <v>1</v>
      </c>
      <c r="B161" s="45" t="s">
        <v>375</v>
      </c>
      <c r="C161" s="46">
        <v>17091099555</v>
      </c>
      <c r="D161" s="46">
        <v>100066875</v>
      </c>
      <c r="E161" s="47">
        <v>3.8063389718732625</v>
      </c>
      <c r="F161" s="47">
        <v>8.929096675690297E-2</v>
      </c>
      <c r="G161" s="46">
        <v>24.953838000000001</v>
      </c>
      <c r="H161" s="47">
        <v>421.25</v>
      </c>
      <c r="I161" s="47">
        <v>2.0464590890181285</v>
      </c>
      <c r="J161" s="46">
        <v>-1275590032</v>
      </c>
      <c r="K161" s="47">
        <v>-33.418643671244993</v>
      </c>
      <c r="L161" s="47">
        <v>399.73267877107185</v>
      </c>
      <c r="M161" s="47">
        <v>24.93</v>
      </c>
      <c r="N161" s="48">
        <v>60.686844187760158</v>
      </c>
      <c r="O161" s="49">
        <v>946.57654018844539</v>
      </c>
      <c r="P161" s="48">
        <v>31.552551339614848</v>
      </c>
    </row>
    <row r="162" spans="1:16">
      <c r="A162" s="50" t="s">
        <v>154</v>
      </c>
      <c r="B162" s="50" t="s">
        <v>355</v>
      </c>
      <c r="C162" s="51">
        <v>1139133952</v>
      </c>
      <c r="D162" s="51">
        <v>100500000</v>
      </c>
      <c r="E162" s="52">
        <v>31.561579562751117</v>
      </c>
      <c r="F162" s="52">
        <v>10.130502186728011</v>
      </c>
      <c r="G162" s="51">
        <v>40.319831000000001</v>
      </c>
      <c r="H162" s="52">
        <v>31.44</v>
      </c>
      <c r="I162" s="52">
        <v>0.8155701521867762</v>
      </c>
      <c r="J162" s="51">
        <v>60728696</v>
      </c>
      <c r="K162" s="52">
        <v>51.301941342524465</v>
      </c>
      <c r="L162" s="52">
        <v>398.00995024875624</v>
      </c>
      <c r="M162" s="52">
        <v>40.11</v>
      </c>
      <c r="N162" s="53">
        <v>17.080824958736908</v>
      </c>
      <c r="O162" s="54">
        <v>1712.3670325777889</v>
      </c>
      <c r="P162" s="53">
        <v>57.078901085926297</v>
      </c>
    </row>
    <row r="163" spans="1:16">
      <c r="A163" s="55" t="s">
        <v>337</v>
      </c>
      <c r="B163" s="55" t="s">
        <v>356</v>
      </c>
      <c r="C163" s="56">
        <v>12392289821</v>
      </c>
      <c r="D163" s="56">
        <v>102000000</v>
      </c>
      <c r="E163" s="57">
        <v>5.8752644346360823</v>
      </c>
      <c r="F163" s="57">
        <v>0.19658918673077971</v>
      </c>
      <c r="G163" s="56">
        <v>22.563583000000001</v>
      </c>
      <c r="H163" s="57">
        <v>301.75</v>
      </c>
      <c r="I163" s="57">
        <v>-8.3140685892687998</v>
      </c>
      <c r="J163" s="56">
        <v>887823164</v>
      </c>
      <c r="K163" s="57">
        <v>33.662108865634416</v>
      </c>
      <c r="L163" s="57">
        <v>392.15686274509807</v>
      </c>
      <c r="M163" s="57">
        <v>22.12</v>
      </c>
      <c r="N163" s="58">
        <v>23.739501236649485</v>
      </c>
      <c r="O163" s="59">
        <v>574.99649928281758</v>
      </c>
      <c r="P163" s="58">
        <v>19.166549976093918</v>
      </c>
    </row>
    <row r="164" spans="1:16">
      <c r="A164" s="35" t="s">
        <v>539</v>
      </c>
      <c r="B164" s="35" t="s">
        <v>200</v>
      </c>
      <c r="C164" s="36">
        <v>3339027503</v>
      </c>
      <c r="D164" s="36">
        <v>103200000</v>
      </c>
      <c r="E164" s="37">
        <v>124.6675502903163</v>
      </c>
      <c r="F164" s="37">
        <v>109.81989983290724</v>
      </c>
      <c r="G164" s="36">
        <v>113.051084</v>
      </c>
      <c r="H164" s="37">
        <v>11.64</v>
      </c>
      <c r="I164" s="37">
        <v>-0.23365010730242375</v>
      </c>
      <c r="J164" s="36">
        <v>31743454</v>
      </c>
      <c r="K164" s="37">
        <v>35.761703814588039</v>
      </c>
      <c r="L164" s="37">
        <v>387.59689922480618</v>
      </c>
      <c r="M164" s="37">
        <v>26.71</v>
      </c>
      <c r="N164" s="38">
        <v>55.935807862681933</v>
      </c>
      <c r="O164" s="39">
        <v>943.64262222832565</v>
      </c>
      <c r="P164" s="38">
        <v>31.45475407427752</v>
      </c>
    </row>
    <row r="165" spans="1:16">
      <c r="A165" s="30" t="s">
        <v>141</v>
      </c>
      <c r="B165" s="30" t="s">
        <v>349</v>
      </c>
      <c r="C165" s="31">
        <v>30199553337</v>
      </c>
      <c r="D165" s="31">
        <v>105000000</v>
      </c>
      <c r="E165" s="32">
        <v>6.9123685343108807</v>
      </c>
      <c r="F165" s="32">
        <v>0.2144367468376262</v>
      </c>
      <c r="G165" s="31">
        <v>19.260493</v>
      </c>
      <c r="H165" s="32">
        <v>300.5</v>
      </c>
      <c r="I165" s="32">
        <v>-3.7687704146607075</v>
      </c>
      <c r="J165" s="31">
        <v>-367159109</v>
      </c>
      <c r="K165" s="32">
        <v>-87.795724550578967</v>
      </c>
      <c r="L165" s="32">
        <v>380.95238095238096</v>
      </c>
      <c r="M165" s="32">
        <v>18.34</v>
      </c>
      <c r="N165" s="33">
        <v>2.3430278880361248</v>
      </c>
      <c r="O165" s="34">
        <v>431.73800818529583</v>
      </c>
      <c r="P165" s="33">
        <v>14.39126693950986</v>
      </c>
    </row>
    <row r="166" spans="1:16">
      <c r="A166" s="45" t="s">
        <v>400</v>
      </c>
      <c r="B166" s="45" t="s">
        <v>375</v>
      </c>
      <c r="C166" s="46">
        <v>1053946708</v>
      </c>
      <c r="D166" s="46">
        <v>105000000</v>
      </c>
      <c r="E166" s="47">
        <v>43.555733262947271</v>
      </c>
      <c r="F166" s="47">
        <v>31.908962097397268</v>
      </c>
      <c r="G166" s="46">
        <v>69.578063</v>
      </c>
      <c r="H166" s="47">
        <v>13.2</v>
      </c>
      <c r="I166" s="47">
        <v>0.55952858547234463</v>
      </c>
      <c r="J166" s="46">
        <v>-45288475</v>
      </c>
      <c r="K166" s="47">
        <v>-30.140118429688791</v>
      </c>
      <c r="L166" s="47">
        <v>380.95238095238096</v>
      </c>
      <c r="M166" s="47">
        <v>66.260000000000005</v>
      </c>
      <c r="N166" s="48">
        <v>51.77941704870581</v>
      </c>
      <c r="O166" s="49">
        <v>1734.2559881154368</v>
      </c>
      <c r="P166" s="48">
        <v>57.808532937181226</v>
      </c>
    </row>
    <row r="167" spans="1:16">
      <c r="A167" s="30" t="s">
        <v>168</v>
      </c>
      <c r="B167" s="30" t="s">
        <v>349</v>
      </c>
      <c r="C167" s="31">
        <v>44654191</v>
      </c>
      <c r="D167" s="31">
        <v>108559000</v>
      </c>
      <c r="E167" s="32">
        <v>104.47220591194178</v>
      </c>
      <c r="F167" s="32">
        <v>192.47083320948386</v>
      </c>
      <c r="G167" s="31">
        <v>72.105159999999998</v>
      </c>
      <c r="H167" s="32">
        <v>5.31</v>
      </c>
      <c r="I167" s="32">
        <v>-2.9634262871664596E-2</v>
      </c>
      <c r="J167" s="31">
        <v>-63594848</v>
      </c>
      <c r="K167" s="32">
        <v>-8.535203983819569</v>
      </c>
      <c r="L167" s="32">
        <v>368.4632319752393</v>
      </c>
      <c r="M167" s="32">
        <v>66.42</v>
      </c>
      <c r="N167" s="33">
        <v>30.627989662274974</v>
      </c>
      <c r="O167" s="34">
        <v>580.61947575694569</v>
      </c>
      <c r="P167" s="33">
        <v>19.353982525231523</v>
      </c>
    </row>
    <row r="168" spans="1:16">
      <c r="A168" s="50" t="s">
        <v>733</v>
      </c>
      <c r="B168" s="50" t="s">
        <v>355</v>
      </c>
      <c r="C168" s="51">
        <v>2222618346</v>
      </c>
      <c r="D168" s="51">
        <v>110500000</v>
      </c>
      <c r="E168" s="52">
        <v>0.57080518692956583</v>
      </c>
      <c r="F168" s="52">
        <v>3.1671721644804195E-3</v>
      </c>
      <c r="G168" s="51">
        <v>47.739924000000002</v>
      </c>
      <c r="H168" s="52">
        <v>1468</v>
      </c>
      <c r="I168" s="52">
        <v>-220.4919426264189</v>
      </c>
      <c r="J168" s="51">
        <v>27078608</v>
      </c>
      <c r="K168" s="52">
        <v>6655.641235324947</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42.377837982785621</v>
      </c>
      <c r="F169" s="72">
        <v>25.315315401903</v>
      </c>
      <c r="G169" s="71">
        <v>58.125256</v>
      </c>
      <c r="H169" s="72">
        <v>16.239999999999998</v>
      </c>
      <c r="I169" s="72">
        <v>0.14445713144666783</v>
      </c>
      <c r="J169" s="71">
        <v>84066155</v>
      </c>
      <c r="K169" s="72">
        <v>19.912888843316313</v>
      </c>
      <c r="L169" s="72">
        <v>358.42293906810033</v>
      </c>
      <c r="M169" s="72">
        <v>52.08</v>
      </c>
      <c r="N169" s="73">
        <v>12.560142828813397</v>
      </c>
      <c r="O169" s="74">
        <v>1807.1095278656562</v>
      </c>
      <c r="P169" s="73">
        <v>60.236984262188543</v>
      </c>
    </row>
    <row r="170" spans="1:16">
      <c r="A170" s="55" t="s">
        <v>540</v>
      </c>
      <c r="B170" s="55" t="s">
        <v>233</v>
      </c>
      <c r="C170" s="56">
        <v>2863294706</v>
      </c>
      <c r="D170" s="56">
        <v>112000000</v>
      </c>
      <c r="E170" s="57">
        <v>2.0936848602297862</v>
      </c>
      <c r="F170" s="57">
        <v>4.3778957432038017E-2</v>
      </c>
      <c r="G170" s="56">
        <v>44.440303</v>
      </c>
      <c r="H170" s="57">
        <v>430</v>
      </c>
      <c r="I170" s="57">
        <v>7.578290629323476</v>
      </c>
      <c r="J170" s="56">
        <v>-54281567</v>
      </c>
      <c r="K170" s="57">
        <v>-881.03572986387815</v>
      </c>
      <c r="L170" s="57">
        <v>357.14285714285717</v>
      </c>
      <c r="M170" s="57">
        <v>39.67</v>
      </c>
      <c r="N170" s="58">
        <v>58.752858873116907</v>
      </c>
      <c r="O170" s="59">
        <v>2708.5929934871756</v>
      </c>
      <c r="P170" s="58">
        <v>90.286433116239181</v>
      </c>
    </row>
    <row r="171" spans="1:16">
      <c r="A171" s="50" t="s">
        <v>555</v>
      </c>
      <c r="B171" s="50" t="s">
        <v>355</v>
      </c>
      <c r="C171" s="51">
        <v>1784851552</v>
      </c>
      <c r="D171" s="51">
        <v>112000000</v>
      </c>
      <c r="E171" s="52">
        <v>14.48225587666772</v>
      </c>
      <c r="F171" s="52">
        <v>0.7346923638731595</v>
      </c>
      <c r="G171" s="51">
        <v>16.937535</v>
      </c>
      <c r="H171" s="52">
        <v>163.1</v>
      </c>
      <c r="I171" s="52">
        <v>-1.1164335921801865</v>
      </c>
      <c r="J171" s="51">
        <v>-293057834</v>
      </c>
      <c r="K171" s="52">
        <v>-67.263173725633962</v>
      </c>
      <c r="L171" s="52">
        <v>357.14285714285717</v>
      </c>
      <c r="M171" s="52">
        <v>15.12</v>
      </c>
      <c r="N171" s="53">
        <v>15.607867892503615</v>
      </c>
      <c r="O171" s="54">
        <v>1025.9354498013186</v>
      </c>
      <c r="P171" s="53">
        <v>34.19784832671062</v>
      </c>
    </row>
    <row r="172" spans="1:16">
      <c r="A172" s="45" t="s">
        <v>413</v>
      </c>
      <c r="B172" s="45" t="s">
        <v>375</v>
      </c>
      <c r="C172" s="46">
        <v>1236382849</v>
      </c>
      <c r="D172" s="46">
        <v>112000000</v>
      </c>
      <c r="E172" s="47">
        <v>63.778630801374412</v>
      </c>
      <c r="F172" s="47">
        <v>37.963470715103817</v>
      </c>
      <c r="G172" s="46">
        <v>42.556854000000001</v>
      </c>
      <c r="H172" s="47">
        <v>14.74</v>
      </c>
      <c r="I172" s="47">
        <v>-0.40643175239769747</v>
      </c>
      <c r="J172" s="46">
        <v>-12325753</v>
      </c>
      <c r="K172" s="47">
        <v>-136.29998913656635</v>
      </c>
      <c r="L172" s="47">
        <v>357.14285714285717</v>
      </c>
      <c r="M172" s="47">
        <v>37.99</v>
      </c>
      <c r="N172" s="48">
        <v>39.709719523627733</v>
      </c>
      <c r="O172" s="49">
        <v>264.71074006971702</v>
      </c>
      <c r="P172" s="48">
        <v>8.8236913356572337</v>
      </c>
    </row>
    <row r="173" spans="1:16">
      <c r="A173" s="30" t="s">
        <v>37</v>
      </c>
      <c r="B173" s="30" t="s">
        <v>605</v>
      </c>
      <c r="C173" s="31">
        <v>674554994</v>
      </c>
      <c r="D173" s="31">
        <v>112400000</v>
      </c>
      <c r="E173" s="32">
        <v>75.469977397722886</v>
      </c>
      <c r="F173" s="32">
        <v>134.28821601018308</v>
      </c>
      <c r="G173" s="31">
        <v>100.007176</v>
      </c>
      <c r="H173" s="32">
        <v>5.3</v>
      </c>
      <c r="I173" s="32">
        <v>-0.10061437174794285</v>
      </c>
      <c r="J173" s="31">
        <v>11423592</v>
      </c>
      <c r="K173" s="32">
        <v>49.196434886680123</v>
      </c>
      <c r="L173" s="32">
        <v>355.87188612099646</v>
      </c>
      <c r="M173" s="32">
        <v>88.97</v>
      </c>
      <c r="N173" s="33">
        <v>27.497852149847908</v>
      </c>
      <c r="O173" s="34">
        <v>174.27312803562123</v>
      </c>
      <c r="P173" s="33">
        <v>5.8091042678540408</v>
      </c>
    </row>
    <row r="174" spans="1:16">
      <c r="A174" s="45" t="s">
        <v>195</v>
      </c>
      <c r="B174" s="45" t="s">
        <v>375</v>
      </c>
      <c r="C174" s="46">
        <v>15443065482</v>
      </c>
      <c r="D174" s="46">
        <v>115000000</v>
      </c>
      <c r="E174" s="47">
        <v>17.129699575902901</v>
      </c>
      <c r="F174" s="47">
        <v>2.0404645117216083</v>
      </c>
      <c r="G174" s="46">
        <v>32.987870999999998</v>
      </c>
      <c r="H174" s="47">
        <v>70.8</v>
      </c>
      <c r="I174" s="47">
        <v>-2.3533512743662186</v>
      </c>
      <c r="J174" s="46">
        <v>-862680192</v>
      </c>
      <c r="K174" s="47">
        <v>-9.731300287001373</v>
      </c>
      <c r="L174" s="47">
        <v>347.82608695652175</v>
      </c>
      <c r="M174" s="47">
        <v>28.68</v>
      </c>
      <c r="N174" s="48">
        <v>45.362761841133633</v>
      </c>
      <c r="O174" s="49">
        <v>204.21700824789767</v>
      </c>
      <c r="P174" s="48">
        <v>6.8072336082632559</v>
      </c>
    </row>
    <row r="175" spans="1:16">
      <c r="A175" s="55" t="s">
        <v>537</v>
      </c>
      <c r="B175" s="55" t="s">
        <v>356</v>
      </c>
      <c r="C175" s="56">
        <v>7584806686</v>
      </c>
      <c r="D175" s="56">
        <v>115200000</v>
      </c>
      <c r="E175" s="57">
        <v>13.550791227447583</v>
      </c>
      <c r="F175" s="57">
        <v>1.2785695225173217</v>
      </c>
      <c r="G175" s="56">
        <v>32.517617000000001</v>
      </c>
      <c r="H175" s="57">
        <v>90.8</v>
      </c>
      <c r="I175" s="57">
        <v>-1.3758702133048075</v>
      </c>
      <c r="J175" s="56">
        <v>266471917</v>
      </c>
      <c r="K175" s="57">
        <v>39.773046703454305</v>
      </c>
      <c r="L175" s="57">
        <v>347.22222222222223</v>
      </c>
      <c r="M175" s="57">
        <v>28.22</v>
      </c>
      <c r="N175" s="58">
        <v>59.497423677855373</v>
      </c>
      <c r="O175" s="59">
        <v>740.22288128189587</v>
      </c>
      <c r="P175" s="58">
        <v>24.674096042729861</v>
      </c>
    </row>
    <row r="176" spans="1:16">
      <c r="A176" s="50" t="s">
        <v>89</v>
      </c>
      <c r="B176" s="50" t="s">
        <v>355</v>
      </c>
      <c r="C176" s="51">
        <v>1056734129</v>
      </c>
      <c r="D176" s="51">
        <v>117000000</v>
      </c>
      <c r="E176" s="52">
        <v>20.095090208005363</v>
      </c>
      <c r="F176" s="52">
        <v>4.5198133621244629</v>
      </c>
      <c r="G176" s="51">
        <v>53.028322000000003</v>
      </c>
      <c r="H176" s="52">
        <v>37.54</v>
      </c>
      <c r="I176" s="52">
        <v>1.9221253759148313</v>
      </c>
      <c r="J176" s="51">
        <v>51520744</v>
      </c>
      <c r="K176" s="52">
        <v>86.295337660496514</v>
      </c>
      <c r="L176" s="52">
        <v>341.88034188034186</v>
      </c>
      <c r="M176" s="52">
        <v>45.32</v>
      </c>
      <c r="N176" s="53">
        <v>56.930557551510638</v>
      </c>
      <c r="O176" s="54">
        <v>2580.4282944882507</v>
      </c>
      <c r="P176" s="53">
        <v>86.014276482941696</v>
      </c>
    </row>
    <row r="177" spans="1:16">
      <c r="A177" s="75" t="s">
        <v>630</v>
      </c>
      <c r="B177" s="75" t="s">
        <v>350</v>
      </c>
      <c r="C177" s="76">
        <v>3913562968</v>
      </c>
      <c r="D177" s="76">
        <v>117000000</v>
      </c>
      <c r="E177" s="77">
        <v>41.096820719126555</v>
      </c>
      <c r="F177" s="77">
        <v>8.3632113795536327</v>
      </c>
      <c r="G177" s="76">
        <v>23.988026999999999</v>
      </c>
      <c r="H177" s="77">
        <v>40.58</v>
      </c>
      <c r="I177" s="77">
        <v>-2.4385789228703203</v>
      </c>
      <c r="J177" s="76">
        <v>-98818698</v>
      </c>
      <c r="K177" s="77">
        <v>-49.72743113858877</v>
      </c>
      <c r="L177" s="77">
        <v>341.88034188034186</v>
      </c>
      <c r="M177" s="77">
        <v>20.5</v>
      </c>
      <c r="N177" s="78">
        <v>12.447001116925401</v>
      </c>
      <c r="O177" s="79">
        <v>0</v>
      </c>
      <c r="P177" s="78">
        <v>0</v>
      </c>
    </row>
    <row r="178" spans="1:16">
      <c r="A178" s="75" t="s">
        <v>710</v>
      </c>
      <c r="B178" s="75" t="s">
        <v>679</v>
      </c>
      <c r="C178" s="76">
        <v>599344233</v>
      </c>
      <c r="D178" s="76">
        <v>118000000</v>
      </c>
      <c r="E178" s="77">
        <v>123.33401643933904</v>
      </c>
      <c r="F178" s="77">
        <v>95.01850264972191</v>
      </c>
      <c r="G178" s="76">
        <v>28.655494999999998</v>
      </c>
      <c r="H178" s="77">
        <v>11.32</v>
      </c>
      <c r="I178" s="77">
        <v>-0.30280953951155176</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28.103453773600211</v>
      </c>
      <c r="F179" s="97">
        <v>7.1957736486794976</v>
      </c>
      <c r="G179" s="96">
        <v>44.628962999999999</v>
      </c>
      <c r="H179" s="97">
        <v>31.9</v>
      </c>
      <c r="I179" s="97">
        <v>0.33109935501122578</v>
      </c>
      <c r="J179" s="96">
        <v>144339003</v>
      </c>
      <c r="K179" s="97">
        <v>27.058174982682957</v>
      </c>
      <c r="L179" s="97">
        <v>337.98056611744823</v>
      </c>
      <c r="M179" s="97">
        <v>37.700000000000003</v>
      </c>
      <c r="N179" s="98">
        <v>54.433781331154066</v>
      </c>
      <c r="O179" s="99">
        <v>1359.0499421310826</v>
      </c>
      <c r="P179" s="98">
        <v>45.301664737702751</v>
      </c>
    </row>
    <row r="180" spans="1:16">
      <c r="A180" s="40" t="s">
        <v>87</v>
      </c>
      <c r="B180" s="40" t="s">
        <v>255</v>
      </c>
      <c r="C180" s="41">
        <v>3143931773</v>
      </c>
      <c r="D180" s="41">
        <v>119000000</v>
      </c>
      <c r="E180" s="42">
        <v>66.665566684816369</v>
      </c>
      <c r="F180" s="42">
        <v>22.408593843635753</v>
      </c>
      <c r="G180" s="41">
        <v>24.496238000000002</v>
      </c>
      <c r="H180" s="42">
        <v>24.5</v>
      </c>
      <c r="I180" s="42">
        <v>-0.3756154465332564</v>
      </c>
      <c r="J180" s="41">
        <v>-53375203</v>
      </c>
      <c r="K180" s="42">
        <v>-55.737492932813765</v>
      </c>
      <c r="L180" s="42">
        <v>336.1344537815126</v>
      </c>
      <c r="M180" s="42">
        <v>20.58</v>
      </c>
      <c r="N180" s="43">
        <v>16.978167674945848</v>
      </c>
      <c r="O180" s="44">
        <v>211.48952066536347</v>
      </c>
      <c r="P180" s="43">
        <v>7.0496506888454489</v>
      </c>
    </row>
    <row r="181" spans="1:16">
      <c r="A181" s="35" t="s">
        <v>145</v>
      </c>
      <c r="B181" s="35" t="s">
        <v>200</v>
      </c>
      <c r="C181" s="36">
        <v>9789764290</v>
      </c>
      <c r="D181" s="36">
        <v>119470352</v>
      </c>
      <c r="E181" s="37">
        <v>3.0925260911402517</v>
      </c>
      <c r="F181" s="37">
        <v>0.21044960632455242</v>
      </c>
      <c r="G181" s="36">
        <v>116.852366</v>
      </c>
      <c r="H181" s="37">
        <v>110.7</v>
      </c>
      <c r="I181" s="37">
        <v>-2.0750725422912808</v>
      </c>
      <c r="J181" s="36">
        <v>2569715</v>
      </c>
      <c r="K181" s="37">
        <v>5718.4758994674503</v>
      </c>
      <c r="L181" s="37">
        <v>334.81110024686291</v>
      </c>
      <c r="M181" s="37">
        <v>97.8</v>
      </c>
      <c r="N181" s="38">
        <v>33.840898574145413</v>
      </c>
      <c r="O181" s="39">
        <v>1026.7945261981663</v>
      </c>
      <c r="P181" s="38">
        <v>34.226484206605541</v>
      </c>
    </row>
    <row r="182" spans="1:16">
      <c r="A182" s="40" t="s">
        <v>40</v>
      </c>
      <c r="B182" s="40" t="s">
        <v>255</v>
      </c>
      <c r="C182" s="41">
        <v>1508599655</v>
      </c>
      <c r="D182" s="41">
        <v>119728125</v>
      </c>
      <c r="E182" s="42">
        <v>172.57530389887791</v>
      </c>
      <c r="F182" s="42">
        <v>360.34829723358212</v>
      </c>
      <c r="G182" s="41">
        <v>53.051453000000002</v>
      </c>
      <c r="H182" s="42">
        <v>4.37</v>
      </c>
      <c r="I182" s="42">
        <v>-2.7713466361507955E-2</v>
      </c>
      <c r="J182" s="41">
        <v>-17925929</v>
      </c>
      <c r="K182" s="42">
        <v>-26.716188600323029</v>
      </c>
      <c r="L182" s="42">
        <v>334.0902565708767</v>
      </c>
      <c r="M182" s="42">
        <v>44.3</v>
      </c>
      <c r="N182" s="43">
        <v>16.801412268278604</v>
      </c>
      <c r="O182" s="44">
        <v>163.53312086966972</v>
      </c>
      <c r="P182" s="43">
        <v>5.4511040289889907</v>
      </c>
    </row>
    <row r="183" spans="1:16">
      <c r="A183" s="45" t="s">
        <v>193</v>
      </c>
      <c r="B183" s="45" t="s">
        <v>375</v>
      </c>
      <c r="C183" s="46">
        <v>7824461000</v>
      </c>
      <c r="D183" s="46">
        <v>120000000</v>
      </c>
      <c r="E183" s="47">
        <v>3.9592960609161452</v>
      </c>
      <c r="F183" s="47">
        <v>0.10278546367902765</v>
      </c>
      <c r="G183" s="46">
        <v>32.616509000000001</v>
      </c>
      <c r="H183" s="47">
        <v>309.75</v>
      </c>
      <c r="I183" s="47">
        <v>-0.15531669800458303</v>
      </c>
      <c r="J183" s="46">
        <v>-1601211000</v>
      </c>
      <c r="K183" s="47">
        <v>-24.056792015543234</v>
      </c>
      <c r="L183" s="47">
        <v>333.33333333333331</v>
      </c>
      <c r="M183" s="47">
        <v>27.18</v>
      </c>
      <c r="N183" s="48">
        <v>88.863777408451952</v>
      </c>
      <c r="O183" s="49">
        <v>358.92938708823669</v>
      </c>
      <c r="P183" s="48">
        <v>11.964312902941224</v>
      </c>
    </row>
    <row r="184" spans="1:16">
      <c r="A184" s="45" t="s">
        <v>449</v>
      </c>
      <c r="B184" s="45" t="s">
        <v>426</v>
      </c>
      <c r="C184" s="46">
        <v>1225783772</v>
      </c>
      <c r="D184" s="46">
        <v>120000000</v>
      </c>
      <c r="E184" s="47">
        <v>22.351080672515408</v>
      </c>
      <c r="F184" s="47">
        <v>4.3316047814952343</v>
      </c>
      <c r="G184" s="46">
        <v>42.238092000000002</v>
      </c>
      <c r="H184" s="47">
        <v>42.38</v>
      </c>
      <c r="I184" s="47">
        <v>1.8362737621710323</v>
      </c>
      <c r="J184" s="46">
        <v>33866409</v>
      </c>
      <c r="K184" s="47">
        <v>152.36336394567255</v>
      </c>
      <c r="L184" s="47">
        <v>333.33333333333331</v>
      </c>
      <c r="M184" s="47">
        <v>35.19</v>
      </c>
      <c r="N184" s="48">
        <v>66.675866194064966</v>
      </c>
      <c r="O184" s="49">
        <v>2300.8908060478448</v>
      </c>
      <c r="P184" s="48">
        <v>76.696360201594828</v>
      </c>
    </row>
    <row r="185" spans="1:16">
      <c r="A185" s="40" t="s">
        <v>421</v>
      </c>
      <c r="B185" s="40" t="s">
        <v>255</v>
      </c>
      <c r="C185" s="41">
        <v>181919399</v>
      </c>
      <c r="D185" s="41">
        <v>120000000</v>
      </c>
      <c r="E185" s="42">
        <v>123.27397937774253</v>
      </c>
      <c r="F185" s="42">
        <v>116.869529289545</v>
      </c>
      <c r="G185" s="41">
        <v>42.875571000000001</v>
      </c>
      <c r="H185" s="42">
        <v>7.57</v>
      </c>
      <c r="I185" s="42">
        <v>-0.17722109796188246</v>
      </c>
      <c r="J185" s="41">
        <v>-37672820</v>
      </c>
      <c r="K185" s="42">
        <v>-27.998965806116981</v>
      </c>
      <c r="L185" s="42">
        <v>333.33333333333331</v>
      </c>
      <c r="M185" s="42">
        <v>35.72</v>
      </c>
      <c r="N185" s="43">
        <v>14.244928020982345</v>
      </c>
      <c r="O185" s="44">
        <v>571.09716364003646</v>
      </c>
      <c r="P185" s="43">
        <v>19.036572121334547</v>
      </c>
    </row>
    <row r="186" spans="1:16">
      <c r="A186" s="45" t="s">
        <v>52</v>
      </c>
      <c r="B186" s="45" t="s">
        <v>375</v>
      </c>
      <c r="C186" s="46">
        <v>699845726</v>
      </c>
      <c r="D186" s="46">
        <v>122522806</v>
      </c>
      <c r="E186" s="47">
        <v>16.958855152785272</v>
      </c>
      <c r="F186" s="47">
        <v>1.0985227396291335</v>
      </c>
      <c r="G186" s="46">
        <v>18.936226999999999</v>
      </c>
      <c r="H186" s="47">
        <v>124.6</v>
      </c>
      <c r="I186" s="47">
        <v>-0.74944483085624825</v>
      </c>
      <c r="J186" s="46">
        <v>62971520</v>
      </c>
      <c r="K186" s="47">
        <v>245.1564382755887</v>
      </c>
      <c r="L186" s="47">
        <v>326.46983288972342</v>
      </c>
      <c r="M186" s="47">
        <v>15.45</v>
      </c>
      <c r="N186" s="48">
        <v>46.872969068110457</v>
      </c>
      <c r="O186" s="49">
        <v>378.27729771297595</v>
      </c>
      <c r="P186" s="48">
        <v>12.609243257099198</v>
      </c>
    </row>
    <row r="187" spans="1:16">
      <c r="A187" s="30" t="s">
        <v>553</v>
      </c>
      <c r="B187" s="30" t="s">
        <v>357</v>
      </c>
      <c r="C187" s="31">
        <v>9944531679</v>
      </c>
      <c r="D187" s="31">
        <v>125000000</v>
      </c>
      <c r="E187" s="32">
        <v>8.3374043315420945</v>
      </c>
      <c r="F187" s="32">
        <v>0.31913509403031942</v>
      </c>
      <c r="G187" s="31">
        <v>25.599695000000001</v>
      </c>
      <c r="H187" s="32">
        <v>187.5</v>
      </c>
      <c r="I187" s="32">
        <v>-8.7283936622247893</v>
      </c>
      <c r="J187" s="31">
        <v>199317137</v>
      </c>
      <c r="K187" s="32">
        <v>131.07252288096029</v>
      </c>
      <c r="L187" s="32">
        <v>320</v>
      </c>
      <c r="M187" s="32">
        <v>20.47</v>
      </c>
      <c r="N187" s="33">
        <v>14.881840592712162</v>
      </c>
      <c r="O187" s="34">
        <v>199.46416699787935</v>
      </c>
      <c r="P187" s="33">
        <v>6.6488055665959784</v>
      </c>
    </row>
    <row r="188" spans="1:16">
      <c r="A188" s="80" t="s">
        <v>147</v>
      </c>
      <c r="B188" s="80" t="s">
        <v>352</v>
      </c>
      <c r="C188" s="81">
        <v>-2968515000</v>
      </c>
      <c r="D188" s="81">
        <v>127774000</v>
      </c>
      <c r="E188" s="82">
        <v>9.6262902201373066</v>
      </c>
      <c r="F188" s="82">
        <v>0.22624147666075078</v>
      </c>
      <c r="G188" s="81">
        <v>13.658674</v>
      </c>
      <c r="H188" s="82">
        <v>304.5</v>
      </c>
      <c r="I188" s="82">
        <v>26.839433049062336</v>
      </c>
      <c r="J188" s="81">
        <v>-1749407000</v>
      </c>
      <c r="K188" s="82">
        <v>-24.321808475672043</v>
      </c>
      <c r="L188" s="82">
        <v>313.0527337329973</v>
      </c>
      <c r="M188" s="82">
        <v>10.68</v>
      </c>
      <c r="N188" s="83">
        <v>107.83428805511595</v>
      </c>
      <c r="O188" s="84">
        <v>2974.041182936171</v>
      </c>
      <c r="P188" s="83">
        <v>99.134706097872368</v>
      </c>
    </row>
    <row r="189" spans="1:16">
      <c r="A189" s="25" t="s">
        <v>70</v>
      </c>
      <c r="B189" s="25" t="s">
        <v>376</v>
      </c>
      <c r="C189" s="26">
        <v>2433900313</v>
      </c>
      <c r="D189" s="26">
        <v>128172525</v>
      </c>
      <c r="E189" s="27">
        <v>46.38259646501335</v>
      </c>
      <c r="F189" s="27">
        <v>12.062542645811014</v>
      </c>
      <c r="G189" s="26">
        <v>29.906797999999998</v>
      </c>
      <c r="H189" s="27">
        <v>28.84</v>
      </c>
      <c r="I189" s="27">
        <v>0.36583155225496355</v>
      </c>
      <c r="J189" s="26">
        <v>-9819135</v>
      </c>
      <c r="K189" s="27">
        <v>-391.6002529754403</v>
      </c>
      <c r="L189" s="27">
        <v>312.07936334249479</v>
      </c>
      <c r="M189" s="27">
        <v>23.33</v>
      </c>
      <c r="N189" s="28">
        <v>24.135031883223597</v>
      </c>
      <c r="O189" s="29">
        <v>2242.596311366096</v>
      </c>
      <c r="P189" s="28">
        <v>74.753210378869866</v>
      </c>
    </row>
    <row r="190" spans="1:16">
      <c r="A190" s="55" t="s">
        <v>175</v>
      </c>
      <c r="B190" s="55" t="s">
        <v>233</v>
      </c>
      <c r="C190" s="56">
        <v>2503213131</v>
      </c>
      <c r="D190" s="56">
        <v>129600000</v>
      </c>
      <c r="E190" s="57">
        <v>37.521940579534473</v>
      </c>
      <c r="F190" s="57">
        <v>11.135428709500971</v>
      </c>
      <c r="G190" s="56">
        <v>40.565173999999999</v>
      </c>
      <c r="H190" s="57">
        <v>26.28</v>
      </c>
      <c r="I190" s="57">
        <v>-0.8888339675864394</v>
      </c>
      <c r="J190" s="56">
        <v>21111327</v>
      </c>
      <c r="K190" s="57">
        <v>159.61099934646458</v>
      </c>
      <c r="L190" s="57">
        <v>308.64197530864197</v>
      </c>
      <c r="M190" s="57">
        <v>31.3</v>
      </c>
      <c r="N190" s="58">
        <v>20.592447511611123</v>
      </c>
      <c r="O190" s="59">
        <v>262.43686671409563</v>
      </c>
      <c r="P190" s="58">
        <v>8.7478955571365216</v>
      </c>
    </row>
    <row r="191" spans="1:16">
      <c r="A191" s="30" t="s">
        <v>487</v>
      </c>
      <c r="B191" s="30" t="s">
        <v>605</v>
      </c>
      <c r="C191" s="31">
        <v>3548163984</v>
      </c>
      <c r="D191" s="31">
        <v>132000000</v>
      </c>
      <c r="E191" s="32">
        <v>11.547992852023382</v>
      </c>
      <c r="F191" s="32">
        <v>1.2497827761930067</v>
      </c>
      <c r="G191" s="31">
        <v>51.506743</v>
      </c>
      <c r="H191" s="32">
        <v>67.25</v>
      </c>
      <c r="I191" s="32">
        <v>2.7058713651158683</v>
      </c>
      <c r="J191" s="31">
        <v>-103901230</v>
      </c>
      <c r="K191" s="32">
        <v>-88.930612274753628</v>
      </c>
      <c r="L191" s="32">
        <v>303.030303030303</v>
      </c>
      <c r="M191" s="32">
        <v>39.020000000000003</v>
      </c>
      <c r="N191" s="33">
        <v>16.988510926249347</v>
      </c>
      <c r="O191" s="34">
        <v>1291.227883022548</v>
      </c>
      <c r="P191" s="33">
        <v>43.04092943408493</v>
      </c>
    </row>
    <row r="192" spans="1:16">
      <c r="A192" s="55" t="s">
        <v>552</v>
      </c>
      <c r="B192" s="55" t="s">
        <v>233</v>
      </c>
      <c r="C192" s="56">
        <v>2574862803</v>
      </c>
      <c r="D192" s="56">
        <v>132500000</v>
      </c>
      <c r="E192" s="57">
        <v>42.597177380040485</v>
      </c>
      <c r="F192" s="57">
        <v>14.613096871368949</v>
      </c>
      <c r="G192" s="56">
        <v>42.424709</v>
      </c>
      <c r="H192" s="57">
        <v>22.14</v>
      </c>
      <c r="I192" s="57">
        <v>0.6245838468753071</v>
      </c>
      <c r="J192" s="56">
        <v>-36817958</v>
      </c>
      <c r="K192" s="57">
        <v>-79.173320801767446</v>
      </c>
      <c r="L192" s="57">
        <v>301.88679245283021</v>
      </c>
      <c r="M192" s="57">
        <v>32.01</v>
      </c>
      <c r="N192" s="58">
        <v>38.835087006455971</v>
      </c>
      <c r="O192" s="59">
        <v>1884.0062620246254</v>
      </c>
      <c r="P192" s="58">
        <v>62.800208734154175</v>
      </c>
    </row>
    <row r="193" spans="1:16">
      <c r="A193" s="40" t="s">
        <v>166</v>
      </c>
      <c r="B193" s="40" t="s">
        <v>255</v>
      </c>
      <c r="C193" s="41">
        <v>8044975103</v>
      </c>
      <c r="D193" s="41">
        <v>135000000</v>
      </c>
      <c r="E193" s="42">
        <v>18.759942564372245</v>
      </c>
      <c r="F193" s="42">
        <v>5.5585015005547396</v>
      </c>
      <c r="G193" s="41">
        <v>82.584238999999997</v>
      </c>
      <c r="H193" s="42">
        <v>25.82</v>
      </c>
      <c r="I193" s="42">
        <v>0.3333558641217742</v>
      </c>
      <c r="J193" s="41">
        <v>-3113021</v>
      </c>
      <c r="K193" s="42">
        <v>-1084.1558730249492</v>
      </c>
      <c r="L193" s="42">
        <v>296.2962962962963</v>
      </c>
      <c r="M193" s="42">
        <v>61.17</v>
      </c>
      <c r="N193" s="43">
        <v>47.132455057654646</v>
      </c>
      <c r="O193" s="44">
        <v>1318.5358057838655</v>
      </c>
      <c r="P193" s="43">
        <v>43.951193526128847</v>
      </c>
    </row>
    <row r="194" spans="1:16">
      <c r="A194" s="50" t="s">
        <v>769</v>
      </c>
      <c r="B194" s="50" t="s">
        <v>355</v>
      </c>
      <c r="C194" s="51">
        <v>3756403776</v>
      </c>
      <c r="D194" s="51">
        <v>137000000</v>
      </c>
      <c r="E194" s="52">
        <v>8.3174176427707298</v>
      </c>
      <c r="F194" s="52">
        <v>0.49763178429883509</v>
      </c>
      <c r="G194" s="51">
        <v>39.979588999999997</v>
      </c>
      <c r="H194" s="52">
        <v>120.3</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34.580468961023598</v>
      </c>
      <c r="F195" s="57">
        <v>5.9332446894960684</v>
      </c>
      <c r="G195" s="56">
        <v>27.728836000000001</v>
      </c>
      <c r="H195" s="57">
        <v>41.72</v>
      </c>
      <c r="I195" s="57">
        <v>-1.9272521576248849</v>
      </c>
      <c r="J195" s="56">
        <v>-104220162</v>
      </c>
      <c r="K195" s="57">
        <v>-55.922538289664146</v>
      </c>
      <c r="L195" s="57">
        <v>288.25089357777011</v>
      </c>
      <c r="M195" s="57">
        <v>19.98</v>
      </c>
      <c r="N195" s="58">
        <v>10.508051024319821</v>
      </c>
      <c r="O195" s="59">
        <v>300.30599474941448</v>
      </c>
      <c r="P195" s="58">
        <v>10.010199824980482</v>
      </c>
    </row>
    <row r="196" spans="1:16">
      <c r="A196" s="45" t="s">
        <v>711</v>
      </c>
      <c r="B196" s="45" t="s">
        <v>695</v>
      </c>
      <c r="C196" s="46">
        <v>4247524000</v>
      </c>
      <c r="D196" s="46">
        <v>139700000</v>
      </c>
      <c r="E196" s="47">
        <v>29.622931007212429</v>
      </c>
      <c r="F196" s="47">
        <v>3.5223712662887521</v>
      </c>
      <c r="G196" s="46">
        <v>26.359023000000001</v>
      </c>
      <c r="H196" s="47">
        <v>51.25</v>
      </c>
      <c r="I196" s="47">
        <v>-0.3207334484357105</v>
      </c>
      <c r="J196" s="46">
        <v>402500000</v>
      </c>
      <c r="K196" s="47">
        <v>20.894260869565219</v>
      </c>
      <c r="L196" s="47">
        <v>286.32784538296352</v>
      </c>
      <c r="M196" s="47">
        <v>18.86</v>
      </c>
      <c r="N196" s="48">
        <v>0</v>
      </c>
      <c r="O196" s="49">
        <v>298.46295665658471</v>
      </c>
      <c r="P196" s="48">
        <v>9.9487652218861573</v>
      </c>
    </row>
    <row r="197" spans="1:16">
      <c r="A197" s="60" t="s">
        <v>384</v>
      </c>
      <c r="B197" s="60" t="s">
        <v>287</v>
      </c>
      <c r="C197" s="61">
        <v>2347697482</v>
      </c>
      <c r="D197" s="61">
        <v>140000000</v>
      </c>
      <c r="E197" s="62">
        <v>27.759491212941253</v>
      </c>
      <c r="F197" s="62">
        <v>16.523506674369795</v>
      </c>
      <c r="G197" s="61">
        <v>116.683181</v>
      </c>
      <c r="H197" s="62">
        <v>12.35</v>
      </c>
      <c r="I197" s="62">
        <v>7.5992066959621241E-2</v>
      </c>
      <c r="J197" s="61">
        <v>9027555</v>
      </c>
      <c r="K197" s="62">
        <v>186.09689999119362</v>
      </c>
      <c r="L197" s="62">
        <v>285.71428571428572</v>
      </c>
      <c r="M197" s="62">
        <v>83.34</v>
      </c>
      <c r="N197" s="63">
        <v>19.381903561177413</v>
      </c>
      <c r="O197" s="64">
        <v>1161.6400793943535</v>
      </c>
      <c r="P197" s="63">
        <v>38.721335979811784</v>
      </c>
    </row>
    <row r="198" spans="1:16">
      <c r="A198" s="35" t="s">
        <v>144</v>
      </c>
      <c r="B198" s="35" t="s">
        <v>200</v>
      </c>
      <c r="C198" s="36">
        <v>39381685000</v>
      </c>
      <c r="D198" s="36">
        <v>141772000</v>
      </c>
      <c r="E198" s="37">
        <v>1.8691525669529221</v>
      </c>
      <c r="F198" s="37">
        <v>1.9190997478668131E-2</v>
      </c>
      <c r="G198" s="36">
        <v>31.219389</v>
      </c>
      <c r="H198" s="37">
        <v>685.5</v>
      </c>
      <c r="I198" s="37">
        <v>32.763390309881743</v>
      </c>
      <c r="J198" s="36">
        <v>273620000</v>
      </c>
      <c r="K198" s="37">
        <v>355.95849718587823</v>
      </c>
      <c r="L198" s="37">
        <v>282.14315943909941</v>
      </c>
      <c r="M198" s="37">
        <v>22.02</v>
      </c>
      <c r="N198" s="38">
        <v>54.759415974334225</v>
      </c>
      <c r="O198" s="39">
        <v>2187.5327510929837</v>
      </c>
      <c r="P198" s="38">
        <v>72.917758369766119</v>
      </c>
    </row>
    <row r="199" spans="1:16">
      <c r="A199" s="55" t="s">
        <v>481</v>
      </c>
      <c r="B199" s="55" t="s">
        <v>233</v>
      </c>
      <c r="C199" s="56">
        <v>4515514494</v>
      </c>
      <c r="D199" s="56">
        <v>146250000</v>
      </c>
      <c r="E199" s="57">
        <v>25.882378823555296</v>
      </c>
      <c r="F199" s="57">
        <v>2.6025519179040018</v>
      </c>
      <c r="G199" s="56">
        <v>22.737297000000002</v>
      </c>
      <c r="H199" s="57">
        <v>68</v>
      </c>
      <c r="I199" s="57">
        <v>3.2942416927466032</v>
      </c>
      <c r="J199" s="56">
        <v>12888411</v>
      </c>
      <c r="K199" s="57">
        <v>771.62343752073082</v>
      </c>
      <c r="L199" s="57">
        <v>273.5042735042735</v>
      </c>
      <c r="M199" s="57">
        <v>15.54</v>
      </c>
      <c r="N199" s="58">
        <v>56.264483134210856</v>
      </c>
      <c r="O199" s="59">
        <v>2250.5776062647587</v>
      </c>
      <c r="P199" s="58">
        <v>75.019253542158623</v>
      </c>
    </row>
    <row r="200" spans="1:16">
      <c r="A200" s="75" t="s">
        <v>126</v>
      </c>
      <c r="B200" s="75" t="s">
        <v>350</v>
      </c>
      <c r="C200" s="76">
        <v>5067606276</v>
      </c>
      <c r="D200" s="76">
        <v>148867243</v>
      </c>
      <c r="E200" s="77">
        <v>47.213213471458317</v>
      </c>
      <c r="F200" s="77">
        <v>17.619432261333049</v>
      </c>
      <c r="G200" s="76">
        <v>46.839131000000002</v>
      </c>
      <c r="H200" s="77">
        <v>18.09</v>
      </c>
      <c r="I200" s="77">
        <v>-2.8506154397128114E-2</v>
      </c>
      <c r="J200" s="76">
        <v>-160673171</v>
      </c>
      <c r="K200" s="77">
        <v>-16.677397709415967</v>
      </c>
      <c r="L200" s="77">
        <v>268.69578017240502</v>
      </c>
      <c r="M200" s="77">
        <v>31.46</v>
      </c>
      <c r="N200" s="78">
        <v>15.462685286591615</v>
      </c>
      <c r="O200" s="79">
        <v>559.8538420484083</v>
      </c>
      <c r="P200" s="78">
        <v>18.661794734946945</v>
      </c>
    </row>
    <row r="201" spans="1:16">
      <c r="A201" s="60" t="s">
        <v>0</v>
      </c>
      <c r="B201" s="60" t="s">
        <v>287</v>
      </c>
      <c r="C201" s="61">
        <v>11903282434</v>
      </c>
      <c r="D201" s="61">
        <v>149798932</v>
      </c>
      <c r="E201" s="62">
        <v>15.00356010573298</v>
      </c>
      <c r="F201" s="62">
        <v>3.3385997050439542</v>
      </c>
      <c r="G201" s="61">
        <v>88.406610999999998</v>
      </c>
      <c r="H201" s="62">
        <v>30.16</v>
      </c>
      <c r="I201" s="62">
        <v>-1.1836429296009179</v>
      </c>
      <c r="J201" s="61">
        <v>21625828</v>
      </c>
      <c r="K201" s="62">
        <v>207.8055906113745</v>
      </c>
      <c r="L201" s="62">
        <v>267.02460068273382</v>
      </c>
      <c r="M201" s="62">
        <v>59.01</v>
      </c>
      <c r="N201" s="63">
        <v>53.947790459449898</v>
      </c>
      <c r="O201" s="64">
        <v>254.51906588070921</v>
      </c>
      <c r="P201" s="63">
        <v>8.4839688626903076</v>
      </c>
    </row>
    <row r="202" spans="1:16">
      <c r="A202" s="45" t="s">
        <v>378</v>
      </c>
      <c r="B202" s="45" t="s">
        <v>375</v>
      </c>
      <c r="C202" s="46">
        <v>3039844844</v>
      </c>
      <c r="D202" s="46">
        <v>150000000</v>
      </c>
      <c r="E202" s="47">
        <v>15.203102040940434</v>
      </c>
      <c r="F202" s="47">
        <v>3.1832290705486672</v>
      </c>
      <c r="G202" s="46">
        <v>88.296327000000005</v>
      </c>
      <c r="H202" s="47">
        <v>29.8</v>
      </c>
      <c r="I202" s="47">
        <v>-0.28901792407007321</v>
      </c>
      <c r="J202" s="46">
        <v>1035049529</v>
      </c>
      <c r="K202" s="47">
        <v>4.6142719417632811</v>
      </c>
      <c r="L202" s="47">
        <v>266.66666666666669</v>
      </c>
      <c r="M202" s="47">
        <v>58.86</v>
      </c>
      <c r="N202" s="48">
        <v>30.207879709360263</v>
      </c>
      <c r="O202" s="49">
        <v>769.04438765580653</v>
      </c>
      <c r="P202" s="48">
        <v>25.634812921860217</v>
      </c>
    </row>
    <row r="203" spans="1:16">
      <c r="A203" s="35" t="s">
        <v>322</v>
      </c>
      <c r="B203" s="35" t="s">
        <v>200</v>
      </c>
      <c r="C203" s="36">
        <v>1380911336</v>
      </c>
      <c r="D203" s="36">
        <v>150000000</v>
      </c>
      <c r="E203" s="37">
        <v>12.254127067455048</v>
      </c>
      <c r="F203" s="37">
        <v>1.8566859193113709</v>
      </c>
      <c r="G203" s="36">
        <v>74.740385000000003</v>
      </c>
      <c r="H203" s="37">
        <v>43.68</v>
      </c>
      <c r="I203" s="37">
        <v>-0.38699533186424162</v>
      </c>
      <c r="J203" s="36">
        <v>-32821003</v>
      </c>
      <c r="K203" s="37">
        <v>-201.09074667827792</v>
      </c>
      <c r="L203" s="37">
        <v>266.66666666666669</v>
      </c>
      <c r="M203" s="37">
        <v>49.82</v>
      </c>
      <c r="N203" s="38">
        <v>43.313206955788672</v>
      </c>
      <c r="O203" s="39">
        <v>850.55832659806094</v>
      </c>
      <c r="P203" s="38">
        <v>28.351944219935366</v>
      </c>
    </row>
    <row r="204" spans="1:16">
      <c r="A204" s="45" t="s">
        <v>86</v>
      </c>
      <c r="B204" s="45" t="s">
        <v>375</v>
      </c>
      <c r="C204" s="46">
        <v>1050946163</v>
      </c>
      <c r="D204" s="46">
        <v>150000000</v>
      </c>
      <c r="E204" s="47">
        <v>25.610106362613244</v>
      </c>
      <c r="F204" s="47">
        <v>12.195288744101545</v>
      </c>
      <c r="G204" s="46">
        <v>116.820232</v>
      </c>
      <c r="H204" s="47">
        <v>13.37</v>
      </c>
      <c r="I204" s="47">
        <v>-1.3000948313004645</v>
      </c>
      <c r="J204" s="46">
        <v>-28139576</v>
      </c>
      <c r="K204" s="47">
        <v>-74.627990130341701</v>
      </c>
      <c r="L204" s="47">
        <v>266.66666666666669</v>
      </c>
      <c r="M204" s="47">
        <v>77.88</v>
      </c>
      <c r="N204" s="48">
        <v>57.399320855989679</v>
      </c>
      <c r="O204" s="49">
        <v>399.54521804401702</v>
      </c>
      <c r="P204" s="48">
        <v>13.318173934800567</v>
      </c>
    </row>
    <row r="205" spans="1:16">
      <c r="A205" s="30" t="s">
        <v>12</v>
      </c>
      <c r="B205" s="30" t="s">
        <v>349</v>
      </c>
      <c r="C205" s="31">
        <v>4936975181</v>
      </c>
      <c r="D205" s="31">
        <v>150000000</v>
      </c>
      <c r="E205" s="32">
        <v>29.74269151430601</v>
      </c>
      <c r="F205" s="32">
        <v>19.828461009537339</v>
      </c>
      <c r="G205" s="31">
        <v>132.63754700000001</v>
      </c>
      <c r="H205" s="32">
        <v>10.14</v>
      </c>
      <c r="I205" s="32">
        <v>-0.20862507175561618</v>
      </c>
      <c r="J205" s="31">
        <v>-90708270</v>
      </c>
      <c r="K205" s="32">
        <v>-16.536529690181503</v>
      </c>
      <c r="L205" s="32">
        <v>266.66666666666669</v>
      </c>
      <c r="M205" s="32">
        <v>88.42</v>
      </c>
      <c r="N205" s="33">
        <v>10.503274484386774</v>
      </c>
      <c r="O205" s="34">
        <v>109.91765820156306</v>
      </c>
      <c r="P205" s="33">
        <v>3.6639219400521017</v>
      </c>
    </row>
    <row r="206" spans="1:16">
      <c r="A206" s="55" t="s">
        <v>122</v>
      </c>
      <c r="B206" s="55" t="s">
        <v>356</v>
      </c>
      <c r="C206" s="56">
        <v>2913670000</v>
      </c>
      <c r="D206" s="56">
        <v>150000000</v>
      </c>
      <c r="E206" s="57">
        <v>68.219164298182562</v>
      </c>
      <c r="F206" s="57">
        <v>34.984186819580799</v>
      </c>
      <c r="G206" s="56">
        <v>45.644831000000003</v>
      </c>
      <c r="H206" s="57">
        <v>12.85</v>
      </c>
      <c r="I206" s="57">
        <v>1.1412399293364572E-2</v>
      </c>
      <c r="J206" s="56">
        <v>-64393000</v>
      </c>
      <c r="K206" s="57">
        <v>-30.282794713711116</v>
      </c>
      <c r="L206" s="57">
        <v>266.66666666666669</v>
      </c>
      <c r="M206" s="57">
        <v>30.42</v>
      </c>
      <c r="N206" s="58">
        <v>32.591821078338377</v>
      </c>
      <c r="O206" s="59">
        <v>1339.056722855498</v>
      </c>
      <c r="P206" s="58">
        <v>44.635224095183268</v>
      </c>
    </row>
    <row r="207" spans="1:16">
      <c r="A207" s="70" t="s">
        <v>300</v>
      </c>
      <c r="B207" s="70" t="s">
        <v>221</v>
      </c>
      <c r="C207" s="71">
        <v>503612621</v>
      </c>
      <c r="D207" s="71">
        <v>150000000</v>
      </c>
      <c r="E207" s="72">
        <v>119.78827422530678</v>
      </c>
      <c r="F207" s="72">
        <v>399.29424741768923</v>
      </c>
      <c r="G207" s="71">
        <v>114.763935</v>
      </c>
      <c r="H207" s="72">
        <v>2.91</v>
      </c>
      <c r="I207" s="72">
        <v>-0.26229450125209031</v>
      </c>
      <c r="J207" s="71">
        <v>-2270847</v>
      </c>
      <c r="K207" s="72">
        <v>-132.10929666331549</v>
      </c>
      <c r="L207" s="72">
        <v>266.66666666666669</v>
      </c>
      <c r="M207" s="72">
        <v>76.5</v>
      </c>
      <c r="N207" s="73">
        <v>51.27527549155068</v>
      </c>
      <c r="O207" s="74">
        <v>507.25653654733395</v>
      </c>
      <c r="P207" s="73">
        <v>16.908551218244465</v>
      </c>
    </row>
    <row r="208" spans="1:16">
      <c r="A208" s="30" t="s">
        <v>65</v>
      </c>
      <c r="B208" s="30" t="s">
        <v>357</v>
      </c>
      <c r="C208" s="31">
        <v>2454857833</v>
      </c>
      <c r="D208" s="31">
        <v>150000000</v>
      </c>
      <c r="E208" s="32">
        <v>103.30231681271033</v>
      </c>
      <c r="F208" s="32">
        <v>38.260117338040864</v>
      </c>
      <c r="G208" s="31">
        <v>20.225930999999999</v>
      </c>
      <c r="H208" s="32">
        <v>19.149999999999999</v>
      </c>
      <c r="I208" s="32">
        <v>-0.11938688792091766</v>
      </c>
      <c r="J208" s="31">
        <v>-74622811</v>
      </c>
      <c r="K208" s="32">
        <v>-36.181965860278304</v>
      </c>
      <c r="L208" s="32">
        <v>266.66666666666669</v>
      </c>
      <c r="M208" s="32">
        <v>13.48</v>
      </c>
      <c r="N208" s="33">
        <v>32.415891618364775</v>
      </c>
      <c r="O208" s="34">
        <v>1169.1222302797282</v>
      </c>
      <c r="P208" s="33">
        <v>38.970741009324271</v>
      </c>
    </row>
    <row r="209" spans="1:16">
      <c r="A209" t="s">
        <v>2190</v>
      </c>
      <c r="C209" s="14">
        <v>5041413750</v>
      </c>
      <c r="D209" s="14">
        <v>150000000</v>
      </c>
      <c r="E209" s="19">
        <v>0</v>
      </c>
      <c r="F209" s="19">
        <v>0</v>
      </c>
      <c r="G209" s="14">
        <v>0</v>
      </c>
      <c r="H209" s="19">
        <v>128.30000000000001</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7.3952214501626612</v>
      </c>
      <c r="F210" s="27">
        <v>0.23332341121177896</v>
      </c>
      <c r="G210" s="26">
        <v>25.942046000000001</v>
      </c>
      <c r="H210" s="27">
        <v>208.5</v>
      </c>
      <c r="I210" s="27">
        <v>-2.0139842471920133</v>
      </c>
      <c r="J210" s="26">
        <v>-859532000</v>
      </c>
      <c r="K210" s="27">
        <v>-36.874897036992223</v>
      </c>
      <c r="L210" s="27">
        <v>266.2867642163846</v>
      </c>
      <c r="M210" s="27">
        <v>17.27</v>
      </c>
      <c r="N210" s="28">
        <v>19.083491350124977</v>
      </c>
      <c r="O210" s="29">
        <v>276.86728275588001</v>
      </c>
      <c r="P210" s="28">
        <v>9.2289094251960009</v>
      </c>
    </row>
    <row r="211" spans="1:16">
      <c r="A211" s="50" t="s">
        <v>670</v>
      </c>
      <c r="B211" s="50" t="s">
        <v>355</v>
      </c>
      <c r="C211" s="51">
        <v>2142280161</v>
      </c>
      <c r="D211" s="51">
        <v>155000000</v>
      </c>
      <c r="E211" s="52">
        <v>7.5106786829514203</v>
      </c>
      <c r="F211" s="52">
        <v>0.40379992919093655</v>
      </c>
      <c r="G211" s="51">
        <v>44.987780999999998</v>
      </c>
      <c r="H211" s="52">
        <v>118.4</v>
      </c>
      <c r="I211" s="52">
        <v>-6.0124141728237248</v>
      </c>
      <c r="J211" s="51">
        <v>5825744</v>
      </c>
      <c r="K211" s="52">
        <v>3192.7252553493595</v>
      </c>
      <c r="L211" s="52">
        <v>258.06451612903226</v>
      </c>
      <c r="M211" s="52">
        <v>29.02</v>
      </c>
      <c r="N211" s="53">
        <v>37.162606644808648</v>
      </c>
      <c r="O211" s="54">
        <v>446.68884735053979</v>
      </c>
      <c r="P211" s="53">
        <v>14.889628245017994</v>
      </c>
    </row>
    <row r="212" spans="1:16">
      <c r="A212" s="75" t="s">
        <v>517</v>
      </c>
      <c r="B212" s="75" t="s">
        <v>679</v>
      </c>
      <c r="C212" s="76">
        <v>1187480335</v>
      </c>
      <c r="D212" s="76">
        <v>155000000</v>
      </c>
      <c r="E212" s="77">
        <v>50.470019723179007</v>
      </c>
      <c r="F212" s="77">
        <v>23.258073605151615</v>
      </c>
      <c r="G212" s="76">
        <v>52.462822000000003</v>
      </c>
      <c r="H212" s="77">
        <v>15.11</v>
      </c>
      <c r="I212" s="77">
        <v>0.14602944514423477</v>
      </c>
      <c r="J212" s="76">
        <v>-76765590</v>
      </c>
      <c r="K212" s="77">
        <v>-28.267873665792187</v>
      </c>
      <c r="L212" s="77">
        <v>258.06451612903226</v>
      </c>
      <c r="M212" s="77">
        <v>33.840000000000003</v>
      </c>
      <c r="N212" s="78">
        <v>63.147914193727914</v>
      </c>
      <c r="O212" s="79">
        <v>2394.7461905014338</v>
      </c>
      <c r="P212" s="78">
        <v>79.824873016714463</v>
      </c>
    </row>
    <row r="213" spans="1:16">
      <c r="A213" s="80" t="s">
        <v>479</v>
      </c>
      <c r="B213" s="80" t="s">
        <v>352</v>
      </c>
      <c r="C213" s="81">
        <v>5083033115</v>
      </c>
      <c r="D213" s="81">
        <v>160000000</v>
      </c>
      <c r="E213" s="82">
        <v>12.354620096667489</v>
      </c>
      <c r="F213" s="82">
        <v>0.94166311712404638</v>
      </c>
      <c r="G213" s="81">
        <v>40.501919000000001</v>
      </c>
      <c r="H213" s="82">
        <v>79.95</v>
      </c>
      <c r="I213" s="82">
        <v>1.6692367427992849E-3</v>
      </c>
      <c r="J213" s="81">
        <v>70568097</v>
      </c>
      <c r="K213" s="82">
        <v>185.91970816500833</v>
      </c>
      <c r="L213" s="82">
        <v>250</v>
      </c>
      <c r="M213" s="82">
        <v>25.31</v>
      </c>
      <c r="N213" s="83">
        <v>69.290963055675064</v>
      </c>
      <c r="O213" s="84">
        <v>1505.9035596712906</v>
      </c>
      <c r="P213" s="83">
        <v>50.196785322376357</v>
      </c>
    </row>
    <row r="214" spans="1:16">
      <c r="A214" s="40" t="s">
        <v>761</v>
      </c>
      <c r="B214" s="40" t="s">
        <v>255</v>
      </c>
      <c r="C214" s="41">
        <v>3597943991</v>
      </c>
      <c r="D214" s="41">
        <v>160000000</v>
      </c>
      <c r="E214" s="42">
        <v>31.839597710503678</v>
      </c>
      <c r="F214" s="42">
        <v>6.2186714278327493</v>
      </c>
      <c r="G214" s="41">
        <v>39.992564999999999</v>
      </c>
      <c r="H214" s="42">
        <v>31.42</v>
      </c>
      <c r="I214" s="42">
        <v>-0.58283244256789857</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28.827997751416174</v>
      </c>
      <c r="F215" s="82">
        <v>2.7299240294901681</v>
      </c>
      <c r="G215" s="81">
        <v>21.20458</v>
      </c>
      <c r="H215" s="82">
        <v>65.45</v>
      </c>
      <c r="I215" s="82">
        <v>-0.86784027975407696</v>
      </c>
      <c r="J215" s="81">
        <v>-91204945</v>
      </c>
      <c r="K215" s="82">
        <v>-115.78319574667799</v>
      </c>
      <c r="L215" s="82">
        <v>250</v>
      </c>
      <c r="M215" s="82">
        <v>13.25</v>
      </c>
      <c r="N215" s="83">
        <v>37.415970663860598</v>
      </c>
      <c r="O215" s="84">
        <v>417.02922709147049</v>
      </c>
      <c r="P215" s="83">
        <v>13.90097423638235</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456.24679377146367</v>
      </c>
      <c r="P216" s="28">
        <v>15.20822645904879</v>
      </c>
    </row>
    <row r="217" spans="1:16">
      <c r="A217" s="90" t="s">
        <v>402</v>
      </c>
      <c r="B217" s="90" t="s">
        <v>718</v>
      </c>
      <c r="C217" s="91">
        <v>298644898</v>
      </c>
      <c r="D217" s="91">
        <v>163000000</v>
      </c>
      <c r="E217" s="92">
        <v>13.890879239662167</v>
      </c>
      <c r="F217" s="92">
        <v>1.670982706563475</v>
      </c>
      <c r="G217" s="91">
        <v>56.026116999999999</v>
      </c>
      <c r="H217" s="92">
        <v>51.4</v>
      </c>
      <c r="I217" s="92">
        <v>-1.1515989369832269</v>
      </c>
      <c r="J217" s="91">
        <v>-85773363</v>
      </c>
      <c r="K217" s="92">
        <v>-96.918200584020468</v>
      </c>
      <c r="L217" s="92">
        <v>245.39877300613497</v>
      </c>
      <c r="M217" s="92">
        <v>34.369999999999997</v>
      </c>
      <c r="N217" s="93">
        <v>43.681114393218152</v>
      </c>
      <c r="O217" s="94">
        <v>74.425369525386031</v>
      </c>
      <c r="P217" s="93">
        <v>2.4808456508462009</v>
      </c>
    </row>
    <row r="218" spans="1:16">
      <c r="A218" s="35" t="s">
        <v>518</v>
      </c>
      <c r="B218" s="35" t="s">
        <v>208</v>
      </c>
      <c r="C218" s="36">
        <v>13276708610</v>
      </c>
      <c r="D218" s="36">
        <v>165200000</v>
      </c>
      <c r="E218" s="37">
        <v>17.291354499899978</v>
      </c>
      <c r="F218" s="37">
        <v>1.5169451608853544</v>
      </c>
      <c r="G218" s="36">
        <v>33.030631999999997</v>
      </c>
      <c r="H218" s="37">
        <v>70.05</v>
      </c>
      <c r="I218" s="37">
        <v>6.1017668736641397</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27.182659507370296</v>
      </c>
      <c r="F219" s="72">
        <v>5.4094844790786656</v>
      </c>
      <c r="G219" s="71">
        <v>49.784793999999998</v>
      </c>
      <c r="H219" s="72">
        <v>29.56</v>
      </c>
      <c r="I219" s="72">
        <v>-7.7957241745283739</v>
      </c>
      <c r="J219" s="71">
        <v>5369486</v>
      </c>
      <c r="K219" s="72">
        <v>935.84376605135014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29.917986899559768</v>
      </c>
      <c r="F220" s="27">
        <v>5.5651017298288261</v>
      </c>
      <c r="G220" s="26">
        <v>42.916003000000003</v>
      </c>
      <c r="H220" s="27">
        <v>31.16</v>
      </c>
      <c r="I220" s="27">
        <v>-1.9669202978863609</v>
      </c>
      <c r="J220" s="26">
        <v>29451851</v>
      </c>
      <c r="K220" s="27">
        <v>182.53521654717051</v>
      </c>
      <c r="L220" s="27">
        <v>238.0952380952381</v>
      </c>
      <c r="M220" s="27">
        <v>25.54</v>
      </c>
      <c r="N220" s="28">
        <v>26.445393349074514</v>
      </c>
      <c r="O220" s="29">
        <v>458.98019428685046</v>
      </c>
      <c r="P220" s="28">
        <v>15.299339809561681</v>
      </c>
    </row>
    <row r="221" spans="1:16">
      <c r="A221" s="45" t="s">
        <v>53</v>
      </c>
      <c r="B221" s="45" t="s">
        <v>375</v>
      </c>
      <c r="C221" s="46">
        <v>1141807084</v>
      </c>
      <c r="D221" s="46">
        <v>170000000</v>
      </c>
      <c r="E221" s="47">
        <v>34.899802231545706</v>
      </c>
      <c r="F221" s="47">
        <v>8.9257806218786975</v>
      </c>
      <c r="G221" s="46">
        <v>55.376739000000001</v>
      </c>
      <c r="H221" s="47">
        <v>20.7</v>
      </c>
      <c r="I221" s="47">
        <v>-0.98219168798913958</v>
      </c>
      <c r="J221" s="46">
        <v>24742161</v>
      </c>
      <c r="K221" s="47">
        <v>158.02985034330672</v>
      </c>
      <c r="L221" s="47">
        <v>235.29411764705881</v>
      </c>
      <c r="M221" s="47">
        <v>32.57</v>
      </c>
      <c r="N221" s="48">
        <v>67.602118559514665</v>
      </c>
      <c r="O221" s="49">
        <v>77.208776102529413</v>
      </c>
      <c r="P221" s="48">
        <v>2.5736258700843138</v>
      </c>
    </row>
    <row r="222" spans="1:16">
      <c r="A222" s="50" t="s">
        <v>770</v>
      </c>
      <c r="B222" s="50" t="s">
        <v>355</v>
      </c>
      <c r="C222" s="51">
        <v>1774061912</v>
      </c>
      <c r="D222" s="51">
        <v>170000000</v>
      </c>
      <c r="E222" s="52">
        <v>14.127985918918995</v>
      </c>
      <c r="F222" s="52">
        <v>1.2591787806523169</v>
      </c>
      <c r="G222" s="51">
        <v>37.993921</v>
      </c>
      <c r="H222" s="52">
        <v>74.55</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5.3096105597110039</v>
      </c>
      <c r="F223" s="37">
        <v>0.21841261043648721</v>
      </c>
      <c r="G223" s="36">
        <v>53.288747999999998</v>
      </c>
      <c r="H223" s="37">
        <v>141.4</v>
      </c>
      <c r="I223" s="37">
        <v>0.30571142664638273</v>
      </c>
      <c r="J223" s="36">
        <v>418881945</v>
      </c>
      <c r="K223" s="37">
        <v>58.035444807725</v>
      </c>
      <c r="L223" s="37">
        <v>235.29411764705881</v>
      </c>
      <c r="M223" s="37">
        <v>31.34</v>
      </c>
      <c r="N223" s="38">
        <v>27.048725024412825</v>
      </c>
      <c r="O223" s="39">
        <v>1279.3570641925028</v>
      </c>
      <c r="P223" s="38">
        <v>42.645235473083424</v>
      </c>
    </row>
    <row r="224" spans="1:16">
      <c r="A224" s="50" t="s">
        <v>153</v>
      </c>
      <c r="B224" s="50" t="s">
        <v>355</v>
      </c>
      <c r="C224" s="51">
        <v>824789585</v>
      </c>
      <c r="D224" s="51">
        <v>171222156</v>
      </c>
      <c r="E224" s="52">
        <v>15.140396765601782</v>
      </c>
      <c r="F224" s="52">
        <v>3.8445849276863195</v>
      </c>
      <c r="G224" s="51">
        <v>111.579138</v>
      </c>
      <c r="H224" s="52">
        <v>23.68</v>
      </c>
      <c r="I224" s="52">
        <v>-0.15289050442467556</v>
      </c>
      <c r="J224" s="51">
        <v>3224393</v>
      </c>
      <c r="K224" s="52">
        <v>1221.3491308286552</v>
      </c>
      <c r="L224" s="52">
        <v>233.61462636879773</v>
      </c>
      <c r="M224" s="52">
        <v>65.16</v>
      </c>
      <c r="N224" s="53">
        <v>37.268274537600654</v>
      </c>
      <c r="O224" s="54">
        <v>1160.8916709575133</v>
      </c>
      <c r="P224" s="53">
        <v>38.696389031917107</v>
      </c>
    </row>
    <row r="225" spans="1:16">
      <c r="A225" s="40" t="s">
        <v>409</v>
      </c>
      <c r="B225" s="40" t="s">
        <v>255</v>
      </c>
      <c r="C225" s="41">
        <v>932814398</v>
      </c>
      <c r="D225" s="41">
        <v>174600000</v>
      </c>
      <c r="E225" s="42">
        <v>48.782762866362859</v>
      </c>
      <c r="F225" s="42">
        <v>27.939726727584684</v>
      </c>
      <c r="G225" s="41">
        <v>78.469515999999999</v>
      </c>
      <c r="H225" s="42">
        <v>10.45</v>
      </c>
      <c r="I225" s="42">
        <v>0.30837441809665478</v>
      </c>
      <c r="J225" s="41">
        <v>-20343122</v>
      </c>
      <c r="K225" s="42">
        <v>-85.827534239828083</v>
      </c>
      <c r="L225" s="42">
        <v>229.09507445589921</v>
      </c>
      <c r="M225" s="42">
        <v>44.94</v>
      </c>
      <c r="N225" s="43">
        <v>43.58537627527808</v>
      </c>
      <c r="O225" s="44">
        <v>2322.699462247595</v>
      </c>
      <c r="P225" s="43">
        <v>77.42331540825316</v>
      </c>
    </row>
    <row r="226" spans="1:16">
      <c r="A226" s="30" t="s">
        <v>672</v>
      </c>
      <c r="B226" s="30" t="s">
        <v>349</v>
      </c>
      <c r="C226" s="31">
        <v>620166725</v>
      </c>
      <c r="D226" s="31">
        <v>174710256</v>
      </c>
      <c r="E226" s="32">
        <v>7.5454746869680971</v>
      </c>
      <c r="F226" s="32">
        <v>1.0533781598650489</v>
      </c>
      <c r="G226" s="31">
        <v>132.143317</v>
      </c>
      <c r="H226" s="32">
        <v>40.119999999999997</v>
      </c>
      <c r="I226" s="32">
        <v>1.5549063045763702</v>
      </c>
      <c r="J226" s="31">
        <v>1111214</v>
      </c>
      <c r="K226" s="32">
        <v>6446.2115272125802</v>
      </c>
      <c r="L226" s="32">
        <v>228.95049733084932</v>
      </c>
      <c r="M226" s="32">
        <v>75.63</v>
      </c>
      <c r="N226" s="33">
        <v>19.043078759373124</v>
      </c>
      <c r="O226" s="34">
        <v>1426.6581318477913</v>
      </c>
      <c r="P226" s="33">
        <v>47.555271061593047</v>
      </c>
    </row>
    <row r="227" spans="1:16">
      <c r="A227" t="s">
        <v>2159</v>
      </c>
      <c r="C227" s="14">
        <v>2447229960</v>
      </c>
      <c r="D227" s="14">
        <v>174750000</v>
      </c>
      <c r="E227" s="19">
        <v>0</v>
      </c>
      <c r="F227" s="19">
        <v>0</v>
      </c>
      <c r="G227" s="14">
        <v>0</v>
      </c>
      <c r="H227" s="19">
        <v>7.49</v>
      </c>
      <c r="I227" s="19">
        <v>-0.16110816906023651</v>
      </c>
      <c r="J227" s="14">
        <v>-31207398</v>
      </c>
      <c r="K227" s="19">
        <v>-39.197436454010038</v>
      </c>
      <c r="L227" s="19">
        <v>228.89842632331903</v>
      </c>
      <c r="M227" s="19">
        <v>0</v>
      </c>
      <c r="N227" s="20">
        <v>20.947779956750757</v>
      </c>
      <c r="O227" s="21">
        <v>534.99365565613198</v>
      </c>
      <c r="P227" s="24">
        <v>17.8331218552044</v>
      </c>
    </row>
    <row r="228" spans="1:16">
      <c r="A228" s="55" t="s">
        <v>101</v>
      </c>
      <c r="B228" s="55" t="s">
        <v>233</v>
      </c>
      <c r="C228" s="56">
        <v>4675184543</v>
      </c>
      <c r="D228" s="56">
        <v>175000000</v>
      </c>
      <c r="E228" s="57">
        <v>33.394114796527369</v>
      </c>
      <c r="F228" s="57">
        <v>21.202612569223724</v>
      </c>
      <c r="G228" s="56">
        <v>134.44486900000001</v>
      </c>
      <c r="H228" s="57">
        <v>8.91</v>
      </c>
      <c r="I228" s="57">
        <v>-0.32219590045196078</v>
      </c>
      <c r="J228" s="56">
        <v>-19232100</v>
      </c>
      <c r="K228" s="57">
        <v>-81.894332912162483</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61.511914029766452</v>
      </c>
      <c r="F229" s="32">
        <v>35.001658148268156</v>
      </c>
      <c r="G229" s="31">
        <v>61.770183000000003</v>
      </c>
      <c r="H229" s="32">
        <v>10.53</v>
      </c>
      <c r="I229" s="32">
        <v>-0.2260499428118159</v>
      </c>
      <c r="J229" s="31">
        <v>-201250415</v>
      </c>
      <c r="K229" s="32">
        <v>-8.7324043530543776</v>
      </c>
      <c r="L229" s="32">
        <v>227.60896779333106</v>
      </c>
      <c r="M229" s="32">
        <v>35.14</v>
      </c>
      <c r="N229" s="33">
        <v>54.136818793897994</v>
      </c>
      <c r="O229" s="34">
        <v>497.12431347001962</v>
      </c>
      <c r="P229" s="33">
        <v>16.570810449000653</v>
      </c>
    </row>
    <row r="230" spans="1:16">
      <c r="A230" s="40" t="s">
        <v>307</v>
      </c>
      <c r="B230" s="40" t="s">
        <v>255</v>
      </c>
      <c r="C230" s="41">
        <v>402238316</v>
      </c>
      <c r="D230" s="41">
        <v>177187500</v>
      </c>
      <c r="E230" s="42">
        <v>6.3959960584974098</v>
      </c>
      <c r="F230" s="42">
        <v>0.66846911578782775</v>
      </c>
      <c r="G230" s="41">
        <v>124.842961</v>
      </c>
      <c r="H230" s="42">
        <v>50.1</v>
      </c>
      <c r="I230" s="42">
        <v>-2.2154637479197348</v>
      </c>
      <c r="J230" s="41">
        <v>-50345394</v>
      </c>
      <c r="K230" s="42">
        <v>-190.04965975636222</v>
      </c>
      <c r="L230" s="42">
        <v>225.7495590828924</v>
      </c>
      <c r="M230" s="42">
        <v>70.45</v>
      </c>
      <c r="N230" s="43">
        <v>37.623042739957093</v>
      </c>
      <c r="O230" s="44">
        <v>387.83311404629848</v>
      </c>
      <c r="P230" s="43">
        <v>12.92777046820995</v>
      </c>
    </row>
    <row r="231" spans="1:16">
      <c r="A231" s="55" t="s">
        <v>544</v>
      </c>
      <c r="B231" s="55" t="s">
        <v>233</v>
      </c>
      <c r="C231" s="56">
        <v>5548282822</v>
      </c>
      <c r="D231" s="56">
        <v>179000000</v>
      </c>
      <c r="E231" s="57">
        <v>18.139976610713237</v>
      </c>
      <c r="F231" s="57">
        <v>2.156184073542522</v>
      </c>
      <c r="G231" s="56">
        <v>47.254246999999999</v>
      </c>
      <c r="H231" s="57">
        <v>46.68</v>
      </c>
      <c r="I231" s="57">
        <v>-0.7211244170309925</v>
      </c>
      <c r="J231" s="56">
        <v>16821625</v>
      </c>
      <c r="K231" s="57">
        <v>500.13004094432017</v>
      </c>
      <c r="L231" s="57">
        <v>223.46368715083798</v>
      </c>
      <c r="M231" s="57">
        <v>26.39</v>
      </c>
      <c r="N231" s="58">
        <v>11.760795198153888</v>
      </c>
      <c r="O231" s="59">
        <v>366.07243142470446</v>
      </c>
      <c r="P231" s="58">
        <v>12.202414380823482</v>
      </c>
    </row>
    <row r="232" spans="1:16">
      <c r="A232" s="80" t="s">
        <v>270</v>
      </c>
      <c r="B232" s="80" t="s">
        <v>352</v>
      </c>
      <c r="C232" s="81">
        <v>88342093000</v>
      </c>
      <c r="D232" s="81">
        <v>181054000</v>
      </c>
      <c r="E232" s="82">
        <v>0.84447568814718132</v>
      </c>
      <c r="F232" s="82">
        <v>8.8673384058473373E-3</v>
      </c>
      <c r="G232" s="81">
        <v>91.899596000000003</v>
      </c>
      <c r="H232" s="82">
        <v>515.5</v>
      </c>
      <c r="I232" s="82">
        <v>-24.973502594597903</v>
      </c>
      <c r="J232" s="81">
        <v>1610250000</v>
      </c>
      <c r="K232" s="82">
        <v>59.142620090048126</v>
      </c>
      <c r="L232" s="82">
        <v>220.92856274923503</v>
      </c>
      <c r="M232" s="82">
        <v>50.75</v>
      </c>
      <c r="N232" s="83">
        <v>61.162598530587559</v>
      </c>
      <c r="O232" s="84">
        <v>811.12447022892115</v>
      </c>
      <c r="P232" s="83">
        <v>27.03748234096404</v>
      </c>
    </row>
    <row r="233" spans="1:16">
      <c r="A233" s="35" t="s">
        <v>760</v>
      </c>
      <c r="B233" s="35" t="s">
        <v>208</v>
      </c>
      <c r="C233" s="36">
        <v>2062053729</v>
      </c>
      <c r="D233" s="36">
        <v>182837401</v>
      </c>
      <c r="E233" s="37">
        <v>45.742032236092072</v>
      </c>
      <c r="F233" s="37">
        <v>13.167302574197887</v>
      </c>
      <c r="G233" s="36">
        <v>46.995370999999999</v>
      </c>
      <c r="H233" s="37">
        <v>18.61</v>
      </c>
      <c r="I233" s="37">
        <v>-2.4201953820209248</v>
      </c>
      <c r="J233" s="36">
        <v>8309193</v>
      </c>
      <c r="K233" s="37">
        <v>418.08038626615127</v>
      </c>
      <c r="L233" s="37">
        <v>218.77361951781407</v>
      </c>
      <c r="M233" s="37">
        <v>25.7</v>
      </c>
      <c r="N233" s="38">
        <v>23.048177221786212</v>
      </c>
      <c r="O233" s="39">
        <v>300</v>
      </c>
      <c r="P233" s="38">
        <v>10</v>
      </c>
    </row>
    <row r="234" spans="1:16">
      <c r="A234" s="30" t="s">
        <v>242</v>
      </c>
      <c r="B234" s="30" t="s">
        <v>349</v>
      </c>
      <c r="C234" s="31">
        <v>26961819075</v>
      </c>
      <c r="D234" s="31">
        <v>187500000</v>
      </c>
      <c r="E234" s="32">
        <v>1.3541336728823519</v>
      </c>
      <c r="F234" s="32">
        <v>9.0501832774092014E-3</v>
      </c>
      <c r="G234" s="31">
        <v>37.479664</v>
      </c>
      <c r="H234" s="32">
        <v>788.5</v>
      </c>
      <c r="I234" s="32">
        <v>23.182889806331218</v>
      </c>
      <c r="J234" s="31">
        <v>1083260368</v>
      </c>
      <c r="K234" s="32">
        <v>138.12468767434868</v>
      </c>
      <c r="L234" s="32">
        <v>213.33333333333334</v>
      </c>
      <c r="M234" s="32">
        <v>19.98</v>
      </c>
      <c r="N234" s="33">
        <v>12.479133752746055</v>
      </c>
      <c r="O234" s="34">
        <v>1928.4225282869434</v>
      </c>
      <c r="P234" s="33">
        <v>64.280750942898109</v>
      </c>
    </row>
    <row r="235" spans="1:16">
      <c r="A235" s="40" t="s">
        <v>43</v>
      </c>
      <c r="B235" s="40" t="s">
        <v>255</v>
      </c>
      <c r="C235" s="41">
        <v>595998092</v>
      </c>
      <c r="D235" s="41">
        <v>187641391</v>
      </c>
      <c r="E235" s="42">
        <v>29.72479457553306</v>
      </c>
      <c r="F235" s="42">
        <v>15.841278098142569</v>
      </c>
      <c r="G235" s="41">
        <v>131.0445</v>
      </c>
      <c r="H235" s="42">
        <v>10.27</v>
      </c>
      <c r="I235" s="42">
        <v>-0.17886976534477128</v>
      </c>
      <c r="J235" s="41">
        <v>39009394</v>
      </c>
      <c r="K235" s="42">
        <v>48.101590862959831</v>
      </c>
      <c r="L235" s="42">
        <v>213.17258301501292</v>
      </c>
      <c r="M235" s="42">
        <v>69.83</v>
      </c>
      <c r="N235" s="43">
        <v>68.044045650097644</v>
      </c>
      <c r="O235" s="44">
        <v>964.1805304143586</v>
      </c>
      <c r="P235" s="43">
        <v>32.139351013811954</v>
      </c>
    </row>
    <row r="236" spans="1:16">
      <c r="A236" s="35" t="s">
        <v>768</v>
      </c>
      <c r="B236" s="35" t="s">
        <v>208</v>
      </c>
      <c r="C236" s="36">
        <v>4337630740</v>
      </c>
      <c r="D236" s="36">
        <v>188205000</v>
      </c>
      <c r="E236" s="37">
        <v>22.982111951215774</v>
      </c>
      <c r="F236" s="37">
        <v>3.9391007148546455</v>
      </c>
      <c r="G236" s="36">
        <v>54.564166</v>
      </c>
      <c r="H236" s="37">
        <v>31.9</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31.296985066930318</v>
      </c>
      <c r="F237" s="42">
        <v>9.6705887125451184</v>
      </c>
      <c r="G237" s="41">
        <v>74.278114000000002</v>
      </c>
      <c r="H237" s="42">
        <v>17.21</v>
      </c>
      <c r="I237" s="42">
        <v>-1.3051301366239905</v>
      </c>
      <c r="J237" s="41">
        <v>34312463</v>
      </c>
      <c r="K237" s="42">
        <v>94.318676044911143</v>
      </c>
      <c r="L237" s="42">
        <v>210.11609618202979</v>
      </c>
      <c r="M237" s="42">
        <v>39.01</v>
      </c>
      <c r="N237" s="43">
        <v>43.052176938168252</v>
      </c>
      <c r="O237" s="44">
        <v>209.56296489365599</v>
      </c>
      <c r="P237" s="43">
        <v>6.9854321631218665</v>
      </c>
    </row>
    <row r="238" spans="1:16">
      <c r="A238" s="40" t="s">
        <v>167</v>
      </c>
      <c r="B238" s="40" t="s">
        <v>255</v>
      </c>
      <c r="C238" s="41">
        <v>3624383186</v>
      </c>
      <c r="D238" s="41">
        <v>190615223</v>
      </c>
      <c r="E238" s="42">
        <v>52.306878750298083</v>
      </c>
      <c r="F238" s="42">
        <v>54.882163058191928</v>
      </c>
      <c r="G238" s="41">
        <v>136.56980300000001</v>
      </c>
      <c r="H238" s="42">
        <v>5.6</v>
      </c>
      <c r="I238" s="42">
        <v>3.5771883427295315E-2</v>
      </c>
      <c r="J238" s="41">
        <v>-54418198</v>
      </c>
      <c r="K238" s="42">
        <v>-17.513922732244826</v>
      </c>
      <c r="L238" s="42">
        <v>209.84682844559586</v>
      </c>
      <c r="M238" s="42">
        <v>71.64</v>
      </c>
      <c r="N238" s="43">
        <v>33.014138422437327</v>
      </c>
      <c r="O238" s="44">
        <v>780.08097240694815</v>
      </c>
      <c r="P238" s="43">
        <v>26.002699080231604</v>
      </c>
    </row>
    <row r="239" spans="1:16">
      <c r="A239" s="65" t="s">
        <v>441</v>
      </c>
      <c r="B239" s="65" t="s">
        <v>393</v>
      </c>
      <c r="C239" s="66">
        <v>40007605000</v>
      </c>
      <c r="D239" s="66">
        <v>191012000</v>
      </c>
      <c r="E239" s="67">
        <v>1.1969551658919537</v>
      </c>
      <c r="F239" s="67">
        <v>1.5209677848379394E-2</v>
      </c>
      <c r="G239" s="66">
        <v>79.717928999999998</v>
      </c>
      <c r="H239" s="67">
        <v>419.25</v>
      </c>
      <c r="I239" s="67">
        <v>-0.37938044972730722</v>
      </c>
      <c r="J239" s="66">
        <v>1862105000</v>
      </c>
      <c r="K239" s="67">
        <v>42.262355774781767</v>
      </c>
      <c r="L239" s="67">
        <v>209.4109270621741</v>
      </c>
      <c r="M239" s="67">
        <v>41.73</v>
      </c>
      <c r="N239" s="68">
        <v>53.053771455378353</v>
      </c>
      <c r="O239" s="69">
        <v>731.03274562476031</v>
      </c>
      <c r="P239" s="68">
        <v>24.367758187492012</v>
      </c>
    </row>
    <row r="240" spans="1:16">
      <c r="A240" s="25" t="s">
        <v>275</v>
      </c>
      <c r="B240" s="25" t="s">
        <v>353</v>
      </c>
      <c r="C240" s="26">
        <v>27204728000</v>
      </c>
      <c r="D240" s="26">
        <v>191447000</v>
      </c>
      <c r="E240" s="27">
        <v>4.2543323160125901</v>
      </c>
      <c r="F240" s="27">
        <v>9.2591603159372871E-2</v>
      </c>
      <c r="G240" s="26">
        <v>39.326844000000001</v>
      </c>
      <c r="H240" s="27">
        <v>239.1</v>
      </c>
      <c r="I240" s="27">
        <v>1.4239692140989462</v>
      </c>
      <c r="J240" s="26">
        <v>-324227000</v>
      </c>
      <c r="K240" s="27">
        <v>-141.71330580118251</v>
      </c>
      <c r="L240" s="27">
        <v>208.93510997821852</v>
      </c>
      <c r="M240" s="27">
        <v>20.54</v>
      </c>
      <c r="N240" s="28">
        <v>28.748870296216207</v>
      </c>
      <c r="O240" s="29">
        <v>1856.6125741130497</v>
      </c>
      <c r="P240" s="28">
        <v>61.887085803768322</v>
      </c>
    </row>
    <row r="241" spans="1:16">
      <c r="A241" s="55" t="s">
        <v>31</v>
      </c>
      <c r="B241" s="55" t="s">
        <v>233</v>
      </c>
      <c r="C241" s="56">
        <v>1994719643</v>
      </c>
      <c r="D241" s="56">
        <v>192000000</v>
      </c>
      <c r="E241" s="57">
        <v>26.451197329317829</v>
      </c>
      <c r="F241" s="57">
        <v>17.220831594607962</v>
      </c>
      <c r="G241" s="56">
        <v>171.666124</v>
      </c>
      <c r="H241" s="57">
        <v>8.81</v>
      </c>
      <c r="I241" s="57">
        <v>-0.33277958307899524</v>
      </c>
      <c r="J241" s="56">
        <v>73983991</v>
      </c>
      <c r="K241" s="57">
        <v>20.761248200303225</v>
      </c>
      <c r="L241" s="57">
        <v>208.33333333333334</v>
      </c>
      <c r="M241" s="57">
        <v>89.4</v>
      </c>
      <c r="N241" s="58">
        <v>29.720679517052563</v>
      </c>
      <c r="O241" s="59">
        <v>548.65799164023406</v>
      </c>
      <c r="P241" s="58">
        <v>18.288599721341136</v>
      </c>
    </row>
    <row r="242" spans="1:16">
      <c r="A242" s="60" t="s">
        <v>291</v>
      </c>
      <c r="B242" s="60" t="s">
        <v>287</v>
      </c>
      <c r="C242" s="61">
        <v>16001001473</v>
      </c>
      <c r="D242" s="61">
        <v>194529076</v>
      </c>
      <c r="E242" s="62">
        <v>9.0291016396464112</v>
      </c>
      <c r="F242" s="62">
        <v>0.55256163985421825</v>
      </c>
      <c r="G242" s="61">
        <v>55.665987999999999</v>
      </c>
      <c r="H242" s="62">
        <v>79.599999999999994</v>
      </c>
      <c r="I242" s="62">
        <v>2.1323554292091416</v>
      </c>
      <c r="J242" s="61">
        <v>133437319</v>
      </c>
      <c r="K242" s="62">
        <v>122.45781394933452</v>
      </c>
      <c r="L242" s="62">
        <v>205.6247879365859</v>
      </c>
      <c r="M242" s="62">
        <v>28.61</v>
      </c>
      <c r="N242" s="63">
        <v>61.030998319960659</v>
      </c>
      <c r="O242" s="64">
        <v>1334.9951546050254</v>
      </c>
      <c r="P242" s="63">
        <v>44.499838486834179</v>
      </c>
    </row>
    <row r="243" spans="1:16">
      <c r="A243" s="101" t="s">
        <v>418</v>
      </c>
      <c r="B243" s="101" t="s">
        <v>696</v>
      </c>
      <c r="C243" s="102">
        <v>2439015994</v>
      </c>
      <c r="D243" s="102">
        <v>196000000</v>
      </c>
      <c r="E243" s="103">
        <v>50.910187607095949</v>
      </c>
      <c r="F243" s="103">
        <v>37.106550734034947</v>
      </c>
      <c r="G243" s="102">
        <v>110.663554</v>
      </c>
      <c r="H243" s="103">
        <v>7.1</v>
      </c>
      <c r="I243" s="103">
        <v>5.3208335018943842E-3</v>
      </c>
      <c r="J243" s="102">
        <v>-61738437</v>
      </c>
      <c r="K243" s="103">
        <v>-22.222784810700666</v>
      </c>
      <c r="L243" s="103">
        <v>204.08163265306123</v>
      </c>
      <c r="M243" s="103">
        <v>56.46</v>
      </c>
      <c r="N243" s="104">
        <v>5.9223515962456015E-2</v>
      </c>
      <c r="O243" s="105">
        <v>1323.2677664913267</v>
      </c>
      <c r="P243" s="104">
        <v>44.108925549710889</v>
      </c>
    </row>
    <row r="244" spans="1:16">
      <c r="A244" s="30" t="s">
        <v>15</v>
      </c>
      <c r="B244" s="30" t="s">
        <v>349</v>
      </c>
      <c r="C244" s="31">
        <v>1874835039</v>
      </c>
      <c r="D244" s="31">
        <v>197281323</v>
      </c>
      <c r="E244" s="32">
        <v>170.56764057918519</v>
      </c>
      <c r="F244" s="32">
        <v>432.2954600704528</v>
      </c>
      <c r="G244" s="31">
        <v>116.67577300000001</v>
      </c>
      <c r="H244" s="32">
        <v>2.0099999999999998</v>
      </c>
      <c r="I244" s="32">
        <v>-5.460788631130687E-2</v>
      </c>
      <c r="J244" s="31">
        <v>3624504</v>
      </c>
      <c r="K244" s="32">
        <v>108.85976288065898</v>
      </c>
      <c r="L244" s="32">
        <v>202.75614230344553</v>
      </c>
      <c r="M244" s="32">
        <v>59.14</v>
      </c>
      <c r="N244" s="33">
        <v>53.819584052075228</v>
      </c>
      <c r="O244" s="34">
        <v>117.64535629897686</v>
      </c>
      <c r="P244" s="33">
        <v>3.9215118766325623</v>
      </c>
    </row>
    <row r="245" spans="1:16">
      <c r="A245" s="50" t="s">
        <v>97</v>
      </c>
      <c r="B245" s="50" t="s">
        <v>355</v>
      </c>
      <c r="C245" s="51">
        <v>1396248544</v>
      </c>
      <c r="D245" s="51">
        <v>197500000</v>
      </c>
      <c r="E245" s="52">
        <v>34.180848614081093</v>
      </c>
      <c r="F245" s="52">
        <v>24.723941131342563</v>
      </c>
      <c r="G245" s="51">
        <v>147.57517300000001</v>
      </c>
      <c r="H245" s="52">
        <v>7.93</v>
      </c>
      <c r="I245" s="52">
        <v>-0.18428789242855714</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46.065372291125783</v>
      </c>
      <c r="F246" s="37">
        <v>28.790857681953614</v>
      </c>
      <c r="G246" s="36">
        <v>105.381429</v>
      </c>
      <c r="H246" s="37">
        <v>8.24</v>
      </c>
      <c r="I246" s="37">
        <v>-4.9838795503710287E-2</v>
      </c>
      <c r="J246" s="36">
        <v>-731122</v>
      </c>
      <c r="K246" s="37">
        <v>-2188.4172545758438</v>
      </c>
      <c r="L246" s="37">
        <v>200</v>
      </c>
      <c r="M246" s="37">
        <v>52.69</v>
      </c>
      <c r="N246" s="38">
        <v>52.175558701832458</v>
      </c>
      <c r="O246" s="39">
        <v>191.45536157411649</v>
      </c>
      <c r="P246" s="38">
        <v>6.3818453858038833</v>
      </c>
    </row>
    <row r="247" spans="1:16">
      <c r="A247" s="70" t="s">
        <v>634</v>
      </c>
      <c r="B247" s="70" t="s">
        <v>221</v>
      </c>
      <c r="C247" s="71">
        <v>2408811125</v>
      </c>
      <c r="D247" s="71">
        <v>200000000</v>
      </c>
      <c r="E247" s="72">
        <v>23.185244539411205</v>
      </c>
      <c r="F247" s="72">
        <v>4.4587008729636928</v>
      </c>
      <c r="G247" s="71">
        <v>69.12876</v>
      </c>
      <c r="H247" s="72">
        <v>24.96</v>
      </c>
      <c r="I247" s="72">
        <v>-0.66143260453693742</v>
      </c>
      <c r="J247" s="71">
        <v>520774798</v>
      </c>
      <c r="K247" s="72">
        <v>9.9851222063169036</v>
      </c>
      <c r="L247" s="72">
        <v>200</v>
      </c>
      <c r="M247" s="72">
        <v>34.56</v>
      </c>
      <c r="N247" s="73">
        <v>67.950097492857083</v>
      </c>
      <c r="O247" s="74">
        <v>483.33056067386906</v>
      </c>
      <c r="P247" s="73">
        <v>16.111018689128969</v>
      </c>
    </row>
    <row r="248" spans="1:16">
      <c r="A248" s="70" t="s">
        <v>475</v>
      </c>
      <c r="B248" s="70" t="s">
        <v>221</v>
      </c>
      <c r="C248" s="71">
        <v>13860116923</v>
      </c>
      <c r="D248" s="71">
        <v>200000000</v>
      </c>
      <c r="E248" s="72">
        <v>38.600261864176488</v>
      </c>
      <c r="F248" s="72">
        <v>10.157963648467497</v>
      </c>
      <c r="G248" s="71">
        <v>49.455556000000001</v>
      </c>
      <c r="H248" s="72">
        <v>20.96</v>
      </c>
      <c r="I248" s="72">
        <v>-9.0597407965859134E-2</v>
      </c>
      <c r="J248" s="71">
        <v>-174076040</v>
      </c>
      <c r="K248" s="72">
        <v>-21.829540699570142</v>
      </c>
      <c r="L248" s="72">
        <v>200</v>
      </c>
      <c r="M248" s="72">
        <v>24.72</v>
      </c>
      <c r="N248" s="73">
        <v>27.525613905649237</v>
      </c>
      <c r="O248" s="74">
        <v>1767.7323824342552</v>
      </c>
      <c r="P248" s="73">
        <v>58.92441274780851</v>
      </c>
    </row>
    <row r="249" spans="1:16">
      <c r="A249" s="45" t="s">
        <v>330</v>
      </c>
      <c r="B249" s="45" t="s">
        <v>375</v>
      </c>
      <c r="C249" s="46">
        <v>1864832744</v>
      </c>
      <c r="D249" s="46">
        <v>200000000</v>
      </c>
      <c r="E249" s="47">
        <v>38.011431938155397</v>
      </c>
      <c r="F249" s="47">
        <v>19.005715969077698</v>
      </c>
      <c r="G249" s="46">
        <v>104.516908</v>
      </c>
      <c r="H249" s="47">
        <v>10.07</v>
      </c>
      <c r="I249" s="47">
        <v>-8.0012200413206003E-2</v>
      </c>
      <c r="J249" s="46">
        <v>17617918</v>
      </c>
      <c r="K249" s="47">
        <v>113.52079173032818</v>
      </c>
      <c r="L249" s="47">
        <v>200</v>
      </c>
      <c r="M249" s="47">
        <v>52.25</v>
      </c>
      <c r="N249" s="48">
        <v>29.661901014729207</v>
      </c>
      <c r="O249" s="49">
        <v>771.4896848570495</v>
      </c>
      <c r="P249" s="48">
        <v>25.716322828568316</v>
      </c>
    </row>
    <row r="250" spans="1:16">
      <c r="A250" s="45" t="s">
        <v>332</v>
      </c>
      <c r="B250" s="45" t="s">
        <v>375</v>
      </c>
      <c r="C250" s="46">
        <v>1258198522</v>
      </c>
      <c r="D250" s="46">
        <v>200000000</v>
      </c>
      <c r="E250" s="47">
        <v>17.624049072402237</v>
      </c>
      <c r="F250" s="47">
        <v>5.1835438448241868</v>
      </c>
      <c r="G250" s="46">
        <v>138.91226599999999</v>
      </c>
      <c r="H250" s="47">
        <v>16.34</v>
      </c>
      <c r="I250" s="47">
        <v>-0.95990089003528578</v>
      </c>
      <c r="J250" s="46">
        <v>-13978192</v>
      </c>
      <c r="K250" s="47">
        <v>-243.23603510382458</v>
      </c>
      <c r="L250" s="47">
        <v>200</v>
      </c>
      <c r="M250" s="47">
        <v>69.45</v>
      </c>
      <c r="N250" s="48">
        <v>31.34043562869903</v>
      </c>
      <c r="O250" s="49">
        <v>288.0622775949243</v>
      </c>
      <c r="P250" s="48">
        <v>9.6020759198308099</v>
      </c>
    </row>
    <row r="251" spans="1:16">
      <c r="A251" s="40" t="s">
        <v>44</v>
      </c>
      <c r="B251" s="40" t="s">
        <v>255</v>
      </c>
      <c r="C251" s="41">
        <v>573457342</v>
      </c>
      <c r="D251" s="41">
        <v>200000000</v>
      </c>
      <c r="E251" s="42">
        <v>62.456241595731989</v>
      </c>
      <c r="F251" s="42">
        <v>78.070301994664987</v>
      </c>
      <c r="G251" s="41">
        <v>150.34311</v>
      </c>
      <c r="H251" s="42">
        <v>4.26</v>
      </c>
      <c r="I251" s="42">
        <v>-0.12863344404328458</v>
      </c>
      <c r="J251" s="41">
        <v>28758269</v>
      </c>
      <c r="K251" s="42">
        <v>27.818085991197872</v>
      </c>
      <c r="L251" s="42">
        <v>200</v>
      </c>
      <c r="M251" s="42">
        <v>75.17</v>
      </c>
      <c r="N251" s="43">
        <v>11.857321447998514</v>
      </c>
      <c r="O251" s="44">
        <v>82.310111471890707</v>
      </c>
      <c r="P251" s="43">
        <v>2.7436703823963571</v>
      </c>
    </row>
    <row r="252" spans="1:16">
      <c r="A252" t="s">
        <v>2171</v>
      </c>
      <c r="C252" s="14">
        <v>3999024540</v>
      </c>
      <c r="D252" s="14">
        <v>200000000</v>
      </c>
      <c r="E252" s="19">
        <v>0</v>
      </c>
      <c r="F252" s="19">
        <v>0</v>
      </c>
      <c r="G252" s="14">
        <v>0</v>
      </c>
      <c r="H252" s="19">
        <v>12.48</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12.511744271568283</v>
      </c>
      <c r="F253" s="42">
        <v>0.65844935554248218</v>
      </c>
      <c r="G253" s="41">
        <v>35.457332999999998</v>
      </c>
      <c r="H253" s="42">
        <v>90.2</v>
      </c>
      <c r="I253" s="42">
        <v>5.4688242352227689</v>
      </c>
      <c r="J253" s="41">
        <v>-90890793</v>
      </c>
      <c r="K253" s="42">
        <v>-209.06223537955049</v>
      </c>
      <c r="L253" s="42">
        <v>199.98071385995536</v>
      </c>
      <c r="M253" s="42">
        <v>17.72</v>
      </c>
      <c r="N253" s="43">
        <v>30.081226856197521</v>
      </c>
      <c r="O253" s="44">
        <v>2744.1202864521824</v>
      </c>
      <c r="P253" s="43">
        <v>91.470676215072743</v>
      </c>
    </row>
    <row r="254" spans="1:16">
      <c r="A254" s="80" t="s">
        <v>271</v>
      </c>
      <c r="B254" s="80" t="s">
        <v>352</v>
      </c>
      <c r="C254" s="81">
        <v>324275000</v>
      </c>
      <c r="D254" s="81">
        <v>201000000</v>
      </c>
      <c r="E254" s="82">
        <v>23.880612298517246</v>
      </c>
      <c r="F254" s="82">
        <v>7.4255635256583474</v>
      </c>
      <c r="G254" s="81">
        <v>100.424344</v>
      </c>
      <c r="H254" s="82">
        <v>16.68</v>
      </c>
      <c r="I254" s="82">
        <v>-8.1767012035705022E-2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29.52</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15.633848697292947</v>
      </c>
      <c r="F256" s="52">
        <v>6.3167065443607866</v>
      </c>
      <c r="G256" s="51">
        <v>206.00537199999999</v>
      </c>
      <c r="H256" s="52">
        <v>12.42</v>
      </c>
      <c r="I256" s="52">
        <v>4.0419563818719695E-2</v>
      </c>
      <c r="J256" s="51">
        <v>-116573372</v>
      </c>
      <c r="K256" s="52">
        <v>-21.231263688589191</v>
      </c>
      <c r="L256" s="52">
        <v>193.93939393939394</v>
      </c>
      <c r="M256" s="52">
        <v>99.88</v>
      </c>
      <c r="N256" s="53">
        <v>42.107297905538751</v>
      </c>
      <c r="O256" s="54">
        <v>707.55507862655338</v>
      </c>
      <c r="P256" s="53">
        <v>23.585169287551778</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34.940155719684775</v>
      </c>
      <c r="F258" s="72">
        <v>6.6397047624319185</v>
      </c>
      <c r="G258" s="71">
        <v>50.002209999999998</v>
      </c>
      <c r="H258" s="72">
        <v>22.9</v>
      </c>
      <c r="I258" s="72">
        <v>-2.8266532048506612</v>
      </c>
      <c r="J258" s="71">
        <v>-28917987</v>
      </c>
      <c r="K258" s="72">
        <v>-181.97344182359581</v>
      </c>
      <c r="L258" s="72">
        <v>190.03077192043554</v>
      </c>
      <c r="M258" s="72">
        <v>23.75</v>
      </c>
      <c r="N258" s="73">
        <v>13.81744201004169</v>
      </c>
      <c r="O258" s="74">
        <v>579.54143103657077</v>
      </c>
      <c r="P258" s="73">
        <v>19.318047701219026</v>
      </c>
    </row>
    <row r="259" spans="1:16">
      <c r="A259" s="65" t="s">
        <v>412</v>
      </c>
      <c r="B259" s="65" t="s">
        <v>393</v>
      </c>
      <c r="C259" s="66">
        <v>2598430651</v>
      </c>
      <c r="D259" s="66">
        <v>216000000</v>
      </c>
      <c r="E259" s="67">
        <v>19.790171618151771</v>
      </c>
      <c r="F259" s="67">
        <v>7.0477819152962144</v>
      </c>
      <c r="G259" s="66">
        <v>154.526747</v>
      </c>
      <c r="H259" s="67">
        <v>13.08</v>
      </c>
      <c r="I259" s="67">
        <v>-0.22972820790073456</v>
      </c>
      <c r="J259" s="66">
        <v>20464961</v>
      </c>
      <c r="K259" s="67">
        <v>137.2101319909674</v>
      </c>
      <c r="L259" s="67">
        <v>185.18518518518519</v>
      </c>
      <c r="M259" s="67">
        <v>71.540000000000006</v>
      </c>
      <c r="N259" s="68">
        <v>58.401626917072825</v>
      </c>
      <c r="O259" s="69">
        <v>542.01543402423158</v>
      </c>
      <c r="P259" s="68">
        <v>18.067181134141052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112.20243190752886</v>
      </c>
      <c r="P260" s="48">
        <v>3.7400810635842956</v>
      </c>
    </row>
    <row r="261" spans="1:16">
      <c r="A261" s="40" t="s">
        <v>2</v>
      </c>
      <c r="B261" s="40" t="s">
        <v>255</v>
      </c>
      <c r="C261" s="41">
        <v>71378041000</v>
      </c>
      <c r="D261" s="41">
        <v>219801000</v>
      </c>
      <c r="E261" s="42">
        <v>2.2981673353686922</v>
      </c>
      <c r="F261" s="42">
        <v>3.2072615926579937E-2</v>
      </c>
      <c r="G261" s="41">
        <v>51.918782</v>
      </c>
      <c r="H261" s="42">
        <v>335.25</v>
      </c>
      <c r="I261" s="42">
        <v>15.892903928906323</v>
      </c>
      <c r="J261" s="41">
        <v>134970000</v>
      </c>
      <c r="K261" s="42">
        <v>530.89668815292282</v>
      </c>
      <c r="L261" s="42">
        <v>181.98279352687203</v>
      </c>
      <c r="M261" s="42">
        <v>23.62</v>
      </c>
      <c r="N261" s="43">
        <v>13.468949484215686</v>
      </c>
      <c r="O261" s="44">
        <v>3000</v>
      </c>
      <c r="P261" s="43">
        <v>100</v>
      </c>
    </row>
    <row r="262" spans="1:16">
      <c r="A262" s="40" t="s">
        <v>256</v>
      </c>
      <c r="B262" s="40" t="s">
        <v>255</v>
      </c>
      <c r="C262" s="41">
        <v>1748599456</v>
      </c>
      <c r="D262" s="41">
        <v>220000000</v>
      </c>
      <c r="E262" s="42">
        <v>58.101647204938907</v>
      </c>
      <c r="F262" s="42">
        <v>33.012299548260742</v>
      </c>
      <c r="G262" s="41">
        <v>78.150914</v>
      </c>
      <c r="H262" s="42">
        <v>8.81</v>
      </c>
      <c r="I262" s="42">
        <v>-0.19950194066021965</v>
      </c>
      <c r="J262" s="41">
        <v>-145428477</v>
      </c>
      <c r="K262" s="42">
        <v>-12.10216895828456</v>
      </c>
      <c r="L262" s="42">
        <v>181.81818181818181</v>
      </c>
      <c r="M262" s="42">
        <v>35.520000000000003</v>
      </c>
      <c r="N262" s="43">
        <v>32.802736515063131</v>
      </c>
      <c r="O262" s="44">
        <v>327.77226764282932</v>
      </c>
      <c r="P262" s="43">
        <v>10.925742254760978</v>
      </c>
    </row>
    <row r="263" spans="1:16">
      <c r="A263" s="30" t="s">
        <v>295</v>
      </c>
      <c r="B263" s="30" t="s">
        <v>357</v>
      </c>
      <c r="C263" s="31">
        <v>67808233000</v>
      </c>
      <c r="D263" s="31">
        <v>220000000</v>
      </c>
      <c r="E263" s="32">
        <v>2.8797862046721652</v>
      </c>
      <c r="F263" s="32">
        <v>8.0802082061508559E-2</v>
      </c>
      <c r="G263" s="31">
        <v>86.823064000000002</v>
      </c>
      <c r="H263" s="32">
        <v>160</v>
      </c>
      <c r="I263" s="32">
        <v>-6.1108118181383588</v>
      </c>
      <c r="J263" s="31">
        <v>564104000</v>
      </c>
      <c r="K263" s="32">
        <v>63.17983917859118</v>
      </c>
      <c r="L263" s="32">
        <v>181.81818181818181</v>
      </c>
      <c r="M263" s="32">
        <v>39.46</v>
      </c>
      <c r="N263" s="33">
        <v>52.323195234686352</v>
      </c>
      <c r="O263" s="34">
        <v>236.82867975505749</v>
      </c>
      <c r="P263" s="33">
        <v>7.8942893251685833</v>
      </c>
    </row>
    <row r="264" spans="1:16">
      <c r="A264" t="s">
        <v>2172</v>
      </c>
      <c r="C264" s="14">
        <v>1462875619</v>
      </c>
      <c r="D264" s="14">
        <v>220000000</v>
      </c>
      <c r="E264" s="19">
        <v>0</v>
      </c>
      <c r="F264" s="19">
        <v>0</v>
      </c>
      <c r="G264" s="14">
        <v>0</v>
      </c>
      <c r="H264" s="19">
        <v>83.65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15.293373529977519</v>
      </c>
      <c r="F265" s="47">
        <v>1.0622242424016335</v>
      </c>
      <c r="G265" s="46">
        <v>44.275882000000003</v>
      </c>
      <c r="H265" s="47">
        <v>59.1</v>
      </c>
      <c r="I265" s="47">
        <v>4.0797547813443913</v>
      </c>
      <c r="J265" s="46">
        <v>-70180474</v>
      </c>
      <c r="K265" s="47">
        <v>-205.14965458910979</v>
      </c>
      <c r="L265" s="47">
        <v>180.58690744920995</v>
      </c>
      <c r="M265" s="47">
        <v>19.98</v>
      </c>
      <c r="N265" s="48">
        <v>27.47061773616468</v>
      </c>
      <c r="O265" s="49">
        <v>2107.5316152582227</v>
      </c>
      <c r="P265" s="48">
        <v>70.25105384194076</v>
      </c>
    </row>
    <row r="266" spans="1:16">
      <c r="A266" s="45" t="s">
        <v>327</v>
      </c>
      <c r="B266" s="45" t="s">
        <v>375</v>
      </c>
      <c r="C266" s="46">
        <v>1614800897</v>
      </c>
      <c r="D266" s="46">
        <v>224000000</v>
      </c>
      <c r="E266" s="47">
        <v>18.796557192510129</v>
      </c>
      <c r="F266" s="47">
        <v>4.1956600876138683</v>
      </c>
      <c r="G266" s="46">
        <v>107.968583</v>
      </c>
      <c r="H266" s="47">
        <v>19.71</v>
      </c>
      <c r="I266" s="47">
        <v>1.4021483678572189</v>
      </c>
      <c r="J266" s="46">
        <v>-84056857</v>
      </c>
      <c r="K266" s="47">
        <v>-53.297258069023449</v>
      </c>
      <c r="L266" s="47">
        <v>178.57142857142858</v>
      </c>
      <c r="M266" s="47">
        <v>48.2</v>
      </c>
      <c r="N266" s="48">
        <v>75.060163807761711</v>
      </c>
      <c r="O266" s="49">
        <v>2290.7070888722969</v>
      </c>
      <c r="P266" s="48">
        <v>76.356902962409904</v>
      </c>
    </row>
    <row r="267" spans="1:16">
      <c r="A267" s="25" t="s">
        <v>764</v>
      </c>
      <c r="B267" s="25" t="s">
        <v>376</v>
      </c>
      <c r="C267" s="26">
        <v>2150114200</v>
      </c>
      <c r="D267" s="26">
        <v>225000000</v>
      </c>
      <c r="E267" s="27">
        <v>30.572117044585802</v>
      </c>
      <c r="F267" s="27">
        <v>6.1761852615324857</v>
      </c>
      <c r="G267" s="26">
        <v>59.967219999999998</v>
      </c>
      <c r="H267" s="27">
        <v>21.82</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54.156899997781849</v>
      </c>
      <c r="F268" s="27">
        <v>19.742235344773203</v>
      </c>
      <c r="G268" s="26">
        <v>61.006332999999998</v>
      </c>
      <c r="H268" s="27">
        <v>12.11</v>
      </c>
      <c r="I268" s="27">
        <v>-2.1449946372536388E-2</v>
      </c>
      <c r="J268" s="26">
        <v>-12902172</v>
      </c>
      <c r="K268" s="27">
        <v>-212.61536429680211</v>
      </c>
      <c r="L268" s="27">
        <v>174.97812773403325</v>
      </c>
      <c r="M268" s="27">
        <v>26.68</v>
      </c>
      <c r="N268" s="28">
        <v>45.152623224898072</v>
      </c>
      <c r="O268" s="29">
        <v>348.13481127262258</v>
      </c>
      <c r="P268" s="28">
        <v>11.60449370908742</v>
      </c>
    </row>
    <row r="269" spans="1:16">
      <c r="A269" s="65" t="s">
        <v>311</v>
      </c>
      <c r="B269" s="65" t="s">
        <v>608</v>
      </c>
      <c r="C269" s="66">
        <v>530578724</v>
      </c>
      <c r="D269" s="66">
        <v>240000000</v>
      </c>
      <c r="E269" s="67">
        <v>48.577806976278289</v>
      </c>
      <c r="F269" s="67">
        <v>40.481505813565242</v>
      </c>
      <c r="G269" s="66">
        <v>148.650609</v>
      </c>
      <c r="H269" s="67">
        <v>5.54</v>
      </c>
      <c r="I269" s="67">
        <v>-7.8078184960801877E-2</v>
      </c>
      <c r="J269" s="66">
        <v>-38865072</v>
      </c>
      <c r="K269" s="67">
        <v>-30.876052410246402</v>
      </c>
      <c r="L269" s="67">
        <v>166.66666666666666</v>
      </c>
      <c r="M269" s="67">
        <v>61.93</v>
      </c>
      <c r="N269" s="68">
        <v>64.55549327548492</v>
      </c>
      <c r="O269" s="69">
        <v>803.7687170548927</v>
      </c>
      <c r="P269" s="68">
        <v>26.792290568496423</v>
      </c>
    </row>
    <row r="270" spans="1:16">
      <c r="A270" s="80" t="s">
        <v>148</v>
      </c>
      <c r="B270" s="80" t="s">
        <v>352</v>
      </c>
      <c r="C270" s="81">
        <v>4993766474</v>
      </c>
      <c r="D270" s="81">
        <v>240000000</v>
      </c>
      <c r="E270" s="82">
        <v>47.143010963767196</v>
      </c>
      <c r="F270" s="82">
        <v>15.109939411463845</v>
      </c>
      <c r="G270" s="81">
        <v>64.982984999999999</v>
      </c>
      <c r="H270" s="82">
        <v>13.06</v>
      </c>
      <c r="I270" s="82">
        <v>-0.37349036607673902</v>
      </c>
      <c r="J270" s="81">
        <v>176132643</v>
      </c>
      <c r="K270" s="82">
        <v>17.713922569140124</v>
      </c>
      <c r="L270" s="82">
        <v>166.66666666666666</v>
      </c>
      <c r="M270" s="82">
        <v>27.07</v>
      </c>
      <c r="N270" s="83">
        <v>51.931056841488555</v>
      </c>
      <c r="O270" s="84">
        <v>450.06434322109544</v>
      </c>
      <c r="P270" s="83">
        <v>15.002144774036514</v>
      </c>
    </row>
    <row r="271" spans="1:16">
      <c r="A271" s="55" t="s">
        <v>139</v>
      </c>
      <c r="B271" s="55" t="s">
        <v>233</v>
      </c>
      <c r="C271" s="56">
        <v>791994006</v>
      </c>
      <c r="D271" s="56">
        <v>240000000</v>
      </c>
      <c r="E271" s="57">
        <v>79.924857845647836</v>
      </c>
      <c r="F271" s="57">
        <v>111.00674700784421</v>
      </c>
      <c r="G271" s="56">
        <v>150.75718000000001</v>
      </c>
      <c r="H271" s="57">
        <v>3.32</v>
      </c>
      <c r="I271" s="57">
        <v>-0.12909618876528928</v>
      </c>
      <c r="J271" s="56">
        <v>8495887</v>
      </c>
      <c r="K271" s="57">
        <v>84.746889877419505</v>
      </c>
      <c r="L271" s="57">
        <v>166.66666666666666</v>
      </c>
      <c r="M271" s="57">
        <v>62.81</v>
      </c>
      <c r="N271" s="58">
        <v>64.998975507398299</v>
      </c>
      <c r="O271" s="59">
        <v>82.181815554616136</v>
      </c>
      <c r="P271" s="58">
        <v>2.7393938518205379</v>
      </c>
    </row>
    <row r="272" spans="1:16">
      <c r="A272" s="35" t="s">
        <v>9</v>
      </c>
      <c r="B272" s="35" t="s">
        <v>200</v>
      </c>
      <c r="C272" s="36">
        <v>19691212171</v>
      </c>
      <c r="D272" s="36">
        <v>240303646</v>
      </c>
      <c r="E272" s="37">
        <v>2.9265812296111311</v>
      </c>
      <c r="F272" s="37">
        <v>0.21366105424823614</v>
      </c>
      <c r="G272" s="36">
        <v>239.36703</v>
      </c>
      <c r="H272" s="37">
        <v>57.1</v>
      </c>
      <c r="I272" s="37">
        <v>4.9882562004795474</v>
      </c>
      <c r="J272" s="36">
        <v>5168746</v>
      </c>
      <c r="K272" s="37">
        <v>2650.0253295480179</v>
      </c>
      <c r="L272" s="37">
        <v>166.45606783677349</v>
      </c>
      <c r="M272" s="37">
        <v>99.61</v>
      </c>
      <c r="N272" s="38">
        <v>33.840898578320015</v>
      </c>
      <c r="O272" s="39">
        <v>2835.6706329335857</v>
      </c>
      <c r="P272" s="38">
        <v>94.522354431119524</v>
      </c>
    </row>
    <row r="273" spans="1:16">
      <c r="A273" s="45" t="s">
        <v>383</v>
      </c>
      <c r="B273" s="45" t="s">
        <v>375</v>
      </c>
      <c r="C273" s="46">
        <v>1693692129</v>
      </c>
      <c r="D273" s="46">
        <v>241875000</v>
      </c>
      <c r="E273" s="47">
        <v>46.125139596653931</v>
      </c>
      <c r="F273" s="47">
        <v>31.783041927065586</v>
      </c>
      <c r="G273" s="46">
        <v>141.93746899999999</v>
      </c>
      <c r="H273" s="47">
        <v>6.11</v>
      </c>
      <c r="I273" s="47">
        <v>-1.8930390190745605E-2</v>
      </c>
      <c r="J273" s="46">
        <v>81478670</v>
      </c>
      <c r="K273" s="47">
        <v>17.811410029152416</v>
      </c>
      <c r="L273" s="47">
        <v>165.37467700258398</v>
      </c>
      <c r="M273" s="47">
        <v>58.68</v>
      </c>
      <c r="N273" s="48">
        <v>11.060393314571574</v>
      </c>
      <c r="O273" s="49">
        <v>555.35373899756769</v>
      </c>
      <c r="P273" s="48">
        <v>18.511791299918922</v>
      </c>
    </row>
    <row r="274" spans="1:16">
      <c r="A274" s="70" t="s">
        <v>223</v>
      </c>
      <c r="B274" s="70" t="s">
        <v>221</v>
      </c>
      <c r="C274" s="71">
        <v>28485883551</v>
      </c>
      <c r="D274" s="71">
        <v>241920000</v>
      </c>
      <c r="E274" s="72">
        <v>0.8971104511593434</v>
      </c>
      <c r="F274" s="72">
        <v>1.6554883313686628E-2</v>
      </c>
      <c r="G274" s="71">
        <v>199.069242</v>
      </c>
      <c r="H274" s="72">
        <v>224</v>
      </c>
      <c r="I274" s="72">
        <v>-0.27631357842858506</v>
      </c>
      <c r="J274" s="71">
        <v>195144717</v>
      </c>
      <c r="K274" s="72">
        <v>277.69176041798767</v>
      </c>
      <c r="L274" s="72">
        <v>165.34391534391534</v>
      </c>
      <c r="M274" s="72">
        <v>82.28</v>
      </c>
      <c r="N274" s="73">
        <v>5.3348550683884595</v>
      </c>
      <c r="O274" s="74">
        <v>957.60895574896392</v>
      </c>
      <c r="P274" s="73">
        <v>31.920298524965464</v>
      </c>
    </row>
    <row r="275" spans="1:16">
      <c r="A275" s="85" t="s">
        <v>443</v>
      </c>
      <c r="B275" s="85" t="s">
        <v>607</v>
      </c>
      <c r="C275" s="86">
        <v>9403353877</v>
      </c>
      <c r="D275" s="86">
        <v>244750000</v>
      </c>
      <c r="E275" s="87">
        <v>39.954018757696637</v>
      </c>
      <c r="F275" s="87">
        <v>8.1622101650044208</v>
      </c>
      <c r="G275" s="86">
        <v>49.484341999999998</v>
      </c>
      <c r="H275" s="87">
        <v>20.239999999999998</v>
      </c>
      <c r="I275" s="87">
        <v>-0.25120876376500334</v>
      </c>
      <c r="J275" s="86">
        <v>1286101</v>
      </c>
      <c r="K275" s="87">
        <v>3806.0774387081574</v>
      </c>
      <c r="L275" s="87">
        <v>163.43207354443311</v>
      </c>
      <c r="M275" s="87">
        <v>20.21</v>
      </c>
      <c r="N275" s="88">
        <v>38.207450650754851</v>
      </c>
      <c r="O275" s="89">
        <v>145.34571176895039</v>
      </c>
      <c r="P275" s="88">
        <v>4.8448570589650135</v>
      </c>
    </row>
    <row r="276" spans="1:16">
      <c r="A276" s="55" t="s">
        <v>234</v>
      </c>
      <c r="B276" s="55" t="s">
        <v>233</v>
      </c>
      <c r="C276" s="56">
        <v>7583767231</v>
      </c>
      <c r="D276" s="56">
        <v>244800000</v>
      </c>
      <c r="E276" s="57">
        <v>21.746229954840611</v>
      </c>
      <c r="F276" s="57">
        <v>5.2254493355537805</v>
      </c>
      <c r="G276" s="56">
        <v>106.89830000000001</v>
      </c>
      <c r="H276" s="57">
        <v>17.21</v>
      </c>
      <c r="I276" s="57">
        <v>-0.22305138977045758</v>
      </c>
      <c r="J276" s="56">
        <v>116949644</v>
      </c>
      <c r="K276" s="57">
        <v>35.584546114565342</v>
      </c>
      <c r="L276" s="57">
        <v>163.3986928104575</v>
      </c>
      <c r="M276" s="57">
        <v>43.66</v>
      </c>
      <c r="N276" s="58">
        <v>44.477585415830973</v>
      </c>
      <c r="O276" s="59">
        <v>474.78418648208537</v>
      </c>
      <c r="P276" s="58">
        <v>15.826139549402846</v>
      </c>
    </row>
    <row r="277" spans="1:16">
      <c r="A277" s="40" t="s">
        <v>382</v>
      </c>
      <c r="B277" s="40" t="s">
        <v>255</v>
      </c>
      <c r="C277" s="41">
        <v>237921423</v>
      </c>
      <c r="D277" s="41">
        <v>249999992</v>
      </c>
      <c r="E277" s="42">
        <v>50.672039524189607</v>
      </c>
      <c r="F277" s="42">
        <v>50.672041145694926</v>
      </c>
      <c r="G277" s="41">
        <v>187.95273599999999</v>
      </c>
      <c r="H277" s="42">
        <v>4.2</v>
      </c>
      <c r="I277" s="42">
        <v>-5.8098930251368586E-2</v>
      </c>
      <c r="J277" s="41">
        <v>5215990</v>
      </c>
      <c r="K277" s="42">
        <v>191.71815283388196</v>
      </c>
      <c r="L277" s="42">
        <v>160.00000512000017</v>
      </c>
      <c r="M277" s="42">
        <v>75.180000000000007</v>
      </c>
      <c r="N277" s="43">
        <v>64.053572469279288</v>
      </c>
      <c r="O277" s="44">
        <v>347.15686787136173</v>
      </c>
      <c r="P277" s="43">
        <v>11.571895595712057</v>
      </c>
    </row>
    <row r="278" spans="1:16">
      <c r="A278" s="35" t="s">
        <v>209</v>
      </c>
      <c r="B278" s="35" t="s">
        <v>208</v>
      </c>
      <c r="C278" s="36">
        <v>22394326381</v>
      </c>
      <c r="D278" s="36">
        <v>250000000</v>
      </c>
      <c r="E278" s="37">
        <v>7.7769757771507591</v>
      </c>
      <c r="F278" s="37">
        <v>0.25709010833556228</v>
      </c>
      <c r="G278" s="36">
        <v>43.649664999999999</v>
      </c>
      <c r="H278" s="37">
        <v>117.9</v>
      </c>
      <c r="I278" s="37">
        <v>1.4287550992593623</v>
      </c>
      <c r="J278" s="36">
        <v>438581833</v>
      </c>
      <c r="K278" s="37">
        <v>68.972305106855629</v>
      </c>
      <c r="L278" s="37">
        <v>160</v>
      </c>
      <c r="M278" s="37">
        <v>17.45</v>
      </c>
      <c r="N278" s="38">
        <v>26.30437637555308</v>
      </c>
      <c r="O278" s="39">
        <v>1647.705941078601</v>
      </c>
      <c r="P278" s="38">
        <v>54.9235313692867</v>
      </c>
    </row>
    <row r="279" spans="1:16">
      <c r="A279" s="45" t="s">
        <v>326</v>
      </c>
      <c r="B279" s="45" t="s">
        <v>375</v>
      </c>
      <c r="C279" s="46">
        <v>15862084113</v>
      </c>
      <c r="D279" s="46">
        <v>252000000</v>
      </c>
      <c r="E279" s="47">
        <v>23.793059012687031</v>
      </c>
      <c r="F279" s="47">
        <v>2.0088702307233226</v>
      </c>
      <c r="G279" s="46">
        <v>36.397486000000001</v>
      </c>
      <c r="H279" s="47">
        <v>46.2</v>
      </c>
      <c r="I279" s="47">
        <v>-1.2490556402937401</v>
      </c>
      <c r="J279" s="46">
        <v>-270919855</v>
      </c>
      <c r="K279" s="47">
        <v>-43.717726041157078</v>
      </c>
      <c r="L279" s="47">
        <v>158.73015873015873</v>
      </c>
      <c r="M279" s="47">
        <v>14.44</v>
      </c>
      <c r="N279" s="48">
        <v>61.680934576299535</v>
      </c>
      <c r="O279" s="49">
        <v>506.02359810563246</v>
      </c>
      <c r="P279" s="48">
        <v>16.867453270187749</v>
      </c>
    </row>
    <row r="280" spans="1:16">
      <c r="A280" s="30" t="s">
        <v>99</v>
      </c>
      <c r="B280" s="30" t="s">
        <v>349</v>
      </c>
      <c r="C280" s="31">
        <v>659872586</v>
      </c>
      <c r="D280" s="31">
        <v>252208000</v>
      </c>
      <c r="E280" s="32">
        <v>103.59958077345576</v>
      </c>
      <c r="F280" s="32">
        <v>205.38519946523456</v>
      </c>
      <c r="G280" s="31">
        <v>192.870518</v>
      </c>
      <c r="H280" s="32">
        <v>1.97</v>
      </c>
      <c r="I280" s="32">
        <v>-7.8983674260294734E-2</v>
      </c>
      <c r="J280" s="31">
        <v>-24015799</v>
      </c>
      <c r="K280" s="32">
        <v>-21.003506899770439</v>
      </c>
      <c r="L280" s="32">
        <v>158.59925141153334</v>
      </c>
      <c r="M280" s="32">
        <v>77.709999999999994</v>
      </c>
      <c r="N280" s="33">
        <v>14.838191439146849</v>
      </c>
      <c r="O280" s="34">
        <v>315.1677906727266</v>
      </c>
      <c r="P280" s="33">
        <v>10.50559302242422</v>
      </c>
    </row>
    <row r="281" spans="1:16">
      <c r="A281" s="30" t="s">
        <v>112</v>
      </c>
      <c r="B281" s="30" t="s">
        <v>349</v>
      </c>
      <c r="C281" s="31">
        <v>16362685066</v>
      </c>
      <c r="D281" s="31">
        <v>255600000</v>
      </c>
      <c r="E281" s="32">
        <v>11.703076550499217</v>
      </c>
      <c r="F281" s="32">
        <v>0.995362705866777</v>
      </c>
      <c r="G281" s="31">
        <v>71.434415000000001</v>
      </c>
      <c r="H281" s="32">
        <v>47.86</v>
      </c>
      <c r="I281" s="32">
        <v>0.83633918680341435</v>
      </c>
      <c r="J281" s="31">
        <v>772128556</v>
      </c>
      <c r="K281" s="32">
        <v>15.22751607699897</v>
      </c>
      <c r="L281" s="32">
        <v>156.49452269170578</v>
      </c>
      <c r="M281" s="32">
        <v>27.94</v>
      </c>
      <c r="N281" s="33">
        <v>0.29037932706189135</v>
      </c>
      <c r="O281" s="34">
        <v>2251.1665491979211</v>
      </c>
      <c r="P281" s="33">
        <v>75.038884973264032</v>
      </c>
    </row>
    <row r="282" spans="1:16">
      <c r="A282" s="75" t="s">
        <v>746</v>
      </c>
      <c r="B282" s="75" t="s">
        <v>350</v>
      </c>
      <c r="C282" s="76">
        <v>13909963000</v>
      </c>
      <c r="D282" s="76">
        <v>259786000</v>
      </c>
      <c r="E282" s="77">
        <v>4.3446858344757207</v>
      </c>
      <c r="F282" s="77">
        <v>0.15927709856705211</v>
      </c>
      <c r="G282" s="76">
        <v>87.197725000000005</v>
      </c>
      <c r="H282" s="77">
        <v>105.6</v>
      </c>
      <c r="I282" s="77">
        <v>3.1021872813124389</v>
      </c>
      <c r="J282" s="76">
        <v>1314132000</v>
      </c>
      <c r="K282" s="77">
        <v>20.757070066020766</v>
      </c>
      <c r="L282" s="77">
        <v>153.97288537488549</v>
      </c>
      <c r="M282" s="77">
        <v>33.56</v>
      </c>
      <c r="N282" s="78">
        <v>17.409860517438041</v>
      </c>
      <c r="O282" s="79">
        <v>1936.5848245589309</v>
      </c>
      <c r="P282" s="78">
        <v>64.552827485297698</v>
      </c>
    </row>
    <row r="283" spans="1:16">
      <c r="A283" s="111" t="s">
        <v>373</v>
      </c>
      <c r="B283" s="111" t="s">
        <v>680</v>
      </c>
      <c r="C283" s="112">
        <v>1298730000</v>
      </c>
      <c r="D283" s="112">
        <v>259875000</v>
      </c>
      <c r="E283" s="113">
        <v>18.14189060188702</v>
      </c>
      <c r="F283" s="113">
        <v>2.2519375756814872</v>
      </c>
      <c r="G283" s="112">
        <v>71.729606000000004</v>
      </c>
      <c r="H283" s="113">
        <v>30.74</v>
      </c>
      <c r="I283" s="113">
        <v>0.44422346813376379</v>
      </c>
      <c r="J283" s="112">
        <v>-35004000</v>
      </c>
      <c r="K283" s="113">
        <v>-230.14869729173807</v>
      </c>
      <c r="L283" s="113">
        <v>153.92015392015392</v>
      </c>
      <c r="M283" s="113">
        <v>27.6</v>
      </c>
      <c r="N283" s="114">
        <v>63.914985035081152</v>
      </c>
      <c r="O283" s="115">
        <v>567.35412039963921</v>
      </c>
      <c r="P283" s="114">
        <v>18.911804013321309</v>
      </c>
    </row>
    <row r="284" spans="1:16">
      <c r="A284" s="65" t="s">
        <v>512</v>
      </c>
      <c r="B284" s="65" t="s">
        <v>608</v>
      </c>
      <c r="C284" s="66">
        <v>24772686000</v>
      </c>
      <c r="D284" s="66">
        <v>261292000</v>
      </c>
      <c r="E284" s="67">
        <v>2.7615682470325176</v>
      </c>
      <c r="F284" s="67">
        <v>4.5752801066411004E-2</v>
      </c>
      <c r="G284" s="66">
        <v>62.8855</v>
      </c>
      <c r="H284" s="67">
        <v>230.4</v>
      </c>
      <c r="I284" s="67">
        <v>-3.1253070742255034</v>
      </c>
      <c r="J284" s="66">
        <v>224412000</v>
      </c>
      <c r="K284" s="67">
        <v>268.96267579273837</v>
      </c>
      <c r="L284" s="67">
        <v>153.08543698237986</v>
      </c>
      <c r="M284" s="67">
        <v>24.06</v>
      </c>
      <c r="N284" s="68">
        <v>38.835752569274149</v>
      </c>
      <c r="O284" s="69">
        <v>522.14932152897768</v>
      </c>
      <c r="P284" s="68">
        <v>17.404977384299254</v>
      </c>
    </row>
    <row r="285" spans="1:16">
      <c r="A285" s="30" t="s">
        <v>380</v>
      </c>
      <c r="B285" s="30" t="s">
        <v>605</v>
      </c>
      <c r="C285" s="31">
        <v>4751651642</v>
      </c>
      <c r="D285" s="31">
        <v>262500000</v>
      </c>
      <c r="E285" s="32">
        <v>67.208112019120705</v>
      </c>
      <c r="F285" s="32">
        <v>32.003862866247957</v>
      </c>
      <c r="G285" s="31">
        <v>75.351630999999998</v>
      </c>
      <c r="H285" s="32">
        <v>7.9</v>
      </c>
      <c r="I285" s="32">
        <v>-6.8612469420708262</v>
      </c>
      <c r="J285" s="31">
        <v>-20576283</v>
      </c>
      <c r="K285" s="32">
        <v>-102.05924947669119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116.57678573171394</v>
      </c>
      <c r="F286" s="72">
        <v>63.240778207268136</v>
      </c>
      <c r="G286" s="71">
        <v>48.209040000000002</v>
      </c>
      <c r="H286" s="72">
        <v>7.12</v>
      </c>
      <c r="I286" s="72">
        <v>-8.1181096913533146E-2</v>
      </c>
      <c r="J286" s="71">
        <v>-94693699</v>
      </c>
      <c r="K286" s="72">
        <v>-19.466765154036278</v>
      </c>
      <c r="L286" s="72">
        <v>151.89488873699401</v>
      </c>
      <c r="M286" s="72">
        <v>18.3</v>
      </c>
      <c r="N286" s="73">
        <v>14.753632742616743</v>
      </c>
      <c r="O286" s="74">
        <v>333.00653599963158</v>
      </c>
      <c r="P286" s="73">
        <v>11.100217866654386</v>
      </c>
    </row>
    <row r="287" spans="1:16">
      <c r="A287" s="55" t="s">
        <v>629</v>
      </c>
      <c r="B287" s="55" t="s">
        <v>233</v>
      </c>
      <c r="C287" s="56">
        <v>7118953178</v>
      </c>
      <c r="D287" s="56">
        <v>263980843</v>
      </c>
      <c r="E287" s="57">
        <v>4.2868614079914975</v>
      </c>
      <c r="F287" s="57">
        <v>8.414139786595165E-2</v>
      </c>
      <c r="G287" s="56">
        <v>46.937992000000001</v>
      </c>
      <c r="H287" s="57">
        <v>198.8</v>
      </c>
      <c r="I287" s="57">
        <v>1.036611556019551</v>
      </c>
      <c r="J287" s="56">
        <v>576150738</v>
      </c>
      <c r="K287" s="57">
        <v>88.428772782375574</v>
      </c>
      <c r="L287" s="57">
        <v>151.52614691816859</v>
      </c>
      <c r="M287" s="57">
        <v>17.78</v>
      </c>
      <c r="N287" s="58">
        <v>57.822747615117571</v>
      </c>
      <c r="O287" s="59">
        <v>1851.7422604017011</v>
      </c>
      <c r="P287" s="58">
        <v>61.724742013390035</v>
      </c>
    </row>
    <row r="288" spans="1:16">
      <c r="A288" s="55" t="s">
        <v>138</v>
      </c>
      <c r="B288" s="55" t="s">
        <v>233</v>
      </c>
      <c r="C288" s="56">
        <v>1535118620</v>
      </c>
      <c r="D288" s="56">
        <v>264000000</v>
      </c>
      <c r="E288" s="57">
        <v>56.34892208231085</v>
      </c>
      <c r="F288" s="57">
        <v>17.786907222951658</v>
      </c>
      <c r="G288" s="56">
        <v>59.070202000000002</v>
      </c>
      <c r="H288" s="57">
        <v>12.02</v>
      </c>
      <c r="I288" s="57">
        <v>0.15718461326341782</v>
      </c>
      <c r="J288" s="56">
        <v>-72765098</v>
      </c>
      <c r="K288" s="57">
        <v>-43.537356329816255</v>
      </c>
      <c r="L288" s="57">
        <v>151.5151515151515</v>
      </c>
      <c r="M288" s="57">
        <v>22.37</v>
      </c>
      <c r="N288" s="58">
        <v>52.184217437209142</v>
      </c>
      <c r="O288" s="59">
        <v>503.06521673135421</v>
      </c>
      <c r="P288" s="58">
        <v>16.768840557711808</v>
      </c>
    </row>
    <row r="289" spans="1:16">
      <c r="A289" s="25" t="s">
        <v>105</v>
      </c>
      <c r="B289" s="25" t="s">
        <v>376</v>
      </c>
      <c r="C289" s="26">
        <v>2277044993</v>
      </c>
      <c r="D289" s="26">
        <v>265000000</v>
      </c>
      <c r="E289" s="27">
        <v>1.8282952327119535</v>
      </c>
      <c r="F289" s="27">
        <v>3.5747291674884218E-2</v>
      </c>
      <c r="G289" s="26">
        <v>112.25637500000001</v>
      </c>
      <c r="H289" s="27">
        <v>194.9</v>
      </c>
      <c r="I289" s="27">
        <v>19.373526952714457</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10.764276088870036</v>
      </c>
      <c r="F290" s="37">
        <v>0.90266466154046421</v>
      </c>
      <c r="G290" s="36">
        <v>85.702517999999998</v>
      </c>
      <c r="H290" s="37">
        <v>43.36</v>
      </c>
      <c r="I290" s="37">
        <v>-7.3190559103009667</v>
      </c>
      <c r="J290" s="36">
        <v>481101194</v>
      </c>
      <c r="K290" s="37">
        <v>24.786885064350933</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17.227648518041843</v>
      </c>
      <c r="F291" s="103">
        <v>2.0088209559283863</v>
      </c>
      <c r="G291" s="102">
        <v>72.488142999999994</v>
      </c>
      <c r="H291" s="103">
        <v>32.04</v>
      </c>
      <c r="I291" s="103">
        <v>-1.5770359813678283</v>
      </c>
      <c r="J291" s="102">
        <v>-178534898</v>
      </c>
      <c r="K291" s="103">
        <v>-48.035426664875345</v>
      </c>
      <c r="L291" s="103">
        <v>149.25373134328359</v>
      </c>
      <c r="M291" s="103">
        <v>27.04</v>
      </c>
      <c r="N291" s="104">
        <v>0.22537048400226301</v>
      </c>
      <c r="O291" s="105">
        <v>664.68091992470249</v>
      </c>
      <c r="P291" s="104">
        <v>22.156030664156749</v>
      </c>
    </row>
    <row r="292" spans="1:16">
      <c r="A292" s="55" t="s">
        <v>160</v>
      </c>
      <c r="B292" s="55" t="s">
        <v>233</v>
      </c>
      <c r="C292" s="56">
        <v>1300173375</v>
      </c>
      <c r="D292" s="56">
        <v>270000000</v>
      </c>
      <c r="E292" s="57">
        <v>36.153543847646148</v>
      </c>
      <c r="F292" s="57">
        <v>33.475503562635325</v>
      </c>
      <c r="G292" s="56">
        <v>253.18759900000001</v>
      </c>
      <c r="H292" s="57">
        <v>4.37</v>
      </c>
      <c r="I292" s="57">
        <v>2.4761118369935442E-2</v>
      </c>
      <c r="J292" s="56">
        <v>-34355927</v>
      </c>
      <c r="K292" s="57">
        <v>-31.43562390268206</v>
      </c>
      <c r="L292" s="57">
        <v>148.14814814814815</v>
      </c>
      <c r="M292" s="57">
        <v>93.77</v>
      </c>
      <c r="N292" s="58">
        <v>48.800290493695904</v>
      </c>
      <c r="O292" s="59">
        <v>2279.8419155555343</v>
      </c>
      <c r="P292" s="58">
        <v>75.994730518517812</v>
      </c>
    </row>
    <row r="293" spans="1:16">
      <c r="A293" s="40" t="s">
        <v>260</v>
      </c>
      <c r="B293" s="40" t="s">
        <v>255</v>
      </c>
      <c r="C293" s="41">
        <v>2324346355</v>
      </c>
      <c r="D293" s="41">
        <v>270000000</v>
      </c>
      <c r="E293" s="42">
        <v>223.53212044804781</v>
      </c>
      <c r="F293" s="42">
        <v>413.9483712000885</v>
      </c>
      <c r="G293" s="41">
        <v>68.060782000000003</v>
      </c>
      <c r="H293" s="42">
        <v>2.63</v>
      </c>
      <c r="I293" s="42">
        <v>-2.4493240049389797E-2</v>
      </c>
      <c r="J293" s="41">
        <v>120604000</v>
      </c>
      <c r="K293" s="42">
        <v>4.4774634340486221</v>
      </c>
      <c r="L293" s="42">
        <v>148.14814814814815</v>
      </c>
      <c r="M293" s="42">
        <v>25.2</v>
      </c>
      <c r="N293" s="43">
        <v>86.921853000663617</v>
      </c>
      <c r="O293" s="44">
        <v>290.65611967560392</v>
      </c>
      <c r="P293" s="43">
        <v>9.6885373225201299</v>
      </c>
    </row>
    <row r="294" spans="1:16">
      <c r="A294" s="80" t="s">
        <v>637</v>
      </c>
      <c r="B294" s="80" t="s">
        <v>352</v>
      </c>
      <c r="C294" s="81">
        <v>5401140707</v>
      </c>
      <c r="D294" s="81">
        <v>273000000</v>
      </c>
      <c r="E294" s="82">
        <v>27.344561759632828</v>
      </c>
      <c r="F294" s="82">
        <v>3.8524319187986515</v>
      </c>
      <c r="G294" s="81">
        <v>57.282293000000003</v>
      </c>
      <c r="H294" s="82">
        <v>25.54</v>
      </c>
      <c r="I294" s="82">
        <v>-1.0889135079370114</v>
      </c>
      <c r="J294" s="81">
        <v>66358096</v>
      </c>
      <c r="K294" s="82">
        <v>106.96509435713767</v>
      </c>
      <c r="L294" s="82">
        <v>146.52014652014651</v>
      </c>
      <c r="M294" s="82">
        <v>20.98</v>
      </c>
      <c r="N294" s="83">
        <v>48.971468798409411</v>
      </c>
      <c r="O294" s="84">
        <v>430.80277231450884</v>
      </c>
      <c r="P294" s="83">
        <v>14.360092410483627</v>
      </c>
    </row>
    <row r="295" spans="1:16">
      <c r="A295" s="55" t="s">
        <v>766</v>
      </c>
      <c r="B295" s="55" t="s">
        <v>233</v>
      </c>
      <c r="C295" s="56">
        <v>5199468670</v>
      </c>
      <c r="D295" s="56">
        <v>273350000</v>
      </c>
      <c r="E295" s="57">
        <v>19.061072619528929</v>
      </c>
      <c r="F295" s="57">
        <v>1.7432844905367595</v>
      </c>
      <c r="G295" s="56">
        <v>54.497838000000002</v>
      </c>
      <c r="H295" s="57">
        <v>38.520000000000003</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105.32216602406983</v>
      </c>
      <c r="F296" s="42">
        <v>382.98969463298118</v>
      </c>
      <c r="G296" s="41">
        <v>231.60181800000001</v>
      </c>
      <c r="H296" s="42">
        <v>1.64</v>
      </c>
      <c r="I296" s="42">
        <v>-6.2124633745627156E-2</v>
      </c>
      <c r="J296" s="41">
        <v>16935617</v>
      </c>
      <c r="K296" s="42">
        <v>16.237967592205234</v>
      </c>
      <c r="L296" s="42">
        <v>145.45454545454547</v>
      </c>
      <c r="M296" s="42">
        <v>84.21</v>
      </c>
      <c r="N296" s="43">
        <v>74.905061634829337</v>
      </c>
      <c r="O296" s="44">
        <v>295.86937079640717</v>
      </c>
      <c r="P296" s="43">
        <v>9.8623123598802387</v>
      </c>
    </row>
    <row r="297" spans="1:16">
      <c r="A297" s="75" t="s">
        <v>665</v>
      </c>
      <c r="B297" s="75" t="s">
        <v>350</v>
      </c>
      <c r="C297" s="76">
        <v>1571604579</v>
      </c>
      <c r="D297" s="76">
        <v>275000000</v>
      </c>
      <c r="E297" s="77">
        <v>25.017250175785275</v>
      </c>
      <c r="F297" s="77">
        <v>11.37147735262967</v>
      </c>
      <c r="G297" s="76">
        <v>204.47359800000001</v>
      </c>
      <c r="H297" s="77">
        <v>7.82</v>
      </c>
      <c r="I297" s="77">
        <v>-0.16663018155757392</v>
      </c>
      <c r="J297" s="76">
        <v>-81499033</v>
      </c>
      <c r="K297" s="77">
        <v>-26.994185317511683</v>
      </c>
      <c r="L297" s="77">
        <v>145.45454545454547</v>
      </c>
      <c r="M297" s="77">
        <v>74.349999999999994</v>
      </c>
      <c r="N297" s="78">
        <v>11.176025024455445</v>
      </c>
      <c r="O297" s="79">
        <v>150.22293139365547</v>
      </c>
      <c r="P297" s="78">
        <v>5.0074310464551823</v>
      </c>
    </row>
    <row r="298" spans="1:16">
      <c r="A298" s="60" t="s">
        <v>136</v>
      </c>
      <c r="B298" s="60" t="s">
        <v>287</v>
      </c>
      <c r="C298" s="61">
        <v>16338135196</v>
      </c>
      <c r="D298" s="61">
        <v>277292576</v>
      </c>
      <c r="E298" s="62">
        <v>26.428458127454096</v>
      </c>
      <c r="F298" s="62">
        <v>8.6644479890288402</v>
      </c>
      <c r="G298" s="61">
        <v>137.36788300000001</v>
      </c>
      <c r="H298" s="62">
        <v>11.02</v>
      </c>
      <c r="I298" s="62">
        <v>0.16553347546161312</v>
      </c>
      <c r="J298" s="61">
        <v>-114083192</v>
      </c>
      <c r="K298" s="62">
        <v>-26.736789903283913</v>
      </c>
      <c r="L298" s="62">
        <v>144.25196872201872</v>
      </c>
      <c r="M298" s="62">
        <v>49.53</v>
      </c>
      <c r="N298" s="63">
        <v>30.453477499447047</v>
      </c>
      <c r="O298" s="64">
        <v>908.690699546117</v>
      </c>
      <c r="P298" s="63">
        <v>30.289689984870567</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399.52890569137992</v>
      </c>
      <c r="P299" s="38">
        <v>13.317630189712665</v>
      </c>
    </row>
    <row r="300" spans="1:16">
      <c r="A300" s="35" t="s">
        <v>1263</v>
      </c>
      <c r="B300" s="35" t="s">
        <v>200</v>
      </c>
      <c r="C300" s="36">
        <v>14622631268</v>
      </c>
      <c r="D300" s="36">
        <v>280000000</v>
      </c>
      <c r="E300" s="37">
        <v>19.20659846531596</v>
      </c>
      <c r="F300" s="37">
        <v>1.4911955330214255</v>
      </c>
      <c r="G300" s="36">
        <v>51.990901999999998</v>
      </c>
      <c r="H300" s="37">
        <v>45.8</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477.70322896920896</v>
      </c>
      <c r="P301" s="104">
        <v>15.9234409656403</v>
      </c>
    </row>
    <row r="302" spans="1:16">
      <c r="A302" s="55" t="s">
        <v>32</v>
      </c>
      <c r="B302" s="55" t="s">
        <v>233</v>
      </c>
      <c r="C302" s="56">
        <v>2705096261</v>
      </c>
      <c r="D302" s="56">
        <v>284288125</v>
      </c>
      <c r="E302" s="57">
        <v>40.474794126036279</v>
      </c>
      <c r="F302" s="57">
        <v>14.2372440375539</v>
      </c>
      <c r="G302" s="56">
        <v>98.355564999999999</v>
      </c>
      <c r="H302" s="57">
        <v>10.050000000000001</v>
      </c>
      <c r="I302" s="57">
        <v>-0.12217081941025576</v>
      </c>
      <c r="J302" s="56">
        <v>10367317</v>
      </c>
      <c r="K302" s="57">
        <v>274.21571559932045</v>
      </c>
      <c r="L302" s="57">
        <v>140.70232444636932</v>
      </c>
      <c r="M302" s="57">
        <v>34.590000000000003</v>
      </c>
      <c r="N302" s="58">
        <v>39.457952659903924</v>
      </c>
      <c r="O302" s="59">
        <v>669.25367826600166</v>
      </c>
      <c r="P302" s="58">
        <v>22.308455942200055</v>
      </c>
    </row>
    <row r="303" spans="1:16">
      <c r="A303" s="55" t="s">
        <v>114</v>
      </c>
      <c r="B303" s="55" t="s">
        <v>233</v>
      </c>
      <c r="C303" s="56">
        <v>1413319947</v>
      </c>
      <c r="D303" s="56">
        <v>294204950</v>
      </c>
      <c r="E303" s="57">
        <v>65.612521764313016</v>
      </c>
      <c r="F303" s="57">
        <v>111.508188023881</v>
      </c>
      <c r="G303" s="56">
        <v>733.94965300000001</v>
      </c>
      <c r="H303" s="57">
        <v>2.4</v>
      </c>
      <c r="I303" s="57">
        <v>7.4526922106371796E-2</v>
      </c>
      <c r="J303" s="56">
        <v>-101180902</v>
      </c>
      <c r="K303" s="57">
        <v>-5.8154245353535199</v>
      </c>
      <c r="L303" s="57">
        <v>135.95964309913887</v>
      </c>
      <c r="M303" s="57">
        <v>86.34</v>
      </c>
      <c r="N303" s="58">
        <v>50.151909444614752</v>
      </c>
      <c r="O303" s="59">
        <v>922.63115996575527</v>
      </c>
      <c r="P303" s="58">
        <v>30.75437199885851</v>
      </c>
    </row>
    <row r="304" spans="1:16">
      <c r="A304" s="45" t="s">
        <v>130</v>
      </c>
      <c r="B304" s="45" t="s">
        <v>426</v>
      </c>
      <c r="C304" s="46">
        <v>753453064</v>
      </c>
      <c r="D304" s="46">
        <v>298200000</v>
      </c>
      <c r="E304" s="47">
        <v>45.172395061201584</v>
      </c>
      <c r="F304" s="47">
        <v>15.148355151308378</v>
      </c>
      <c r="G304" s="46">
        <v>83.863085999999996</v>
      </c>
      <c r="H304" s="47">
        <v>10.56</v>
      </c>
      <c r="I304" s="47">
        <v>-0.15533729760185189</v>
      </c>
      <c r="J304" s="46">
        <v>-7762713</v>
      </c>
      <c r="K304" s="47">
        <v>-384.14404860774835</v>
      </c>
      <c r="L304" s="47">
        <v>134.1381623071764</v>
      </c>
      <c r="M304" s="47">
        <v>28.12</v>
      </c>
      <c r="N304" s="48">
        <v>24.993520669107358</v>
      </c>
      <c r="O304" s="49">
        <v>173.48703703980277</v>
      </c>
      <c r="P304" s="48">
        <v>5.7829012346600921</v>
      </c>
    </row>
    <row r="305" spans="1:16">
      <c r="A305" s="40" t="s">
        <v>257</v>
      </c>
      <c r="B305" s="40" t="s">
        <v>255</v>
      </c>
      <c r="C305" s="41">
        <v>4481586649</v>
      </c>
      <c r="D305" s="41">
        <v>300000000</v>
      </c>
      <c r="E305" s="42">
        <v>18.552779317658462</v>
      </c>
      <c r="F305" s="42">
        <v>4.1228398483685469</v>
      </c>
      <c r="G305" s="41">
        <v>140.647705</v>
      </c>
      <c r="H305" s="42">
        <v>15.33</v>
      </c>
      <c r="I305" s="42">
        <v>-0.26183305281522706</v>
      </c>
      <c r="J305" s="41">
        <v>-211813709</v>
      </c>
      <c r="K305" s="42">
        <v>-21.245083810887802</v>
      </c>
      <c r="L305" s="42">
        <v>133.33333333333334</v>
      </c>
      <c r="M305" s="42">
        <v>46.88</v>
      </c>
      <c r="N305" s="43">
        <v>30.458782691895003</v>
      </c>
      <c r="O305" s="44">
        <v>349.21690473334399</v>
      </c>
      <c r="P305" s="43">
        <v>11.640563491111466</v>
      </c>
    </row>
    <row r="306" spans="1:16">
      <c r="A306" s="70" t="s">
        <v>698</v>
      </c>
      <c r="B306" s="70" t="s">
        <v>699</v>
      </c>
      <c r="C306" s="71">
        <v>1839661730</v>
      </c>
      <c r="D306" s="71">
        <v>300000000</v>
      </c>
      <c r="E306" s="72">
        <v>9.752828222656289</v>
      </c>
      <c r="F306" s="72">
        <v>0.82932212777689529</v>
      </c>
      <c r="G306" s="71">
        <v>153.859475</v>
      </c>
      <c r="H306" s="72">
        <v>26.66</v>
      </c>
      <c r="I306" s="72">
        <v>-2.6523678949547289</v>
      </c>
      <c r="J306" s="71">
        <v>378885188</v>
      </c>
      <c r="K306" s="72">
        <v>31.038426342494024</v>
      </c>
      <c r="L306" s="72">
        <v>133.33333333333334</v>
      </c>
      <c r="M306" s="72">
        <v>51.28</v>
      </c>
      <c r="N306" s="73">
        <v>0</v>
      </c>
      <c r="O306" s="74">
        <v>838.42562199734232</v>
      </c>
      <c r="P306" s="73">
        <v>27.947520733244744</v>
      </c>
    </row>
    <row r="307" spans="1:16">
      <c r="A307" s="40" t="s">
        <v>319</v>
      </c>
      <c r="B307" s="40" t="s">
        <v>255</v>
      </c>
      <c r="C307" s="41">
        <v>8232091507</v>
      </c>
      <c r="D307" s="41">
        <v>300000000</v>
      </c>
      <c r="E307" s="42">
        <v>40.776278400040781</v>
      </c>
      <c r="F307" s="42">
        <v>10.455456000010457</v>
      </c>
      <c r="G307" s="41">
        <v>75.779038999999997</v>
      </c>
      <c r="H307" s="42">
        <v>12.95</v>
      </c>
      <c r="I307" s="42">
        <v>-2.2177724750319427E-2</v>
      </c>
      <c r="J307" s="41">
        <v>46750790</v>
      </c>
      <c r="K307" s="42">
        <v>83.421050211130122</v>
      </c>
      <c r="L307" s="42">
        <v>133.33333333333334</v>
      </c>
      <c r="M307" s="42">
        <v>25.25</v>
      </c>
      <c r="N307" s="43">
        <v>59.146560517776486</v>
      </c>
      <c r="O307" s="44">
        <v>692.45812648176411</v>
      </c>
      <c r="P307" s="43">
        <v>23.081937549392137</v>
      </c>
    </row>
    <row r="308" spans="1:16">
      <c r="A308" s="80" t="s">
        <v>334</v>
      </c>
      <c r="B308" s="80" t="s">
        <v>352</v>
      </c>
      <c r="C308" s="81">
        <v>4344913335</v>
      </c>
      <c r="D308" s="81">
        <v>300000000</v>
      </c>
      <c r="E308" s="82">
        <v>3.3765959691885619</v>
      </c>
      <c r="F308" s="82">
        <v>0.2558027249385274</v>
      </c>
      <c r="G308" s="81">
        <v>263.25921499999998</v>
      </c>
      <c r="H308" s="82">
        <v>45</v>
      </c>
      <c r="I308" s="82">
        <v>-0.35815649040164033</v>
      </c>
      <c r="J308" s="81">
        <v>117445317</v>
      </c>
      <c r="K308" s="82">
        <v>112.39273167443534</v>
      </c>
      <c r="L308" s="82">
        <v>133.33333333333334</v>
      </c>
      <c r="M308" s="82">
        <v>87.75</v>
      </c>
      <c r="N308" s="83">
        <v>21.150241298793865</v>
      </c>
      <c r="O308" s="84">
        <v>1233.387692991962</v>
      </c>
      <c r="P308" s="83">
        <v>41.112923099732065</v>
      </c>
    </row>
    <row r="309" spans="1:16">
      <c r="A309" s="50" t="s">
        <v>401</v>
      </c>
      <c r="B309" s="50" t="s">
        <v>355</v>
      </c>
      <c r="C309" s="51">
        <v>3159865956</v>
      </c>
      <c r="D309" s="51">
        <v>300000000</v>
      </c>
      <c r="E309" s="52">
        <v>13.876065092066305</v>
      </c>
      <c r="F309" s="52">
        <v>1.3215300087682196</v>
      </c>
      <c r="G309" s="51">
        <v>82.764232000000007</v>
      </c>
      <c r="H309" s="52">
        <v>34.840000000000003</v>
      </c>
      <c r="I309" s="52">
        <v>-0.66574838827245486</v>
      </c>
      <c r="J309" s="51">
        <v>82928795</v>
      </c>
      <c r="K309" s="52">
        <v>126.61464573312563</v>
      </c>
      <c r="L309" s="52">
        <v>133.33333333333334</v>
      </c>
      <c r="M309" s="52">
        <v>27.58</v>
      </c>
      <c r="N309" s="53">
        <v>15.003075765692493</v>
      </c>
      <c r="O309" s="54">
        <v>171.58521100184109</v>
      </c>
      <c r="P309" s="53">
        <v>5.7195070333947031</v>
      </c>
    </row>
    <row r="310" spans="1:16">
      <c r="A310" s="75" t="s">
        <v>358</v>
      </c>
      <c r="B310" s="75" t="s">
        <v>679</v>
      </c>
      <c r="C310" s="76">
        <v>12992829112</v>
      </c>
      <c r="D310" s="76">
        <v>300000000</v>
      </c>
      <c r="E310" s="77">
        <v>13.220876557336627</v>
      </c>
      <c r="F310" s="77">
        <v>1.2241552367904285</v>
      </c>
      <c r="G310" s="76">
        <v>87.924075000000002</v>
      </c>
      <c r="H310" s="77">
        <v>34.42</v>
      </c>
      <c r="I310" s="77">
        <v>-0.30205350017339327</v>
      </c>
      <c r="J310" s="76">
        <v>-369030105</v>
      </c>
      <c r="K310" s="77">
        <v>-29.265905013359276</v>
      </c>
      <c r="L310" s="77">
        <v>133.33333333333334</v>
      </c>
      <c r="M310" s="77">
        <v>29.3</v>
      </c>
      <c r="N310" s="78">
        <v>38.873591189468115</v>
      </c>
      <c r="O310" s="79">
        <v>647.79306962529051</v>
      </c>
      <c r="P310" s="78">
        <v>21.593102320843016</v>
      </c>
    </row>
    <row r="311" spans="1:16">
      <c r="A311" s="90" t="s">
        <v>110</v>
      </c>
      <c r="B311" s="90" t="s">
        <v>609</v>
      </c>
      <c r="C311" s="91">
        <v>5800330455</v>
      </c>
      <c r="D311" s="91">
        <v>300000000</v>
      </c>
      <c r="E311" s="92">
        <v>27.381431556004614</v>
      </c>
      <c r="F311" s="92">
        <v>13.038776931430769</v>
      </c>
      <c r="G311" s="91">
        <v>195.306963</v>
      </c>
      <c r="H311" s="92">
        <v>7.48</v>
      </c>
      <c r="I311" s="92">
        <v>-0.14539063240526939</v>
      </c>
      <c r="J311" s="91">
        <v>-135829425</v>
      </c>
      <c r="K311" s="92">
        <v>-15.460567546391365</v>
      </c>
      <c r="L311" s="92">
        <v>133.33333333333334</v>
      </c>
      <c r="M311" s="92">
        <v>65.099999999999994</v>
      </c>
      <c r="N311" s="93">
        <v>21.105068641847289</v>
      </c>
      <c r="O311" s="94">
        <v>593.50811694411436</v>
      </c>
      <c r="P311" s="93">
        <v>19.783603898137144</v>
      </c>
    </row>
    <row r="312" spans="1:16">
      <c r="A312" s="25" t="s">
        <v>758</v>
      </c>
      <c r="B312" s="25" t="s">
        <v>353</v>
      </c>
      <c r="C312" s="26">
        <v>1633923073</v>
      </c>
      <c r="D312" s="26">
        <v>300000000</v>
      </c>
      <c r="E312" s="27">
        <v>102.53357910632246</v>
      </c>
      <c r="F312" s="27">
        <v>21.7140150585181</v>
      </c>
      <c r="G312" s="26">
        <v>29.313393000000001</v>
      </c>
      <c r="H312" s="27">
        <v>13.31</v>
      </c>
      <c r="I312" s="27">
        <v>-0.37839216807503639</v>
      </c>
      <c r="J312" s="26">
        <v>-70757340</v>
      </c>
      <c r="K312" s="27">
        <v>-66.735125995409092</v>
      </c>
      <c r="L312" s="27">
        <v>133.33333333333334</v>
      </c>
      <c r="M312" s="27">
        <v>9.77</v>
      </c>
      <c r="N312" s="28">
        <v>9.0611392962528559</v>
      </c>
      <c r="O312" s="29">
        <v>470.24049524442404</v>
      </c>
      <c r="P312" s="28">
        <v>15.674683174814135</v>
      </c>
    </row>
    <row r="313" spans="1:16">
      <c r="A313" s="45" t="s">
        <v>542</v>
      </c>
      <c r="B313" s="45" t="s">
        <v>375</v>
      </c>
      <c r="C313" s="46">
        <v>7612948946</v>
      </c>
      <c r="D313" s="46">
        <v>300500000</v>
      </c>
      <c r="E313" s="47">
        <v>20.184798694883209</v>
      </c>
      <c r="F313" s="47">
        <v>3.1986052919551873</v>
      </c>
      <c r="G313" s="46">
        <v>89.692524000000006</v>
      </c>
      <c r="H313" s="47">
        <v>22.1</v>
      </c>
      <c r="I313" s="47">
        <v>9.2102804633135804E-2</v>
      </c>
      <c r="J313" s="46">
        <v>-43799995</v>
      </c>
      <c r="K313" s="47">
        <v>-144.0753589127122</v>
      </c>
      <c r="L313" s="47">
        <v>133.11148086522462</v>
      </c>
      <c r="M313" s="47">
        <v>29.84</v>
      </c>
      <c r="N313" s="48">
        <v>27.2664171710788</v>
      </c>
      <c r="O313" s="49">
        <v>1398.4709071034863</v>
      </c>
      <c r="P313" s="48">
        <v>46.615696903449546</v>
      </c>
    </row>
    <row r="314" spans="1:16">
      <c r="A314" s="55" t="s">
        <v>159</v>
      </c>
      <c r="B314" s="55" t="s">
        <v>233</v>
      </c>
      <c r="C314" s="56">
        <v>10497610768</v>
      </c>
      <c r="D314" s="56">
        <v>303345000</v>
      </c>
      <c r="E314" s="57">
        <v>35.13120885265932</v>
      </c>
      <c r="F314" s="57">
        <v>10.52842888240342</v>
      </c>
      <c r="G314" s="56">
        <v>100.333235</v>
      </c>
      <c r="H314" s="57">
        <v>11.35</v>
      </c>
      <c r="I314" s="57">
        <v>8.1421966637311272E-2</v>
      </c>
      <c r="J314" s="56">
        <v>128453668</v>
      </c>
      <c r="K314" s="57">
        <v>25.976642410865214</v>
      </c>
      <c r="L314" s="57">
        <v>131.86306021196987</v>
      </c>
      <c r="M314" s="57">
        <v>33.07</v>
      </c>
      <c r="N314" s="58">
        <v>42.655630642885299</v>
      </c>
      <c r="O314" s="59">
        <v>1348.1324666442242</v>
      </c>
      <c r="P314" s="58">
        <v>44.93774888814081</v>
      </c>
    </row>
    <row r="315" spans="1:16">
      <c r="A315" s="40" t="s">
        <v>261</v>
      </c>
      <c r="B315" s="40" t="s">
        <v>255</v>
      </c>
      <c r="C315" s="41">
        <v>26090409000</v>
      </c>
      <c r="D315" s="41">
        <v>305117000</v>
      </c>
      <c r="E315" s="42">
        <v>17.149090492897574</v>
      </c>
      <c r="F315" s="42">
        <v>0.73953902122178039</v>
      </c>
      <c r="G315" s="41">
        <v>31.206356</v>
      </c>
      <c r="H315" s="42">
        <v>74.8</v>
      </c>
      <c r="I315" s="42">
        <v>-1.3589327811555876</v>
      </c>
      <c r="J315" s="41">
        <v>28632000</v>
      </c>
      <c r="K315" s="42">
        <v>809.89424420229113</v>
      </c>
      <c r="L315" s="42">
        <v>131.09725121838508</v>
      </c>
      <c r="M315" s="42">
        <v>10.220000000000001</v>
      </c>
      <c r="N315" s="43">
        <v>53.551947476257801</v>
      </c>
      <c r="O315" s="44">
        <v>133.7987875220378</v>
      </c>
      <c r="P315" s="43">
        <v>4.4599595840679269</v>
      </c>
    </row>
    <row r="316" spans="1:16">
      <c r="A316" t="s">
        <v>2173</v>
      </c>
      <c r="C316" s="14">
        <v>3336153653</v>
      </c>
      <c r="D316" s="14">
        <v>307000000</v>
      </c>
      <c r="E316" s="19">
        <v>0</v>
      </c>
      <c r="F316" s="19">
        <v>0</v>
      </c>
      <c r="G316" s="14">
        <v>0</v>
      </c>
      <c r="H316" s="19">
        <v>88.5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30.621574475716649</v>
      </c>
      <c r="F317" s="57">
        <v>8.8470185685135139</v>
      </c>
      <c r="G317" s="56">
        <v>118.75529</v>
      </c>
      <c r="H317" s="57">
        <v>11</v>
      </c>
      <c r="I317" s="57">
        <v>4.7158870007343978E-2</v>
      </c>
      <c r="J317" s="56">
        <v>49521257</v>
      </c>
      <c r="K317" s="57">
        <v>69.893842739088797</v>
      </c>
      <c r="L317" s="57">
        <v>127.12240427849011</v>
      </c>
      <c r="M317" s="57">
        <v>37.74</v>
      </c>
      <c r="N317" s="58">
        <v>46.025382095931761</v>
      </c>
      <c r="O317" s="59">
        <v>1696.2916463966305</v>
      </c>
      <c r="P317" s="58">
        <v>56.543054879887684</v>
      </c>
    </row>
    <row r="318" spans="1:16">
      <c r="A318" s="50" t="s">
        <v>283</v>
      </c>
      <c r="B318" s="50" t="s">
        <v>355</v>
      </c>
      <c r="C318" s="51">
        <v>5879015160</v>
      </c>
      <c r="D318" s="51">
        <v>322274086</v>
      </c>
      <c r="E318" s="52">
        <v>3.6964355980089949</v>
      </c>
      <c r="F318" s="52">
        <v>0.13654583971291837</v>
      </c>
      <c r="G318" s="51">
        <v>127.238255</v>
      </c>
      <c r="H318" s="52">
        <v>85.05</v>
      </c>
      <c r="I318" s="52">
        <v>3.2849263145251082</v>
      </c>
      <c r="J318" s="51">
        <v>307486341</v>
      </c>
      <c r="K318" s="52">
        <v>88.039758566056108</v>
      </c>
      <c r="L318" s="52">
        <v>124.11795343669053</v>
      </c>
      <c r="M318" s="52">
        <v>39.479999999999997</v>
      </c>
      <c r="N318" s="53">
        <v>31.807439687424072</v>
      </c>
      <c r="O318" s="54">
        <v>2161.4636375612308</v>
      </c>
      <c r="P318" s="53">
        <v>72.048787918707689</v>
      </c>
    </row>
    <row r="319" spans="1:16">
      <c r="A319" s="55" t="s">
        <v>744</v>
      </c>
      <c r="B319" s="55" t="s">
        <v>233</v>
      </c>
      <c r="C319" s="56">
        <v>25145763000</v>
      </c>
      <c r="D319" s="56">
        <v>322508000</v>
      </c>
      <c r="E319" s="57">
        <v>16.817985101818305</v>
      </c>
      <c r="F319" s="57">
        <v>0.35474488049019348</v>
      </c>
      <c r="G319" s="56">
        <v>16.157962000000001</v>
      </c>
      <c r="H319" s="57">
        <v>147.19999999999999</v>
      </c>
      <c r="I319" s="57">
        <v>5.8096967355464528</v>
      </c>
      <c r="J319" s="56">
        <v>-820079000</v>
      </c>
      <c r="K319" s="57">
        <v>-57.809889047274716</v>
      </c>
      <c r="L319" s="57">
        <v>124.02793109008148</v>
      </c>
      <c r="M319" s="57">
        <v>5.01</v>
      </c>
      <c r="N319" s="58">
        <v>43.228944814451651</v>
      </c>
      <c r="O319" s="59">
        <v>1622.7221436234631</v>
      </c>
      <c r="P319" s="58">
        <v>54.090738120782106</v>
      </c>
    </row>
    <row r="320" spans="1:16">
      <c r="A320" s="25" t="s">
        <v>635</v>
      </c>
      <c r="B320" s="25" t="s">
        <v>376</v>
      </c>
      <c r="C320" s="26">
        <v>18936263841</v>
      </c>
      <c r="D320" s="26">
        <v>322600000</v>
      </c>
      <c r="E320" s="27">
        <v>2.9945618982018076</v>
      </c>
      <c r="F320" s="27">
        <v>5.765580701447108E-2</v>
      </c>
      <c r="G320" s="26">
        <v>85.154841000000005</v>
      </c>
      <c r="H320" s="27">
        <v>156.9</v>
      </c>
      <c r="I320" s="27">
        <v>-0.30963750533462076</v>
      </c>
      <c r="J320" s="26">
        <v>610474964</v>
      </c>
      <c r="K320" s="27">
        <v>85.079000881025479</v>
      </c>
      <c r="L320" s="27">
        <v>123.99256044637322</v>
      </c>
      <c r="M320" s="27">
        <v>26.39</v>
      </c>
      <c r="N320" s="28">
        <v>71.554226529256525</v>
      </c>
      <c r="O320" s="29">
        <v>372.4899891504927</v>
      </c>
      <c r="P320" s="28">
        <v>12.41633297168309</v>
      </c>
    </row>
    <row r="321" spans="1:16">
      <c r="A321" s="35" t="s">
        <v>361</v>
      </c>
      <c r="B321" s="35" t="s">
        <v>200</v>
      </c>
      <c r="C321" s="36">
        <v>6812645348</v>
      </c>
      <c r="D321" s="36">
        <v>324000000</v>
      </c>
      <c r="E321" s="37">
        <v>56.496326738776993</v>
      </c>
      <c r="F321" s="37">
        <v>7.9259717646993533</v>
      </c>
      <c r="G321" s="36">
        <v>32.008808999999999</v>
      </c>
      <c r="H321" s="37">
        <v>22.14</v>
      </c>
      <c r="I321" s="37">
        <v>-1.0472268588962663E-2</v>
      </c>
      <c r="J321" s="36">
        <v>-40736806</v>
      </c>
      <c r="K321" s="37">
        <v>-174.97689926893139</v>
      </c>
      <c r="L321" s="37">
        <v>123.45679012345678</v>
      </c>
      <c r="M321" s="37">
        <v>9.8699999999999992</v>
      </c>
      <c r="N321" s="38">
        <v>66.348617699494284</v>
      </c>
      <c r="O321" s="39">
        <v>481.19289932874716</v>
      </c>
      <c r="P321" s="38">
        <v>16.039763310958239</v>
      </c>
    </row>
    <row r="322" spans="1:16">
      <c r="A322" s="25" t="s">
        <v>172</v>
      </c>
      <c r="B322" s="25" t="s">
        <v>353</v>
      </c>
      <c r="C322" s="26">
        <v>446326737</v>
      </c>
      <c r="D322" s="26">
        <v>324000000</v>
      </c>
      <c r="E322" s="27">
        <v>33.827540850696487</v>
      </c>
      <c r="F322" s="27">
        <v>26.101497569981856</v>
      </c>
      <c r="G322" s="26">
        <v>267.548676</v>
      </c>
      <c r="H322" s="27">
        <v>4.42</v>
      </c>
      <c r="I322" s="27">
        <v>0.13762477652007021</v>
      </c>
      <c r="J322" s="26">
        <v>-12403957</v>
      </c>
      <c r="K322" s="27">
        <v>-104.48278722668903</v>
      </c>
      <c r="L322" s="27">
        <v>123.45679012345678</v>
      </c>
      <c r="M322" s="27">
        <v>82.57</v>
      </c>
      <c r="N322" s="28">
        <v>35.789087952675509</v>
      </c>
      <c r="O322" s="29">
        <v>2038.5425466112595</v>
      </c>
      <c r="P322" s="28">
        <v>67.951418220375317</v>
      </c>
    </row>
    <row r="323" spans="1:16">
      <c r="A323" s="55" t="s">
        <v>406</v>
      </c>
      <c r="B323" s="55" t="s">
        <v>233</v>
      </c>
      <c r="C323" s="56">
        <v>7271413193</v>
      </c>
      <c r="D323" s="56">
        <v>330000000</v>
      </c>
      <c r="E323" s="57">
        <v>63.572512993625665</v>
      </c>
      <c r="F323" s="57">
        <v>0.5206594020771963</v>
      </c>
      <c r="G323" s="56">
        <v>1.7811269999999999</v>
      </c>
      <c r="H323" s="57">
        <v>359.75</v>
      </c>
      <c r="I323" s="57">
        <v>2.0039075462624965</v>
      </c>
      <c r="J323" s="56">
        <v>-339048262</v>
      </c>
      <c r="K323" s="57">
        <v>-360.1257215705769</v>
      </c>
      <c r="L323" s="57">
        <v>121.21212121212122</v>
      </c>
      <c r="M323" s="57">
        <v>0.53</v>
      </c>
      <c r="N323" s="58">
        <v>45.498581235768057</v>
      </c>
      <c r="O323" s="59">
        <v>380.88597930823903</v>
      </c>
      <c r="P323" s="58">
        <v>12.696199310274634</v>
      </c>
    </row>
    <row r="324" spans="1:16">
      <c r="A324" s="70" t="s">
        <v>774</v>
      </c>
      <c r="B324" s="70" t="s">
        <v>221</v>
      </c>
      <c r="C324" s="71">
        <v>1994126679</v>
      </c>
      <c r="D324" s="71">
        <v>330000000</v>
      </c>
      <c r="E324" s="72">
        <v>36.694251570284635</v>
      </c>
      <c r="F324" s="72">
        <v>11.119470172813525</v>
      </c>
      <c r="G324" s="71">
        <v>119.817104</v>
      </c>
      <c r="H324" s="72">
        <v>9.1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2.1902137809630933</v>
      </c>
      <c r="F325" s="92">
        <v>3.243607874182651E-2</v>
      </c>
      <c r="G325" s="91">
        <v>89.976471000000004</v>
      </c>
      <c r="H325" s="92">
        <v>203</v>
      </c>
      <c r="I325" s="92">
        <v>1.6811090895763814</v>
      </c>
      <c r="J325" s="91">
        <v>2799410000</v>
      </c>
      <c r="K325" s="92">
        <v>24.120796882200178</v>
      </c>
      <c r="L325" s="92">
        <v>120.84592145015105</v>
      </c>
      <c r="M325" s="92">
        <v>27.18</v>
      </c>
      <c r="N325" s="93">
        <v>32.093628650565343</v>
      </c>
      <c r="O325" s="94">
        <v>1607.5376308681193</v>
      </c>
      <c r="P325" s="93">
        <v>53.584587695603979</v>
      </c>
    </row>
    <row r="326" spans="1:16">
      <c r="A326" s="35" t="s">
        <v>128</v>
      </c>
      <c r="B326" s="35" t="s">
        <v>208</v>
      </c>
      <c r="C326" s="36">
        <v>739991756</v>
      </c>
      <c r="D326" s="36">
        <v>331056000</v>
      </c>
      <c r="E326" s="37">
        <v>3.6674260910615115</v>
      </c>
      <c r="F326" s="37">
        <v>0.31651322616644156</v>
      </c>
      <c r="G326" s="36">
        <v>306.919645</v>
      </c>
      <c r="H326" s="37">
        <v>35.54</v>
      </c>
      <c r="I326" s="37">
        <v>1.0406878773190158</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66.428274935138276</v>
      </c>
      <c r="F327" s="72">
        <v>6.0630446429877507</v>
      </c>
      <c r="G327" s="71">
        <v>18.464296999999998</v>
      </c>
      <c r="H327" s="72">
        <v>32.619999999999997</v>
      </c>
      <c r="I327" s="72">
        <v>-0.79866241228672408</v>
      </c>
      <c r="J327" s="71">
        <v>85099618</v>
      </c>
      <c r="K327" s="72">
        <v>128.74625286802109</v>
      </c>
      <c r="L327" s="72">
        <v>120.4791022581621</v>
      </c>
      <c r="M327" s="72">
        <v>5.56</v>
      </c>
      <c r="N327" s="73">
        <v>29.746366599996623</v>
      </c>
      <c r="O327" s="74">
        <v>476.7440426109618</v>
      </c>
      <c r="P327" s="73">
        <v>15.891468087032059</v>
      </c>
    </row>
    <row r="328" spans="1:16">
      <c r="A328" s="30" t="s">
        <v>14</v>
      </c>
      <c r="B328" s="30" t="s">
        <v>349</v>
      </c>
      <c r="C328" s="31">
        <v>8079434926</v>
      </c>
      <c r="D328" s="31">
        <v>333000000</v>
      </c>
      <c r="E328" s="32">
        <v>1.3586204804041939</v>
      </c>
      <c r="F328" s="32">
        <v>1.6126250524091609E-2</v>
      </c>
      <c r="G328" s="31">
        <v>115.707533</v>
      </c>
      <c r="H328" s="32">
        <v>254.5</v>
      </c>
      <c r="I328" s="32">
        <v>5.6271157964758061</v>
      </c>
      <c r="J328" s="31">
        <v>1490626344</v>
      </c>
      <c r="K328" s="32">
        <v>56.519194323322651</v>
      </c>
      <c r="L328" s="32">
        <v>120.12012012012012</v>
      </c>
      <c r="M328" s="32">
        <v>34.74</v>
      </c>
      <c r="N328" s="33">
        <v>47.912031014503867</v>
      </c>
      <c r="O328" s="34">
        <v>1573.7866978233824</v>
      </c>
      <c r="P328" s="33">
        <v>52.459556594112748</v>
      </c>
    </row>
    <row r="329" spans="1:16">
      <c r="A329" s="70" t="s">
        <v>701</v>
      </c>
      <c r="B329" s="70" t="s">
        <v>699</v>
      </c>
      <c r="C329" s="71">
        <v>13307866000</v>
      </c>
      <c r="D329" s="71">
        <v>333333333</v>
      </c>
      <c r="E329" s="72">
        <v>0.21556137592826116</v>
      </c>
      <c r="F329" s="72">
        <v>1.9419943796740769E-4</v>
      </c>
      <c r="G329" s="71">
        <v>84.532953000000006</v>
      </c>
      <c r="H329" s="72">
        <v>2196</v>
      </c>
      <c r="I329" s="72">
        <v>-8.1737906885909979</v>
      </c>
      <c r="J329" s="71">
        <v>1179195000</v>
      </c>
      <c r="K329" s="72">
        <v>941.32013694935949</v>
      </c>
      <c r="L329" s="72">
        <v>120.00000012</v>
      </c>
      <c r="M329" s="72">
        <v>25.35</v>
      </c>
      <c r="N329" s="73">
        <v>0</v>
      </c>
      <c r="O329" s="74">
        <v>1359.6426819509561</v>
      </c>
      <c r="P329" s="73">
        <v>45.32142273169854</v>
      </c>
    </row>
    <row r="330" spans="1:16">
      <c r="A330" s="40" t="s">
        <v>262</v>
      </c>
      <c r="B330" s="40" t="s">
        <v>255</v>
      </c>
      <c r="C330" s="41">
        <v>35388745864</v>
      </c>
      <c r="D330" s="41">
        <v>334000000</v>
      </c>
      <c r="E330" s="42">
        <v>1.175228440904343</v>
      </c>
      <c r="F330" s="42">
        <v>7.42330807312175E-3</v>
      </c>
      <c r="G330" s="41">
        <v>70.556014000000005</v>
      </c>
      <c r="H330" s="42">
        <v>482.5</v>
      </c>
      <c r="I330" s="42">
        <v>12.808221976499567</v>
      </c>
      <c r="J330" s="41">
        <v>3685710974</v>
      </c>
      <c r="K330" s="42">
        <v>42.953992083699397</v>
      </c>
      <c r="L330" s="42">
        <v>119.76047904191617</v>
      </c>
      <c r="M330" s="42">
        <v>21.12</v>
      </c>
      <c r="N330" s="43">
        <v>41.265120286241007</v>
      </c>
      <c r="O330" s="44">
        <v>1836.195318817016</v>
      </c>
      <c r="P330" s="43">
        <v>61.206510627233868</v>
      </c>
    </row>
    <row r="331" spans="1:16">
      <c r="A331" s="70" t="s">
        <v>78</v>
      </c>
      <c r="B331" s="70" t="s">
        <v>221</v>
      </c>
      <c r="C331" s="71">
        <v>6825401407</v>
      </c>
      <c r="D331" s="71">
        <v>335348000</v>
      </c>
      <c r="E331" s="72">
        <v>27.031350367142046</v>
      </c>
      <c r="F331" s="72">
        <v>10.075857902515464</v>
      </c>
      <c r="G331" s="71">
        <v>166.28656799999999</v>
      </c>
      <c r="H331" s="72">
        <v>8.9</v>
      </c>
      <c r="I331" s="72">
        <v>-7.2872621970832441E-2</v>
      </c>
      <c r="J331" s="71">
        <v>-244353964</v>
      </c>
      <c r="K331" s="72">
        <v>-10.979089334519657</v>
      </c>
      <c r="L331" s="72">
        <v>119.27907725705833</v>
      </c>
      <c r="M331" s="72">
        <v>49.58</v>
      </c>
      <c r="N331" s="73">
        <v>2.9868246776869745</v>
      </c>
      <c r="O331" s="74">
        <v>260.69083209241842</v>
      </c>
      <c r="P331" s="73">
        <v>8.6896944030806136</v>
      </c>
    </row>
    <row r="332" spans="1:16">
      <c r="A332" s="45" t="s">
        <v>266</v>
      </c>
      <c r="B332" s="45" t="s">
        <v>375</v>
      </c>
      <c r="C332" s="46">
        <v>26375357000</v>
      </c>
      <c r="D332" s="46">
        <v>335456000</v>
      </c>
      <c r="E332" s="47">
        <v>10.41558466083989</v>
      </c>
      <c r="F332" s="47">
        <v>1.3499579885082953</v>
      </c>
      <c r="G332" s="46">
        <v>158.330939</v>
      </c>
      <c r="H332" s="47">
        <v>24.26</v>
      </c>
      <c r="I332" s="47">
        <v>2.7347255916048141E-3</v>
      </c>
      <c r="J332" s="46">
        <v>-3142265000</v>
      </c>
      <c r="K332" s="47">
        <v>-2.4553906179141478</v>
      </c>
      <c r="L332" s="47">
        <v>119.24067537918535</v>
      </c>
      <c r="M332" s="47">
        <v>47.19</v>
      </c>
      <c r="N332" s="48">
        <v>82.337361774977069</v>
      </c>
      <c r="O332" s="49">
        <v>1891.0973104901054</v>
      </c>
      <c r="P332" s="48">
        <v>63.03657701633685</v>
      </c>
    </row>
    <row r="333" spans="1:16">
      <c r="A333" s="90" t="s">
        <v>164</v>
      </c>
      <c r="B333" s="90" t="s">
        <v>609</v>
      </c>
      <c r="C333" s="91">
        <v>19043468866</v>
      </c>
      <c r="D333" s="91">
        <v>336600000</v>
      </c>
      <c r="E333" s="92">
        <v>28.430612883043374</v>
      </c>
      <c r="F333" s="92">
        <v>5.6309393707750788</v>
      </c>
      <c r="G333" s="91">
        <v>90.484284000000002</v>
      </c>
      <c r="H333" s="92">
        <v>15.55</v>
      </c>
      <c r="I333" s="92">
        <v>-0.25275314202407984</v>
      </c>
      <c r="J333" s="91">
        <v>27939397</v>
      </c>
      <c r="K333" s="92">
        <v>180.71256154884088</v>
      </c>
      <c r="L333" s="92">
        <v>118.83541295306001</v>
      </c>
      <c r="M333" s="92">
        <v>26.88</v>
      </c>
      <c r="N333" s="93">
        <v>0.1546630731356351</v>
      </c>
      <c r="O333" s="94">
        <v>153.34549406339841</v>
      </c>
      <c r="P333" s="93">
        <v>5.1115164687799473</v>
      </c>
    </row>
    <row r="334" spans="1:16">
      <c r="A334" s="101" t="s">
        <v>469</v>
      </c>
      <c r="B334" s="101" t="s">
        <v>696</v>
      </c>
      <c r="C334" s="102">
        <v>443218015</v>
      </c>
      <c r="D334" s="102">
        <v>347500000</v>
      </c>
      <c r="E334" s="103">
        <v>31.765956374918694</v>
      </c>
      <c r="F334" s="103">
        <v>22.853206025121363</v>
      </c>
      <c r="G334" s="102">
        <v>335.80419000000001</v>
      </c>
      <c r="H334" s="103">
        <v>3.75</v>
      </c>
      <c r="I334" s="103">
        <v>-0.34178000996510693</v>
      </c>
      <c r="J334" s="102">
        <v>-20352695</v>
      </c>
      <c r="K334" s="103">
        <v>-68.295623749090723</v>
      </c>
      <c r="L334" s="103">
        <v>115.10791366906474</v>
      </c>
      <c r="M334" s="103">
        <v>96.63</v>
      </c>
      <c r="N334" s="104">
        <v>15.606924946468032</v>
      </c>
      <c r="O334" s="105">
        <v>734.78317641789772</v>
      </c>
      <c r="P334" s="104">
        <v>24.492772547263257</v>
      </c>
    </row>
    <row r="335" spans="1:16">
      <c r="A335" s="90" t="s">
        <v>389</v>
      </c>
      <c r="B335" s="90" t="s">
        <v>390</v>
      </c>
      <c r="C335" s="91">
        <v>1471327206</v>
      </c>
      <c r="D335" s="91">
        <v>350000000</v>
      </c>
      <c r="E335" s="92">
        <v>31.680163406282851</v>
      </c>
      <c r="F335" s="92">
        <v>12.93067894133994</v>
      </c>
      <c r="G335" s="91">
        <v>172.747309</v>
      </c>
      <c r="H335" s="92">
        <v>7.31</v>
      </c>
      <c r="I335" s="92">
        <v>-0.24006012583248101</v>
      </c>
      <c r="J335" s="91">
        <v>171355700</v>
      </c>
      <c r="K335" s="92">
        <v>14.29774439951516</v>
      </c>
      <c r="L335" s="92">
        <v>114.28571428571429</v>
      </c>
      <c r="M335" s="92">
        <v>49.35</v>
      </c>
      <c r="N335" s="93">
        <v>88.73511689090617</v>
      </c>
      <c r="O335" s="94">
        <v>836.02664911505553</v>
      </c>
      <c r="P335" s="93">
        <v>27.86755497050185</v>
      </c>
    </row>
    <row r="336" spans="1:16">
      <c r="A336" s="55" t="s">
        <v>456</v>
      </c>
      <c r="B336" s="55" t="s">
        <v>233</v>
      </c>
      <c r="C336" s="56">
        <v>10885731681</v>
      </c>
      <c r="D336" s="56">
        <v>350000000</v>
      </c>
      <c r="E336" s="57">
        <v>12.722992105494727</v>
      </c>
      <c r="F336" s="57">
        <v>2.1383180009234835</v>
      </c>
      <c r="G336" s="56">
        <v>185.064885</v>
      </c>
      <c r="H336" s="57">
        <v>16.989999999999998</v>
      </c>
      <c r="I336" s="57">
        <v>-1.4430408065744942</v>
      </c>
      <c r="J336" s="56">
        <v>260197818</v>
      </c>
      <c r="K336" s="57">
        <v>22.867217126317332</v>
      </c>
      <c r="L336" s="57">
        <v>114.28571428571429</v>
      </c>
      <c r="M336" s="57">
        <v>52.87</v>
      </c>
      <c r="N336" s="58">
        <v>39.128424600098072</v>
      </c>
      <c r="O336" s="59">
        <v>135.9938194609401</v>
      </c>
      <c r="P336" s="58">
        <v>4.5331273153646698</v>
      </c>
    </row>
    <row r="337" spans="1:16">
      <c r="A337" s="45" t="s">
        <v>333</v>
      </c>
      <c r="B337" s="45" t="s">
        <v>375</v>
      </c>
      <c r="C337" s="46">
        <v>1724268443</v>
      </c>
      <c r="D337" s="46">
        <v>350000000</v>
      </c>
      <c r="E337" s="47">
        <v>91.520971000893937</v>
      </c>
      <c r="F337" s="47">
        <v>130.74424428699135</v>
      </c>
      <c r="G337" s="46">
        <v>199.57396499999999</v>
      </c>
      <c r="H337" s="47">
        <v>2.19</v>
      </c>
      <c r="I337" s="47">
        <v>-4.0673512731686845E-2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80.599999999999994</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230.02253813768363</v>
      </c>
      <c r="G339" s="46">
        <v>253.16424799999999</v>
      </c>
      <c r="H339" s="47">
        <v>1.96</v>
      </c>
      <c r="I339" s="47">
        <v>-1.164294716487646E-2</v>
      </c>
      <c r="J339" s="46">
        <v>-44318667</v>
      </c>
      <c r="K339" s="47">
        <v>-7.9086313674551629</v>
      </c>
      <c r="L339" s="47">
        <v>114.12268188302426</v>
      </c>
      <c r="M339" s="47">
        <v>72.22</v>
      </c>
      <c r="N339" s="48">
        <v>28.747426451344154</v>
      </c>
      <c r="O339" s="49">
        <v>309.20203457123961</v>
      </c>
      <c r="P339" s="48">
        <v>10.306734485707986</v>
      </c>
    </row>
    <row r="340" spans="1:16">
      <c r="A340" s="30" t="s">
        <v>729</v>
      </c>
      <c r="B340" s="30" t="s">
        <v>349</v>
      </c>
      <c r="C340" s="31">
        <v>6782904588</v>
      </c>
      <c r="D340" s="31">
        <v>351991314</v>
      </c>
      <c r="E340" s="32">
        <v>5.5991470063739692</v>
      </c>
      <c r="F340" s="32">
        <v>0.11123818291279579</v>
      </c>
      <c r="G340" s="31">
        <v>53.715555000000002</v>
      </c>
      <c r="H340" s="32">
        <v>133</v>
      </c>
      <c r="I340" s="32">
        <v>-10.254463741464349</v>
      </c>
      <c r="J340" s="31">
        <v>-557334135</v>
      </c>
      <c r="K340" s="32">
        <v>-90.313430922367601</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0.85128132751515806</v>
      </c>
      <c r="G341" s="96">
        <v>128.94884099999999</v>
      </c>
      <c r="H341" s="97">
        <v>32.08</v>
      </c>
      <c r="I341" s="97">
        <v>-1.8739012847561725</v>
      </c>
      <c r="J341" s="96">
        <v>247915948</v>
      </c>
      <c r="K341" s="97">
        <v>45.821981569334135</v>
      </c>
      <c r="L341" s="97">
        <v>112.67605633802818</v>
      </c>
      <c r="M341" s="97">
        <v>36.32</v>
      </c>
      <c r="N341" s="98">
        <v>81.716508291447752</v>
      </c>
      <c r="O341" s="99">
        <v>671.16321137140289</v>
      </c>
      <c r="P341" s="98">
        <v>22.372107045713431</v>
      </c>
    </row>
    <row r="342" spans="1:16">
      <c r="A342" s="35" t="s">
        <v>121</v>
      </c>
      <c r="B342" s="35" t="s">
        <v>200</v>
      </c>
      <c r="C342" s="36">
        <v>3548001757</v>
      </c>
      <c r="D342" s="36">
        <v>360000000</v>
      </c>
      <c r="E342" s="37">
        <v>37.029507703803937</v>
      </c>
      <c r="F342" s="37">
        <v>34.286581207225865</v>
      </c>
      <c r="G342" s="36">
        <v>282.78303399999999</v>
      </c>
      <c r="H342" s="37">
        <v>3.82</v>
      </c>
      <c r="I342" s="37">
        <v>-4.9282243241539625E-3</v>
      </c>
      <c r="J342" s="36">
        <v>-173040268</v>
      </c>
      <c r="K342" s="37">
        <v>-6.2413218176476706</v>
      </c>
      <c r="L342" s="37">
        <v>111.11111111111111</v>
      </c>
      <c r="M342" s="37">
        <v>78.55</v>
      </c>
      <c r="N342" s="38">
        <v>51.803211992031088</v>
      </c>
      <c r="O342" s="39">
        <v>802.87396433469689</v>
      </c>
      <c r="P342" s="38">
        <v>26.76246547782323</v>
      </c>
    </row>
    <row r="343" spans="1:16">
      <c r="A343" s="25" t="s">
        <v>462</v>
      </c>
      <c r="B343" s="25" t="s">
        <v>353</v>
      </c>
      <c r="C343" s="26">
        <v>13842631067</v>
      </c>
      <c r="D343" s="26">
        <v>361000000</v>
      </c>
      <c r="E343" s="27">
        <v>22.344785855393038</v>
      </c>
      <c r="F343" s="27">
        <v>2.947472082230977</v>
      </c>
      <c r="G343" s="26">
        <v>83.034749000000005</v>
      </c>
      <c r="H343" s="27">
        <v>21.56</v>
      </c>
      <c r="I343" s="27">
        <v>0.19943853446258686</v>
      </c>
      <c r="J343" s="26">
        <v>-428282693</v>
      </c>
      <c r="K343" s="27">
        <v>-17.70092540255882</v>
      </c>
      <c r="L343" s="27">
        <v>110.80332409972299</v>
      </c>
      <c r="M343" s="27">
        <v>23</v>
      </c>
      <c r="N343" s="28">
        <v>49.621464949248171</v>
      </c>
      <c r="O343" s="29">
        <v>923.55445374202611</v>
      </c>
      <c r="P343" s="28">
        <v>30.785148458067535</v>
      </c>
    </row>
    <row r="344" spans="1:16">
      <c r="A344" s="30" t="s">
        <v>246</v>
      </c>
      <c r="B344" s="30" t="s">
        <v>349</v>
      </c>
      <c r="C344" s="31">
        <v>77122493000</v>
      </c>
      <c r="D344" s="31">
        <v>363281000</v>
      </c>
      <c r="E344" s="32">
        <v>0.83607004093456694</v>
      </c>
      <c r="F344" s="32">
        <v>8.8177842776549133E-3</v>
      </c>
      <c r="G344" s="31">
        <v>180.39090300000001</v>
      </c>
      <c r="H344" s="32">
        <v>265.25</v>
      </c>
      <c r="I344" s="32">
        <v>-1.9693162471635333</v>
      </c>
      <c r="J344" s="31">
        <v>-2888679000</v>
      </c>
      <c r="K344" s="32">
        <v>-32.823425863517542</v>
      </c>
      <c r="L344" s="32">
        <v>110.1076026546943</v>
      </c>
      <c r="M344" s="32">
        <v>49.65</v>
      </c>
      <c r="N344" s="33">
        <v>68.397809674502398</v>
      </c>
      <c r="O344" s="34">
        <v>208.51126649059142</v>
      </c>
      <c r="P344" s="33">
        <v>6.950375549686381</v>
      </c>
    </row>
    <row r="345" spans="1:16">
      <c r="A345" s="35" t="s">
        <v>430</v>
      </c>
      <c r="B345" s="35" t="s">
        <v>208</v>
      </c>
      <c r="C345" s="36">
        <v>5872170565</v>
      </c>
      <c r="D345" s="36">
        <v>368000000</v>
      </c>
      <c r="E345" s="37">
        <v>12.46593831945469</v>
      </c>
      <c r="F345" s="37">
        <v>0.86858544589288533</v>
      </c>
      <c r="G345" s="36">
        <v>84.545681999999999</v>
      </c>
      <c r="H345" s="37">
        <v>37.96</v>
      </c>
      <c r="I345" s="37">
        <v>-1.1886390550666945</v>
      </c>
      <c r="J345" s="36">
        <v>48198916</v>
      </c>
      <c r="K345" s="37">
        <v>297.7660327464626</v>
      </c>
      <c r="L345" s="37">
        <v>108.69565217391305</v>
      </c>
      <c r="M345" s="37">
        <v>22.97</v>
      </c>
      <c r="N345" s="38">
        <v>54.967134518471845</v>
      </c>
      <c r="O345" s="39">
        <v>98.055383785378808</v>
      </c>
      <c r="P345" s="38">
        <v>3.2685127928459603</v>
      </c>
    </row>
    <row r="346" spans="1:16">
      <c r="A346" s="55" t="s">
        <v>237</v>
      </c>
      <c r="B346" s="55" t="s">
        <v>233</v>
      </c>
      <c r="C346" s="56">
        <v>49023532000</v>
      </c>
      <c r="D346" s="56">
        <v>369276000</v>
      </c>
      <c r="E346" s="57">
        <v>2.7482783088223171</v>
      </c>
      <c r="F346" s="57">
        <v>8.2692689623970417E-2</v>
      </c>
      <c r="G346" s="56">
        <v>164.20942500000001</v>
      </c>
      <c r="H346" s="57">
        <v>88.65</v>
      </c>
      <c r="I346" s="57">
        <v>-0.92317362246912182</v>
      </c>
      <c r="J346" s="56">
        <v>1835127000</v>
      </c>
      <c r="K346" s="57">
        <v>18.11037601212341</v>
      </c>
      <c r="L346" s="57">
        <v>108.32006412547796</v>
      </c>
      <c r="M346" s="57">
        <v>44.46</v>
      </c>
      <c r="N346" s="58">
        <v>61.504934906907543</v>
      </c>
      <c r="O346" s="59">
        <v>440.56010706217415</v>
      </c>
      <c r="P346" s="58">
        <v>14.685336902072471</v>
      </c>
    </row>
    <row r="347" spans="1:16">
      <c r="A347" s="30" t="s">
        <v>247</v>
      </c>
      <c r="B347" s="30" t="s">
        <v>349</v>
      </c>
      <c r="C347" s="31">
        <v>35055157000</v>
      </c>
      <c r="D347" s="31">
        <v>370000000</v>
      </c>
      <c r="E347" s="32">
        <v>2.4090513842228578</v>
      </c>
      <c r="F347" s="32">
        <v>3.085758145539718E-2</v>
      </c>
      <c r="G347" s="31">
        <v>79.204424000000003</v>
      </c>
      <c r="H347" s="32">
        <v>209.7</v>
      </c>
      <c r="I347" s="32">
        <v>9.4062550881475602</v>
      </c>
      <c r="J347" s="31">
        <v>-539398000</v>
      </c>
      <c r="K347" s="32">
        <v>-144.73542727262614</v>
      </c>
      <c r="L347" s="32">
        <v>108.10810810810811</v>
      </c>
      <c r="M347" s="32">
        <v>21.4</v>
      </c>
      <c r="N347" s="33">
        <v>54.907104870057175</v>
      </c>
      <c r="O347" s="34">
        <v>1964.8158392782043</v>
      </c>
      <c r="P347" s="33">
        <v>65.49386130927347</v>
      </c>
    </row>
    <row r="348" spans="1:16">
      <c r="A348" s="45" t="s">
        <v>55</v>
      </c>
      <c r="B348" s="45" t="s">
        <v>375</v>
      </c>
      <c r="C348" s="46">
        <v>3590822435</v>
      </c>
      <c r="D348" s="46">
        <v>372475397</v>
      </c>
      <c r="E348" s="47">
        <v>5.7176151710798031</v>
      </c>
      <c r="F348" s="47">
        <v>0.42639767598155121</v>
      </c>
      <c r="G348" s="46">
        <v>194.679441</v>
      </c>
      <c r="H348" s="47">
        <v>35.94</v>
      </c>
      <c r="I348" s="47">
        <v>-0.9981245858719987</v>
      </c>
      <c r="J348" s="46">
        <v>47613264</v>
      </c>
      <c r="K348" s="47">
        <v>281.62560525151144</v>
      </c>
      <c r="L348" s="47">
        <v>107.38964324132259</v>
      </c>
      <c r="M348" s="47">
        <v>52.26</v>
      </c>
      <c r="N348" s="48">
        <v>40.345835379165877</v>
      </c>
      <c r="O348" s="49">
        <v>832.38291864873713</v>
      </c>
      <c r="P348" s="48">
        <v>27.746097288291239</v>
      </c>
    </row>
    <row r="349" spans="1:16">
      <c r="A349" s="40" t="s">
        <v>74</v>
      </c>
      <c r="B349" s="40" t="s">
        <v>255</v>
      </c>
      <c r="C349" s="41">
        <v>633089921</v>
      </c>
      <c r="D349" s="41">
        <v>375000000</v>
      </c>
      <c r="E349" s="42">
        <v>19.025006468502202</v>
      </c>
      <c r="F349" s="42">
        <v>5.0733350582672534</v>
      </c>
      <c r="G349" s="41">
        <v>217.20958099999999</v>
      </c>
      <c r="H349" s="42">
        <v>9.68</v>
      </c>
      <c r="I349" s="42">
        <v>0.26384216888584966</v>
      </c>
      <c r="J349" s="41">
        <v>6803042</v>
      </c>
      <c r="K349" s="42">
        <v>551.22399655918628</v>
      </c>
      <c r="L349" s="42">
        <v>106.66666666666667</v>
      </c>
      <c r="M349" s="42">
        <v>57.92</v>
      </c>
      <c r="N349" s="43">
        <v>63.007723594808695</v>
      </c>
      <c r="O349" s="44">
        <v>1492.1510382134713</v>
      </c>
      <c r="P349" s="43">
        <v>49.738367940449045</v>
      </c>
    </row>
    <row r="350" spans="1:16">
      <c r="A350" s="25" t="s">
        <v>170</v>
      </c>
      <c r="B350" s="25" t="s">
        <v>353</v>
      </c>
      <c r="C350" s="26">
        <v>6815590152</v>
      </c>
      <c r="D350" s="26">
        <v>380000000</v>
      </c>
      <c r="E350" s="27">
        <v>15.599741824272808</v>
      </c>
      <c r="F350" s="27">
        <v>2.0525976084569484</v>
      </c>
      <c r="G350" s="26">
        <v>113.969858</v>
      </c>
      <c r="H350" s="27">
        <v>22.5</v>
      </c>
      <c r="I350" s="27">
        <v>0.66327376059173559</v>
      </c>
      <c r="J350" s="26">
        <v>-422832425</v>
      </c>
      <c r="K350" s="27">
        <v>-17.974023633594324</v>
      </c>
      <c r="L350" s="27">
        <v>105.26315789473684</v>
      </c>
      <c r="M350" s="27">
        <v>29.99</v>
      </c>
      <c r="N350" s="28">
        <v>56.972341440900088</v>
      </c>
      <c r="O350" s="29">
        <v>2589.7811866699835</v>
      </c>
      <c r="P350" s="28">
        <v>86.326039555666114</v>
      </c>
    </row>
    <row r="351" spans="1:16">
      <c r="A351" s="101" t="s">
        <v>437</v>
      </c>
      <c r="B351" s="101" t="s">
        <v>696</v>
      </c>
      <c r="C351" s="102">
        <v>26585946865</v>
      </c>
      <c r="D351" s="102">
        <v>385000000</v>
      </c>
      <c r="E351" s="103">
        <v>15.720492164592297</v>
      </c>
      <c r="F351" s="103">
        <v>1.8560203263981461</v>
      </c>
      <c r="G351" s="102">
        <v>117.04502599999999</v>
      </c>
      <c r="H351" s="103">
        <v>21.74</v>
      </c>
      <c r="I351" s="103">
        <v>-0.44297028498006341</v>
      </c>
      <c r="J351" s="102">
        <v>-1360985632</v>
      </c>
      <c r="K351" s="103">
        <v>-6.2234308730747863</v>
      </c>
      <c r="L351" s="103">
        <v>103.8961038961039</v>
      </c>
      <c r="M351" s="103">
        <v>30.4</v>
      </c>
      <c r="N351" s="104">
        <v>4.7881423273020793</v>
      </c>
      <c r="O351" s="105">
        <v>848.656459784037</v>
      </c>
      <c r="P351" s="104">
        <v>28.288548659467899</v>
      </c>
    </row>
    <row r="352" spans="1:16">
      <c r="A352" s="35" t="s">
        <v>48</v>
      </c>
      <c r="B352" s="35" t="s">
        <v>200</v>
      </c>
      <c r="C352" s="36">
        <v>4404805235</v>
      </c>
      <c r="D352" s="36">
        <v>385499653</v>
      </c>
      <c r="E352" s="37">
        <v>22.41482276124739</v>
      </c>
      <c r="F352" s="37">
        <v>2.3257943385227784</v>
      </c>
      <c r="G352" s="36">
        <v>74.176674000000006</v>
      </c>
      <c r="H352" s="37">
        <v>24.06</v>
      </c>
      <c r="I352" s="37">
        <v>0.32693657016366728</v>
      </c>
      <c r="J352" s="36">
        <v>-306785046</v>
      </c>
      <c r="K352" s="37">
        <v>-31.414475544547891</v>
      </c>
      <c r="L352" s="37">
        <v>103.76144229629178</v>
      </c>
      <c r="M352" s="37">
        <v>19.239999999999998</v>
      </c>
      <c r="N352" s="38">
        <v>25.79853448839917</v>
      </c>
      <c r="O352" s="39">
        <v>1553.4606215728695</v>
      </c>
      <c r="P352" s="38">
        <v>51.782020719095648</v>
      </c>
    </row>
    <row r="353" spans="1:16">
      <c r="A353" s="55" t="s">
        <v>451</v>
      </c>
      <c r="B353" s="55" t="s">
        <v>233</v>
      </c>
      <c r="C353" s="56">
        <v>4310209139</v>
      </c>
      <c r="D353" s="56">
        <v>386500000</v>
      </c>
      <c r="E353" s="57">
        <v>37.197697560908892</v>
      </c>
      <c r="F353" s="57">
        <v>8.7493114338254472</v>
      </c>
      <c r="G353" s="56">
        <v>94.595506999999998</v>
      </c>
      <c r="H353" s="57">
        <v>11.37</v>
      </c>
      <c r="I353" s="57">
        <v>-1.0551583327353224</v>
      </c>
      <c r="J353" s="56">
        <v>-57974808</v>
      </c>
      <c r="K353" s="57">
        <v>-73.333576197440792</v>
      </c>
      <c r="L353" s="57">
        <v>103.49288486416559</v>
      </c>
      <c r="M353" s="57">
        <v>24.47</v>
      </c>
      <c r="N353" s="58">
        <v>43.902153588705914</v>
      </c>
      <c r="O353" s="59">
        <v>442.68530079615584</v>
      </c>
      <c r="P353" s="58">
        <v>14.756176693205195</v>
      </c>
    </row>
    <row r="354" spans="1:16">
      <c r="A354" s="75" t="s">
        <v>747</v>
      </c>
      <c r="B354" s="75" t="s">
        <v>350</v>
      </c>
      <c r="C354" s="76">
        <v>27589684000</v>
      </c>
      <c r="D354" s="76">
        <v>388080000</v>
      </c>
      <c r="E354" s="77">
        <v>1.8106492002829011</v>
      </c>
      <c r="F354" s="77">
        <v>3.4055909916288256E-2</v>
      </c>
      <c r="G354" s="76">
        <v>160.34344200000001</v>
      </c>
      <c r="H354" s="77">
        <v>137.80000000000001</v>
      </c>
      <c r="I354" s="77">
        <v>3.5326087743518713</v>
      </c>
      <c r="J354" s="76">
        <v>1392015000</v>
      </c>
      <c r="K354" s="77">
        <v>38.194243596512969</v>
      </c>
      <c r="L354" s="77">
        <v>103.07153164296021</v>
      </c>
      <c r="M354" s="77">
        <v>41.31</v>
      </c>
      <c r="N354" s="78">
        <v>17.164443081372468</v>
      </c>
      <c r="O354" s="79">
        <v>1894.1740526165729</v>
      </c>
      <c r="P354" s="78">
        <v>63.139135087219096</v>
      </c>
    </row>
    <row r="355" spans="1:16">
      <c r="A355" s="30" t="s">
        <v>545</v>
      </c>
      <c r="B355" s="30" t="s">
        <v>357</v>
      </c>
      <c r="C355" s="31">
        <v>1049965568</v>
      </c>
      <c r="D355" s="31">
        <v>390000000</v>
      </c>
      <c r="E355" s="32">
        <v>43.421096052674997</v>
      </c>
      <c r="F355" s="32">
        <v>18.556023954134613</v>
      </c>
      <c r="G355" s="31">
        <v>151.529539</v>
      </c>
      <c r="H355" s="32">
        <v>6.08</v>
      </c>
      <c r="I355" s="32">
        <v>-1.060620824058347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56.822784140840504</v>
      </c>
      <c r="F356" s="32">
        <v>16.188827390552849</v>
      </c>
      <c r="G356" s="31">
        <v>74.35284</v>
      </c>
      <c r="H356" s="32">
        <v>9.4700000000000006</v>
      </c>
      <c r="I356" s="32">
        <v>-0.73051285165291802</v>
      </c>
      <c r="J356" s="31">
        <v>-173746692</v>
      </c>
      <c r="K356" s="32">
        <v>-20.201823468385804</v>
      </c>
      <c r="L356" s="32">
        <v>102.56410256410257</v>
      </c>
      <c r="M356" s="32">
        <v>19.059999999999999</v>
      </c>
      <c r="N356" s="33">
        <v>15.224085130305236</v>
      </c>
      <c r="O356" s="34">
        <v>213.09692735528083</v>
      </c>
      <c r="P356" s="33">
        <v>7.1032309118426946</v>
      </c>
    </row>
    <row r="357" spans="1:16">
      <c r="A357" s="60" t="s">
        <v>420</v>
      </c>
      <c r="B357" s="60" t="s">
        <v>287</v>
      </c>
      <c r="C357" s="61">
        <v>7850147630</v>
      </c>
      <c r="D357" s="61">
        <v>390000000</v>
      </c>
      <c r="E357" s="62">
        <v>124.23173156081985</v>
      </c>
      <c r="F357" s="62">
        <v>16.765415865157873</v>
      </c>
      <c r="G357" s="61">
        <v>16.107241999999999</v>
      </c>
      <c r="H357" s="62">
        <v>19.989999999999998</v>
      </c>
      <c r="I357" s="62">
        <v>-2.7245715256800196E-2</v>
      </c>
      <c r="J357" s="61">
        <v>-154878371</v>
      </c>
      <c r="K357" s="62">
        <v>-47.843994950076016</v>
      </c>
      <c r="L357" s="62">
        <v>102.56410256410257</v>
      </c>
      <c r="M357" s="62">
        <v>4.13</v>
      </c>
      <c r="N357" s="63">
        <v>14.244928020982345</v>
      </c>
      <c r="O357" s="64">
        <v>589.4520214767374</v>
      </c>
      <c r="P357" s="63">
        <v>19.648400715891245</v>
      </c>
    </row>
    <row r="358" spans="1:16">
      <c r="A358" s="50" t="s">
        <v>279</v>
      </c>
      <c r="B358" s="50" t="s">
        <v>355</v>
      </c>
      <c r="C358" s="51">
        <v>4414419520</v>
      </c>
      <c r="D358" s="51">
        <v>393516000</v>
      </c>
      <c r="E358" s="52">
        <v>19.218788167855056</v>
      </c>
      <c r="F358" s="52">
        <v>3.7568188348230698</v>
      </c>
      <c r="G358" s="51">
        <v>160.62860900000001</v>
      </c>
      <c r="H358" s="52">
        <v>12.96</v>
      </c>
      <c r="I358" s="52">
        <v>-7.1867770754046489E-2</v>
      </c>
      <c r="J358" s="51">
        <v>14989579</v>
      </c>
      <c r="K358" s="52">
        <v>341.28430158045131</v>
      </c>
      <c r="L358" s="52">
        <v>101.64770936886937</v>
      </c>
      <c r="M358" s="52">
        <v>40.81</v>
      </c>
      <c r="N358" s="53">
        <v>70.900911805112401</v>
      </c>
      <c r="O358" s="54">
        <v>376.23311993403485</v>
      </c>
      <c r="P358" s="53">
        <v>12.541103997801162</v>
      </c>
    </row>
    <row r="359" spans="1:16">
      <c r="A359" s="70" t="s">
        <v>709</v>
      </c>
      <c r="B359" s="70" t="s">
        <v>699</v>
      </c>
      <c r="C359" s="71">
        <v>5985751000</v>
      </c>
      <c r="D359" s="71">
        <v>397500000</v>
      </c>
      <c r="E359" s="72">
        <v>45.014784768446319</v>
      </c>
      <c r="F359" s="72">
        <v>3.7349848798100198</v>
      </c>
      <c r="G359" s="71">
        <v>33.254894999999998</v>
      </c>
      <c r="H359" s="72">
        <v>26.74</v>
      </c>
      <c r="I359" s="72">
        <v>-9.269339925364406E-2</v>
      </c>
      <c r="J359" s="71">
        <v>682431000</v>
      </c>
      <c r="K359" s="72">
        <v>17.660686574906475</v>
      </c>
      <c r="L359" s="72">
        <v>100.62893081761007</v>
      </c>
      <c r="M359" s="72">
        <v>8.36</v>
      </c>
      <c r="N359" s="73">
        <v>0</v>
      </c>
      <c r="O359" s="74">
        <v>522.77589546433057</v>
      </c>
      <c r="P359" s="73">
        <v>17.425863182144351</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401.07124791562217</v>
      </c>
      <c r="P360" s="28">
        <v>13.369041597187406</v>
      </c>
    </row>
    <row r="361" spans="1:16">
      <c r="A361" s="70" t="s">
        <v>523</v>
      </c>
      <c r="B361" s="70" t="s">
        <v>221</v>
      </c>
      <c r="C361" s="71">
        <v>44419666520</v>
      </c>
      <c r="D361" s="71">
        <v>400000000</v>
      </c>
      <c r="E361" s="72">
        <v>8.4286295259106598</v>
      </c>
      <c r="F361" s="72">
        <v>0.38311952390503001</v>
      </c>
      <c r="G361" s="71">
        <v>86.717521000000005</v>
      </c>
      <c r="H361" s="72">
        <v>54.75</v>
      </c>
      <c r="I361" s="72">
        <v>0.70412191417820935</v>
      </c>
      <c r="J361" s="71">
        <v>157582227</v>
      </c>
      <c r="K361" s="72">
        <v>139.60965280684857</v>
      </c>
      <c r="L361" s="72">
        <v>100</v>
      </c>
      <c r="M361" s="72">
        <v>21.67</v>
      </c>
      <c r="N361" s="73">
        <v>20.376992076860382</v>
      </c>
      <c r="O361" s="74">
        <v>1309.9061225082014</v>
      </c>
      <c r="P361" s="73">
        <v>43.663537416940045</v>
      </c>
    </row>
    <row r="362" spans="1:16">
      <c r="A362" s="60" t="s">
        <v>20</v>
      </c>
      <c r="B362" s="60" t="s">
        <v>287</v>
      </c>
      <c r="C362" s="61">
        <v>1735116415</v>
      </c>
      <c r="D362" s="61">
        <v>400000000</v>
      </c>
      <c r="E362" s="62">
        <v>24.077889081833039</v>
      </c>
      <c r="F362" s="62">
        <v>6.0194722704582597</v>
      </c>
      <c r="G362" s="61">
        <v>175.248232</v>
      </c>
      <c r="H362" s="62">
        <v>9.48</v>
      </c>
      <c r="I362" s="62">
        <v>0.22745029334262234</v>
      </c>
      <c r="J362" s="61">
        <v>-80036018</v>
      </c>
      <c r="K362" s="62">
        <v>-49.9774988805665</v>
      </c>
      <c r="L362" s="62">
        <v>100</v>
      </c>
      <c r="M362" s="62">
        <v>43.81</v>
      </c>
      <c r="N362" s="63">
        <v>62.669573509340381</v>
      </c>
      <c r="O362" s="64">
        <v>1573.2663197853826</v>
      </c>
      <c r="P362" s="63">
        <v>52.442210659512753</v>
      </c>
    </row>
    <row r="363" spans="1:16">
      <c r="A363" s="70" t="s">
        <v>22</v>
      </c>
      <c r="B363" s="70" t="s">
        <v>221</v>
      </c>
      <c r="C363" s="71">
        <v>6246124497</v>
      </c>
      <c r="D363" s="71">
        <v>400000000</v>
      </c>
      <c r="E363" s="72">
        <v>47.236209388668982</v>
      </c>
      <c r="F363" s="72">
        <v>16.870074781667494</v>
      </c>
      <c r="G363" s="71">
        <v>112.187603</v>
      </c>
      <c r="H363" s="72">
        <v>7.55</v>
      </c>
      <c r="I363" s="72">
        <v>-8.4216934388889442E-2</v>
      </c>
      <c r="J363" s="71">
        <v>5617957</v>
      </c>
      <c r="K363" s="72">
        <v>498.40182116025454</v>
      </c>
      <c r="L363" s="72">
        <v>100</v>
      </c>
      <c r="M363" s="72">
        <v>28.04</v>
      </c>
      <c r="N363" s="73">
        <v>18.423591177382772</v>
      </c>
      <c r="O363" s="74">
        <v>1424.3422846445026</v>
      </c>
      <c r="P363" s="73">
        <v>47.478076154816755</v>
      </c>
    </row>
    <row r="364" spans="1:16">
      <c r="A364" s="25" t="s">
        <v>69</v>
      </c>
      <c r="B364" s="25" t="s">
        <v>376</v>
      </c>
      <c r="C364" s="26">
        <v>1771741339</v>
      </c>
      <c r="D364" s="26">
        <v>400000000</v>
      </c>
      <c r="E364" s="27">
        <v>1.4025284783407528</v>
      </c>
      <c r="F364" s="27">
        <v>5.3126078725028517E-2</v>
      </c>
      <c r="G364" s="26">
        <v>398.89761299999998</v>
      </c>
      <c r="H364" s="27">
        <v>71.5</v>
      </c>
      <c r="I364" s="27">
        <v>-8.2956559759480797E-2</v>
      </c>
      <c r="J364" s="26">
        <v>207480419</v>
      </c>
      <c r="K364" s="27">
        <v>127.24092291330875</v>
      </c>
      <c r="L364" s="27">
        <v>100</v>
      </c>
      <c r="M364" s="27">
        <v>99.72</v>
      </c>
      <c r="N364" s="28">
        <v>66.533330743728257</v>
      </c>
      <c r="O364" s="29">
        <v>1877.7821108245682</v>
      </c>
      <c r="P364" s="28">
        <v>62.592737027485605</v>
      </c>
    </row>
    <row r="365" spans="1:16">
      <c r="A365" s="75" t="s">
        <v>188</v>
      </c>
      <c r="B365" s="75" t="s">
        <v>679</v>
      </c>
      <c r="C365" s="76">
        <v>3014472211</v>
      </c>
      <c r="D365" s="76">
        <v>400000000</v>
      </c>
      <c r="E365" s="77">
        <v>44.541644210254375</v>
      </c>
      <c r="F365" s="77">
        <v>15.907730075090848</v>
      </c>
      <c r="G365" s="76">
        <v>129.881788</v>
      </c>
      <c r="H365" s="77">
        <v>6.94</v>
      </c>
      <c r="I365" s="77">
        <v>-0.26462059458172238</v>
      </c>
      <c r="J365" s="76">
        <v>44096898</v>
      </c>
      <c r="K365" s="77">
        <v>63.496529846611885</v>
      </c>
      <c r="L365" s="77">
        <v>100</v>
      </c>
      <c r="M365" s="77">
        <v>32.35</v>
      </c>
      <c r="N365" s="78">
        <v>54.297609710812118</v>
      </c>
      <c r="O365" s="79">
        <v>34.944936423088322</v>
      </c>
      <c r="P365" s="78">
        <v>1.164831214102944</v>
      </c>
    </row>
    <row r="366" spans="1:16">
      <c r="A366" s="65" t="s">
        <v>444</v>
      </c>
      <c r="B366" s="65" t="s">
        <v>393</v>
      </c>
      <c r="C366" s="66">
        <v>8884541574</v>
      </c>
      <c r="D366" s="66">
        <v>400000000</v>
      </c>
      <c r="E366" s="67">
        <v>16.750654448069287</v>
      </c>
      <c r="F366" s="67">
        <v>1.3508592296830071</v>
      </c>
      <c r="G366" s="66">
        <v>79.448606999999996</v>
      </c>
      <c r="H366" s="67">
        <v>30.06</v>
      </c>
      <c r="I366" s="67">
        <v>1.129533399627288</v>
      </c>
      <c r="J366" s="66">
        <v>72826471</v>
      </c>
      <c r="K366" s="67">
        <v>170.26775882082765</v>
      </c>
      <c r="L366" s="67">
        <v>100</v>
      </c>
      <c r="M366" s="67">
        <v>19.86</v>
      </c>
      <c r="N366" s="68">
        <v>20.278681507637572</v>
      </c>
      <c r="O366" s="69">
        <v>1934.533895421438</v>
      </c>
      <c r="P366" s="68">
        <v>64.484463180714599</v>
      </c>
    </row>
    <row r="367" spans="1:16">
      <c r="A367" t="s">
        <v>2174</v>
      </c>
      <c r="C367" s="14">
        <v>7006962211</v>
      </c>
      <c r="D367" s="14">
        <v>400000000</v>
      </c>
      <c r="E367" s="19">
        <v>0</v>
      </c>
      <c r="F367" s="19">
        <v>0</v>
      </c>
      <c r="G367" s="14">
        <v>0</v>
      </c>
      <c r="H367" s="19">
        <v>75.95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37.981063978433809</v>
      </c>
      <c r="F368" s="57">
        <v>6.7485899037728876</v>
      </c>
      <c r="G368" s="56">
        <v>416.05720400000001</v>
      </c>
      <c r="H368" s="57">
        <v>14.49</v>
      </c>
      <c r="I368" s="57">
        <v>0.5066189994705983</v>
      </c>
      <c r="J368" s="56">
        <v>82863015</v>
      </c>
      <c r="K368" s="57">
        <v>67.919324441670383</v>
      </c>
      <c r="L368" s="57">
        <v>99.50248756218906</v>
      </c>
      <c r="M368" s="57">
        <v>18.079999999999998</v>
      </c>
      <c r="N368" s="58">
        <v>26.173369447757011</v>
      </c>
      <c r="O368" s="59">
        <v>1645.3152272754874</v>
      </c>
      <c r="P368" s="58">
        <v>54.843840909182909</v>
      </c>
    </row>
    <row r="369" spans="1:16">
      <c r="A369" s="50" t="s">
        <v>88</v>
      </c>
      <c r="B369" s="50" t="s">
        <v>355</v>
      </c>
      <c r="C369" s="51">
        <v>919494030</v>
      </c>
      <c r="D369" s="51">
        <v>402170000</v>
      </c>
      <c r="E369" s="52">
        <v>15.592360933313824</v>
      </c>
      <c r="F369" s="52">
        <v>2.2806218811936163</v>
      </c>
      <c r="G369" s="51">
        <v>145.268338</v>
      </c>
      <c r="H369" s="52">
        <v>17.66</v>
      </c>
      <c r="I369" s="52">
        <v>-0.14363386433608127</v>
      </c>
      <c r="J369" s="51">
        <v>-57888264</v>
      </c>
      <c r="K369" s="52">
        <v>-118.10494092550435</v>
      </c>
      <c r="L369" s="52">
        <v>99.460427182534744</v>
      </c>
      <c r="M369" s="52">
        <v>36.119999999999997</v>
      </c>
      <c r="N369" s="53">
        <v>28.948460304915347</v>
      </c>
      <c r="O369" s="54">
        <v>818.26673003679809</v>
      </c>
      <c r="P369" s="53">
        <v>27.275557667893271</v>
      </c>
    </row>
    <row r="370" spans="1:16">
      <c r="A370" s="35" t="s">
        <v>632</v>
      </c>
      <c r="B370" s="35" t="s">
        <v>208</v>
      </c>
      <c r="C370" s="36">
        <v>16201756742</v>
      </c>
      <c r="D370" s="36">
        <v>411441018</v>
      </c>
      <c r="E370" s="37">
        <v>13.858810878495404</v>
      </c>
      <c r="F370" s="37">
        <v>0.55219001271025692</v>
      </c>
      <c r="G370" s="36">
        <v>46.332011000000001</v>
      </c>
      <c r="H370" s="37">
        <v>62.3</v>
      </c>
      <c r="I370" s="37">
        <v>0.67334055072350196</v>
      </c>
      <c r="J370" s="36">
        <v>-1023520289</v>
      </c>
      <c r="K370" s="37">
        <v>-24.521157389582534</v>
      </c>
      <c r="L370" s="37">
        <v>97.219281136427682</v>
      </c>
      <c r="M370" s="37">
        <v>11.26</v>
      </c>
      <c r="N370" s="38">
        <v>56.519867545663011</v>
      </c>
      <c r="O370" s="39">
        <v>2064.841386116068</v>
      </c>
      <c r="P370" s="38">
        <v>68.828046203868936</v>
      </c>
    </row>
    <row r="371" spans="1:16">
      <c r="A371" s="25" t="s">
        <v>638</v>
      </c>
      <c r="B371" s="25" t="s">
        <v>353</v>
      </c>
      <c r="C371" s="26">
        <v>4561332204</v>
      </c>
      <c r="D371" s="26">
        <v>413000000</v>
      </c>
      <c r="E371" s="27">
        <v>43.615531462839975</v>
      </c>
      <c r="F371" s="27">
        <v>13.200826713934617</v>
      </c>
      <c r="G371" s="26">
        <v>112.701047</v>
      </c>
      <c r="H371" s="27">
        <v>8.14</v>
      </c>
      <c r="I371" s="27">
        <v>-0.1235029509607939</v>
      </c>
      <c r="J371" s="26">
        <v>-320710072</v>
      </c>
      <c r="K371" s="27">
        <v>-10.302139809316621</v>
      </c>
      <c r="L371" s="27">
        <v>96.852300242130752</v>
      </c>
      <c r="M371" s="27">
        <v>27.28</v>
      </c>
      <c r="N371" s="28">
        <v>66.311507968125198</v>
      </c>
      <c r="O371" s="29">
        <v>734.99326607871387</v>
      </c>
      <c r="P371" s="28">
        <v>24.499775535957131</v>
      </c>
    </row>
    <row r="372" spans="1:16">
      <c r="A372" s="60" t="s">
        <v>290</v>
      </c>
      <c r="B372" s="60" t="s">
        <v>287</v>
      </c>
      <c r="C372" s="61">
        <v>6286808537</v>
      </c>
      <c r="D372" s="61">
        <v>424397982</v>
      </c>
      <c r="E372" s="62">
        <v>69.631327906459504</v>
      </c>
      <c r="F372" s="62">
        <v>27.345137842204092</v>
      </c>
      <c r="G372" s="61">
        <v>82.424139999999994</v>
      </c>
      <c r="H372" s="62">
        <v>6.97</v>
      </c>
      <c r="I372" s="62">
        <v>-2.837247741243765E-2</v>
      </c>
      <c r="J372" s="61">
        <v>-167012251</v>
      </c>
      <c r="K372" s="62">
        <v>-15.246713200698073</v>
      </c>
      <c r="L372" s="62">
        <v>94.25115503965803</v>
      </c>
      <c r="M372" s="62">
        <v>19.420000000000002</v>
      </c>
      <c r="N372" s="63">
        <v>44.429348955154651</v>
      </c>
      <c r="O372" s="64">
        <v>1050.1724006459576</v>
      </c>
      <c r="P372" s="63">
        <v>35.005746688198585</v>
      </c>
    </row>
    <row r="373" spans="1:16">
      <c r="A373" s="90" t="s">
        <v>408</v>
      </c>
      <c r="B373" s="90" t="s">
        <v>390</v>
      </c>
      <c r="C373" s="91">
        <v>3803390886</v>
      </c>
      <c r="D373" s="91">
        <v>431419816</v>
      </c>
      <c r="E373" s="92">
        <v>23.707147623998555</v>
      </c>
      <c r="F373" s="92">
        <v>3.663430490792686</v>
      </c>
      <c r="G373" s="91">
        <v>107.825118</v>
      </c>
      <c r="H373" s="92">
        <v>15.65</v>
      </c>
      <c r="I373" s="92">
        <v>0.43900527799088179</v>
      </c>
      <c r="J373" s="91">
        <v>30120129</v>
      </c>
      <c r="K373" s="92">
        <v>214.84958580356678</v>
      </c>
      <c r="L373" s="92">
        <v>92.717113392862785</v>
      </c>
      <c r="M373" s="92">
        <v>24.99</v>
      </c>
      <c r="N373" s="93">
        <v>36.937959851473011</v>
      </c>
      <c r="O373" s="94">
        <v>2289.9385945526992</v>
      </c>
      <c r="P373" s="93">
        <v>76.331286485089976</v>
      </c>
    </row>
    <row r="374" spans="1:16">
      <c r="A374" s="30" t="s">
        <v>348</v>
      </c>
      <c r="B374" s="30" t="s">
        <v>349</v>
      </c>
      <c r="C374" s="31">
        <v>82316348000</v>
      </c>
      <c r="D374" s="31">
        <v>435000000</v>
      </c>
      <c r="E374" s="32">
        <v>2.4159073243454938</v>
      </c>
      <c r="F374" s="32">
        <v>5.0489181282037492E-2</v>
      </c>
      <c r="G374" s="31">
        <v>143.01765399999999</v>
      </c>
      <c r="H374" s="32">
        <v>111</v>
      </c>
      <c r="I374" s="32">
        <v>1.6666089356052682</v>
      </c>
      <c r="J374" s="31">
        <v>116650000</v>
      </c>
      <c r="K374" s="32">
        <v>410.20145735105012</v>
      </c>
      <c r="L374" s="32">
        <v>91.954022988505741</v>
      </c>
      <c r="M374" s="32">
        <v>34.29</v>
      </c>
      <c r="N374" s="33">
        <v>35.71142611858204</v>
      </c>
      <c r="O374" s="34">
        <v>2275.7553116450695</v>
      </c>
      <c r="P374" s="33">
        <v>75.85851038816898</v>
      </c>
    </row>
    <row r="375" spans="1:16">
      <c r="A375" s="35" t="s">
        <v>633</v>
      </c>
      <c r="B375" s="35" t="s">
        <v>208</v>
      </c>
      <c r="C375" s="36">
        <v>11730613818</v>
      </c>
      <c r="D375" s="36">
        <v>437197170</v>
      </c>
      <c r="E375" s="37">
        <v>18.201859291290571</v>
      </c>
      <c r="F375" s="37">
        <v>2.4490039708400526</v>
      </c>
      <c r="G375" s="36">
        <v>129.50326799999999</v>
      </c>
      <c r="H375" s="37">
        <v>16.97</v>
      </c>
      <c r="I375" s="37">
        <v>0.13438895701298392</v>
      </c>
      <c r="J375" s="36">
        <v>147302768</v>
      </c>
      <c r="K375" s="37">
        <v>50.456294819931692</v>
      </c>
      <c r="L375" s="37">
        <v>91.491900553702123</v>
      </c>
      <c r="M375" s="37">
        <v>29.62</v>
      </c>
      <c r="N375" s="38">
        <v>13.468328786144243</v>
      </c>
      <c r="O375" s="39">
        <v>1364.5972109230554</v>
      </c>
      <c r="P375" s="38">
        <v>45.486573697435183</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9.9486991397134766E-2</v>
      </c>
      <c r="G377" s="36">
        <v>175.77502699999999</v>
      </c>
      <c r="H377" s="37">
        <v>67.2</v>
      </c>
      <c r="I377" s="37">
        <v>-0.11898108805820584</v>
      </c>
      <c r="J377" s="36">
        <v>167767000</v>
      </c>
      <c r="K377" s="37">
        <v>202.90045122103871</v>
      </c>
      <c r="L377" s="37">
        <v>86.956521739130437</v>
      </c>
      <c r="M377" s="37">
        <v>38.21</v>
      </c>
      <c r="N377" s="38">
        <v>44.753513851165764</v>
      </c>
      <c r="O377" s="39">
        <v>1334.5950271313466</v>
      </c>
      <c r="P377" s="38">
        <v>44.486500904378218</v>
      </c>
    </row>
    <row r="378" spans="1:16">
      <c r="A378" s="25" t="s">
        <v>273</v>
      </c>
      <c r="B378" s="25" t="s">
        <v>353</v>
      </c>
      <c r="C378" s="26">
        <v>7127430217</v>
      </c>
      <c r="D378" s="26">
        <v>460000000</v>
      </c>
      <c r="E378" s="27">
        <v>12.898093530215681</v>
      </c>
      <c r="F378" s="27">
        <v>1.078435913897632</v>
      </c>
      <c r="G378" s="26">
        <v>119.470669</v>
      </c>
      <c r="H378" s="27">
        <v>25.96</v>
      </c>
      <c r="I378" s="27">
        <v>-0.1006863090341561</v>
      </c>
      <c r="J378" s="26">
        <v>6350791</v>
      </c>
      <c r="K378" s="27">
        <v>1883.2299787538277</v>
      </c>
      <c r="L378" s="27">
        <v>86.956521739130437</v>
      </c>
      <c r="M378" s="27">
        <v>25.97</v>
      </c>
      <c r="N378" s="28">
        <v>26.686013538602005</v>
      </c>
      <c r="O378" s="29">
        <v>258.83742391823796</v>
      </c>
      <c r="P378" s="28">
        <v>8.6279141306079321</v>
      </c>
    </row>
    <row r="379" spans="1:16">
      <c r="A379" s="70" t="s">
        <v>23</v>
      </c>
      <c r="B379" s="70" t="s">
        <v>221</v>
      </c>
      <c r="C379" s="71">
        <v>5228066628</v>
      </c>
      <c r="D379" s="71">
        <v>469768118</v>
      </c>
      <c r="E379" s="72">
        <v>50.241531086797629</v>
      </c>
      <c r="F379" s="72">
        <v>21.389927992856098</v>
      </c>
      <c r="G379" s="71">
        <v>141.922583</v>
      </c>
      <c r="H379" s="72">
        <v>5.61</v>
      </c>
      <c r="I379" s="72">
        <v>-0.13629759260502627</v>
      </c>
      <c r="J379" s="71">
        <v>-49137165</v>
      </c>
      <c r="K379" s="72">
        <v>-47.801711596507452</v>
      </c>
      <c r="L379" s="72">
        <v>85.148392296813981</v>
      </c>
      <c r="M379" s="72">
        <v>30.21</v>
      </c>
      <c r="N379" s="73">
        <v>20.320273280154019</v>
      </c>
      <c r="O379" s="74">
        <v>217.60177026968961</v>
      </c>
      <c r="P379" s="73">
        <v>7.2533923423229867</v>
      </c>
    </row>
    <row r="380" spans="1:16">
      <c r="A380" s="60" t="s">
        <v>360</v>
      </c>
      <c r="B380" s="60" t="s">
        <v>287</v>
      </c>
      <c r="C380" s="61">
        <v>7693162624</v>
      </c>
      <c r="D380" s="61">
        <v>474600000</v>
      </c>
      <c r="E380" s="62">
        <v>10.875413977200719</v>
      </c>
      <c r="F380" s="62">
        <v>0.67396779809627416</v>
      </c>
      <c r="G380" s="61">
        <v>113.270408</v>
      </c>
      <c r="H380" s="62">
        <v>32.479999999999997</v>
      </c>
      <c r="I380" s="62">
        <v>-1.7233932383829114</v>
      </c>
      <c r="J380" s="61">
        <v>-76940951</v>
      </c>
      <c r="K380" s="62">
        <v>-209.72446779349011</v>
      </c>
      <c r="L380" s="62">
        <v>84.281500210703754</v>
      </c>
      <c r="M380" s="62">
        <v>23.86</v>
      </c>
      <c r="N380" s="63">
        <v>41.768005346141983</v>
      </c>
      <c r="O380" s="64">
        <v>526.57196420318769</v>
      </c>
      <c r="P380" s="63">
        <v>17.552398806772924</v>
      </c>
    </row>
    <row r="381" spans="1:16">
      <c r="A381" s="60" t="s">
        <v>19</v>
      </c>
      <c r="B381" s="60" t="s">
        <v>287</v>
      </c>
      <c r="C381" s="61">
        <v>4880226905</v>
      </c>
      <c r="D381" s="61">
        <v>480000000</v>
      </c>
      <c r="E381" s="62">
        <v>27.022525220393014</v>
      </c>
      <c r="F381" s="62">
        <v>8.0424182203550636</v>
      </c>
      <c r="G381" s="61">
        <v>200.330117</v>
      </c>
      <c r="H381" s="62">
        <v>7.39</v>
      </c>
      <c r="I381" s="62">
        <v>-0.36870709040208638</v>
      </c>
      <c r="J381" s="61">
        <v>35267669</v>
      </c>
      <c r="K381" s="62">
        <v>95.271394318688877</v>
      </c>
      <c r="L381" s="62">
        <v>83.333333333333329</v>
      </c>
      <c r="M381" s="62">
        <v>41.73</v>
      </c>
      <c r="N381" s="63">
        <v>25.272516359951695</v>
      </c>
      <c r="O381" s="64">
        <v>434.71351898596771</v>
      </c>
      <c r="P381" s="63">
        <v>14.49045063286559</v>
      </c>
    </row>
    <row r="382" spans="1:16">
      <c r="A382" s="40" t="s">
        <v>341</v>
      </c>
      <c r="B382" s="40" t="s">
        <v>255</v>
      </c>
      <c r="C382" s="41">
        <v>3823224810</v>
      </c>
      <c r="D382" s="41">
        <v>486200000</v>
      </c>
      <c r="E382" s="42">
        <v>18.608348130916617</v>
      </c>
      <c r="F382" s="42">
        <v>2.1262795524151716</v>
      </c>
      <c r="G382" s="41">
        <v>116.492937</v>
      </c>
      <c r="H382" s="42">
        <v>18.46</v>
      </c>
      <c r="I382" s="42">
        <v>-0.55124281385710816</v>
      </c>
      <c r="J382" s="41">
        <v>161327589</v>
      </c>
      <c r="K382" s="42">
        <v>54.247386043809286</v>
      </c>
      <c r="L382" s="42">
        <v>82.270670505964617</v>
      </c>
      <c r="M382" s="42">
        <v>23.95</v>
      </c>
      <c r="N382" s="43">
        <v>70.499041182838283</v>
      </c>
      <c r="O382" s="44">
        <v>879.74888580873903</v>
      </c>
      <c r="P382" s="43">
        <v>29.324962860291301</v>
      </c>
    </row>
    <row r="383" spans="1:16">
      <c r="A383" s="60" t="s">
        <v>73</v>
      </c>
      <c r="B383" s="60" t="s">
        <v>287</v>
      </c>
      <c r="C383" s="61">
        <v>4342116936</v>
      </c>
      <c r="D383" s="61">
        <v>490000000</v>
      </c>
      <c r="E383" s="62">
        <v>47.10101495622078</v>
      </c>
      <c r="F383" s="62">
        <v>10.680502257646435</v>
      </c>
      <c r="G383" s="61">
        <v>88.016211999999996</v>
      </c>
      <c r="H383" s="62">
        <v>9.65</v>
      </c>
      <c r="I383" s="62">
        <v>-9.3913423992784573E-2</v>
      </c>
      <c r="J383" s="61">
        <v>111486274</v>
      </c>
      <c r="K383" s="62">
        <v>39.556439028539067</v>
      </c>
      <c r="L383" s="62">
        <v>81.632653061224488</v>
      </c>
      <c r="M383" s="62">
        <v>17.96</v>
      </c>
      <c r="N383" s="63">
        <v>24.591625636326011</v>
      </c>
      <c r="O383" s="64">
        <v>119.302388801137</v>
      </c>
      <c r="P383" s="63">
        <v>3.9767462933712334</v>
      </c>
    </row>
    <row r="384" spans="1:16">
      <c r="A384" s="50" t="s">
        <v>184</v>
      </c>
      <c r="B384" s="50" t="s">
        <v>355</v>
      </c>
      <c r="C384" s="51">
        <v>5647873743</v>
      </c>
      <c r="D384" s="51">
        <v>494000000</v>
      </c>
      <c r="E384" s="52">
        <v>4.8223457285403368</v>
      </c>
      <c r="F384" s="52">
        <v>0.36154938735495101</v>
      </c>
      <c r="G384" s="51">
        <v>292.914446</v>
      </c>
      <c r="H384" s="52">
        <v>28.32</v>
      </c>
      <c r="I384" s="52">
        <v>-1.308504740636014</v>
      </c>
      <c r="J384" s="51">
        <v>-217874647</v>
      </c>
      <c r="K384" s="52">
        <v>-61.218687826491347</v>
      </c>
      <c r="L384" s="52">
        <v>80.97165991902834</v>
      </c>
      <c r="M384" s="52">
        <v>59.29</v>
      </c>
      <c r="N384" s="53">
        <v>27.205207999841747</v>
      </c>
      <c r="O384" s="54">
        <v>337.66790624728583</v>
      </c>
      <c r="P384" s="53">
        <v>11.255596874909527</v>
      </c>
    </row>
    <row r="385" spans="1:16">
      <c r="A385" s="35" t="s">
        <v>215</v>
      </c>
      <c r="B385" s="35" t="s">
        <v>208</v>
      </c>
      <c r="C385" s="36">
        <v>3274896343</v>
      </c>
      <c r="D385" s="36">
        <v>500000000</v>
      </c>
      <c r="E385" s="37">
        <v>11.790299501609303</v>
      </c>
      <c r="F385" s="37">
        <v>1.3100332779565891</v>
      </c>
      <c r="G385" s="36">
        <v>189.86396500000001</v>
      </c>
      <c r="H385" s="37">
        <v>17.87</v>
      </c>
      <c r="I385" s="37">
        <v>0.37202294866888863</v>
      </c>
      <c r="J385" s="36">
        <v>223475323</v>
      </c>
      <c r="K385" s="37">
        <v>40.272902972826223</v>
      </c>
      <c r="L385" s="37">
        <v>80</v>
      </c>
      <c r="M385" s="37">
        <v>37.97</v>
      </c>
      <c r="N385" s="38">
        <v>70.159724080812026</v>
      </c>
      <c r="O385" s="39">
        <v>1079.5981739233607</v>
      </c>
      <c r="P385" s="38">
        <v>35.986605797445357</v>
      </c>
    </row>
    <row r="386" spans="1:16">
      <c r="A386" s="35" t="s">
        <v>203</v>
      </c>
      <c r="B386" s="35" t="s">
        <v>200</v>
      </c>
      <c r="C386" s="36">
        <v>6764257574</v>
      </c>
      <c r="D386" s="36">
        <v>500000000</v>
      </c>
      <c r="E386" s="37">
        <v>24.000024000023998</v>
      </c>
      <c r="F386" s="37">
        <v>6.0000060000059996</v>
      </c>
      <c r="G386" s="36">
        <v>194.287902</v>
      </c>
      <c r="H386" s="37">
        <v>8.58</v>
      </c>
      <c r="I386" s="37">
        <v>-0.11223053201339717</v>
      </c>
      <c r="J386" s="36">
        <v>-270382363</v>
      </c>
      <c r="K386" s="37">
        <v>-14.793864346839813</v>
      </c>
      <c r="L386" s="37">
        <v>80</v>
      </c>
      <c r="M386" s="37">
        <v>38.85</v>
      </c>
      <c r="N386" s="38">
        <v>28.472212148442246</v>
      </c>
      <c r="O386" s="39">
        <v>248.52519574626578</v>
      </c>
      <c r="P386" s="38">
        <v>8.2841731915421928</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1140.2753132757848</v>
      </c>
      <c r="P387" s="33">
        <v>38.009177109192827</v>
      </c>
    </row>
    <row r="388" spans="1:16">
      <c r="A388" s="65" t="s">
        <v>392</v>
      </c>
      <c r="B388" s="65" t="s">
        <v>393</v>
      </c>
      <c r="C388" s="66">
        <v>2102739086</v>
      </c>
      <c r="D388" s="66">
        <v>500000000</v>
      </c>
      <c r="E388" s="67">
        <v>23.662814360488778</v>
      </c>
      <c r="F388" s="67">
        <v>2.9578517950610972</v>
      </c>
      <c r="G388" s="66">
        <v>109.220557</v>
      </c>
      <c r="H388" s="67">
        <v>15.48</v>
      </c>
      <c r="I388" s="67">
        <v>-0.58447049223899583</v>
      </c>
      <c r="J388" s="66">
        <v>36441663</v>
      </c>
      <c r="K388" s="67">
        <v>219.52894959815637</v>
      </c>
      <c r="L388" s="67">
        <v>80</v>
      </c>
      <c r="M388" s="67">
        <v>21.84</v>
      </c>
      <c r="N388" s="68">
        <v>17.293000450887352</v>
      </c>
      <c r="O388" s="69">
        <v>1299.838019745333</v>
      </c>
      <c r="P388" s="68">
        <v>43.327933991511102</v>
      </c>
    </row>
    <row r="389" spans="1:16">
      <c r="A389" s="85" t="s">
        <v>396</v>
      </c>
      <c r="B389" s="85" t="s">
        <v>607</v>
      </c>
      <c r="C389" s="86">
        <v>6926934061</v>
      </c>
      <c r="D389" s="86">
        <v>500000000</v>
      </c>
      <c r="E389" s="87">
        <v>8.9132994449688443</v>
      </c>
      <c r="F389" s="87">
        <v>0.38753475847690627</v>
      </c>
      <c r="G389" s="86">
        <v>101.92848499999999</v>
      </c>
      <c r="H389" s="87">
        <v>44.04</v>
      </c>
      <c r="I389" s="87">
        <v>-0.50656472927411045</v>
      </c>
      <c r="J389" s="86">
        <v>852352853</v>
      </c>
      <c r="K389" s="87">
        <v>26.984129775652899</v>
      </c>
      <c r="L389" s="87">
        <v>80</v>
      </c>
      <c r="M389" s="87">
        <v>20.38</v>
      </c>
      <c r="N389" s="88">
        <v>39.736357104147906</v>
      </c>
      <c r="O389" s="89">
        <v>1176.9174535197189</v>
      </c>
      <c r="P389" s="88">
        <v>39.23058178399063</v>
      </c>
    </row>
    <row r="390" spans="1:16">
      <c r="A390" s="30" t="s">
        <v>7</v>
      </c>
      <c r="B390" s="30" t="s">
        <v>349</v>
      </c>
      <c r="C390" s="31">
        <v>83965464000</v>
      </c>
      <c r="D390" s="31">
        <v>500000000</v>
      </c>
      <c r="E390" s="32">
        <v>8.3900500718188287</v>
      </c>
      <c r="F390" s="32">
        <v>0.3995261938961347</v>
      </c>
      <c r="G390" s="31">
        <v>111.62364100000001</v>
      </c>
      <c r="H390" s="32">
        <v>42.72</v>
      </c>
      <c r="I390" s="32">
        <v>-0.348907370350652</v>
      </c>
      <c r="J390" s="31">
        <v>418795000</v>
      </c>
      <c r="K390" s="32">
        <v>50.143865136880812</v>
      </c>
      <c r="L390" s="32">
        <v>80</v>
      </c>
      <c r="M390" s="32">
        <v>22.32</v>
      </c>
      <c r="N390" s="33">
        <v>31.03054777559398</v>
      </c>
      <c r="O390" s="34">
        <v>569.71297195068769</v>
      </c>
      <c r="P390" s="33">
        <v>18.990432398356255</v>
      </c>
    </row>
    <row r="391" spans="1:16">
      <c r="A391" s="55" t="s">
        <v>293</v>
      </c>
      <c r="B391" s="55" t="s">
        <v>356</v>
      </c>
      <c r="C391" s="56">
        <v>115747897000</v>
      </c>
      <c r="D391" s="56">
        <v>500000000</v>
      </c>
      <c r="E391" s="57">
        <v>1.1682635368886514</v>
      </c>
      <c r="F391" s="57">
        <v>1.5576847158515351E-2</v>
      </c>
      <c r="G391" s="56">
        <v>231.500754</v>
      </c>
      <c r="H391" s="57">
        <v>147.9</v>
      </c>
      <c r="I391" s="57">
        <v>-2.6894675740317098</v>
      </c>
      <c r="J391" s="56">
        <v>-7758354000</v>
      </c>
      <c r="K391" s="57">
        <v>-9.6669989536440326</v>
      </c>
      <c r="L391" s="57">
        <v>80</v>
      </c>
      <c r="M391" s="57">
        <v>46.3</v>
      </c>
      <c r="N391" s="58">
        <v>72.514038386411244</v>
      </c>
      <c r="O391" s="59">
        <v>314.74008995541357</v>
      </c>
      <c r="P391" s="58">
        <v>10.491336331847119</v>
      </c>
    </row>
    <row r="392" spans="1:16">
      <c r="A392" s="40" t="s">
        <v>321</v>
      </c>
      <c r="B392" s="40" t="s">
        <v>255</v>
      </c>
      <c r="C392" s="41">
        <v>2964377336</v>
      </c>
      <c r="D392" s="41">
        <v>500000000</v>
      </c>
      <c r="E392" s="42">
        <v>34.039482395630692</v>
      </c>
      <c r="F392" s="42">
        <v>34.039482395630692</v>
      </c>
      <c r="G392" s="41">
        <v>422.728272</v>
      </c>
      <c r="H392" s="42">
        <v>2.78</v>
      </c>
      <c r="I392" s="42">
        <v>-9.1060022319191081E-2</v>
      </c>
      <c r="J392" s="41">
        <v>-298290114</v>
      </c>
      <c r="K392" s="42">
        <v>-3.3524409729515878</v>
      </c>
      <c r="L392" s="42">
        <v>80</v>
      </c>
      <c r="M392" s="42">
        <v>84.54</v>
      </c>
      <c r="N392" s="43">
        <v>15.066937885682702</v>
      </c>
      <c r="O392" s="44">
        <v>147.03249843220414</v>
      </c>
      <c r="P392" s="43">
        <v>4.901083281073471</v>
      </c>
    </row>
    <row r="393" spans="1:16">
      <c r="A393" s="60" t="s">
        <v>96</v>
      </c>
      <c r="B393" s="60" t="s">
        <v>287</v>
      </c>
      <c r="C393" s="61">
        <v>2553702389</v>
      </c>
      <c r="D393" s="61">
        <v>500000000</v>
      </c>
      <c r="E393" s="62">
        <v>40.849610626617711</v>
      </c>
      <c r="F393" s="62">
        <v>27.233073751078475</v>
      </c>
      <c r="G393" s="61">
        <v>299.480053</v>
      </c>
      <c r="H393" s="62">
        <v>3.27</v>
      </c>
      <c r="I393" s="62">
        <v>-1.9987027073005592E-2</v>
      </c>
      <c r="J393" s="61">
        <v>75735008</v>
      </c>
      <c r="K393" s="62">
        <v>19.805900066716834</v>
      </c>
      <c r="L393" s="62">
        <v>80</v>
      </c>
      <c r="M393" s="62">
        <v>59.89</v>
      </c>
      <c r="N393" s="63">
        <v>46.058177788483142</v>
      </c>
      <c r="O393" s="64">
        <v>880.25512690289804</v>
      </c>
      <c r="P393" s="63">
        <v>29.341837563429934</v>
      </c>
    </row>
    <row r="394" spans="1:16">
      <c r="A394" s="30" t="s">
        <v>198</v>
      </c>
      <c r="B394" s="30" t="s">
        <v>605</v>
      </c>
      <c r="C394" s="31">
        <v>6529421000</v>
      </c>
      <c r="D394" s="31">
        <v>500000000</v>
      </c>
      <c r="E394" s="32">
        <v>36.463347043551821</v>
      </c>
      <c r="F394" s="32">
        <v>9.1158367608879551</v>
      </c>
      <c r="G394" s="31">
        <v>124.820319</v>
      </c>
      <c r="H394" s="32">
        <v>8.7899999999999991</v>
      </c>
      <c r="I394" s="32">
        <v>-0.90160538421257119</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1.2730592808010726</v>
      </c>
      <c r="F395" s="47">
        <v>9.718009777107425E-3</v>
      </c>
      <c r="G395" s="46">
        <v>120.540333</v>
      </c>
      <c r="H395" s="47">
        <v>260.75</v>
      </c>
      <c r="I395" s="47">
        <v>-3.9426875664284466</v>
      </c>
      <c r="J395" s="46">
        <v>2988567000</v>
      </c>
      <c r="K395" s="47">
        <v>43.833716962008886</v>
      </c>
      <c r="L395" s="47">
        <v>80</v>
      </c>
      <c r="M395" s="47">
        <v>24.1</v>
      </c>
      <c r="N395" s="48">
        <v>70.637518395816798</v>
      </c>
      <c r="O395" s="49">
        <v>476.77174541795523</v>
      </c>
      <c r="P395" s="48">
        <v>15.892391513931841</v>
      </c>
    </row>
    <row r="396" spans="1:16">
      <c r="A396" s="35" t="s">
        <v>181</v>
      </c>
      <c r="B396" s="35" t="s">
        <v>200</v>
      </c>
      <c r="C396" s="36">
        <v>959761015</v>
      </c>
      <c r="D396" s="36">
        <v>500000000</v>
      </c>
      <c r="E396" s="37">
        <v>77.75626521106939</v>
      </c>
      <c r="F396" s="37">
        <v>77.75626521106939</v>
      </c>
      <c r="G396" s="36">
        <v>195.60929400000001</v>
      </c>
      <c r="H396" s="37">
        <v>2.63</v>
      </c>
      <c r="I396" s="37">
        <v>-8.3037694955953256E-2</v>
      </c>
      <c r="J396" s="36">
        <v>70090339</v>
      </c>
      <c r="K396" s="37">
        <v>14.267301517831152</v>
      </c>
      <c r="L396" s="37">
        <v>80</v>
      </c>
      <c r="M396" s="37">
        <v>39.119999999999997</v>
      </c>
      <c r="N396" s="38">
        <v>52.723015007891988</v>
      </c>
      <c r="O396" s="39">
        <v>363.42766611136449</v>
      </c>
      <c r="P396" s="38">
        <v>12.114255537045484</v>
      </c>
    </row>
    <row r="397" spans="1:16">
      <c r="A397" t="s">
        <v>2181</v>
      </c>
      <c r="C397" s="14">
        <v>9235306507</v>
      </c>
      <c r="D397" s="14">
        <v>500000000</v>
      </c>
      <c r="E397" s="19">
        <v>0</v>
      </c>
      <c r="F397" s="19">
        <v>0</v>
      </c>
      <c r="G397" s="14">
        <v>0</v>
      </c>
      <c r="H397" s="19">
        <v>37.54</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15.96137605116933</v>
      </c>
      <c r="F398" s="27">
        <v>1.3480995316353466</v>
      </c>
      <c r="G398" s="26">
        <v>109.374763</v>
      </c>
      <c r="H398" s="27">
        <v>22.92</v>
      </c>
      <c r="I398" s="27">
        <v>-0.44285415303505715</v>
      </c>
      <c r="J398" s="26">
        <v>-133038799</v>
      </c>
      <c r="K398" s="27">
        <v>-88.995911658823672</v>
      </c>
      <c r="L398" s="27">
        <v>77.703298583310939</v>
      </c>
      <c r="M398" s="27">
        <v>21.24</v>
      </c>
      <c r="N398" s="28">
        <v>68.970846194431985</v>
      </c>
      <c r="O398" s="29">
        <v>156.99650311523556</v>
      </c>
      <c r="P398" s="28">
        <v>5.2332167705078518</v>
      </c>
    </row>
    <row r="399" spans="1:16">
      <c r="A399" s="25" t="s">
        <v>526</v>
      </c>
      <c r="B399" s="25" t="s">
        <v>353</v>
      </c>
      <c r="C399" s="26">
        <v>8353028000</v>
      </c>
      <c r="D399" s="26">
        <v>516180000</v>
      </c>
      <c r="E399" s="27">
        <v>13.093506606651054</v>
      </c>
      <c r="F399" s="27">
        <v>1.1530074609853376</v>
      </c>
      <c r="G399" s="26">
        <v>138.27239</v>
      </c>
      <c r="H399" s="27">
        <v>22.1</v>
      </c>
      <c r="I399" s="27">
        <v>-0.50619347948126503</v>
      </c>
      <c r="J399" s="26">
        <v>9266000</v>
      </c>
      <c r="K399" s="27">
        <v>1225.5514785236348</v>
      </c>
      <c r="L399" s="27">
        <v>77.492347630671475</v>
      </c>
      <c r="M399" s="27">
        <v>26.78</v>
      </c>
      <c r="N399" s="28">
        <v>19.880042034781134</v>
      </c>
      <c r="O399" s="29">
        <v>150.98633895584683</v>
      </c>
      <c r="P399" s="28">
        <v>5.0328779651948947</v>
      </c>
    </row>
    <row r="400" spans="1:16">
      <c r="A400" t="s">
        <v>2192</v>
      </c>
      <c r="C400" s="14">
        <v>15590464000</v>
      </c>
      <c r="D400" s="14">
        <v>529355000</v>
      </c>
      <c r="E400" s="19">
        <v>0</v>
      </c>
      <c r="F400" s="19">
        <v>0</v>
      </c>
      <c r="G400" s="14">
        <v>0</v>
      </c>
      <c r="H400" s="19">
        <v>122.4</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25.610713637637467</v>
      </c>
      <c r="F401" s="67">
        <v>9.574098556126156</v>
      </c>
      <c r="G401" s="66">
        <v>285.553631</v>
      </c>
      <c r="H401" s="67">
        <v>5.47</v>
      </c>
      <c r="I401" s="67">
        <v>-0.25176595949016445</v>
      </c>
      <c r="J401" s="66">
        <v>-32229759</v>
      </c>
      <c r="K401" s="67">
        <v>-82.99782818729733</v>
      </c>
      <c r="L401" s="67">
        <v>74.766355140186917</v>
      </c>
      <c r="M401" s="67">
        <v>53.37</v>
      </c>
      <c r="N401" s="68">
        <v>60.289058478218877</v>
      </c>
      <c r="O401" s="69">
        <v>82.401061000173058</v>
      </c>
      <c r="P401" s="68">
        <v>2.7467020333391021</v>
      </c>
    </row>
    <row r="402" spans="1:16">
      <c r="A402" s="35" t="s">
        <v>702</v>
      </c>
      <c r="B402" s="35" t="s">
        <v>208</v>
      </c>
      <c r="C402" s="36">
        <v>18418307434</v>
      </c>
      <c r="D402" s="36">
        <v>540000000</v>
      </c>
      <c r="E402" s="37">
        <v>10.860345728245914</v>
      </c>
      <c r="F402" s="37">
        <v>0.62849222964386076</v>
      </c>
      <c r="G402" s="36">
        <v>109.977541</v>
      </c>
      <c r="H402" s="37">
        <v>33.5</v>
      </c>
      <c r="I402" s="37">
        <v>-0.83354000983631227</v>
      </c>
      <c r="J402" s="36">
        <v>45967799</v>
      </c>
      <c r="K402" s="37">
        <v>375.91532281108346</v>
      </c>
      <c r="L402" s="37">
        <v>74.074074074074076</v>
      </c>
      <c r="M402" s="37">
        <v>20.36</v>
      </c>
      <c r="N402" s="38">
        <v>50.05341483616828</v>
      </c>
      <c r="O402" s="39">
        <v>461.37702480376475</v>
      </c>
      <c r="P402" s="38">
        <v>15.379234160125492</v>
      </c>
    </row>
    <row r="403" spans="1:16">
      <c r="A403" s="35" t="s">
        <v>216</v>
      </c>
      <c r="B403" s="35" t="s">
        <v>208</v>
      </c>
      <c r="C403" s="36">
        <v>15688842293</v>
      </c>
      <c r="D403" s="36">
        <v>540000000</v>
      </c>
      <c r="E403" s="37">
        <v>11.30357941858728</v>
      </c>
      <c r="F403" s="37">
        <v>0.9514797490393333</v>
      </c>
      <c r="G403" s="36">
        <v>160.71315899999999</v>
      </c>
      <c r="H403" s="37">
        <v>22.02</v>
      </c>
      <c r="I403" s="37">
        <v>-0.51558230202585875</v>
      </c>
      <c r="J403" s="36">
        <v>164148082</v>
      </c>
      <c r="K403" s="37">
        <v>72.3736753744098</v>
      </c>
      <c r="L403" s="37">
        <v>74.074074074074076</v>
      </c>
      <c r="M403" s="37">
        <v>29.76</v>
      </c>
      <c r="N403" s="38">
        <v>29.454461619168644</v>
      </c>
      <c r="O403" s="39">
        <v>217.06278035529772</v>
      </c>
      <c r="P403" s="38">
        <v>7.2354260118432574</v>
      </c>
    </row>
    <row r="404" spans="1:16">
      <c r="A404" s="30" t="s">
        <v>125</v>
      </c>
      <c r="B404" s="30" t="s">
        <v>349</v>
      </c>
      <c r="C404" s="31">
        <v>4744517178</v>
      </c>
      <c r="D404" s="31">
        <v>540000000</v>
      </c>
      <c r="E404" s="32">
        <v>14.895995008411656</v>
      </c>
      <c r="F404" s="32">
        <v>3.4481469926878834</v>
      </c>
      <c r="G404" s="31">
        <v>324.72809000000001</v>
      </c>
      <c r="H404" s="32">
        <v>8.27</v>
      </c>
      <c r="I404" s="32">
        <v>6.6437254363176379E-2</v>
      </c>
      <c r="J404" s="31">
        <v>502484611</v>
      </c>
      <c r="K404" s="32">
        <v>8.597278215949185</v>
      </c>
      <c r="L404" s="32">
        <v>74.074074074074076</v>
      </c>
      <c r="M404" s="32">
        <v>60.13</v>
      </c>
      <c r="N404" s="33">
        <v>2.2395483807479692</v>
      </c>
      <c r="O404" s="34">
        <v>1251.3442422540645</v>
      </c>
      <c r="P404" s="33">
        <v>41.711474741802149</v>
      </c>
    </row>
    <row r="405" spans="1:16">
      <c r="A405" s="30" t="s">
        <v>133</v>
      </c>
      <c r="B405" s="30" t="s">
        <v>349</v>
      </c>
      <c r="C405" s="31">
        <v>2247762700</v>
      </c>
      <c r="D405" s="31">
        <v>543595733</v>
      </c>
      <c r="E405" s="32">
        <v>0.95514216252085249</v>
      </c>
      <c r="F405" s="32">
        <v>8.3670561336140203E-3</v>
      </c>
      <c r="G405" s="31">
        <v>196.92824899999999</v>
      </c>
      <c r="H405" s="32">
        <v>212.7</v>
      </c>
      <c r="I405" s="32">
        <v>11.471506461191694</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18.850000000000001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15.582430747003032</v>
      </c>
      <c r="F407" s="42">
        <v>0.77274637971748239</v>
      </c>
      <c r="G407" s="41">
        <v>71.523961</v>
      </c>
      <c r="H407" s="42">
        <v>35.9</v>
      </c>
      <c r="I407" s="42">
        <v>0.58867460285835449</v>
      </c>
      <c r="J407" s="41">
        <v>294689392</v>
      </c>
      <c r="K407" s="42">
        <v>68.427980604065993</v>
      </c>
      <c r="L407" s="42">
        <v>73.394495412844037</v>
      </c>
      <c r="M407" s="42">
        <v>13.12</v>
      </c>
      <c r="N407" s="43">
        <v>46.074526176296651</v>
      </c>
      <c r="O407" s="44">
        <v>1374.5461886924295</v>
      </c>
      <c r="P407" s="43">
        <v>45.81820628974765</v>
      </c>
    </row>
    <row r="408" spans="1:16">
      <c r="A408" s="70" t="s">
        <v>478</v>
      </c>
      <c r="B408" s="70" t="s">
        <v>221</v>
      </c>
      <c r="C408" s="71">
        <v>15925799746</v>
      </c>
      <c r="D408" s="71">
        <v>545854435</v>
      </c>
      <c r="E408" s="72">
        <v>10.475961099773086</v>
      </c>
      <c r="F408" s="72">
        <v>0.33089411275298136</v>
      </c>
      <c r="G408" s="71">
        <v>65.829008000000002</v>
      </c>
      <c r="H408" s="72">
        <v>58.05</v>
      </c>
      <c r="I408" s="72">
        <v>1.5216969093555051</v>
      </c>
      <c r="J408" s="71">
        <v>-113776797</v>
      </c>
      <c r="K408" s="72">
        <v>-278.26022585255237</v>
      </c>
      <c r="L408" s="72">
        <v>73.279609791940231</v>
      </c>
      <c r="M408" s="72">
        <v>12.05</v>
      </c>
      <c r="N408" s="73">
        <v>16.606615783972916</v>
      </c>
      <c r="O408" s="74">
        <v>1704.5649459039755</v>
      </c>
      <c r="P408" s="73">
        <v>56.81883153013252</v>
      </c>
    </row>
    <row r="409" spans="1:16">
      <c r="A409" s="60" t="s">
        <v>199</v>
      </c>
      <c r="B409" s="60" t="s">
        <v>287</v>
      </c>
      <c r="C409" s="61">
        <v>1509446134</v>
      </c>
      <c r="D409" s="61">
        <v>546000000</v>
      </c>
      <c r="E409" s="62">
        <v>41.214025390015742</v>
      </c>
      <c r="F409" s="62">
        <v>18.870890746344205</v>
      </c>
      <c r="G409" s="61">
        <v>205.642202</v>
      </c>
      <c r="H409" s="62">
        <v>4.72</v>
      </c>
      <c r="I409" s="62">
        <v>-0.22153816268564605</v>
      </c>
      <c r="J409" s="61">
        <v>-45102815</v>
      </c>
      <c r="K409" s="62">
        <v>-48.422698228480861</v>
      </c>
      <c r="L409" s="62">
        <v>73.260073260073256</v>
      </c>
      <c r="M409" s="62">
        <v>37.659999999999997</v>
      </c>
      <c r="N409" s="63">
        <v>38.363616764463949</v>
      </c>
      <c r="O409" s="64">
        <v>101.8667870233548</v>
      </c>
      <c r="P409" s="63">
        <v>3.3955595674451602</v>
      </c>
    </row>
    <row r="410" spans="1:16">
      <c r="A410" s="80" t="s">
        <v>288</v>
      </c>
      <c r="B410" s="80" t="s">
        <v>352</v>
      </c>
      <c r="C410" s="81">
        <v>1494939583</v>
      </c>
      <c r="D410" s="81">
        <v>560000000</v>
      </c>
      <c r="E410" s="82">
        <v>15.668324876825032</v>
      </c>
      <c r="F410" s="82">
        <v>4.6631919276264977</v>
      </c>
      <c r="G410" s="81">
        <v>363.678921</v>
      </c>
      <c r="H410" s="82">
        <v>7.02</v>
      </c>
      <c r="I410" s="82">
        <v>-4.6910788410333915E-2</v>
      </c>
      <c r="J410" s="81">
        <v>-302905028</v>
      </c>
      <c r="K410" s="82">
        <v>-11.092585759256528</v>
      </c>
      <c r="L410" s="82">
        <v>71.428571428571431</v>
      </c>
      <c r="M410" s="82">
        <v>64.94</v>
      </c>
      <c r="N410" s="83">
        <v>66.291393562536285</v>
      </c>
      <c r="O410" s="84">
        <v>1123.2453040833279</v>
      </c>
      <c r="P410" s="83">
        <v>37.441510136110928</v>
      </c>
    </row>
    <row r="411" spans="1:16">
      <c r="A411" s="35" t="s">
        <v>631</v>
      </c>
      <c r="B411" s="35" t="s">
        <v>208</v>
      </c>
      <c r="C411" s="36">
        <v>3343455014</v>
      </c>
      <c r="D411" s="36">
        <v>577000000</v>
      </c>
      <c r="E411" s="37">
        <v>2.0585099643083136</v>
      </c>
      <c r="F411" s="37">
        <v>1.9180689553943399E-2</v>
      </c>
      <c r="G411" s="36">
        <v>115.48181</v>
      </c>
      <c r="H411" s="37">
        <v>168.3</v>
      </c>
      <c r="I411" s="37">
        <v>18.962836407783072</v>
      </c>
      <c r="J411" s="36">
        <v>-69780713</v>
      </c>
      <c r="K411" s="37">
        <v>-1537.989444160595</v>
      </c>
      <c r="L411" s="37">
        <v>69.324090121317155</v>
      </c>
      <c r="M411" s="37">
        <v>20.010000000000002</v>
      </c>
      <c r="N411" s="38">
        <v>54.971075240939129</v>
      </c>
      <c r="O411" s="39">
        <v>2939.4618033019351</v>
      </c>
      <c r="P411" s="38">
        <v>97.982060110064509</v>
      </c>
    </row>
    <row r="412" spans="1:16">
      <c r="A412" s="30" t="s">
        <v>407</v>
      </c>
      <c r="B412" s="30" t="s">
        <v>349</v>
      </c>
      <c r="C412" s="31">
        <v>4259374646</v>
      </c>
      <c r="D412" s="31">
        <v>588505080</v>
      </c>
      <c r="E412" s="32">
        <v>22.648348760946185</v>
      </c>
      <c r="F412" s="32">
        <v>4.8105678121219837</v>
      </c>
      <c r="G412" s="31">
        <v>218.04563899999999</v>
      </c>
      <c r="H412" s="32">
        <v>8.1</v>
      </c>
      <c r="I412" s="32">
        <v>0.16467134249585413</v>
      </c>
      <c r="J412" s="31">
        <v>1465040722</v>
      </c>
      <c r="K412" s="32">
        <v>3.2135902909052381</v>
      </c>
      <c r="L412" s="32">
        <v>67.968827049037543</v>
      </c>
      <c r="M412" s="32">
        <v>37.049999999999997</v>
      </c>
      <c r="N412" s="33">
        <v>43.626082350695022</v>
      </c>
      <c r="O412" s="34">
        <v>1412.2252929212391</v>
      </c>
      <c r="P412" s="33">
        <v>47.074176430707972</v>
      </c>
    </row>
    <row r="413" spans="1:16">
      <c r="A413" s="30" t="s">
        <v>534</v>
      </c>
      <c r="B413" s="30" t="s">
        <v>605</v>
      </c>
      <c r="C413" s="31">
        <v>16816639000</v>
      </c>
      <c r="D413" s="31">
        <v>590000000</v>
      </c>
      <c r="E413" s="32">
        <v>14.346484971303804</v>
      </c>
      <c r="F413" s="32">
        <v>0.86843129366245786</v>
      </c>
      <c r="G413" s="31">
        <v>100.037674</v>
      </c>
      <c r="H413" s="32">
        <v>27.88</v>
      </c>
      <c r="I413" s="32">
        <v>-0.52329450520918996</v>
      </c>
      <c r="J413" s="31">
        <v>-142397000</v>
      </c>
      <c r="K413" s="32">
        <v>-116.01368006348449</v>
      </c>
      <c r="L413" s="32">
        <v>67.79661016949153</v>
      </c>
      <c r="M413" s="32">
        <v>16.95</v>
      </c>
      <c r="N413" s="33">
        <v>20.457188238176638</v>
      </c>
      <c r="O413" s="34">
        <v>134.62285789175425</v>
      </c>
      <c r="P413" s="33">
        <v>4.4874285963918084</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274.24518608230363</v>
      </c>
      <c r="P414" s="33">
        <v>9.1415062027434537</v>
      </c>
    </row>
    <row r="415" spans="1:16">
      <c r="A415" s="25" t="s">
        <v>116</v>
      </c>
      <c r="B415" s="25" t="s">
        <v>691</v>
      </c>
      <c r="C415" s="26">
        <v>2293640501</v>
      </c>
      <c r="D415" s="26">
        <v>592000000</v>
      </c>
      <c r="E415" s="27">
        <v>50.114270559730301</v>
      </c>
      <c r="F415" s="27">
        <v>12.093212007656925</v>
      </c>
      <c r="G415" s="26">
        <v>110.71429000000001</v>
      </c>
      <c r="H415" s="27">
        <v>7.21</v>
      </c>
      <c r="I415" s="27">
        <v>3.7571599536783573E-2</v>
      </c>
      <c r="J415" s="26">
        <v>-484144539</v>
      </c>
      <c r="K415" s="27">
        <v>-8.5594273325057575</v>
      </c>
      <c r="L415" s="27">
        <v>67.567567567567565</v>
      </c>
      <c r="M415" s="27">
        <v>18.7</v>
      </c>
      <c r="N415" s="28">
        <v>58.330816287923518</v>
      </c>
      <c r="O415" s="29">
        <v>1374.5903075800109</v>
      </c>
      <c r="P415" s="28">
        <v>45.819676919333695</v>
      </c>
    </row>
    <row r="416" spans="1:16">
      <c r="A416" s="80" t="s">
        <v>4</v>
      </c>
      <c r="B416" s="80" t="s">
        <v>352</v>
      </c>
      <c r="C416" s="81">
        <v>38132118898</v>
      </c>
      <c r="D416" s="81">
        <v>593290008</v>
      </c>
      <c r="E416" s="82">
        <v>2.8012779474144831</v>
      </c>
      <c r="F416" s="82">
        <v>8.2835083154851497E-2</v>
      </c>
      <c r="G416" s="81">
        <v>248.81611699999999</v>
      </c>
      <c r="H416" s="82">
        <v>57.4</v>
      </c>
      <c r="I416" s="82">
        <v>1.5015864463546649</v>
      </c>
      <c r="J416" s="81">
        <v>-735697133</v>
      </c>
      <c r="K416" s="82">
        <v>-45.966647060455514</v>
      </c>
      <c r="L416" s="82">
        <v>67.420653408341238</v>
      </c>
      <c r="M416" s="82">
        <v>41.93</v>
      </c>
      <c r="N416" s="83">
        <v>67.064058422197348</v>
      </c>
      <c r="O416" s="84">
        <v>1866.0949999247248</v>
      </c>
      <c r="P416" s="83">
        <v>62.203166664157493</v>
      </c>
    </row>
    <row r="417" spans="1:16">
      <c r="A417" s="70" t="s">
        <v>775</v>
      </c>
      <c r="B417" s="70" t="s">
        <v>221</v>
      </c>
      <c r="C417" s="71">
        <v>13661644947</v>
      </c>
      <c r="D417" s="71">
        <v>595348000</v>
      </c>
      <c r="E417" s="72">
        <v>22.559928144964481</v>
      </c>
      <c r="F417" s="72">
        <v>3.157806882832181</v>
      </c>
      <c r="G417" s="71">
        <v>175.89696599999999</v>
      </c>
      <c r="H417" s="72">
        <v>11.87</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66.321331493579606</v>
      </c>
      <c r="F418" s="32">
        <v>110.53555248929935</v>
      </c>
      <c r="G418" s="31">
        <v>399.45994000000002</v>
      </c>
      <c r="H418" s="32">
        <v>1.51</v>
      </c>
      <c r="I418" s="32">
        <v>-5.5578636131112351E-2</v>
      </c>
      <c r="J418" s="31">
        <v>-82587584</v>
      </c>
      <c r="K418" s="32">
        <v>-7.2650145571518356</v>
      </c>
      <c r="L418" s="32">
        <v>66.666666666666671</v>
      </c>
      <c r="M418" s="32">
        <v>66.569999999999993</v>
      </c>
      <c r="N418" s="33">
        <v>114.70553072265308</v>
      </c>
      <c r="O418" s="34">
        <v>233.78064392336205</v>
      </c>
      <c r="P418" s="33">
        <v>7.7926881307787346</v>
      </c>
    </row>
    <row r="419" spans="1:16">
      <c r="A419" s="80" t="s">
        <v>272</v>
      </c>
      <c r="B419" s="80" t="s">
        <v>352</v>
      </c>
      <c r="C419" s="81">
        <v>188976717000</v>
      </c>
      <c r="D419" s="81">
        <v>600000000</v>
      </c>
      <c r="E419" s="82">
        <v>0.23655253539077267</v>
      </c>
      <c r="F419" s="82">
        <v>9.686836011088152E-4</v>
      </c>
      <c r="G419" s="81">
        <v>825.45875799999999</v>
      </c>
      <c r="H419" s="82">
        <v>409.75</v>
      </c>
      <c r="I419" s="82">
        <v>6.8625842432709305</v>
      </c>
      <c r="J419" s="81">
        <v>6551167000</v>
      </c>
      <c r="K419" s="82">
        <v>37.275801395384974</v>
      </c>
      <c r="L419" s="82">
        <v>66.666666666666671</v>
      </c>
      <c r="M419" s="82">
        <v>68.78</v>
      </c>
      <c r="N419" s="83">
        <v>52.098128192978109</v>
      </c>
      <c r="O419" s="84">
        <v>2015.0288871912883</v>
      </c>
      <c r="P419" s="83">
        <v>67.167629573042944</v>
      </c>
    </row>
    <row r="420" spans="1:16">
      <c r="A420" s="30" t="s">
        <v>305</v>
      </c>
      <c r="B420" s="30" t="s">
        <v>349</v>
      </c>
      <c r="C420" s="31">
        <v>1496832828</v>
      </c>
      <c r="D420" s="31">
        <v>600000000</v>
      </c>
      <c r="E420" s="32">
        <v>34.275815430218039</v>
      </c>
      <c r="F420" s="32">
        <v>28.563179525181699</v>
      </c>
      <c r="G420" s="31">
        <v>523.35924</v>
      </c>
      <c r="H420" s="32">
        <v>2.23</v>
      </c>
      <c r="I420" s="32">
        <v>-1.2065481065591577E-2</v>
      </c>
      <c r="J420" s="31">
        <v>-18291894</v>
      </c>
      <c r="K420" s="32">
        <v>-65.602829318822856</v>
      </c>
      <c r="L420" s="32">
        <v>66.666666666666671</v>
      </c>
      <c r="M420" s="32">
        <v>87.22</v>
      </c>
      <c r="N420" s="33">
        <v>27.829858360971983</v>
      </c>
      <c r="O420" s="34">
        <v>533.09321497377664</v>
      </c>
      <c r="P420" s="33">
        <v>17.769773832459222</v>
      </c>
    </row>
    <row r="421" spans="1:16">
      <c r="A421" s="55" t="s">
        <v>455</v>
      </c>
      <c r="B421" s="55" t="s">
        <v>233</v>
      </c>
      <c r="C421" s="56">
        <v>2527222364</v>
      </c>
      <c r="D421" s="56">
        <v>600000000</v>
      </c>
      <c r="E421" s="57">
        <v>43.765352064904022</v>
      </c>
      <c r="F421" s="57">
        <v>14.588450688301341</v>
      </c>
      <c r="G421" s="56">
        <v>163.504896</v>
      </c>
      <c r="H421" s="57">
        <v>5.59</v>
      </c>
      <c r="I421" s="57">
        <v>-0.13168988277604488</v>
      </c>
      <c r="J421" s="56">
        <v>-2865114</v>
      </c>
      <c r="K421" s="57">
        <v>-1047.0787549814772</v>
      </c>
      <c r="L421" s="57">
        <v>66.666666666666671</v>
      </c>
      <c r="M421" s="57">
        <v>27.25</v>
      </c>
      <c r="N421" s="58">
        <v>58.888931555108307</v>
      </c>
      <c r="O421" s="59">
        <v>360.57872874205577</v>
      </c>
      <c r="P421" s="58">
        <v>12.019290958068526</v>
      </c>
    </row>
    <row r="422" spans="1:16">
      <c r="A422" s="30" t="s">
        <v>131</v>
      </c>
      <c r="B422" s="30" t="s">
        <v>349</v>
      </c>
      <c r="C422" s="31">
        <v>5420476820</v>
      </c>
      <c r="D422" s="31">
        <v>600000000</v>
      </c>
      <c r="E422" s="32">
        <v>28.077753476482144</v>
      </c>
      <c r="F422" s="32">
        <v>15.598751931378969</v>
      </c>
      <c r="G422" s="31">
        <v>476.48790200000002</v>
      </c>
      <c r="H422" s="32">
        <v>2.99</v>
      </c>
      <c r="I422" s="32">
        <v>4.6059283129635809E-3</v>
      </c>
      <c r="J422" s="31">
        <v>-882648890</v>
      </c>
      <c r="K422" s="32">
        <v>-2.0393159957409566</v>
      </c>
      <c r="L422" s="32">
        <v>66.666666666666671</v>
      </c>
      <c r="M422" s="32">
        <v>79.41</v>
      </c>
      <c r="N422" s="33">
        <v>33.234709875584507</v>
      </c>
      <c r="O422" s="34">
        <v>580.92207526520838</v>
      </c>
      <c r="P422" s="33">
        <v>19.364069175506945</v>
      </c>
    </row>
    <row r="423" spans="1:16">
      <c r="A423" s="40" t="s">
        <v>519</v>
      </c>
      <c r="B423" s="40" t="s">
        <v>255</v>
      </c>
      <c r="C423" s="41">
        <v>5131323395</v>
      </c>
      <c r="D423" s="41">
        <v>600000000</v>
      </c>
      <c r="E423" s="42">
        <v>17.035428324755568</v>
      </c>
      <c r="F423" s="42">
        <v>1.5773544745144044</v>
      </c>
      <c r="G423" s="41">
        <v>139.029326</v>
      </c>
      <c r="H423" s="42">
        <v>16.89</v>
      </c>
      <c r="I423" s="42">
        <v>-1.3419825028110388</v>
      </c>
      <c r="J423" s="41">
        <v>229985505</v>
      </c>
      <c r="K423" s="42">
        <v>46.959481207304783</v>
      </c>
      <c r="L423" s="42">
        <v>66.666666666666671</v>
      </c>
      <c r="M423" s="42">
        <v>23.17</v>
      </c>
      <c r="N423" s="43">
        <v>63.177769907081412</v>
      </c>
      <c r="O423" s="44">
        <v>976.24639711886846</v>
      </c>
      <c r="P423" s="43">
        <v>32.541546570628945</v>
      </c>
    </row>
    <row r="424" spans="1:16">
      <c r="A424" s="40" t="s">
        <v>180</v>
      </c>
      <c r="B424" s="40" t="s">
        <v>255</v>
      </c>
      <c r="C424" s="41">
        <v>1146147548</v>
      </c>
      <c r="D424" s="41">
        <v>600000000</v>
      </c>
      <c r="E424" s="42">
        <v>52.770170078258175</v>
      </c>
      <c r="F424" s="42">
        <v>43.975141731881813</v>
      </c>
      <c r="G424" s="41">
        <v>335.41250200000002</v>
      </c>
      <c r="H424" s="42">
        <v>2.2599999999999998</v>
      </c>
      <c r="I424" s="42">
        <v>-1.1334259604453223E-2</v>
      </c>
      <c r="J424" s="41">
        <v>-60642937</v>
      </c>
      <c r="K424" s="42">
        <v>-19.787959808081194</v>
      </c>
      <c r="L424" s="42">
        <v>66.666666666666671</v>
      </c>
      <c r="M424" s="42">
        <v>55.9</v>
      </c>
      <c r="N424" s="43">
        <v>58.083701333702166</v>
      </c>
      <c r="O424" s="44">
        <v>425.51012232517883</v>
      </c>
      <c r="P424" s="43">
        <v>14.183670744172627</v>
      </c>
    </row>
    <row r="425" spans="1:16">
      <c r="A425" s="45" t="s">
        <v>742</v>
      </c>
      <c r="B425" s="45" t="s">
        <v>695</v>
      </c>
      <c r="C425" s="46">
        <v>2485538000</v>
      </c>
      <c r="D425" s="46">
        <v>600000000</v>
      </c>
      <c r="E425" s="47">
        <v>23.988339747815385</v>
      </c>
      <c r="F425" s="47">
        <v>2.5894149123289489</v>
      </c>
      <c r="G425" s="46">
        <v>159.75809699999999</v>
      </c>
      <c r="H425" s="47">
        <v>10.44</v>
      </c>
      <c r="I425" s="47">
        <v>-0.38821047654764662</v>
      </c>
      <c r="J425" s="46">
        <v>131816000</v>
      </c>
      <c r="K425" s="47">
        <v>70.279783941251438</v>
      </c>
      <c r="L425" s="47">
        <v>66.666666666666671</v>
      </c>
      <c r="M425" s="47">
        <v>26.62</v>
      </c>
      <c r="N425" s="48">
        <v>0</v>
      </c>
      <c r="O425" s="49">
        <v>30.910598692489973</v>
      </c>
      <c r="P425" s="48">
        <v>1.0303532897496657</v>
      </c>
    </row>
    <row r="426" spans="1:16">
      <c r="A426" s="45" t="s">
        <v>429</v>
      </c>
      <c r="B426" s="45" t="s">
        <v>375</v>
      </c>
      <c r="C426" s="46">
        <v>4917779893</v>
      </c>
      <c r="D426" s="46">
        <v>600000000</v>
      </c>
      <c r="E426" s="47">
        <v>40.41266177188507</v>
      </c>
      <c r="F426" s="47">
        <v>22.451478762158374</v>
      </c>
      <c r="G426" s="46">
        <v>321.37161300000002</v>
      </c>
      <c r="H426" s="47">
        <v>3.08</v>
      </c>
      <c r="I426" s="47">
        <v>-0.12366879435067801</v>
      </c>
      <c r="J426" s="46">
        <v>-340452455</v>
      </c>
      <c r="K426" s="47">
        <v>-5.28708186286981</v>
      </c>
      <c r="L426" s="47">
        <v>66.666666666666671</v>
      </c>
      <c r="M426" s="47">
        <v>53.56</v>
      </c>
      <c r="N426" s="48">
        <v>42.589553783921524</v>
      </c>
      <c r="O426" s="49">
        <v>232.82243163891121</v>
      </c>
      <c r="P426" s="48">
        <v>7.7607477212970402</v>
      </c>
    </row>
    <row r="427" spans="1:16">
      <c r="A427" s="40" t="s">
        <v>771</v>
      </c>
      <c r="B427" s="40" t="s">
        <v>255</v>
      </c>
      <c r="C427" s="41">
        <v>6697968298</v>
      </c>
      <c r="D427" s="41">
        <v>609000000</v>
      </c>
      <c r="E427" s="42">
        <v>31.428483585959803</v>
      </c>
      <c r="F427" s="42">
        <v>5.7340783772960782</v>
      </c>
      <c r="G427" s="41">
        <v>123.570446</v>
      </c>
      <c r="H427" s="42">
        <v>10.3</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33.26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1.2467106027742132</v>
      </c>
      <c r="F429" s="32">
        <v>5.8360043945165953E-3</v>
      </c>
      <c r="G429" s="31">
        <v>92.579552000000007</v>
      </c>
      <c r="H429" s="32">
        <v>346.75</v>
      </c>
      <c r="I429" s="32">
        <v>31.903485670070438</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27.851264499629405</v>
      </c>
      <c r="F430" s="72">
        <v>4.9434264287592127</v>
      </c>
      <c r="G430" s="71">
        <v>148.71153100000001</v>
      </c>
      <c r="H430" s="72">
        <v>9.66</v>
      </c>
      <c r="I430" s="72">
        <v>-6.224894268778236E-2</v>
      </c>
      <c r="J430" s="71">
        <v>184943299</v>
      </c>
      <c r="K430" s="72">
        <v>30.463390836344928</v>
      </c>
      <c r="L430" s="72">
        <v>63.897763578274763</v>
      </c>
      <c r="M430" s="72">
        <v>23.75</v>
      </c>
      <c r="N430" s="73">
        <v>72.868133229381698</v>
      </c>
      <c r="O430" s="74">
        <v>639.46855837787712</v>
      </c>
      <c r="P430" s="73">
        <v>21.315618612595905</v>
      </c>
    </row>
    <row r="431" spans="1:16">
      <c r="A431" s="25" t="s">
        <v>636</v>
      </c>
      <c r="B431" s="25" t="s">
        <v>376</v>
      </c>
      <c r="C431" s="26">
        <v>35674236000</v>
      </c>
      <c r="D431" s="26">
        <v>636584000</v>
      </c>
      <c r="E431" s="27">
        <v>35.152740963537823</v>
      </c>
      <c r="F431" s="27">
        <v>3.2482881944453728</v>
      </c>
      <c r="G431" s="26">
        <v>66.826561999999996</v>
      </c>
      <c r="H431" s="27">
        <v>17.04</v>
      </c>
      <c r="I431" s="27">
        <v>0.71955414916896387</v>
      </c>
      <c r="J431" s="26">
        <v>810045000</v>
      </c>
      <c r="K431" s="27">
        <v>13.359662734786339</v>
      </c>
      <c r="L431" s="27">
        <v>62.835383861360008</v>
      </c>
      <c r="M431" s="27">
        <v>10.49</v>
      </c>
      <c r="N431" s="28">
        <v>43.312089740225908</v>
      </c>
      <c r="O431" s="29">
        <v>2060.6836102650509</v>
      </c>
      <c r="P431" s="28">
        <v>68.689453675501696</v>
      </c>
    </row>
    <row r="432" spans="1:16">
      <c r="A432" s="30" t="s">
        <v>82</v>
      </c>
      <c r="B432" s="30" t="s">
        <v>349</v>
      </c>
      <c r="C432" s="31">
        <v>1381899413</v>
      </c>
      <c r="D432" s="31">
        <v>645000000</v>
      </c>
      <c r="E432" s="32">
        <v>60.27758067008898</v>
      </c>
      <c r="F432" s="32">
        <v>93.453613441998414</v>
      </c>
      <c r="G432" s="31">
        <v>592.54522899999995</v>
      </c>
      <c r="H432" s="32">
        <v>1.1200000000000001</v>
      </c>
      <c r="I432" s="32">
        <v>-2.960173373872443E-2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438.92239288785913</v>
      </c>
      <c r="P433" s="73">
        <v>14.630746429595304</v>
      </c>
    </row>
    <row r="434" spans="1:16">
      <c r="A434" s="70" t="s">
        <v>473</v>
      </c>
      <c r="B434" s="70" t="s">
        <v>221</v>
      </c>
      <c r="C434" s="71">
        <v>26339017679</v>
      </c>
      <c r="D434" s="71">
        <v>659000000</v>
      </c>
      <c r="E434" s="72">
        <v>24.900426772772033</v>
      </c>
      <c r="F434" s="72">
        <v>3.7785169609669245</v>
      </c>
      <c r="G434" s="71">
        <v>145.66302899999999</v>
      </c>
      <c r="H434" s="72">
        <v>11.03</v>
      </c>
      <c r="I434" s="72">
        <v>-0.1087063984829708</v>
      </c>
      <c r="J434" s="71">
        <v>4303189114</v>
      </c>
      <c r="K434" s="72">
        <v>1.5314223533797497</v>
      </c>
      <c r="L434" s="72">
        <v>60.698027314112288</v>
      </c>
      <c r="M434" s="72">
        <v>22.1</v>
      </c>
      <c r="N434" s="73">
        <v>8.0551703289758159</v>
      </c>
      <c r="O434" s="74">
        <v>756.93378399407857</v>
      </c>
      <c r="P434" s="73">
        <v>25.231126133135952</v>
      </c>
    </row>
    <row r="435" spans="1:16">
      <c r="A435" s="25" t="s">
        <v>381</v>
      </c>
      <c r="B435" s="25" t="s">
        <v>353</v>
      </c>
      <c r="C435" s="26">
        <v>7835710127</v>
      </c>
      <c r="D435" s="26">
        <v>660000000</v>
      </c>
      <c r="E435" s="27">
        <v>59.597375033616643</v>
      </c>
      <c r="F435" s="27">
        <v>6.3234631009269844</v>
      </c>
      <c r="G435" s="26">
        <v>49.182918000000001</v>
      </c>
      <c r="H435" s="27">
        <v>13.65</v>
      </c>
      <c r="I435" s="27">
        <v>8.7322841058110612E-2</v>
      </c>
      <c r="J435" s="26">
        <v>392044758</v>
      </c>
      <c r="K435" s="27">
        <v>24.040112277180352</v>
      </c>
      <c r="L435" s="27">
        <v>60.606060606060609</v>
      </c>
      <c r="M435" s="27">
        <v>7.45</v>
      </c>
      <c r="N435" s="28">
        <v>67.709360458601765</v>
      </c>
      <c r="O435" s="29">
        <v>503.05982910974052</v>
      </c>
      <c r="P435" s="28">
        <v>16.768660970324685</v>
      </c>
    </row>
    <row r="436" spans="1:16">
      <c r="A436" s="45" t="s">
        <v>460</v>
      </c>
      <c r="B436" s="45" t="s">
        <v>375</v>
      </c>
      <c r="C436" s="46">
        <v>12170740000</v>
      </c>
      <c r="D436" s="46">
        <v>660000000</v>
      </c>
      <c r="E436" s="47">
        <v>2.1190793208526664</v>
      </c>
      <c r="F436" s="47">
        <v>3.8683448719471825E-2</v>
      </c>
      <c r="G436" s="46">
        <v>252.20048299999999</v>
      </c>
      <c r="H436" s="47">
        <v>74.849999999999994</v>
      </c>
      <c r="I436" s="47">
        <v>-0.62633882100382721</v>
      </c>
      <c r="J436" s="46">
        <v>414998000</v>
      </c>
      <c r="K436" s="47">
        <v>132.00063614764409</v>
      </c>
      <c r="L436" s="47">
        <v>60.606060606060609</v>
      </c>
      <c r="M436" s="47">
        <v>38.21</v>
      </c>
      <c r="N436" s="48">
        <v>43.206535630773466</v>
      </c>
      <c r="O436" s="49">
        <v>1298.5397412150999</v>
      </c>
      <c r="P436" s="48">
        <v>43.284658040503331</v>
      </c>
    </row>
    <row r="437" spans="1:16">
      <c r="A437" s="55" t="s">
        <v>667</v>
      </c>
      <c r="B437" s="55" t="s">
        <v>233</v>
      </c>
      <c r="C437" s="56">
        <v>18538498598</v>
      </c>
      <c r="D437" s="56">
        <v>662000000</v>
      </c>
      <c r="E437" s="57">
        <v>19.726468059534163</v>
      </c>
      <c r="F437" s="57">
        <v>2.4831908433451866</v>
      </c>
      <c r="G437" s="56">
        <v>158.43219300000001</v>
      </c>
      <c r="H437" s="57">
        <v>12.8</v>
      </c>
      <c r="I437" s="57">
        <v>-3.436879129182735E-2</v>
      </c>
      <c r="J437" s="56">
        <v>30638765</v>
      </c>
      <c r="K437" s="57">
        <v>259.27938022306057</v>
      </c>
      <c r="L437" s="57">
        <v>60.422960725075527</v>
      </c>
      <c r="M437" s="57">
        <v>23.93</v>
      </c>
      <c r="N437" s="58">
        <v>54.874947621289614</v>
      </c>
      <c r="O437" s="59">
        <v>305.32591648088965</v>
      </c>
      <c r="P437" s="58">
        <v>10.177530549362988</v>
      </c>
    </row>
    <row r="438" spans="1:16">
      <c r="A438" s="55" t="s">
        <v>468</v>
      </c>
      <c r="B438" s="55" t="s">
        <v>356</v>
      </c>
      <c r="C438" s="56">
        <v>3885250224</v>
      </c>
      <c r="D438" s="56">
        <v>672000000</v>
      </c>
      <c r="E438" s="57">
        <v>1.0399179147033537</v>
      </c>
      <c r="F438" s="57">
        <v>7.5487653506341006E-3</v>
      </c>
      <c r="G438" s="56">
        <v>217.993559</v>
      </c>
      <c r="H438" s="57">
        <v>176.5</v>
      </c>
      <c r="I438" s="57">
        <v>19.064017242336575</v>
      </c>
      <c r="J438" s="56">
        <v>15350052</v>
      </c>
      <c r="K438" s="57">
        <v>8974.5624314497436</v>
      </c>
      <c r="L438" s="57">
        <v>59.523809523809526</v>
      </c>
      <c r="M438" s="57">
        <v>32.43</v>
      </c>
      <c r="N438" s="58">
        <v>40.152998892736015</v>
      </c>
      <c r="O438" s="59">
        <v>1684.3486341615146</v>
      </c>
      <c r="P438" s="58">
        <v>56.144954472050486</v>
      </c>
    </row>
    <row r="439" spans="1:16">
      <c r="A439" s="50" t="s">
        <v>525</v>
      </c>
      <c r="B439" s="50" t="s">
        <v>355</v>
      </c>
      <c r="C439" s="51">
        <v>3963724062</v>
      </c>
      <c r="D439" s="51">
        <v>674934433</v>
      </c>
      <c r="E439" s="52">
        <v>7.1478470885080476</v>
      </c>
      <c r="F439" s="52">
        <v>0.55739114786358634</v>
      </c>
      <c r="G439" s="51">
        <v>292.99600400000003</v>
      </c>
      <c r="H439" s="52">
        <v>19.100000000000001</v>
      </c>
      <c r="I439" s="52">
        <v>-0.10032769499119709</v>
      </c>
      <c r="J439" s="51">
        <v>-901082449</v>
      </c>
      <c r="K439" s="52">
        <v>-14.231499283147174</v>
      </c>
      <c r="L439" s="52">
        <v>59.26501604341766</v>
      </c>
      <c r="M439" s="52">
        <v>43.41</v>
      </c>
      <c r="N439" s="53">
        <v>40.540103556028505</v>
      </c>
      <c r="O439" s="54">
        <v>244.03192626756834</v>
      </c>
      <c r="P439" s="53">
        <v>8.1343975422522785</v>
      </c>
    </row>
    <row r="440" spans="1:16">
      <c r="A440" s="75" t="s">
        <v>466</v>
      </c>
      <c r="B440" s="75" t="s">
        <v>679</v>
      </c>
      <c r="C440" s="76">
        <v>9055647326</v>
      </c>
      <c r="D440" s="76">
        <v>675000000</v>
      </c>
      <c r="E440" s="77">
        <v>23.060087439239553</v>
      </c>
      <c r="F440" s="77">
        <v>4.8804417860824447</v>
      </c>
      <c r="G440" s="76">
        <v>233.17816500000001</v>
      </c>
      <c r="H440" s="77">
        <v>7.44</v>
      </c>
      <c r="I440" s="77">
        <v>-0.37252881505587787</v>
      </c>
      <c r="J440" s="76">
        <v>-1049101373</v>
      </c>
      <c r="K440" s="77">
        <v>-4.5038545574375108</v>
      </c>
      <c r="L440" s="77">
        <v>59.25925925925926</v>
      </c>
      <c r="M440" s="77">
        <v>34.54</v>
      </c>
      <c r="N440" s="78">
        <v>43.778318896109958</v>
      </c>
      <c r="O440" s="79">
        <v>291.42898085344586</v>
      </c>
      <c r="P440" s="78">
        <v>9.7142993617815296</v>
      </c>
    </row>
    <row r="441" spans="1:16">
      <c r="A441" s="45" t="s">
        <v>267</v>
      </c>
      <c r="B441" s="45" t="s">
        <v>375</v>
      </c>
      <c r="C441" s="46">
        <v>73314458000</v>
      </c>
      <c r="D441" s="46">
        <v>675728000</v>
      </c>
      <c r="E441" s="47">
        <v>3.8382752299896357</v>
      </c>
      <c r="F441" s="47">
        <v>6.3113416279095128E-2</v>
      </c>
      <c r="G441" s="46">
        <v>116.81877299999999</v>
      </c>
      <c r="H441" s="47">
        <v>89.25</v>
      </c>
      <c r="I441" s="47">
        <v>-1.9692369191503047</v>
      </c>
      <c r="J441" s="46">
        <v>-2214344000</v>
      </c>
      <c r="K441" s="47">
        <v>-27.464350615803145</v>
      </c>
      <c r="L441" s="47">
        <v>59.19541590699216</v>
      </c>
      <c r="M441" s="47">
        <v>17.28</v>
      </c>
      <c r="N441" s="48">
        <v>86.052571819768943</v>
      </c>
      <c r="O441" s="49">
        <v>311.73247028924499</v>
      </c>
      <c r="P441" s="48">
        <v>10.391082342974833</v>
      </c>
    </row>
    <row r="442" spans="1:16">
      <c r="A442" s="30" t="s">
        <v>245</v>
      </c>
      <c r="B442" s="30" t="s">
        <v>349</v>
      </c>
      <c r="C442" s="31">
        <v>32480282242</v>
      </c>
      <c r="D442" s="31">
        <v>683200000</v>
      </c>
      <c r="E442" s="32">
        <v>6.3551825934456909</v>
      </c>
      <c r="F442" s="32">
        <v>0.71554478848920133</v>
      </c>
      <c r="G442" s="31">
        <v>462.86641400000002</v>
      </c>
      <c r="H442" s="32">
        <v>13.6</v>
      </c>
      <c r="I442" s="32">
        <v>-7.060711050288937E-2</v>
      </c>
      <c r="J442" s="31">
        <v>103749729</v>
      </c>
      <c r="K442" s="32">
        <v>85.606006739545322</v>
      </c>
      <c r="L442" s="32">
        <v>58.548009367681502</v>
      </c>
      <c r="M442" s="32">
        <v>67.739999999999995</v>
      </c>
      <c r="N442" s="33">
        <v>19.968197369594773</v>
      </c>
      <c r="O442" s="34">
        <v>830.88346471777936</v>
      </c>
      <c r="P442" s="33">
        <v>27.696115490592646</v>
      </c>
    </row>
    <row r="443" spans="1:16">
      <c r="A443" s="30" t="s">
        <v>249</v>
      </c>
      <c r="B443" s="30" t="s">
        <v>349</v>
      </c>
      <c r="C443" s="31">
        <v>66241618000</v>
      </c>
      <c r="D443" s="31">
        <v>685260000</v>
      </c>
      <c r="E443" s="32">
        <v>3.7644676502940877</v>
      </c>
      <c r="F443" s="32">
        <v>7.6298445729724801E-2</v>
      </c>
      <c r="G443" s="31">
        <v>150.89256599999999</v>
      </c>
      <c r="H443" s="32">
        <v>70.45</v>
      </c>
      <c r="I443" s="32">
        <v>0.22576624227724551</v>
      </c>
      <c r="J443" s="31">
        <v>-924269000</v>
      </c>
      <c r="K443" s="32">
        <v>-53.381342444677905</v>
      </c>
      <c r="L443" s="32">
        <v>58.372004786504391</v>
      </c>
      <c r="M443" s="32">
        <v>22.01</v>
      </c>
      <c r="N443" s="33">
        <v>19.039314033005702</v>
      </c>
      <c r="O443" s="34">
        <v>602.26197603024707</v>
      </c>
      <c r="P443" s="33">
        <v>20.075399201008235</v>
      </c>
    </row>
    <row r="444" spans="1:16">
      <c r="A444" s="40" t="s">
        <v>178</v>
      </c>
      <c r="B444" s="40" t="s">
        <v>255</v>
      </c>
      <c r="C444" s="41">
        <v>6095642150</v>
      </c>
      <c r="D444" s="41">
        <v>690000000</v>
      </c>
      <c r="E444" s="42">
        <v>13.494683460759751</v>
      </c>
      <c r="F444" s="42">
        <v>1.7779556601791502</v>
      </c>
      <c r="G444" s="41">
        <v>264.90403600000002</v>
      </c>
      <c r="H444" s="42">
        <v>11.19</v>
      </c>
      <c r="I444" s="42">
        <v>8.1073070149853876E-2</v>
      </c>
      <c r="J444" s="41">
        <v>555282156</v>
      </c>
      <c r="K444" s="42">
        <v>13.668726642820484</v>
      </c>
      <c r="L444" s="42">
        <v>57.971014492753625</v>
      </c>
      <c r="M444" s="42">
        <v>38.39</v>
      </c>
      <c r="N444" s="43">
        <v>27.665311560669533</v>
      </c>
      <c r="O444" s="44">
        <v>1213.804441936732</v>
      </c>
      <c r="P444" s="43">
        <v>40.460148064557735</v>
      </c>
    </row>
    <row r="445" spans="1:16">
      <c r="A445" s="70" t="s">
        <v>722</v>
      </c>
      <c r="B445" s="70" t="s">
        <v>699</v>
      </c>
      <c r="C445" s="71">
        <v>13043459000</v>
      </c>
      <c r="D445" s="71">
        <v>695302645</v>
      </c>
      <c r="E445" s="72">
        <v>7.6251611609882985</v>
      </c>
      <c r="F445" s="72">
        <v>0.54290491846395883</v>
      </c>
      <c r="G445" s="71">
        <v>270.84692699999999</v>
      </c>
      <c r="H445" s="72">
        <v>19.37</v>
      </c>
      <c r="I445" s="72">
        <v>-0.13127266293641426</v>
      </c>
      <c r="J445" s="71">
        <v>804969000</v>
      </c>
      <c r="K445" s="72">
        <v>17.448017785778084</v>
      </c>
      <c r="L445" s="72">
        <v>57.528905272609741</v>
      </c>
      <c r="M445" s="72">
        <v>38.950000000000003</v>
      </c>
      <c r="N445" s="73">
        <v>0</v>
      </c>
      <c r="O445" s="74">
        <v>552.95227581996846</v>
      </c>
      <c r="P445" s="73">
        <v>18.431742527332283</v>
      </c>
    </row>
    <row r="446" spans="1:16">
      <c r="A446" s="70" t="s">
        <v>226</v>
      </c>
      <c r="B446" s="70" t="s">
        <v>221</v>
      </c>
      <c r="C446" s="71">
        <v>33519259493</v>
      </c>
      <c r="D446" s="71">
        <v>700000000</v>
      </c>
      <c r="E446" s="72">
        <v>8.5303735894174242</v>
      </c>
      <c r="F446" s="72">
        <v>0.27696018147459167</v>
      </c>
      <c r="G446" s="71">
        <v>106.98084299999999</v>
      </c>
      <c r="H446" s="72">
        <v>43.84</v>
      </c>
      <c r="I446" s="72">
        <v>-0.24371108000468666</v>
      </c>
      <c r="J446" s="71">
        <v>2068365799</v>
      </c>
      <c r="K446" s="72">
        <v>14.890983023839876</v>
      </c>
      <c r="L446" s="72">
        <v>57.142857142857146</v>
      </c>
      <c r="M446" s="72">
        <v>15.28</v>
      </c>
      <c r="N446" s="73">
        <v>50.429681266990528</v>
      </c>
      <c r="O446" s="74">
        <v>797.60171493057624</v>
      </c>
      <c r="P446" s="73">
        <v>26.586723831019206</v>
      </c>
    </row>
    <row r="447" spans="1:16">
      <c r="A447" s="85" t="s">
        <v>509</v>
      </c>
      <c r="B447" s="85" t="s">
        <v>607</v>
      </c>
      <c r="C447" s="86">
        <v>-1084984172</v>
      </c>
      <c r="D447" s="86">
        <v>700000000</v>
      </c>
      <c r="E447" s="87">
        <v>33.340173625622192</v>
      </c>
      <c r="F447" s="87">
        <v>11.90720486629364</v>
      </c>
      <c r="G447" s="86">
        <v>308.44022699999999</v>
      </c>
      <c r="H447" s="87">
        <v>3.89</v>
      </c>
      <c r="I447" s="87">
        <v>-0.38290868662550359</v>
      </c>
      <c r="J447" s="86">
        <v>4623415</v>
      </c>
      <c r="K447" s="87">
        <v>605.61295060036787</v>
      </c>
      <c r="L447" s="87">
        <v>57.142857142857146</v>
      </c>
      <c r="M447" s="87">
        <v>44.06</v>
      </c>
      <c r="N447" s="88">
        <v>108.25166732410941</v>
      </c>
      <c r="O447" s="89">
        <v>213.52774937964449</v>
      </c>
      <c r="P447" s="88">
        <v>7.1175916459881501</v>
      </c>
    </row>
    <row r="448" spans="1:16">
      <c r="A448" s="70" t="s">
        <v>445</v>
      </c>
      <c r="B448" s="70" t="s">
        <v>221</v>
      </c>
      <c r="C448" s="71">
        <v>1936877995</v>
      </c>
      <c r="D448" s="71">
        <v>700000000</v>
      </c>
      <c r="E448" s="72">
        <v>61.006261682699119</v>
      </c>
      <c r="F448" s="72">
        <v>43.575901201927941</v>
      </c>
      <c r="G448" s="71">
        <v>248.370544</v>
      </c>
      <c r="H448" s="72">
        <v>2.64</v>
      </c>
      <c r="I448" s="72">
        <v>6.1886127719530837E-2</v>
      </c>
      <c r="J448" s="71">
        <v>-73334422</v>
      </c>
      <c r="K448" s="72">
        <v>-19.090625681893286</v>
      </c>
      <c r="L448" s="72">
        <v>57.142857142857146</v>
      </c>
      <c r="M448" s="72">
        <v>35.479999999999997</v>
      </c>
      <c r="N448" s="73">
        <v>41.319308031139713</v>
      </c>
      <c r="O448" s="74">
        <v>1231.480768167002</v>
      </c>
      <c r="P448" s="73">
        <v>41.049358938900063</v>
      </c>
    </row>
    <row r="449" spans="1:16">
      <c r="A449" s="45" t="s">
        <v>182</v>
      </c>
      <c r="B449" s="45" t="s">
        <v>375</v>
      </c>
      <c r="C449" s="46">
        <v>7154261414</v>
      </c>
      <c r="D449" s="46">
        <v>700000000</v>
      </c>
      <c r="E449" s="47">
        <v>21.409773647309091</v>
      </c>
      <c r="F449" s="47">
        <v>2.0390260616484848</v>
      </c>
      <c r="G449" s="46">
        <v>119.87214899999999</v>
      </c>
      <c r="H449" s="47">
        <v>15.59</v>
      </c>
      <c r="I449" s="47">
        <v>1.0935816079603811E-2</v>
      </c>
      <c r="J449" s="46">
        <v>-117347216</v>
      </c>
      <c r="K449" s="47">
        <v>-89.47804948350884</v>
      </c>
      <c r="L449" s="47">
        <v>57.142857142857146</v>
      </c>
      <c r="M449" s="47">
        <v>17.12</v>
      </c>
      <c r="N449" s="48">
        <v>36.411995556641145</v>
      </c>
      <c r="O449" s="49">
        <v>1651.3601282589088</v>
      </c>
      <c r="P449" s="48">
        <v>55.045337608630298</v>
      </c>
    </row>
    <row r="450" spans="1:16">
      <c r="A450" s="75" t="s">
        <v>452</v>
      </c>
      <c r="B450" s="75" t="s">
        <v>679</v>
      </c>
      <c r="C450" s="76">
        <v>60137175087</v>
      </c>
      <c r="D450" s="76">
        <v>700000000</v>
      </c>
      <c r="E450" s="77">
        <v>1.3050557337101638</v>
      </c>
      <c r="F450" s="77">
        <v>9.7610750464484954E-3</v>
      </c>
      <c r="G450" s="76">
        <v>158.53750099999999</v>
      </c>
      <c r="H450" s="77">
        <v>193.4</v>
      </c>
      <c r="I450" s="77">
        <v>4.0603520444425669</v>
      </c>
      <c r="J450" s="76">
        <v>20192725560</v>
      </c>
      <c r="K450" s="77">
        <v>6.6211963116483812</v>
      </c>
      <c r="L450" s="77">
        <v>57.142857142857146</v>
      </c>
      <c r="M450" s="77">
        <v>22.64</v>
      </c>
      <c r="N450" s="78">
        <v>67.936528496692148</v>
      </c>
      <c r="O450" s="79">
        <v>1832.8380730049976</v>
      </c>
      <c r="P450" s="78">
        <v>61.094602433499922</v>
      </c>
    </row>
    <row r="451" spans="1:16">
      <c r="A451" t="s">
        <v>2170</v>
      </c>
      <c r="C451" s="14">
        <v>19741812437</v>
      </c>
      <c r="D451" s="14">
        <v>700000000</v>
      </c>
      <c r="E451" s="19">
        <v>0</v>
      </c>
      <c r="F451" s="19">
        <v>0</v>
      </c>
      <c r="G451" s="14">
        <v>0</v>
      </c>
      <c r="H451" s="19">
        <v>18.440000000000001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16.882752569371725</v>
      </c>
      <c r="F452" s="52">
        <v>4.790505712813351</v>
      </c>
      <c r="G452" s="51">
        <v>465.53517099999999</v>
      </c>
      <c r="H452" s="52">
        <v>5.09</v>
      </c>
      <c r="I452" s="52">
        <v>-0.10234816109115563</v>
      </c>
      <c r="J452" s="51">
        <v>132778559</v>
      </c>
      <c r="K452" s="52">
        <v>26.542018165749184</v>
      </c>
      <c r="L452" s="52">
        <v>56.750292265778619</v>
      </c>
      <c r="M452" s="52">
        <v>66.040000000000006</v>
      </c>
      <c r="N452" s="53">
        <v>2.0924501977181258</v>
      </c>
      <c r="O452" s="54">
        <v>730.7787066610872</v>
      </c>
      <c r="P452" s="53">
        <v>24.35929022203624</v>
      </c>
    </row>
    <row r="453" spans="1:16">
      <c r="A453" s="35" t="s">
        <v>217</v>
      </c>
      <c r="B453" s="35" t="s">
        <v>208</v>
      </c>
      <c r="C453" s="36">
        <v>41071171048</v>
      </c>
      <c r="D453" s="36">
        <v>705000000</v>
      </c>
      <c r="E453" s="37">
        <v>12.022703119526568</v>
      </c>
      <c r="F453" s="37">
        <v>0.65590306162174405</v>
      </c>
      <c r="G453" s="36">
        <v>129.924835</v>
      </c>
      <c r="H453" s="37">
        <v>25.62</v>
      </c>
      <c r="I453" s="37">
        <v>0.34548059626285621</v>
      </c>
      <c r="J453" s="36">
        <v>301575390</v>
      </c>
      <c r="K453" s="37">
        <v>60.780821671158243</v>
      </c>
      <c r="L453" s="37">
        <v>56.737588652482266</v>
      </c>
      <c r="M453" s="37">
        <v>18.420000000000002</v>
      </c>
      <c r="N453" s="38">
        <v>45.062376056892298</v>
      </c>
      <c r="O453" s="39">
        <v>1472.2720734961122</v>
      </c>
      <c r="P453" s="38">
        <v>49.07573578320374</v>
      </c>
    </row>
    <row r="454" spans="1:16">
      <c r="A454" s="25" t="s">
        <v>157</v>
      </c>
      <c r="B454" s="25" t="s">
        <v>353</v>
      </c>
      <c r="C454" s="26">
        <v>2077382264</v>
      </c>
      <c r="D454" s="26">
        <v>720000000</v>
      </c>
      <c r="E454" s="27">
        <v>56.402495426885672</v>
      </c>
      <c r="F454" s="27">
        <v>39.168399602003937</v>
      </c>
      <c r="G454" s="26">
        <v>247.17509200000001</v>
      </c>
      <c r="H454" s="27">
        <v>2.87</v>
      </c>
      <c r="I454" s="27">
        <v>-1.7953711938813566E-2</v>
      </c>
      <c r="J454" s="26">
        <v>-115858447</v>
      </c>
      <c r="K454" s="27">
        <v>-12.428959970437027</v>
      </c>
      <c r="L454" s="27">
        <v>55.555555555555557</v>
      </c>
      <c r="M454" s="27">
        <v>34.32</v>
      </c>
      <c r="N454" s="28">
        <v>72.640640206856915</v>
      </c>
      <c r="O454" s="29">
        <v>425.34489324853865</v>
      </c>
      <c r="P454" s="28">
        <v>14.178163108284622</v>
      </c>
    </row>
    <row r="455" spans="1:16">
      <c r="A455" t="s">
        <v>2180</v>
      </c>
      <c r="C455" s="14">
        <v>11686748615</v>
      </c>
      <c r="D455" s="14">
        <v>720000000</v>
      </c>
      <c r="E455" s="19">
        <v>0</v>
      </c>
      <c r="F455" s="19">
        <v>0</v>
      </c>
      <c r="G455" s="14">
        <v>0</v>
      </c>
      <c r="H455" s="19">
        <v>169</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23.917111347353178</v>
      </c>
      <c r="F456" s="72">
        <v>2.0718218422863113</v>
      </c>
      <c r="G456" s="71">
        <v>112.720027</v>
      </c>
      <c r="H456" s="72">
        <v>14.84</v>
      </c>
      <c r="I456" s="72">
        <v>-0.88026866671274451</v>
      </c>
      <c r="J456" s="71">
        <v>-66130209</v>
      </c>
      <c r="K456" s="72">
        <v>-174.56469856310298</v>
      </c>
      <c r="L456" s="72">
        <v>55.440055440055438</v>
      </c>
      <c r="M456" s="72">
        <v>15.62</v>
      </c>
      <c r="N456" s="73">
        <v>22.21995357494685</v>
      </c>
      <c r="O456" s="74">
        <v>336.31588412122392</v>
      </c>
      <c r="P456" s="73">
        <v>11.210529470707463</v>
      </c>
    </row>
    <row r="457" spans="1:16">
      <c r="A457" s="35" t="s">
        <v>34</v>
      </c>
      <c r="B457" s="35" t="s">
        <v>208</v>
      </c>
      <c r="C457" s="36">
        <v>14552864000</v>
      </c>
      <c r="D457" s="36">
        <v>729164000</v>
      </c>
      <c r="E457" s="37">
        <v>21.57465797960208</v>
      </c>
      <c r="F457" s="37">
        <v>2.9588210580338687</v>
      </c>
      <c r="G457" s="36">
        <v>184.162025</v>
      </c>
      <c r="H457" s="37">
        <v>10.07</v>
      </c>
      <c r="I457" s="37">
        <v>-8.9887817474275877E-2</v>
      </c>
      <c r="J457" s="36">
        <v>389489000</v>
      </c>
      <c r="K457" s="37">
        <v>18.721042186043764</v>
      </c>
      <c r="L457" s="37">
        <v>54.857343478284719</v>
      </c>
      <c r="M457" s="37">
        <v>25.25</v>
      </c>
      <c r="N457" s="38">
        <v>65.824283227917107</v>
      </c>
      <c r="O457" s="39">
        <v>396.63049091033258</v>
      </c>
      <c r="P457" s="38">
        <v>13.221016363677753</v>
      </c>
    </row>
    <row r="458" spans="1:16">
      <c r="A458" s="30" t="s">
        <v>163</v>
      </c>
      <c r="B458" s="30" t="s">
        <v>605</v>
      </c>
      <c r="C458" s="31">
        <v>2210494206</v>
      </c>
      <c r="D458" s="31">
        <v>735000000</v>
      </c>
      <c r="E458" s="32">
        <v>36.464180706561322</v>
      </c>
      <c r="F458" s="32">
        <v>6.201391276626075</v>
      </c>
      <c r="G458" s="31">
        <v>139.25645700000001</v>
      </c>
      <c r="H458" s="32">
        <v>7.88</v>
      </c>
      <c r="I458" s="32">
        <v>-0.14045218503497203</v>
      </c>
      <c r="J458" s="31">
        <v>-78670547</v>
      </c>
      <c r="K458" s="32">
        <v>-74.742075963956367</v>
      </c>
      <c r="L458" s="32">
        <v>54.42176870748299</v>
      </c>
      <c r="M458" s="32">
        <v>18.940000000000001</v>
      </c>
      <c r="N458" s="33">
        <v>41.98645751514745</v>
      </c>
      <c r="O458" s="34">
        <v>210.32460117528359</v>
      </c>
      <c r="P458" s="33">
        <v>7.01082003917612</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312.64584875203042</v>
      </c>
      <c r="P459" s="93">
        <v>10.421528291734347</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2033.2608669270303</v>
      </c>
      <c r="P460" s="53">
        <v>67.77536223090101</v>
      </c>
    </row>
    <row r="461" spans="1:16">
      <c r="A461" s="55" t="s">
        <v>108</v>
      </c>
      <c r="B461" s="55" t="s">
        <v>233</v>
      </c>
      <c r="C461" s="56">
        <v>15078182984</v>
      </c>
      <c r="D461" s="56">
        <v>750000000</v>
      </c>
      <c r="E461" s="57">
        <v>16.684289447395479</v>
      </c>
      <c r="F461" s="57">
        <v>2.7807149078992466</v>
      </c>
      <c r="G461" s="56">
        <v>290.32257499999997</v>
      </c>
      <c r="H461" s="57">
        <v>8.26</v>
      </c>
      <c r="I461" s="57">
        <v>2.3453303765386124E-3</v>
      </c>
      <c r="J461" s="56">
        <v>110116171</v>
      </c>
      <c r="K461" s="57">
        <v>54.487909863847335</v>
      </c>
      <c r="L461" s="57">
        <v>53.333333333333336</v>
      </c>
      <c r="M461" s="57">
        <v>38.700000000000003</v>
      </c>
      <c r="N461" s="58">
        <v>65.349826723510702</v>
      </c>
      <c r="O461" s="59">
        <v>1116.3931837804862</v>
      </c>
      <c r="P461" s="58">
        <v>37.213106126016207</v>
      </c>
    </row>
    <row r="462" spans="1:16">
      <c r="A462" s="30" t="s">
        <v>250</v>
      </c>
      <c r="B462" s="30" t="s">
        <v>349</v>
      </c>
      <c r="C462" s="31">
        <v>14579845739</v>
      </c>
      <c r="D462" s="31">
        <v>758500000</v>
      </c>
      <c r="E462" s="32">
        <v>10.632987492561952</v>
      </c>
      <c r="F462" s="32">
        <v>0.63720186328051487</v>
      </c>
      <c r="G462" s="31">
        <v>164.048046</v>
      </c>
      <c r="H462" s="32">
        <v>22.94</v>
      </c>
      <c r="I462" s="32">
        <v>0.26225457024099796</v>
      </c>
      <c r="J462" s="31">
        <v>-336082138</v>
      </c>
      <c r="K462" s="32">
        <v>-49.651552740360152</v>
      </c>
      <c r="L462" s="32">
        <v>52.735662491760053</v>
      </c>
      <c r="M462" s="32">
        <v>21.62</v>
      </c>
      <c r="N462" s="33">
        <v>25.330726931658571</v>
      </c>
      <c r="O462" s="34">
        <v>2496.2003719620157</v>
      </c>
      <c r="P462" s="33">
        <v>83.206679065400522</v>
      </c>
    </row>
    <row r="463" spans="1:16">
      <c r="A463" s="30" t="s">
        <v>510</v>
      </c>
      <c r="B463" s="30" t="s">
        <v>349</v>
      </c>
      <c r="C463" s="31">
        <v>7188334000</v>
      </c>
      <c r="D463" s="31">
        <v>768000000</v>
      </c>
      <c r="E463" s="32">
        <v>25.63199056152186</v>
      </c>
      <c r="F463" s="32">
        <v>16.687493855157459</v>
      </c>
      <c r="G463" s="31">
        <v>642.21395900000005</v>
      </c>
      <c r="H463" s="32">
        <v>2.4300000000000002</v>
      </c>
      <c r="I463" s="32">
        <v>-0.12652066211368185</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47.095746594742039</v>
      </c>
      <c r="F464" s="37">
        <v>30.541988712543475</v>
      </c>
      <c r="G464" s="36">
        <v>377.50861900000001</v>
      </c>
      <c r="H464" s="37">
        <v>2.25</v>
      </c>
      <c r="I464" s="37">
        <v>-3.9489634419191066E-2</v>
      </c>
      <c r="J464" s="36">
        <v>32206309</v>
      </c>
      <c r="K464" s="37">
        <v>47.878817780702533</v>
      </c>
      <c r="L464" s="37">
        <v>51.880674448767834</v>
      </c>
      <c r="M464" s="37">
        <v>48.96</v>
      </c>
      <c r="N464" s="38">
        <v>70.207991156954805</v>
      </c>
      <c r="O464" s="39">
        <v>497.51750164326847</v>
      </c>
      <c r="P464" s="38">
        <v>16.583916721442282</v>
      </c>
    </row>
    <row r="465" spans="1:16">
      <c r="A465" s="35" t="s">
        <v>207</v>
      </c>
      <c r="B465" s="35" t="s">
        <v>200</v>
      </c>
      <c r="C465" s="36">
        <v>63934093330</v>
      </c>
      <c r="D465" s="36">
        <v>780226002</v>
      </c>
      <c r="E465" s="37">
        <v>1.2911462819768189</v>
      </c>
      <c r="F465" s="37">
        <v>3.7609915083670002E-2</v>
      </c>
      <c r="G465" s="36">
        <v>725.54518099999996</v>
      </c>
      <c r="H465" s="37">
        <v>42.7</v>
      </c>
      <c r="I465" s="37">
        <v>0.90491858775546063</v>
      </c>
      <c r="J465" s="36">
        <v>16782058</v>
      </c>
      <c r="K465" s="37">
        <v>2045.6337409869516</v>
      </c>
      <c r="L465" s="37">
        <v>51.267196808957415</v>
      </c>
      <c r="M465" s="37">
        <v>92.99</v>
      </c>
      <c r="N465" s="38">
        <v>33.840898578139964</v>
      </c>
      <c r="O465" s="39">
        <v>1589.9433357727773</v>
      </c>
      <c r="P465" s="38">
        <v>52.99811119242591</v>
      </c>
    </row>
    <row r="466" spans="1:16">
      <c r="A466" s="35" t="s">
        <v>323</v>
      </c>
      <c r="B466" s="35" t="s">
        <v>200</v>
      </c>
      <c r="C466" s="36">
        <v>3818084897</v>
      </c>
      <c r="D466" s="36">
        <v>791000000</v>
      </c>
      <c r="E466" s="37">
        <v>14.469303814898254</v>
      </c>
      <c r="F466" s="37">
        <v>4.573104871965314</v>
      </c>
      <c r="G466" s="36">
        <v>679.26380900000004</v>
      </c>
      <c r="H466" s="37">
        <v>4.07</v>
      </c>
      <c r="I466" s="37">
        <v>-1.5966759680465792E-2</v>
      </c>
      <c r="J466" s="36">
        <v>-264395717</v>
      </c>
      <c r="K466" s="37">
        <v>-11.966910946594494</v>
      </c>
      <c r="L466" s="37">
        <v>50.56890012642225</v>
      </c>
      <c r="M466" s="37">
        <v>85.87</v>
      </c>
      <c r="N466" s="38">
        <v>22.009294454752027</v>
      </c>
      <c r="O466" s="39">
        <v>369.43160632277386</v>
      </c>
      <c r="P466" s="38">
        <v>12.314386877425795</v>
      </c>
    </row>
    <row r="467" spans="1:16">
      <c r="A467" s="80" t="s">
        <v>269</v>
      </c>
      <c r="B467" s="80" t="s">
        <v>352</v>
      </c>
      <c r="C467" s="81">
        <v>15648837000</v>
      </c>
      <c r="D467" s="81">
        <v>794512000</v>
      </c>
      <c r="E467" s="82">
        <v>1.9335258062809904</v>
      </c>
      <c r="F467" s="82">
        <v>6.7600049054604525E-2</v>
      </c>
      <c r="G467" s="81">
        <v>576.62533099999996</v>
      </c>
      <c r="H467" s="82">
        <v>35.880000000000003</v>
      </c>
      <c r="I467" s="82">
        <v>-0.66042984296776552</v>
      </c>
      <c r="J467" s="81">
        <v>542874000</v>
      </c>
      <c r="K467" s="82">
        <v>52.687054454624828</v>
      </c>
      <c r="L467" s="82">
        <v>50.345369232937955</v>
      </c>
      <c r="M467" s="82">
        <v>72.569999999999993</v>
      </c>
      <c r="N467" s="83">
        <v>49.394277753346181</v>
      </c>
      <c r="O467" s="84">
        <v>426.19128153140207</v>
      </c>
      <c r="P467" s="83">
        <v>14.206376051046735</v>
      </c>
    </row>
    <row r="468" spans="1:16">
      <c r="A468" s="25" t="s">
        <v>83</v>
      </c>
      <c r="B468" s="25" t="s">
        <v>691</v>
      </c>
      <c r="C468" s="26">
        <v>4451435451</v>
      </c>
      <c r="D468" s="26">
        <v>800000000</v>
      </c>
      <c r="E468" s="27">
        <v>71.920300799466062</v>
      </c>
      <c r="F468" s="27">
        <v>89.900375999332582</v>
      </c>
      <c r="G468" s="26">
        <v>475.40234800000002</v>
      </c>
      <c r="H468" s="27">
        <v>1.17</v>
      </c>
      <c r="I468" s="27">
        <v>-1.2581523637686498E-2</v>
      </c>
      <c r="J468" s="26">
        <v>-73450635</v>
      </c>
      <c r="K468" s="27">
        <v>-10.891668942004381</v>
      </c>
      <c r="L468" s="27">
        <v>50</v>
      </c>
      <c r="M468" s="27">
        <v>59.42</v>
      </c>
      <c r="N468" s="28">
        <v>16.055939799272334</v>
      </c>
      <c r="O468" s="29">
        <v>556.16426557890316</v>
      </c>
      <c r="P468" s="28">
        <v>18.538808852630105</v>
      </c>
    </row>
    <row r="469" spans="1:16">
      <c r="A469" s="45" t="s">
        <v>503</v>
      </c>
      <c r="B469" s="45" t="s">
        <v>375</v>
      </c>
      <c r="C469" s="46">
        <v>1513644763</v>
      </c>
      <c r="D469" s="46">
        <v>800000000</v>
      </c>
      <c r="E469" s="47">
        <v>46.258732492226216</v>
      </c>
      <c r="F469" s="47">
        <v>19.274471871760923</v>
      </c>
      <c r="G469" s="46">
        <v>295.12339900000001</v>
      </c>
      <c r="H469" s="47">
        <v>2.93</v>
      </c>
      <c r="I469" s="47">
        <v>-4.1840896232648639E-2</v>
      </c>
      <c r="J469" s="46">
        <v>-44498491</v>
      </c>
      <c r="K469" s="47">
        <v>-53.934413191674295</v>
      </c>
      <c r="L469" s="47">
        <v>50</v>
      </c>
      <c r="M469" s="47">
        <v>36.89</v>
      </c>
      <c r="N469" s="48">
        <v>46.763872835832537</v>
      </c>
      <c r="O469" s="49">
        <v>555.63262904821408</v>
      </c>
      <c r="P469" s="48">
        <v>18.521087634940468</v>
      </c>
    </row>
    <row r="470" spans="1:16">
      <c r="A470" s="90" t="s">
        <v>767</v>
      </c>
      <c r="B470" s="90" t="s">
        <v>609</v>
      </c>
      <c r="C470" s="91">
        <v>5485118988</v>
      </c>
      <c r="D470" s="91">
        <v>802845890</v>
      </c>
      <c r="E470" s="92">
        <v>10.640214614916093</v>
      </c>
      <c r="F470" s="92">
        <v>1.0194709314651134</v>
      </c>
      <c r="G470" s="91">
        <v>279.77893499999999</v>
      </c>
      <c r="H470" s="92">
        <v>13.44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15.908092951874027</v>
      </c>
      <c r="F471" s="52">
        <v>2.4674864418824511</v>
      </c>
      <c r="G471" s="51">
        <v>306.64052400000003</v>
      </c>
      <c r="H471" s="52">
        <v>8.1999999999999993</v>
      </c>
      <c r="I471" s="52">
        <v>-0.37904212550745697</v>
      </c>
      <c r="J471" s="51">
        <v>-213403973</v>
      </c>
      <c r="K471" s="52">
        <v>-30.210703902874386</v>
      </c>
      <c r="L471" s="52">
        <v>49.634840819142141</v>
      </c>
      <c r="M471" s="52">
        <v>38.049999999999997</v>
      </c>
      <c r="N471" s="53">
        <v>88.964100026904944</v>
      </c>
      <c r="O471" s="54">
        <v>108.58499211627844</v>
      </c>
      <c r="P471" s="53">
        <v>3.6194997372092814</v>
      </c>
    </row>
    <row r="472" spans="1:16">
      <c r="A472" s="70" t="s">
        <v>419</v>
      </c>
      <c r="B472" s="70" t="s">
        <v>221</v>
      </c>
      <c r="C472" s="71">
        <v>6754555404</v>
      </c>
      <c r="D472" s="71">
        <v>813555283</v>
      </c>
      <c r="E472" s="72">
        <v>54.480623938148717</v>
      </c>
      <c r="F472" s="72">
        <v>22.322033128980255</v>
      </c>
      <c r="G472" s="71">
        <v>202.870632</v>
      </c>
      <c r="H472" s="72">
        <v>3.62</v>
      </c>
      <c r="I472" s="72">
        <v>-0.11835235565330658</v>
      </c>
      <c r="J472" s="71">
        <v>-393754363</v>
      </c>
      <c r="K472" s="72">
        <v>-6.1984477591680678</v>
      </c>
      <c r="L472" s="72">
        <v>49.166910762965323</v>
      </c>
      <c r="M472" s="72">
        <v>24.93</v>
      </c>
      <c r="N472" s="73">
        <v>10.590985687234088</v>
      </c>
      <c r="O472" s="74">
        <v>273.34322037326558</v>
      </c>
      <c r="P472" s="73">
        <v>9.1114406791088527</v>
      </c>
    </row>
    <row r="473" spans="1:16">
      <c r="A473" s="70" t="s">
        <v>522</v>
      </c>
      <c r="B473" s="70" t="s">
        <v>221</v>
      </c>
      <c r="C473" s="71">
        <v>5500889819</v>
      </c>
      <c r="D473" s="71">
        <v>815000000</v>
      </c>
      <c r="E473" s="72">
        <v>41.64220664176748</v>
      </c>
      <c r="F473" s="72">
        <v>17.031577358596106</v>
      </c>
      <c r="G473" s="71">
        <v>284.200897</v>
      </c>
      <c r="H473" s="72">
        <v>3.38</v>
      </c>
      <c r="I473" s="72">
        <v>-5.4669553303623004E-2</v>
      </c>
      <c r="J473" s="71">
        <v>-223530864</v>
      </c>
      <c r="K473" s="72">
        <v>-10.938086831713763</v>
      </c>
      <c r="L473" s="72">
        <v>49.079754601226995</v>
      </c>
      <c r="M473" s="72">
        <v>34.869999999999997</v>
      </c>
      <c r="N473" s="73">
        <v>1.8249728518080817</v>
      </c>
      <c r="O473" s="74">
        <v>261.08447187776108</v>
      </c>
      <c r="P473" s="73">
        <v>8.7028157292587025</v>
      </c>
    </row>
    <row r="474" spans="1:16">
      <c r="A474" s="70" t="s">
        <v>511</v>
      </c>
      <c r="B474" s="70" t="s">
        <v>221</v>
      </c>
      <c r="C474" s="71">
        <v>4887672096</v>
      </c>
      <c r="D474" s="71">
        <v>820000000</v>
      </c>
      <c r="E474" s="72">
        <v>37.987040151446735</v>
      </c>
      <c r="F474" s="72">
        <v>46.325658721276504</v>
      </c>
      <c r="G474" s="71">
        <v>594.91427499999998</v>
      </c>
      <c r="H474" s="72">
        <v>1.77</v>
      </c>
      <c r="I474" s="72">
        <v>-1.7160263420058497E-2</v>
      </c>
      <c r="J474" s="71">
        <v>-492287088</v>
      </c>
      <c r="K474" s="72">
        <v>-1.6656947134879962</v>
      </c>
      <c r="L474" s="72">
        <v>48.780487804878049</v>
      </c>
      <c r="M474" s="72">
        <v>72.55</v>
      </c>
      <c r="N474" s="73">
        <v>38.606751960873375</v>
      </c>
      <c r="O474" s="74">
        <v>348.90126369485967</v>
      </c>
      <c r="P474" s="73">
        <v>11.630042123161989</v>
      </c>
    </row>
    <row r="475" spans="1:16">
      <c r="A475" s="85" t="s">
        <v>411</v>
      </c>
      <c r="B475" s="85" t="s">
        <v>607</v>
      </c>
      <c r="C475" s="86">
        <v>15071105467</v>
      </c>
      <c r="D475" s="86">
        <v>825000000</v>
      </c>
      <c r="E475" s="87">
        <v>5.9888891134722311</v>
      </c>
      <c r="F475" s="87">
        <v>0.25925926898148188</v>
      </c>
      <c r="G475" s="86">
        <v>254.99831699999999</v>
      </c>
      <c r="H475" s="87">
        <v>26.2</v>
      </c>
      <c r="I475" s="87">
        <v>-13.815569198961832</v>
      </c>
      <c r="J475" s="86">
        <v>4783118733</v>
      </c>
      <c r="K475" s="87">
        <v>4.8294849635713613</v>
      </c>
      <c r="L475" s="87">
        <v>48.484848484848484</v>
      </c>
      <c r="M475" s="87">
        <v>30.9</v>
      </c>
      <c r="N475" s="88">
        <v>29.67767813563805</v>
      </c>
      <c r="O475" s="89">
        <v>508.64910985529008</v>
      </c>
      <c r="P475" s="88">
        <v>16.95497032850967</v>
      </c>
    </row>
    <row r="476" spans="1:16">
      <c r="A476" s="35" t="s">
        <v>129</v>
      </c>
      <c r="B476" s="35" t="s">
        <v>208</v>
      </c>
      <c r="C476" s="36">
        <v>7703042931</v>
      </c>
      <c r="D476" s="36">
        <v>825000000</v>
      </c>
      <c r="E476" s="37">
        <v>21.601606273840918</v>
      </c>
      <c r="F476" s="37">
        <v>5.2367530360826464</v>
      </c>
      <c r="G476" s="36">
        <v>371.10216800000001</v>
      </c>
      <c r="H476" s="37">
        <v>4.99</v>
      </c>
      <c r="I476" s="37">
        <v>-0.19900954042601615</v>
      </c>
      <c r="J476" s="36">
        <v>1636745004</v>
      </c>
      <c r="K476" s="37">
        <v>2.5202459698480926</v>
      </c>
      <c r="L476" s="37">
        <v>48.484848484848484</v>
      </c>
      <c r="M476" s="37">
        <v>44.98</v>
      </c>
      <c r="N476" s="38">
        <v>45.079154068160797</v>
      </c>
      <c r="O476" s="39">
        <v>159.85756164234016</v>
      </c>
      <c r="P476" s="38">
        <v>5.3285853880780056</v>
      </c>
    </row>
    <row r="477" spans="1:16">
      <c r="A477" s="80" t="s">
        <v>535</v>
      </c>
      <c r="B477" s="80" t="s">
        <v>352</v>
      </c>
      <c r="C477" s="81">
        <v>6812625069</v>
      </c>
      <c r="D477" s="81">
        <v>829650000</v>
      </c>
      <c r="E477" s="82">
        <v>30.078896286230957</v>
      </c>
      <c r="F477" s="82">
        <v>3.0212435250036118</v>
      </c>
      <c r="G477" s="81">
        <v>109.24879199999999</v>
      </c>
      <c r="H477" s="82">
        <v>12.18</v>
      </c>
      <c r="I477" s="82">
        <v>-0.20619119978316294</v>
      </c>
      <c r="J477" s="81">
        <v>-265472500</v>
      </c>
      <c r="K477" s="82">
        <v>-37.502189492320298</v>
      </c>
      <c r="L477" s="82">
        <v>48.213101910444166</v>
      </c>
      <c r="M477" s="82">
        <v>13.16</v>
      </c>
      <c r="N477" s="83">
        <v>73.412428088980434</v>
      </c>
      <c r="O477" s="84">
        <v>207.38874300576509</v>
      </c>
      <c r="P477" s="83">
        <v>6.9129581001921698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396.34148464430581</v>
      </c>
      <c r="P478" s="58">
        <v>13.21138282147686</v>
      </c>
    </row>
    <row r="479" spans="1:16">
      <c r="A479" s="60" t="s">
        <v>717</v>
      </c>
      <c r="B479" s="60" t="s">
        <v>374</v>
      </c>
      <c r="C479" s="61">
        <v>5630964000</v>
      </c>
      <c r="D479" s="61">
        <v>860000000</v>
      </c>
      <c r="E479" s="62">
        <v>34.231390438344249</v>
      </c>
      <c r="F479" s="62">
        <v>2.0949443352719861</v>
      </c>
      <c r="G479" s="61">
        <v>61.448740000000001</v>
      </c>
      <c r="H479" s="62">
        <v>19.03</v>
      </c>
      <c r="I479" s="62">
        <v>-0.59860900958349816</v>
      </c>
      <c r="J479" s="61">
        <v>0</v>
      </c>
      <c r="K479" s="62">
        <v>0</v>
      </c>
      <c r="L479" s="62">
        <v>46.511627906976742</v>
      </c>
      <c r="M479" s="62">
        <v>7.14</v>
      </c>
      <c r="N479" s="63">
        <v>136.2496245406914</v>
      </c>
      <c r="O479" s="64">
        <v>861.17506815800971</v>
      </c>
      <c r="P479" s="63">
        <v>28.705835605266991</v>
      </c>
    </row>
    <row r="480" spans="1:16">
      <c r="A480" s="55" t="s">
        <v>762</v>
      </c>
      <c r="B480" s="55" t="s">
        <v>233</v>
      </c>
      <c r="C480" s="56">
        <v>4581844648</v>
      </c>
      <c r="D480" s="56">
        <v>870000000</v>
      </c>
      <c r="E480" s="57">
        <v>20.206833102268195</v>
      </c>
      <c r="F480" s="57">
        <v>2.1114768131941686</v>
      </c>
      <c r="G480" s="56">
        <v>174.93409199999999</v>
      </c>
      <c r="H480" s="57">
        <v>11.32</v>
      </c>
      <c r="I480" s="57">
        <v>-0.17652102574487039</v>
      </c>
      <c r="J480" s="56">
        <v>4586945</v>
      </c>
      <c r="K480" s="57">
        <v>2086.3559515102102</v>
      </c>
      <c r="L480" s="57">
        <v>45.977011494252871</v>
      </c>
      <c r="M480" s="57">
        <v>20.100000000000001</v>
      </c>
      <c r="N480" s="58">
        <v>31.112677480950666</v>
      </c>
      <c r="O480" s="59">
        <v>317.96334132633126</v>
      </c>
      <c r="P480" s="58">
        <v>10.598778044211041</v>
      </c>
    </row>
    <row r="481" spans="1:16">
      <c r="A481" s="50" t="s">
        <v>62</v>
      </c>
      <c r="B481" s="50" t="s">
        <v>355</v>
      </c>
      <c r="C481" s="51">
        <v>1966732279</v>
      </c>
      <c r="D481" s="51">
        <v>891754956</v>
      </c>
      <c r="E481" s="52">
        <v>13.766723470626861</v>
      </c>
      <c r="F481" s="52">
        <v>3.0875574905415744</v>
      </c>
      <c r="G481" s="51">
        <v>565.32693600000005</v>
      </c>
      <c r="H481" s="52">
        <v>5.14</v>
      </c>
      <c r="I481" s="52">
        <v>-0.2343254755792179</v>
      </c>
      <c r="J481" s="51">
        <v>179708663</v>
      </c>
      <c r="K481" s="52">
        <v>24.811128776802484</v>
      </c>
      <c r="L481" s="52">
        <v>44.855371681276083</v>
      </c>
      <c r="M481" s="52">
        <v>63.39</v>
      </c>
      <c r="N481" s="53">
        <v>21.054541648124367</v>
      </c>
      <c r="O481" s="54">
        <v>244.79061685935366</v>
      </c>
      <c r="P481" s="53">
        <v>8.1596872286451223</v>
      </c>
    </row>
    <row r="482" spans="1:16">
      <c r="A482" s="45" t="s">
        <v>192</v>
      </c>
      <c r="B482" s="45" t="s">
        <v>375</v>
      </c>
      <c r="C482" s="46">
        <v>7997260000</v>
      </c>
      <c r="D482" s="46">
        <v>900000000</v>
      </c>
      <c r="E482" s="47">
        <v>9.0704687894919704</v>
      </c>
      <c r="F482" s="47">
        <v>0.91620896863555257</v>
      </c>
      <c r="G482" s="46">
        <v>354.86250699999999</v>
      </c>
      <c r="H482" s="47">
        <v>12.43</v>
      </c>
      <c r="I482" s="47">
        <v>9.889861668544242E-2</v>
      </c>
      <c r="J482" s="46">
        <v>65458000</v>
      </c>
      <c r="K482" s="47">
        <v>151.24201778239481</v>
      </c>
      <c r="L482" s="47">
        <v>44.444444444444443</v>
      </c>
      <c r="M482" s="47">
        <v>39.42</v>
      </c>
      <c r="N482" s="48">
        <v>65.77616697572104</v>
      </c>
      <c r="O482" s="49">
        <v>2231.0473451447069</v>
      </c>
      <c r="P482" s="48">
        <v>74.368244838156897</v>
      </c>
    </row>
    <row r="483" spans="1:16">
      <c r="A483" s="70" t="s">
        <v>754</v>
      </c>
      <c r="B483" s="70" t="s">
        <v>699</v>
      </c>
      <c r="C483" s="71">
        <v>7376632000</v>
      </c>
      <c r="D483" s="71">
        <v>900000000</v>
      </c>
      <c r="E483" s="72">
        <v>16.380229685218669</v>
      </c>
      <c r="F483" s="72">
        <v>1.5091422227030282</v>
      </c>
      <c r="G483" s="71">
        <v>214.106866</v>
      </c>
      <c r="H483" s="72">
        <v>11.41</v>
      </c>
      <c r="I483" s="72">
        <v>-1.4431605485301091E-2</v>
      </c>
      <c r="J483" s="71">
        <v>461585000</v>
      </c>
      <c r="K483" s="72">
        <v>23.514628941581723</v>
      </c>
      <c r="L483" s="72">
        <v>44.444444444444443</v>
      </c>
      <c r="M483" s="72">
        <v>23.78</v>
      </c>
      <c r="N483" s="73">
        <v>0</v>
      </c>
      <c r="O483" s="74">
        <v>1295.5719912941313</v>
      </c>
      <c r="P483" s="73">
        <v>43.185733043137709</v>
      </c>
    </row>
    <row r="484" spans="1:16">
      <c r="A484" s="45" t="s">
        <v>329</v>
      </c>
      <c r="B484" s="45" t="s">
        <v>375</v>
      </c>
      <c r="C484" s="46">
        <v>3219973000</v>
      </c>
      <c r="D484" s="46">
        <v>925000000</v>
      </c>
      <c r="E484" s="47">
        <v>27.763595207892411</v>
      </c>
      <c r="F484" s="47">
        <v>15.007348761022925</v>
      </c>
      <c r="G484" s="46">
        <v>648.99339299999997</v>
      </c>
      <c r="H484" s="47">
        <v>2.2200000000000002</v>
      </c>
      <c r="I484" s="47">
        <v>-0.11013116402745382</v>
      </c>
      <c r="J484" s="46">
        <v>-158895000</v>
      </c>
      <c r="K484" s="47">
        <v>-11.642908839170522</v>
      </c>
      <c r="L484" s="47">
        <v>43.243243243243242</v>
      </c>
      <c r="M484" s="47">
        <v>70.16</v>
      </c>
      <c r="N484" s="48">
        <v>43.148856298897599</v>
      </c>
      <c r="O484" s="49">
        <v>80.216264979694117</v>
      </c>
      <c r="P484" s="48">
        <v>2.6738754993231373</v>
      </c>
    </row>
    <row r="485" spans="1:16">
      <c r="A485" s="50" t="s">
        <v>152</v>
      </c>
      <c r="B485" s="50" t="s">
        <v>355</v>
      </c>
      <c r="C485" s="51">
        <v>1876232593</v>
      </c>
      <c r="D485" s="51">
        <v>936000000</v>
      </c>
      <c r="E485" s="52">
        <v>14.853064029221157</v>
      </c>
      <c r="F485" s="52">
        <v>3.9671645377193259</v>
      </c>
      <c r="G485" s="51">
        <v>576.74861299999998</v>
      </c>
      <c r="H485" s="52">
        <v>4.67</v>
      </c>
      <c r="I485" s="52">
        <v>-8.0770628227986307E-2</v>
      </c>
      <c r="J485" s="51">
        <v>22610716</v>
      </c>
      <c r="K485" s="52">
        <v>165.58520305150884</v>
      </c>
      <c r="L485" s="52">
        <v>42.735042735042732</v>
      </c>
      <c r="M485" s="52">
        <v>61.61</v>
      </c>
      <c r="N485" s="53">
        <v>9.119840841952179</v>
      </c>
      <c r="O485" s="54">
        <v>720.99078314954306</v>
      </c>
      <c r="P485" s="53">
        <v>24.033026104984767</v>
      </c>
    </row>
    <row r="486" spans="1:16">
      <c r="A486" s="25" t="s">
        <v>274</v>
      </c>
      <c r="B486" s="25" t="s">
        <v>353</v>
      </c>
      <c r="C486" s="26">
        <v>34760766000</v>
      </c>
      <c r="D486" s="26">
        <v>945591000</v>
      </c>
      <c r="E486" s="27">
        <v>2.1646108436585392</v>
      </c>
      <c r="F486" s="27">
        <v>5.3236322111596339E-2</v>
      </c>
      <c r="G486" s="26">
        <v>426.23041999999998</v>
      </c>
      <c r="H486" s="27">
        <v>43.36</v>
      </c>
      <c r="I486" s="27">
        <v>-0.68269727252172885</v>
      </c>
      <c r="J486" s="26">
        <v>704762000</v>
      </c>
      <c r="K486" s="27">
        <v>57.693821460294394</v>
      </c>
      <c r="L486" s="27">
        <v>42.30158704979214</v>
      </c>
      <c r="M486" s="27">
        <v>45.07</v>
      </c>
      <c r="N486" s="28">
        <v>51.396510871973511</v>
      </c>
      <c r="O486" s="29">
        <v>213.16463757702073</v>
      </c>
      <c r="P486" s="28">
        <v>7.1054879192340241</v>
      </c>
    </row>
    <row r="487" spans="1:16">
      <c r="A487" s="50" t="s">
        <v>480</v>
      </c>
      <c r="B487" s="50" t="s">
        <v>355</v>
      </c>
      <c r="C487" s="51">
        <v>8578258629</v>
      </c>
      <c r="D487" s="51">
        <v>950000000</v>
      </c>
      <c r="E487" s="52">
        <v>12.548111419826023</v>
      </c>
      <c r="F487" s="52">
        <v>2.6417076673317945</v>
      </c>
      <c r="G487" s="51">
        <v>592.57757400000003</v>
      </c>
      <c r="H487" s="52">
        <v>5.38</v>
      </c>
      <c r="I487" s="52">
        <v>-0.23748293452725019</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4.3226079744144617</v>
      </c>
      <c r="F488" s="72">
        <v>0.1803434878504078</v>
      </c>
      <c r="G488" s="71">
        <v>373.44712099999998</v>
      </c>
      <c r="H488" s="72">
        <v>24.78</v>
      </c>
      <c r="I488" s="72">
        <v>-5.8507174198187066E-2</v>
      </c>
      <c r="J488" s="71">
        <v>-611029605</v>
      </c>
      <c r="K488" s="72">
        <v>-39.226822733081811</v>
      </c>
      <c r="L488" s="72">
        <v>41.720990873533246</v>
      </c>
      <c r="M488" s="72">
        <v>38.950000000000003</v>
      </c>
      <c r="N488" s="73">
        <v>16.806199459896121</v>
      </c>
      <c r="O488" s="74">
        <v>1274.5591781275755</v>
      </c>
      <c r="P488" s="73">
        <v>42.485305937585849</v>
      </c>
    </row>
    <row r="489" spans="1:16">
      <c r="A489" s="55" t="s">
        <v>524</v>
      </c>
      <c r="B489" s="55" t="s">
        <v>233</v>
      </c>
      <c r="C489" s="56">
        <v>7797972597</v>
      </c>
      <c r="D489" s="56">
        <v>960000000</v>
      </c>
      <c r="E489" s="57">
        <v>21.998134558189463</v>
      </c>
      <c r="F489" s="57">
        <v>3.819120583019004</v>
      </c>
      <c r="G489" s="56">
        <v>279.81076200000001</v>
      </c>
      <c r="H489" s="57">
        <v>6.5</v>
      </c>
      <c r="I489" s="57">
        <v>0.11149771872504743</v>
      </c>
      <c r="J489" s="56">
        <v>-282199228</v>
      </c>
      <c r="K489" s="57">
        <v>-20.411111826287492</v>
      </c>
      <c r="L489" s="57">
        <v>41.666666666666664</v>
      </c>
      <c r="M489" s="57">
        <v>29.14</v>
      </c>
      <c r="N489" s="58">
        <v>17.080467598135666</v>
      </c>
      <c r="O489" s="59">
        <v>2223.1340400885965</v>
      </c>
      <c r="P489" s="58">
        <v>74.104468002953212</v>
      </c>
    </row>
    <row r="490" spans="1:16">
      <c r="A490" s="75" t="s">
        <v>187</v>
      </c>
      <c r="B490" s="75" t="s">
        <v>679</v>
      </c>
      <c r="C490" s="76">
        <v>3578645146</v>
      </c>
      <c r="D490" s="76">
        <v>960336000</v>
      </c>
      <c r="E490" s="77">
        <v>15.995917092581251</v>
      </c>
      <c r="F490" s="77">
        <v>3.3313167667527308</v>
      </c>
      <c r="G490" s="76">
        <v>464.88056799999998</v>
      </c>
      <c r="H490" s="77">
        <v>5.38</v>
      </c>
      <c r="I490" s="77">
        <v>-0.22354415316166509</v>
      </c>
      <c r="J490" s="76">
        <v>433474987</v>
      </c>
      <c r="K490" s="77">
        <v>11.077178946890424</v>
      </c>
      <c r="L490" s="77">
        <v>41.65208843571417</v>
      </c>
      <c r="M490" s="77">
        <v>48.4</v>
      </c>
      <c r="N490" s="78">
        <v>88.53991117236194</v>
      </c>
      <c r="O490" s="79">
        <v>984.83089827783874</v>
      </c>
      <c r="P490" s="78">
        <v>32.827696609261288</v>
      </c>
    </row>
    <row r="491" spans="1:16">
      <c r="A491" s="70" t="s">
        <v>77</v>
      </c>
      <c r="B491" s="70" t="s">
        <v>221</v>
      </c>
      <c r="C491" s="71">
        <v>2595983504</v>
      </c>
      <c r="D491" s="71">
        <v>990000000</v>
      </c>
      <c r="E491" s="72">
        <v>53.308265654491962</v>
      </c>
      <c r="F491" s="72">
        <v>26.923366492167656</v>
      </c>
      <c r="G491" s="71">
        <v>255.32031000000001</v>
      </c>
      <c r="H491" s="72">
        <v>2.94</v>
      </c>
      <c r="I491" s="72">
        <v>0.12234123482441016</v>
      </c>
      <c r="J491" s="71">
        <v>-53669125</v>
      </c>
      <c r="K491" s="72">
        <v>-36.892719976336487</v>
      </c>
      <c r="L491" s="72">
        <v>40.404040404040401</v>
      </c>
      <c r="M491" s="72">
        <v>25.78</v>
      </c>
      <c r="N491" s="73">
        <v>14.487175620352568</v>
      </c>
      <c r="O491" s="74">
        <v>1926.9937059729073</v>
      </c>
      <c r="P491" s="73">
        <v>64.233123532430241</v>
      </c>
    </row>
    <row r="492" spans="1:16">
      <c r="A492" s="45" t="s">
        <v>447</v>
      </c>
      <c r="B492" s="45" t="s">
        <v>375</v>
      </c>
      <c r="C492" s="46">
        <v>38403565895</v>
      </c>
      <c r="D492" s="46">
        <v>998000000</v>
      </c>
      <c r="E492" s="47">
        <v>0.31505547501529901</v>
      </c>
      <c r="F492" s="47">
        <v>1.0021804721038871E-3</v>
      </c>
      <c r="G492" s="46">
        <v>426.09840800000001</v>
      </c>
      <c r="H492" s="47">
        <v>298</v>
      </c>
      <c r="I492" s="47">
        <v>2.5237858831151812</v>
      </c>
      <c r="J492" s="46">
        <v>1811756765</v>
      </c>
      <c r="K492" s="47">
        <v>173.51666960658486</v>
      </c>
      <c r="L492" s="47">
        <v>40.080160320641284</v>
      </c>
      <c r="M492" s="47">
        <v>42.69</v>
      </c>
      <c r="N492" s="48">
        <v>34.499222916579853</v>
      </c>
      <c r="O492" s="49">
        <v>1200.1133053646822</v>
      </c>
      <c r="P492" s="48">
        <v>40.003776845489405</v>
      </c>
    </row>
    <row r="493" spans="1:16">
      <c r="A493" s="55" t="s">
        <v>536</v>
      </c>
      <c r="B493" s="55" t="s">
        <v>354</v>
      </c>
      <c r="C493" s="56">
        <v>5034163461</v>
      </c>
      <c r="D493" s="56">
        <v>1000000000</v>
      </c>
      <c r="E493" s="57">
        <v>6.4858277367396031</v>
      </c>
      <c r="F493" s="57">
        <v>0.38151927863174134</v>
      </c>
      <c r="G493" s="56">
        <v>371.30834199999998</v>
      </c>
      <c r="H493" s="57">
        <v>16.61</v>
      </c>
      <c r="I493" s="57">
        <v>0.33767971216036585</v>
      </c>
      <c r="J493" s="56">
        <v>-78845344</v>
      </c>
      <c r="K493" s="57">
        <v>-215.61197069544144</v>
      </c>
      <c r="L493" s="57">
        <v>40</v>
      </c>
      <c r="M493" s="57">
        <v>37.130000000000003</v>
      </c>
      <c r="N493" s="58">
        <v>49.203279038029883</v>
      </c>
      <c r="O493" s="59">
        <v>1278.2119882973873</v>
      </c>
      <c r="P493" s="58">
        <v>42.607066276579573</v>
      </c>
    </row>
    <row r="494" spans="1:16">
      <c r="A494" s="50" t="s">
        <v>379</v>
      </c>
      <c r="B494" s="50" t="s">
        <v>355</v>
      </c>
      <c r="C494" s="51">
        <v>1914868068</v>
      </c>
      <c r="D494" s="51">
        <v>1000000000</v>
      </c>
      <c r="E494" s="52">
        <v>42.362111327628568</v>
      </c>
      <c r="F494" s="52">
        <v>14.120703775876189</v>
      </c>
      <c r="G494" s="51">
        <v>255.25220999999999</v>
      </c>
      <c r="H494" s="52">
        <v>3.7</v>
      </c>
      <c r="I494" s="52">
        <v>-0.21731954088848138</v>
      </c>
      <c r="J494" s="51">
        <v>-154583940</v>
      </c>
      <c r="K494" s="52">
        <v>-19.406931923199785</v>
      </c>
      <c r="L494" s="52">
        <v>40</v>
      </c>
      <c r="M494" s="52">
        <v>25.52</v>
      </c>
      <c r="N494" s="53">
        <v>65.118209216220436</v>
      </c>
      <c r="O494" s="54">
        <v>199.83268237608513</v>
      </c>
      <c r="P494" s="53">
        <v>6.661089412536171</v>
      </c>
    </row>
    <row r="495" spans="1:16">
      <c r="A495" s="30" t="s">
        <v>438</v>
      </c>
      <c r="B495" s="30" t="s">
        <v>349</v>
      </c>
      <c r="C495" s="31">
        <v>13120657000</v>
      </c>
      <c r="D495" s="31">
        <v>1000000000</v>
      </c>
      <c r="E495" s="32">
        <v>16.069058385316737</v>
      </c>
      <c r="F495" s="32">
        <v>4.0172645963291842</v>
      </c>
      <c r="G495" s="31">
        <v>554.46052299999997</v>
      </c>
      <c r="H495" s="32">
        <v>4.49</v>
      </c>
      <c r="I495" s="32">
        <v>-0.14680505932935795</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15.435957754870817</v>
      </c>
      <c r="F496" s="37">
        <v>5.1453192516236053</v>
      </c>
      <c r="G496" s="36">
        <v>669.65183400000001</v>
      </c>
      <c r="H496" s="37">
        <v>3.87</v>
      </c>
      <c r="I496" s="37">
        <v>7.9994567248369286E-2</v>
      </c>
      <c r="J496" s="36">
        <v>-19394238</v>
      </c>
      <c r="K496" s="37">
        <v>-154.68511833256866</v>
      </c>
      <c r="L496" s="37">
        <v>40</v>
      </c>
      <c r="M496" s="37">
        <v>66.959999999999994</v>
      </c>
      <c r="N496" s="38">
        <v>47.741842057173251</v>
      </c>
      <c r="O496" s="39">
        <v>2136.1426202459375</v>
      </c>
      <c r="P496" s="38">
        <v>71.204754008197909</v>
      </c>
    </row>
    <row r="497" spans="1:16">
      <c r="A497" s="90" t="s">
        <v>403</v>
      </c>
      <c r="B497" s="90" t="s">
        <v>404</v>
      </c>
      <c r="C497" s="91">
        <v>2193688534</v>
      </c>
      <c r="D497" s="91">
        <v>1000000000</v>
      </c>
      <c r="E497" s="92">
        <v>33.988403156842885</v>
      </c>
      <c r="F497" s="92">
        <v>33.988403156842885</v>
      </c>
      <c r="G497" s="91">
        <v>749.65266799999995</v>
      </c>
      <c r="H497" s="92">
        <v>1.57</v>
      </c>
      <c r="I497" s="92">
        <v>-1.769220391407833E-2</v>
      </c>
      <c r="J497" s="91">
        <v>288393147</v>
      </c>
      <c r="K497" s="92">
        <v>3.4674887749673191</v>
      </c>
      <c r="L497" s="92">
        <v>40</v>
      </c>
      <c r="M497" s="92">
        <v>74.959999999999994</v>
      </c>
      <c r="N497" s="93">
        <v>62.088599450525059</v>
      </c>
      <c r="O497" s="94">
        <v>508.94252268286408</v>
      </c>
      <c r="P497" s="93">
        <v>16.964750756095469</v>
      </c>
    </row>
    <row r="498" spans="1:16">
      <c r="A498" s="30" t="s">
        <v>185</v>
      </c>
      <c r="B498" s="30" t="s">
        <v>349</v>
      </c>
      <c r="C498" s="31">
        <v>10277253756</v>
      </c>
      <c r="D498" s="31">
        <v>1000000000</v>
      </c>
      <c r="E498" s="32">
        <v>34.052522610875016</v>
      </c>
      <c r="F498" s="32">
        <v>5.6754204351458357</v>
      </c>
      <c r="G498" s="31">
        <v>174.82693900000001</v>
      </c>
      <c r="H498" s="32">
        <v>6.72</v>
      </c>
      <c r="I498" s="32">
        <v>-0.17705703288102992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11.221795419936418</v>
      </c>
      <c r="F499" s="72">
        <v>1.0201632199942199</v>
      </c>
      <c r="G499" s="71">
        <v>294.12620600000002</v>
      </c>
      <c r="H499" s="72">
        <v>12.12</v>
      </c>
      <c r="I499" s="72">
        <v>0.4696644128068943</v>
      </c>
      <c r="J499" s="71">
        <v>32367219</v>
      </c>
      <c r="K499" s="72">
        <v>339.85001924323495</v>
      </c>
      <c r="L499" s="72">
        <v>40</v>
      </c>
      <c r="M499" s="72">
        <v>29.41</v>
      </c>
      <c r="N499" s="73">
        <v>84.668967591995113</v>
      </c>
      <c r="O499" s="74">
        <v>1672.3171311986243</v>
      </c>
      <c r="P499" s="73">
        <v>55.743904373287478</v>
      </c>
    </row>
    <row r="500" spans="1:16">
      <c r="A500" s="70" t="s">
        <v>24</v>
      </c>
      <c r="B500" s="70" t="s">
        <v>221</v>
      </c>
      <c r="C500" s="71">
        <v>6655755186</v>
      </c>
      <c r="D500" s="71">
        <v>1000000000</v>
      </c>
      <c r="E500" s="72">
        <v>57.312502149218822</v>
      </c>
      <c r="F500" s="72">
        <v>28.656251074609411</v>
      </c>
      <c r="G500" s="71">
        <v>338.83675399999998</v>
      </c>
      <c r="H500" s="72">
        <v>2.06</v>
      </c>
      <c r="I500" s="72">
        <v>-1.3660914701485449E-2</v>
      </c>
      <c r="J500" s="71">
        <v>-17216026</v>
      </c>
      <c r="K500" s="72">
        <v>-116.17082827360971</v>
      </c>
      <c r="L500" s="72">
        <v>40</v>
      </c>
      <c r="M500" s="72">
        <v>33.880000000000003</v>
      </c>
      <c r="N500" s="73">
        <v>6.2607413714538058</v>
      </c>
      <c r="O500" s="74">
        <v>986.82798902405796</v>
      </c>
      <c r="P500" s="73">
        <v>32.894266300801931</v>
      </c>
    </row>
    <row r="501" spans="1:16">
      <c r="A501" s="35" t="s">
        <v>204</v>
      </c>
      <c r="B501" s="35" t="s">
        <v>200</v>
      </c>
      <c r="C501" s="36">
        <v>12909517992</v>
      </c>
      <c r="D501" s="36">
        <v>1000000000</v>
      </c>
      <c r="E501" s="37">
        <v>1.9908349920306874</v>
      </c>
      <c r="F501" s="37">
        <v>8.2951458001278636E-2</v>
      </c>
      <c r="G501" s="36">
        <v>849.28664500000002</v>
      </c>
      <c r="H501" s="37">
        <v>23.66</v>
      </c>
      <c r="I501" s="37">
        <v>-0.29169407263093916</v>
      </c>
      <c r="J501" s="36">
        <v>391337210</v>
      </c>
      <c r="K501" s="37">
        <v>61.328182924388919</v>
      </c>
      <c r="L501" s="37">
        <v>40</v>
      </c>
      <c r="M501" s="37">
        <v>84.92</v>
      </c>
      <c r="N501" s="38">
        <v>63.971565907770085</v>
      </c>
      <c r="O501" s="39">
        <v>451.78746955342586</v>
      </c>
      <c r="P501" s="38">
        <v>15.059582318447529</v>
      </c>
    </row>
    <row r="502" spans="1:16">
      <c r="A502" s="70" t="s">
        <v>229</v>
      </c>
      <c r="B502" s="70" t="s">
        <v>221</v>
      </c>
      <c r="C502" s="71">
        <v>145847856000</v>
      </c>
      <c r="D502" s="71">
        <v>1000000000</v>
      </c>
      <c r="E502" s="72">
        <v>2.0700237276469782</v>
      </c>
      <c r="F502" s="72">
        <v>2.2258319652118046E-2</v>
      </c>
      <c r="G502" s="71">
        <v>207.02247700000001</v>
      </c>
      <c r="H502" s="72">
        <v>93.35</v>
      </c>
      <c r="I502" s="72">
        <v>-5.1055915036783972E-3</v>
      </c>
      <c r="J502" s="71">
        <v>1709697000</v>
      </c>
      <c r="K502" s="72">
        <v>54.395603431485227</v>
      </c>
      <c r="L502" s="72">
        <v>40</v>
      </c>
      <c r="M502" s="72">
        <v>20.7</v>
      </c>
      <c r="N502" s="73">
        <v>22.268741509760424</v>
      </c>
      <c r="O502" s="74">
        <v>1021.8128589498006</v>
      </c>
      <c r="P502" s="73">
        <v>34.060428631660017</v>
      </c>
    </row>
    <row r="503" spans="1:16">
      <c r="A503" s="50" t="s">
        <v>286</v>
      </c>
      <c r="B503" s="50" t="s">
        <v>355</v>
      </c>
      <c r="C503" s="51">
        <v>8958460788</v>
      </c>
      <c r="D503" s="51">
        <v>1025000000</v>
      </c>
      <c r="E503" s="52">
        <v>15.640856376379768</v>
      </c>
      <c r="F503" s="52">
        <v>1.2716143395430706</v>
      </c>
      <c r="G503" s="51">
        <v>206.78594200000001</v>
      </c>
      <c r="H503" s="52">
        <v>12.37</v>
      </c>
      <c r="I503" s="52">
        <v>-0.40891610421319058</v>
      </c>
      <c r="J503" s="51">
        <v>65823811</v>
      </c>
      <c r="K503" s="52">
        <v>186.86247139352051</v>
      </c>
      <c r="L503" s="52">
        <v>39.024390243902438</v>
      </c>
      <c r="M503" s="52">
        <v>20.170000000000002</v>
      </c>
      <c r="N503" s="53">
        <v>34.876457019114426</v>
      </c>
      <c r="O503" s="54">
        <v>452.88025549207248</v>
      </c>
      <c r="P503" s="53">
        <v>15.096008516402415</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809.35784553301687</v>
      </c>
      <c r="P505" s="33">
        <v>26.978594851100564</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88.663571609127544</v>
      </c>
      <c r="P506" s="58">
        <v>2.9554523869709182</v>
      </c>
    </row>
    <row r="507" spans="1:16">
      <c r="A507" s="45" t="s">
        <v>328</v>
      </c>
      <c r="B507" s="45" t="s">
        <v>375</v>
      </c>
      <c r="C507" s="46">
        <v>2224663158</v>
      </c>
      <c r="D507" s="46">
        <v>1076261904</v>
      </c>
      <c r="E507" s="47">
        <v>27.871190322239705</v>
      </c>
      <c r="F507" s="47">
        <v>25.896289944533525</v>
      </c>
      <c r="G507" s="46">
        <v>1027.688572</v>
      </c>
      <c r="H507" s="47">
        <v>1.48</v>
      </c>
      <c r="I507" s="47">
        <v>-8.7985351669384704E-2</v>
      </c>
      <c r="J507" s="46">
        <v>-96679510</v>
      </c>
      <c r="K507" s="47">
        <v>-11.132264778751981</v>
      </c>
      <c r="L507" s="47">
        <v>37.165674870900197</v>
      </c>
      <c r="M507" s="47">
        <v>90.1</v>
      </c>
      <c r="N507" s="48">
        <v>26.008766075929824</v>
      </c>
      <c r="O507" s="49">
        <v>401.01254720372538</v>
      </c>
      <c r="P507" s="48">
        <v>13.367084906790845</v>
      </c>
    </row>
    <row r="508" spans="1:16">
      <c r="A508" s="35" t="s">
        <v>459</v>
      </c>
      <c r="B508" s="35" t="s">
        <v>208</v>
      </c>
      <c r="C508" s="36">
        <v>16106307516</v>
      </c>
      <c r="D508" s="36">
        <v>1078290009</v>
      </c>
      <c r="E508" s="37">
        <v>4.4306832796530786</v>
      </c>
      <c r="F508" s="37">
        <v>0.12451486016361386</v>
      </c>
      <c r="G508" s="36">
        <v>287.17617999999999</v>
      </c>
      <c r="H508" s="37">
        <v>31.44</v>
      </c>
      <c r="I508" s="37">
        <v>-1.2925158085023867</v>
      </c>
      <c r="J508" s="36">
        <v>737659411</v>
      </c>
      <c r="K508" s="37">
        <v>48.238482104853126</v>
      </c>
      <c r="L508" s="37">
        <v>37.095771699763567</v>
      </c>
      <c r="M508" s="37">
        <v>26.63</v>
      </c>
      <c r="N508" s="38">
        <v>55.741824471158907</v>
      </c>
      <c r="O508" s="39">
        <v>805.53055784945695</v>
      </c>
      <c r="P508" s="38">
        <v>26.851018594981898</v>
      </c>
    </row>
    <row r="509" spans="1:16">
      <c r="A509" s="55" t="s">
        <v>118</v>
      </c>
      <c r="B509" s="55" t="s">
        <v>356</v>
      </c>
      <c r="C509" s="56">
        <v>8174952000</v>
      </c>
      <c r="D509" s="56">
        <v>1080000000</v>
      </c>
      <c r="E509" s="57">
        <v>15.451413031721751</v>
      </c>
      <c r="F509" s="57">
        <v>2.3844773197101468</v>
      </c>
      <c r="G509" s="56">
        <v>431.473364</v>
      </c>
      <c r="H509" s="57">
        <v>6</v>
      </c>
      <c r="I509" s="57">
        <v>-0.17378664631933738</v>
      </c>
      <c r="J509" s="56">
        <v>64035000</v>
      </c>
      <c r="K509" s="57">
        <v>101.19465917076599</v>
      </c>
      <c r="L509" s="57">
        <v>37.037037037037038</v>
      </c>
      <c r="M509" s="57">
        <v>39.950000000000003</v>
      </c>
      <c r="N509" s="58">
        <v>34.440837745389111</v>
      </c>
      <c r="O509" s="59">
        <v>109.61021079211866</v>
      </c>
      <c r="P509" s="58">
        <v>3.6536736930706222</v>
      </c>
    </row>
    <row r="510" spans="1:16">
      <c r="A510" s="70" t="s">
        <v>751</v>
      </c>
      <c r="B510" s="70" t="s">
        <v>699</v>
      </c>
      <c r="C510" s="71">
        <v>2004187000</v>
      </c>
      <c r="D510" s="71">
        <v>1080000000</v>
      </c>
      <c r="E510" s="72">
        <v>39.963827940054905</v>
      </c>
      <c r="F510" s="72">
        <v>19.272679369239441</v>
      </c>
      <c r="G510" s="71">
        <v>610.40025600000001</v>
      </c>
      <c r="H510" s="72">
        <v>1.64</v>
      </c>
      <c r="I510" s="72">
        <v>-2.3013711194370678E-2</v>
      </c>
      <c r="J510" s="71">
        <v>112484000</v>
      </c>
      <c r="K510" s="72">
        <v>18.434621812880053</v>
      </c>
      <c r="L510" s="72">
        <v>37.037037037037038</v>
      </c>
      <c r="M510" s="72">
        <v>56.51</v>
      </c>
      <c r="N510" s="73">
        <v>0</v>
      </c>
      <c r="O510" s="74">
        <v>185.21726216438284</v>
      </c>
      <c r="P510" s="73">
        <v>6.1739087388127611</v>
      </c>
    </row>
    <row r="511" spans="1:16">
      <c r="A511" s="70" t="s">
        <v>772</v>
      </c>
      <c r="B511" s="70" t="s">
        <v>221</v>
      </c>
      <c r="C511" s="71">
        <v>4233251169</v>
      </c>
      <c r="D511" s="71">
        <v>1083000000</v>
      </c>
      <c r="E511" s="72">
        <v>8.2837815898270275</v>
      </c>
      <c r="F511" s="72">
        <v>0.42494006308746424</v>
      </c>
      <c r="G511" s="71">
        <v>295.34477800000002</v>
      </c>
      <c r="H511" s="72">
        <v>16.350000000000001</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15.242594501848012</v>
      </c>
      <c r="F512" s="57">
        <v>1.4022884047404747</v>
      </c>
      <c r="G512" s="56">
        <v>266.47241100000002</v>
      </c>
      <c r="H512" s="57">
        <v>9.85</v>
      </c>
      <c r="I512" s="57">
        <v>-0.12007170834006686</v>
      </c>
      <c r="J512" s="56">
        <v>896857779</v>
      </c>
      <c r="K512" s="57">
        <v>12.119870345686103</v>
      </c>
      <c r="L512" s="57">
        <v>36.799205137169039</v>
      </c>
      <c r="M512" s="57">
        <v>24.51</v>
      </c>
      <c r="N512" s="58">
        <v>59.472122772864125</v>
      </c>
      <c r="O512" s="59">
        <v>251.35056177178402</v>
      </c>
      <c r="P512" s="58">
        <v>8.378352059059468</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15.120007255668122</v>
      </c>
      <c r="F514" s="57">
        <v>0.72828756438348574</v>
      </c>
      <c r="G514" s="56">
        <v>277.98263300000002</v>
      </c>
      <c r="H514" s="57">
        <v>9.52</v>
      </c>
      <c r="I514" s="57">
        <v>-1.11273796610649</v>
      </c>
      <c r="J514" s="56">
        <v>-160816500</v>
      </c>
      <c r="K514" s="57">
        <v>-129.09769830832036</v>
      </c>
      <c r="L514" s="57">
        <v>35.97122302158273</v>
      </c>
      <c r="M514" s="57">
        <v>24.99</v>
      </c>
      <c r="N514" s="58">
        <v>52.822499176123891</v>
      </c>
      <c r="O514" s="59">
        <v>153.74773748068705</v>
      </c>
      <c r="P514" s="58">
        <v>5.1249245826895686</v>
      </c>
    </row>
    <row r="515" spans="1:16">
      <c r="A515" s="45" t="s">
        <v>514</v>
      </c>
      <c r="B515" s="45" t="s">
        <v>375</v>
      </c>
      <c r="C515" s="46">
        <v>3318993196</v>
      </c>
      <c r="D515" s="46">
        <v>1120000000</v>
      </c>
      <c r="E515" s="47">
        <v>27.508796763028879</v>
      </c>
      <c r="F515" s="47">
        <v>6.1403564203189465</v>
      </c>
      <c r="G515" s="46">
        <v>306.82462600000002</v>
      </c>
      <c r="H515" s="47">
        <v>4.74</v>
      </c>
      <c r="I515" s="47">
        <v>-0.21821239486953115</v>
      </c>
      <c r="J515" s="46">
        <v>-136181024</v>
      </c>
      <c r="K515" s="47">
        <v>-32.89738811187086</v>
      </c>
      <c r="L515" s="47">
        <v>35.714285714285715</v>
      </c>
      <c r="M515" s="47">
        <v>27.39</v>
      </c>
      <c r="N515" s="48">
        <v>39.733697962154444</v>
      </c>
      <c r="O515" s="49">
        <v>209.15112177127872</v>
      </c>
      <c r="P515" s="48">
        <v>6.971704059042624</v>
      </c>
    </row>
    <row r="516" spans="1:16">
      <c r="A516" s="35" t="s">
        <v>474</v>
      </c>
      <c r="B516" s="35" t="s">
        <v>208</v>
      </c>
      <c r="C516" s="36">
        <v>5706930368</v>
      </c>
      <c r="D516" s="36">
        <v>1122000000</v>
      </c>
      <c r="E516" s="37">
        <v>13.594219787772968</v>
      </c>
      <c r="F516" s="37">
        <v>1.5145075521137441</v>
      </c>
      <c r="G516" s="36">
        <v>381.16404999999997</v>
      </c>
      <c r="H516" s="37">
        <v>7.72</v>
      </c>
      <c r="I516" s="37">
        <v>-0.83425766487462205</v>
      </c>
      <c r="J516" s="36">
        <v>245113454</v>
      </c>
      <c r="K516" s="37">
        <v>36.619776897273049</v>
      </c>
      <c r="L516" s="37">
        <v>35.650623885918002</v>
      </c>
      <c r="M516" s="37">
        <v>33.97</v>
      </c>
      <c r="N516" s="38">
        <v>47.927232402258987</v>
      </c>
      <c r="O516" s="39">
        <v>231.6652950605328</v>
      </c>
      <c r="P516" s="38">
        <v>7.72217650201776</v>
      </c>
    </row>
    <row r="517" spans="1:16">
      <c r="A517" s="101" t="s">
        <v>186</v>
      </c>
      <c r="B517" s="101" t="s">
        <v>696</v>
      </c>
      <c r="C517" s="102">
        <v>4100200245</v>
      </c>
      <c r="D517" s="102">
        <v>1130000000</v>
      </c>
      <c r="E517" s="103">
        <v>18.819536127604731</v>
      </c>
      <c r="F517" s="103">
        <v>8.3272283750463405</v>
      </c>
      <c r="G517" s="102">
        <v>889.34080200000005</v>
      </c>
      <c r="H517" s="103">
        <v>2.39</v>
      </c>
      <c r="I517" s="103">
        <v>-4.4116995893507038E-2</v>
      </c>
      <c r="J517" s="102">
        <v>-21599676</v>
      </c>
      <c r="K517" s="103">
        <v>-104.63119909761609</v>
      </c>
      <c r="L517" s="103">
        <v>35.398230088495573</v>
      </c>
      <c r="M517" s="103">
        <v>78.7</v>
      </c>
      <c r="N517" s="104">
        <v>0.13580124881339725</v>
      </c>
      <c r="O517" s="105">
        <v>305.05857715560205</v>
      </c>
      <c r="P517" s="104">
        <v>10.168619238520069</v>
      </c>
    </row>
    <row r="518" spans="1:16">
      <c r="A518" s="35" t="s">
        <v>218</v>
      </c>
      <c r="B518" s="35" t="s">
        <v>208</v>
      </c>
      <c r="C518" s="36">
        <v>100728570000</v>
      </c>
      <c r="D518" s="36">
        <v>1181069000</v>
      </c>
      <c r="E518" s="37">
        <v>1.4900864378597924</v>
      </c>
      <c r="F518" s="37">
        <v>1.1164974819233189E-2</v>
      </c>
      <c r="G518" s="36">
        <v>236.099774</v>
      </c>
      <c r="H518" s="37">
        <v>113.7</v>
      </c>
      <c r="I518" s="37">
        <v>1.3256348940548435</v>
      </c>
      <c r="J518" s="36">
        <v>1079652000</v>
      </c>
      <c r="K518" s="37">
        <v>123.61464342213972</v>
      </c>
      <c r="L518" s="37">
        <v>33.867623314133212</v>
      </c>
      <c r="M518" s="37">
        <v>19.989999999999998</v>
      </c>
      <c r="N518" s="38">
        <v>61.968624806499939</v>
      </c>
      <c r="O518" s="39">
        <v>2066.0042634662113</v>
      </c>
      <c r="P518" s="38">
        <v>68.866808782207045</v>
      </c>
    </row>
    <row r="519" spans="1:16">
      <c r="A519" s="35" t="s">
        <v>454</v>
      </c>
      <c r="B519" s="35" t="s">
        <v>208</v>
      </c>
      <c r="C519" s="36">
        <v>62308804000</v>
      </c>
      <c r="D519" s="36">
        <v>1196962000</v>
      </c>
      <c r="E519" s="37">
        <v>5.9888431480337054</v>
      </c>
      <c r="F519" s="37">
        <v>0.22742588577786191</v>
      </c>
      <c r="G519" s="36">
        <v>294.01063399999998</v>
      </c>
      <c r="H519" s="37">
        <v>22.72</v>
      </c>
      <c r="I519" s="37">
        <v>-0.34213723793113715</v>
      </c>
      <c r="J519" s="36">
        <v>485076000</v>
      </c>
      <c r="K519" s="37">
        <v>54.286676726945878</v>
      </c>
      <c r="L519" s="37">
        <v>33.41793640900881</v>
      </c>
      <c r="M519" s="37">
        <v>24.56</v>
      </c>
      <c r="N519" s="38">
        <v>23.563854855396485</v>
      </c>
      <c r="O519" s="39">
        <v>873.50856178721256</v>
      </c>
      <c r="P519" s="38">
        <v>29.116952059573752</v>
      </c>
    </row>
    <row r="520" spans="1:16">
      <c r="A520" s="35" t="s">
        <v>219</v>
      </c>
      <c r="B520" s="35" t="s">
        <v>208</v>
      </c>
      <c r="C520" s="36">
        <v>64142566183</v>
      </c>
      <c r="D520" s="36">
        <v>1226338236</v>
      </c>
      <c r="E520" s="37">
        <v>2.1499854143126855</v>
      </c>
      <c r="F520" s="37">
        <v>2.1644134568376494E-2</v>
      </c>
      <c r="G520" s="36">
        <v>238.53873200000001</v>
      </c>
      <c r="H520" s="37">
        <v>78</v>
      </c>
      <c r="I520" s="37">
        <v>-3.1890712960245935</v>
      </c>
      <c r="J520" s="36">
        <v>795959146</v>
      </c>
      <c r="K520" s="37">
        <v>124.79710499614009</v>
      </c>
      <c r="L520" s="37">
        <v>32.617428720537752</v>
      </c>
      <c r="M520" s="37">
        <v>19.45</v>
      </c>
      <c r="N520" s="38">
        <v>49.584664049256041</v>
      </c>
      <c r="O520" s="39">
        <v>900.78413901513295</v>
      </c>
      <c r="P520" s="38">
        <v>30.026137967171099</v>
      </c>
    </row>
    <row r="521" spans="1:16">
      <c r="A521" s="70" t="s">
        <v>731</v>
      </c>
      <c r="B521" s="70" t="s">
        <v>221</v>
      </c>
      <c r="C521" s="71">
        <v>8948062095</v>
      </c>
      <c r="D521" s="71">
        <v>1240500000</v>
      </c>
      <c r="E521" s="72">
        <v>48.776929706308145</v>
      </c>
      <c r="F521" s="72">
        <v>13.106792880910424</v>
      </c>
      <c r="G521" s="71">
        <v>259.57994600000001</v>
      </c>
      <c r="H521" s="72">
        <v>3.16</v>
      </c>
      <c r="I521" s="72">
        <v>-7.6513194213859048E-2</v>
      </c>
      <c r="J521" s="71">
        <v>-82420523</v>
      </c>
      <c r="K521" s="72">
        <v>-45.152588997766976</v>
      </c>
      <c r="L521" s="72">
        <v>32.245062474808542</v>
      </c>
      <c r="M521" s="72">
        <v>20.92</v>
      </c>
      <c r="N521" s="73">
        <v>20.064725677726244</v>
      </c>
      <c r="O521" s="74">
        <v>152.64183671881057</v>
      </c>
      <c r="P521" s="73">
        <v>5.0880612239603522</v>
      </c>
    </row>
    <row r="522" spans="1:16">
      <c r="A522" s="70" t="s">
        <v>471</v>
      </c>
      <c r="B522" s="70" t="s">
        <v>221</v>
      </c>
      <c r="C522" s="71">
        <v>4477591418</v>
      </c>
      <c r="D522" s="71">
        <v>1250000000</v>
      </c>
      <c r="E522" s="72">
        <v>12.827512448699972</v>
      </c>
      <c r="F522" s="72">
        <v>1.2827512448699971</v>
      </c>
      <c r="G522" s="71">
        <v>398.33480200000002</v>
      </c>
      <c r="H522" s="72">
        <v>7.83</v>
      </c>
      <c r="I522" s="72">
        <v>-0.87527991733555588</v>
      </c>
      <c r="J522" s="71">
        <v>-26535988</v>
      </c>
      <c r="K522" s="72">
        <v>-376.84671850168155</v>
      </c>
      <c r="L522" s="72">
        <v>32</v>
      </c>
      <c r="M522" s="72">
        <v>31.86</v>
      </c>
      <c r="N522" s="73">
        <v>69.736044483809337</v>
      </c>
      <c r="O522" s="74">
        <v>334.63868515017828</v>
      </c>
      <c r="P522" s="73">
        <v>11.154622838339275</v>
      </c>
    </row>
    <row r="523" spans="1:16">
      <c r="A523" s="30" t="s">
        <v>515</v>
      </c>
      <c r="B523" s="30" t="s">
        <v>349</v>
      </c>
      <c r="C523" s="31">
        <v>13770402942</v>
      </c>
      <c r="D523" s="31">
        <v>1290150000</v>
      </c>
      <c r="E523" s="32">
        <v>8.8892444506665953</v>
      </c>
      <c r="F523" s="32">
        <v>0.76556511091876445</v>
      </c>
      <c r="G523" s="31">
        <v>488.67153000000002</v>
      </c>
      <c r="H523" s="32">
        <v>9.2100000000000009</v>
      </c>
      <c r="I523" s="32">
        <v>-7.3007315313700971E-2</v>
      </c>
      <c r="J523" s="31">
        <v>-1119626416</v>
      </c>
      <c r="K523" s="32">
        <v>-10.370736018790039</v>
      </c>
      <c r="L523" s="32">
        <v>31.00414680463512</v>
      </c>
      <c r="M523" s="32">
        <v>37.869999999999997</v>
      </c>
      <c r="N523" s="33">
        <v>26.299787460961486</v>
      </c>
      <c r="O523" s="34">
        <v>871.70675562313261</v>
      </c>
      <c r="P523" s="33">
        <v>29.056891854104421</v>
      </c>
    </row>
    <row r="524" spans="1:16">
      <c r="A524" s="40" t="s">
        <v>458</v>
      </c>
      <c r="B524" s="40" t="s">
        <v>255</v>
      </c>
      <c r="C524" s="41">
        <v>4785393051</v>
      </c>
      <c r="D524" s="41">
        <v>1296960000</v>
      </c>
      <c r="E524" s="42">
        <v>29.880514268071298</v>
      </c>
      <c r="F524" s="42">
        <v>4.6077773050936495</v>
      </c>
      <c r="G524" s="41">
        <v>266.16580599999998</v>
      </c>
      <c r="H524" s="42">
        <v>5.03</v>
      </c>
      <c r="I524" s="42">
        <v>-0.13936790660631626</v>
      </c>
      <c r="J524" s="41">
        <v>18489123</v>
      </c>
      <c r="K524" s="42">
        <v>350.73594350581152</v>
      </c>
      <c r="L524" s="42">
        <v>30.8413520848754</v>
      </c>
      <c r="M524" s="42">
        <v>20.52</v>
      </c>
      <c r="N524" s="43">
        <v>49.3406751548168</v>
      </c>
      <c r="O524" s="44">
        <v>54.944502256784681</v>
      </c>
      <c r="P524" s="43">
        <v>1.8314834085594893</v>
      </c>
    </row>
    <row r="525" spans="1:16">
      <c r="A525" s="60" t="s">
        <v>75</v>
      </c>
      <c r="B525" s="60" t="s">
        <v>287</v>
      </c>
      <c r="C525" s="61">
        <v>11763538202</v>
      </c>
      <c r="D525" s="61">
        <v>1300000000</v>
      </c>
      <c r="E525" s="62">
        <v>40.517390874511158</v>
      </c>
      <c r="F525" s="62">
        <v>5.1945372916039947</v>
      </c>
      <c r="G525" s="61">
        <v>158.22672900000001</v>
      </c>
      <c r="H525" s="62">
        <v>6.24</v>
      </c>
      <c r="I525" s="62">
        <v>-3.42952557446079E-2</v>
      </c>
      <c r="J525" s="61">
        <v>13336188</v>
      </c>
      <c r="K525" s="62">
        <v>584.87477830996386</v>
      </c>
      <c r="L525" s="62">
        <v>30.76923076923077</v>
      </c>
      <c r="M525" s="62">
        <v>12.17</v>
      </c>
      <c r="N525" s="63">
        <v>26.240053915917031</v>
      </c>
      <c r="O525" s="64">
        <v>143.9957832168887</v>
      </c>
      <c r="P525" s="63">
        <v>4.7998594405629564</v>
      </c>
    </row>
    <row r="526" spans="1:16">
      <c r="A526" s="95" t="s">
        <v>143</v>
      </c>
      <c r="B526" s="95" t="s">
        <v>351</v>
      </c>
      <c r="C526" s="96">
        <v>6516972751</v>
      </c>
      <c r="D526" s="96">
        <v>1300000000</v>
      </c>
      <c r="E526" s="97">
        <v>10.861174959734909</v>
      </c>
      <c r="F526" s="97">
        <v>2.784916656342284</v>
      </c>
      <c r="G526" s="96">
        <v>1143.8313330000001</v>
      </c>
      <c r="H526" s="97">
        <v>3.22</v>
      </c>
      <c r="I526" s="97">
        <v>-0.31309628518098132</v>
      </c>
      <c r="J526" s="96">
        <v>-8261366</v>
      </c>
      <c r="K526" s="97">
        <v>-472.07689382119133</v>
      </c>
      <c r="L526" s="97">
        <v>30.76923076923077</v>
      </c>
      <c r="M526" s="97">
        <v>87.98</v>
      </c>
      <c r="N526" s="98">
        <v>80.154866268487496</v>
      </c>
      <c r="O526" s="99">
        <v>266.80241473852027</v>
      </c>
      <c r="P526" s="98">
        <v>8.8934138246173422</v>
      </c>
    </row>
    <row r="527" spans="1:16">
      <c r="A527" s="55" t="s">
        <v>294</v>
      </c>
      <c r="B527" s="55" t="s">
        <v>356</v>
      </c>
      <c r="C527" s="56">
        <v>966388000000</v>
      </c>
      <c r="D527" s="56">
        <v>1380000000</v>
      </c>
      <c r="E527" s="57">
        <v>0.19884016333884291</v>
      </c>
      <c r="F527" s="57">
        <v>4.8843076231599829E-4</v>
      </c>
      <c r="G527" s="56">
        <v>692.54227100000003</v>
      </c>
      <c r="H527" s="57">
        <v>290.5</v>
      </c>
      <c r="I527" s="57">
        <v>-4.7543672425764498</v>
      </c>
      <c r="J527" s="56">
        <v>9856000000</v>
      </c>
      <c r="K527" s="57">
        <v>41.304788961038959</v>
      </c>
      <c r="L527" s="57">
        <v>28.985507246376812</v>
      </c>
      <c r="M527" s="57">
        <v>50.18</v>
      </c>
      <c r="N527" s="58">
        <v>55.220193574426339</v>
      </c>
      <c r="O527" s="59">
        <v>659.61783799069326</v>
      </c>
      <c r="P527" s="58">
        <v>21.987261266356441</v>
      </c>
    </row>
    <row r="528" spans="1:16">
      <c r="A528" s="70" t="s">
        <v>76</v>
      </c>
      <c r="B528" s="70" t="s">
        <v>221</v>
      </c>
      <c r="C528" s="71">
        <v>25510366000</v>
      </c>
      <c r="D528" s="71">
        <v>1395000000</v>
      </c>
      <c r="E528" s="72">
        <v>13.708204472784239</v>
      </c>
      <c r="F528" s="72">
        <v>2.4566674682409029</v>
      </c>
      <c r="G528" s="71">
        <v>610.57306400000004</v>
      </c>
      <c r="H528" s="72">
        <v>4.78</v>
      </c>
      <c r="I528" s="72">
        <v>9.5947883248826749E-2</v>
      </c>
      <c r="J528" s="71">
        <v>-526924000</v>
      </c>
      <c r="K528" s="72">
        <v>-10.589762470489102</v>
      </c>
      <c r="L528" s="72">
        <v>28.673835125448029</v>
      </c>
      <c r="M528" s="72">
        <v>43.76</v>
      </c>
      <c r="N528" s="73">
        <v>31.580387760644541</v>
      </c>
      <c r="O528" s="74">
        <v>1272.1129906409997</v>
      </c>
      <c r="P528" s="73">
        <v>42.403766354699989</v>
      </c>
    </row>
    <row r="529" spans="1:16">
      <c r="A529" s="75" t="s">
        <v>457</v>
      </c>
      <c r="B529" s="75" t="s">
        <v>350</v>
      </c>
      <c r="C529" s="76">
        <v>9991984451</v>
      </c>
      <c r="D529" s="76">
        <v>1400000000</v>
      </c>
      <c r="E529" s="77">
        <v>5.9960459075262822</v>
      </c>
      <c r="F529" s="77">
        <v>0.28552599559648961</v>
      </c>
      <c r="G529" s="76">
        <v>419.330781</v>
      </c>
      <c r="H529" s="77">
        <v>15.91</v>
      </c>
      <c r="I529" s="77">
        <v>-3.1132071046295771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5.0335352997426233</v>
      </c>
      <c r="F530" s="37">
        <v>0.51362605099414527</v>
      </c>
      <c r="G530" s="36">
        <v>1087.1196239999999</v>
      </c>
      <c r="H530" s="37">
        <v>7.31</v>
      </c>
      <c r="I530" s="37">
        <v>-0.1642557008595853</v>
      </c>
      <c r="J530" s="36">
        <v>-1252485525</v>
      </c>
      <c r="K530" s="37">
        <v>-7.8244417235879835</v>
      </c>
      <c r="L530" s="37">
        <v>28.571428571428573</v>
      </c>
      <c r="M530" s="37">
        <v>77.650000000000006</v>
      </c>
      <c r="N530" s="38">
        <v>13.407811117927388</v>
      </c>
      <c r="O530" s="39">
        <v>1286.7197531477234</v>
      </c>
      <c r="P530" s="38">
        <v>42.890658438257447</v>
      </c>
    </row>
    <row r="531" spans="1:16">
      <c r="A531" s="70" t="s">
        <v>227</v>
      </c>
      <c r="B531" s="70" t="s">
        <v>221</v>
      </c>
      <c r="C531" s="71">
        <v>71398402340</v>
      </c>
      <c r="D531" s="71">
        <v>1456000000</v>
      </c>
      <c r="E531" s="72">
        <v>10.720354614236378</v>
      </c>
      <c r="F531" s="72">
        <v>0.56637545510547216</v>
      </c>
      <c r="G531" s="71">
        <v>282.07432799999998</v>
      </c>
      <c r="H531" s="72">
        <v>13.23</v>
      </c>
      <c r="I531" s="72">
        <v>0.11403561872224978</v>
      </c>
      <c r="J531" s="71">
        <v>-549932498</v>
      </c>
      <c r="K531" s="72">
        <v>-34.418769701440702</v>
      </c>
      <c r="L531" s="72">
        <v>27.472527472527471</v>
      </c>
      <c r="M531" s="72">
        <v>19.37</v>
      </c>
      <c r="N531" s="73">
        <v>18.619236983349644</v>
      </c>
      <c r="O531" s="74">
        <v>848.79217883066826</v>
      </c>
      <c r="P531" s="73">
        <v>28.293072627688943</v>
      </c>
    </row>
    <row r="532" spans="1:16">
      <c r="A532" s="55" t="s">
        <v>485</v>
      </c>
      <c r="B532" s="55" t="s">
        <v>233</v>
      </c>
      <c r="C532" s="56">
        <v>1973820337</v>
      </c>
      <c r="D532" s="56">
        <v>1482400000</v>
      </c>
      <c r="E532" s="57">
        <v>4.9629370501378212</v>
      </c>
      <c r="F532" s="57">
        <v>0.30435516423844755</v>
      </c>
      <c r="G532" s="56">
        <v>727.55648099999996</v>
      </c>
      <c r="H532" s="57">
        <v>11.08</v>
      </c>
      <c r="I532" s="57">
        <v>4.191252505423293E-3</v>
      </c>
      <c r="J532" s="56">
        <v>80169598</v>
      </c>
      <c r="K532" s="57">
        <v>203.3987996297549</v>
      </c>
      <c r="L532" s="57">
        <v>26.98327037236913</v>
      </c>
      <c r="M532" s="57">
        <v>49.07</v>
      </c>
      <c r="N532" s="58">
        <v>27.257322878498496</v>
      </c>
      <c r="O532" s="59">
        <v>1740.7454630023706</v>
      </c>
      <c r="P532" s="58">
        <v>58.024848766745684</v>
      </c>
    </row>
    <row r="533" spans="1:16">
      <c r="A533" s="25" t="s">
        <v>276</v>
      </c>
      <c r="B533" s="25" t="s">
        <v>353</v>
      </c>
      <c r="C533" s="26">
        <v>17087095351</v>
      </c>
      <c r="D533" s="26">
        <v>1500000000</v>
      </c>
      <c r="E533" s="27">
        <v>12.685208000941243</v>
      </c>
      <c r="F533" s="27">
        <v>1.6913610667921657</v>
      </c>
      <c r="G533" s="26">
        <v>545.59110899999996</v>
      </c>
      <c r="H533" s="27">
        <v>5.78</v>
      </c>
      <c r="I533" s="27">
        <v>0.15700976101799746</v>
      </c>
      <c r="J533" s="26">
        <v>-292614183</v>
      </c>
      <c r="K533" s="27">
        <v>-25.631020079433402</v>
      </c>
      <c r="L533" s="27">
        <v>26.666666666666668</v>
      </c>
      <c r="M533" s="27">
        <v>36.369999999999997</v>
      </c>
      <c r="N533" s="28">
        <v>34.090190118006674</v>
      </c>
      <c r="O533" s="29">
        <v>1981.0562696682628</v>
      </c>
      <c r="P533" s="28">
        <v>66.035208988942088</v>
      </c>
    </row>
    <row r="534" spans="1:16">
      <c r="A534" s="30" t="s">
        <v>142</v>
      </c>
      <c r="B534" s="30" t="s">
        <v>349</v>
      </c>
      <c r="C534" s="31">
        <v>3099745984</v>
      </c>
      <c r="D534" s="31">
        <v>1500000000</v>
      </c>
      <c r="E534" s="32">
        <v>30.002662736317848</v>
      </c>
      <c r="F534" s="32">
        <v>20.001775157545232</v>
      </c>
      <c r="G534" s="31">
        <v>2501.1703550000002</v>
      </c>
      <c r="H534" s="32">
        <v>1.06</v>
      </c>
      <c r="I534" s="32">
        <v>-9.8470599889728394E-3</v>
      </c>
      <c r="J534" s="31">
        <v>-110755372</v>
      </c>
      <c r="K534" s="32">
        <v>-13.543361129246174</v>
      </c>
      <c r="L534" s="32">
        <v>26.666666666666668</v>
      </c>
      <c r="M534" s="32">
        <v>83.85</v>
      </c>
      <c r="N534" s="33">
        <v>57.770533871025435</v>
      </c>
      <c r="O534" s="34">
        <v>837.06503655075346</v>
      </c>
      <c r="P534" s="33">
        <v>27.902167885025115</v>
      </c>
    </row>
    <row r="535" spans="1:16">
      <c r="A535" s="40" t="s">
        <v>42</v>
      </c>
      <c r="B535" s="40" t="s">
        <v>255</v>
      </c>
      <c r="C535" s="41">
        <v>3131402465</v>
      </c>
      <c r="D535" s="41">
        <v>1500000000</v>
      </c>
      <c r="E535" s="42">
        <v>11.548490958686429</v>
      </c>
      <c r="F535" s="42">
        <v>1.09985628177966</v>
      </c>
      <c r="G535" s="41">
        <v>466.80128100000002</v>
      </c>
      <c r="H535" s="42">
        <v>7.42</v>
      </c>
      <c r="I535" s="42">
        <v>-1.1965123296558744E-2</v>
      </c>
      <c r="J535" s="41">
        <v>138936535</v>
      </c>
      <c r="K535" s="42">
        <v>75.574074162710332</v>
      </c>
      <c r="L535" s="42">
        <v>26.666666666666668</v>
      </c>
      <c r="M535" s="42">
        <v>31.12</v>
      </c>
      <c r="N535" s="43">
        <v>43.536827041117682</v>
      </c>
      <c r="O535" s="44">
        <v>97.433805191728581</v>
      </c>
      <c r="P535" s="43">
        <v>3.2477935063909529</v>
      </c>
    </row>
    <row r="536" spans="1:16">
      <c r="A536" s="75" t="s">
        <v>724</v>
      </c>
      <c r="B536" s="75" t="s">
        <v>679</v>
      </c>
      <c r="C536" s="76">
        <v>31421246000</v>
      </c>
      <c r="D536" s="76">
        <v>1500000000</v>
      </c>
      <c r="E536" s="77">
        <v>2.6616016387481292</v>
      </c>
      <c r="F536" s="77">
        <v>5.3769730075719779E-2</v>
      </c>
      <c r="G536" s="76">
        <v>438.15582999999998</v>
      </c>
      <c r="H536" s="77">
        <v>34.299999999999997</v>
      </c>
      <c r="I536" s="77">
        <v>-0.22224878473202381</v>
      </c>
      <c r="J536" s="76">
        <v>871646000</v>
      </c>
      <c r="K536" s="77">
        <v>56.789109340259692</v>
      </c>
      <c r="L536" s="77">
        <v>26.666666666666668</v>
      </c>
      <c r="M536" s="77">
        <v>29.21</v>
      </c>
      <c r="N536" s="78">
        <v>77.830087534897643</v>
      </c>
      <c r="O536" s="79">
        <v>1354.4748928359736</v>
      </c>
      <c r="P536" s="78">
        <v>45.149163094532454</v>
      </c>
    </row>
    <row r="537" spans="1:16">
      <c r="A537" s="35" t="s">
        <v>324</v>
      </c>
      <c r="B537" s="35" t="s">
        <v>200</v>
      </c>
      <c r="C537" s="36">
        <v>19079519513</v>
      </c>
      <c r="D537" s="36">
        <v>1500000000</v>
      </c>
      <c r="E537" s="37">
        <v>10.894888431575948</v>
      </c>
      <c r="F537" s="37">
        <v>0.72632589543839654</v>
      </c>
      <c r="G537" s="36">
        <v>363.24555199999998</v>
      </c>
      <c r="H537" s="37">
        <v>10.11</v>
      </c>
      <c r="I537" s="37">
        <v>-0.14880054849662905</v>
      </c>
      <c r="J537" s="36">
        <v>-705417106</v>
      </c>
      <c r="K537" s="37">
        <v>-21.264015108814217</v>
      </c>
      <c r="L537" s="37">
        <v>26.666666666666668</v>
      </c>
      <c r="M537" s="37">
        <v>24.21</v>
      </c>
      <c r="N537" s="38">
        <v>56.651725632344082</v>
      </c>
      <c r="O537" s="39">
        <v>1529.9292285823576</v>
      </c>
      <c r="P537" s="38">
        <v>50.99764095274525</v>
      </c>
    </row>
    <row r="538" spans="1:16">
      <c r="A538" s="90" t="s">
        <v>47</v>
      </c>
      <c r="B538" s="90" t="s">
        <v>609</v>
      </c>
      <c r="C538" s="91">
        <v>7156942527</v>
      </c>
      <c r="D538" s="91">
        <v>1500000000</v>
      </c>
      <c r="E538" s="92">
        <v>19.841712736643426</v>
      </c>
      <c r="F538" s="92">
        <v>6.6139042455478085</v>
      </c>
      <c r="G538" s="91">
        <v>924.882115</v>
      </c>
      <c r="H538" s="92">
        <v>2.1800000000000002</v>
      </c>
      <c r="I538" s="92">
        <v>0.10282986582358267</v>
      </c>
      <c r="J538" s="91">
        <v>-92415212</v>
      </c>
      <c r="K538" s="92">
        <v>-32.462188151448487</v>
      </c>
      <c r="L538" s="92">
        <v>26.666666666666668</v>
      </c>
      <c r="M538" s="92">
        <v>61.65</v>
      </c>
      <c r="N538" s="93">
        <v>39.653387092963925</v>
      </c>
      <c r="O538" s="94">
        <v>2270.988356556516</v>
      </c>
      <c r="P538" s="93">
        <v>75.699611885217195</v>
      </c>
    </row>
    <row r="539" spans="1:16">
      <c r="A539" s="45" t="s">
        <v>527</v>
      </c>
      <c r="B539" s="45" t="s">
        <v>375</v>
      </c>
      <c r="C539" s="46">
        <v>3004671884</v>
      </c>
      <c r="D539" s="46">
        <v>1600000000</v>
      </c>
      <c r="E539" s="47">
        <v>23.546032493524841</v>
      </c>
      <c r="F539" s="47">
        <v>14.716270308453026</v>
      </c>
      <c r="G539" s="46">
        <v>1359.1032560000001</v>
      </c>
      <c r="H539" s="47">
        <v>1.25</v>
      </c>
      <c r="I539" s="47">
        <v>-0.22247529886952067</v>
      </c>
      <c r="J539" s="46">
        <v>11183518</v>
      </c>
      <c r="K539" s="47">
        <v>143.06768228029856</v>
      </c>
      <c r="L539" s="47">
        <v>25</v>
      </c>
      <c r="M539" s="47">
        <v>84.94</v>
      </c>
      <c r="N539" s="48">
        <v>67.212998324053274</v>
      </c>
      <c r="O539" s="49">
        <v>229.8630539773703</v>
      </c>
      <c r="P539" s="48">
        <v>7.6621017992456766</v>
      </c>
    </row>
    <row r="540" spans="1:16">
      <c r="A540" s="25" t="s">
        <v>149</v>
      </c>
      <c r="B540" s="25" t="s">
        <v>353</v>
      </c>
      <c r="C540" s="26">
        <v>13453377967</v>
      </c>
      <c r="D540" s="26">
        <v>1600000000</v>
      </c>
      <c r="E540" s="27">
        <v>4.5043876339064353</v>
      </c>
      <c r="F540" s="27">
        <v>0.11260969084766088</v>
      </c>
      <c r="G540" s="26">
        <v>405.15482900000001</v>
      </c>
      <c r="H540" s="27">
        <v>21.92</v>
      </c>
      <c r="I540" s="27">
        <v>-2.7456786425874036</v>
      </c>
      <c r="J540" s="26">
        <v>-433674414</v>
      </c>
      <c r="K540" s="27">
        <v>-92.235093214422378</v>
      </c>
      <c r="L540" s="27">
        <v>25</v>
      </c>
      <c r="M540" s="27">
        <v>25.32</v>
      </c>
      <c r="N540" s="28">
        <v>29.110551719318927</v>
      </c>
      <c r="O540" s="29">
        <v>610.31539652010463</v>
      </c>
      <c r="P540" s="28">
        <v>20.343846550670154</v>
      </c>
    </row>
    <row r="541" spans="1:16">
      <c r="A541" s="45" t="s">
        <v>268</v>
      </c>
      <c r="B541" s="45" t="s">
        <v>375</v>
      </c>
      <c r="C541" s="46">
        <v>39031208000</v>
      </c>
      <c r="D541" s="46">
        <v>1600000000</v>
      </c>
      <c r="E541" s="47">
        <v>19.85166833420681</v>
      </c>
      <c r="F541" s="47">
        <v>2.4814585417758512</v>
      </c>
      <c r="G541" s="46">
        <v>362.48923500000001</v>
      </c>
      <c r="H541" s="47">
        <v>5.56</v>
      </c>
      <c r="I541" s="47">
        <v>-0.11798650560648748</v>
      </c>
      <c r="J541" s="46">
        <v>-1361636000</v>
      </c>
      <c r="K541" s="47">
        <v>-5.8752853185432814</v>
      </c>
      <c r="L541" s="47">
        <v>25</v>
      </c>
      <c r="M541" s="47">
        <v>22.65</v>
      </c>
      <c r="N541" s="48">
        <v>58.527817293605082</v>
      </c>
      <c r="O541" s="49">
        <v>1112.1322815997628</v>
      </c>
      <c r="P541" s="48">
        <v>37.071076053325427</v>
      </c>
    </row>
    <row r="542" spans="1:16">
      <c r="A542" s="30" t="s">
        <v>342</v>
      </c>
      <c r="B542" s="30" t="s">
        <v>349</v>
      </c>
      <c r="C542" s="31">
        <v>34867255000</v>
      </c>
      <c r="D542" s="31">
        <v>1625000000</v>
      </c>
      <c r="E542" s="32">
        <v>4.1488899158832018</v>
      </c>
      <c r="F542" s="32">
        <v>3.9279431156290665E-2</v>
      </c>
      <c r="G542" s="31">
        <v>152.95793800000001</v>
      </c>
      <c r="H542" s="32">
        <v>63.05</v>
      </c>
      <c r="I542" s="32">
        <v>-4.140171589698312</v>
      </c>
      <c r="J542" s="31">
        <v>-1935096000</v>
      </c>
      <c r="K542" s="32">
        <v>-54.583855271263026</v>
      </c>
      <c r="L542" s="32">
        <v>24.615384615384617</v>
      </c>
      <c r="M542" s="32">
        <v>9.41</v>
      </c>
      <c r="N542" s="33">
        <v>32.953772312255239</v>
      </c>
      <c r="O542" s="34">
        <v>0</v>
      </c>
      <c r="P542" s="33">
        <v>0</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492.02961468821911</v>
      </c>
      <c r="P543" s="28">
        <v>16.40098715627397</v>
      </c>
    </row>
    <row r="544" spans="1:16">
      <c r="A544" s="60" t="s">
        <v>135</v>
      </c>
      <c r="B544" s="60" t="s">
        <v>287</v>
      </c>
      <c r="C544" s="61">
        <v>12175279869</v>
      </c>
      <c r="D544" s="61">
        <v>1762000000</v>
      </c>
      <c r="E544" s="62">
        <v>16.80313746435208</v>
      </c>
      <c r="F544" s="62">
        <v>2.3841000942610782</v>
      </c>
      <c r="G544" s="61">
        <v>624.90556200000003</v>
      </c>
      <c r="H544" s="62">
        <v>3.81</v>
      </c>
      <c r="I544" s="62">
        <v>0.17678351137272674</v>
      </c>
      <c r="J544" s="61">
        <v>527350742</v>
      </c>
      <c r="K544" s="62">
        <v>13.364919092121045</v>
      </c>
      <c r="L544" s="62">
        <v>22.701475595913735</v>
      </c>
      <c r="M544" s="62">
        <v>35.46</v>
      </c>
      <c r="N544" s="63">
        <v>17.813850952116347</v>
      </c>
      <c r="O544" s="64">
        <v>2100.7868046647282</v>
      </c>
      <c r="P544" s="63">
        <v>70.026226822157611</v>
      </c>
    </row>
    <row r="545" spans="1:16">
      <c r="A545" s="35" t="s">
        <v>212</v>
      </c>
      <c r="B545" s="35" t="s">
        <v>208</v>
      </c>
      <c r="C545" s="36">
        <v>5062845915</v>
      </c>
      <c r="D545" s="36">
        <v>1817640000</v>
      </c>
      <c r="E545" s="37">
        <v>6.6954356682093135</v>
      </c>
      <c r="F545" s="37">
        <v>0.36835873265384311</v>
      </c>
      <c r="G545" s="36">
        <v>663.82721200000003</v>
      </c>
      <c r="H545" s="37">
        <v>9</v>
      </c>
      <c r="I545" s="37">
        <v>-0.33701101863509741</v>
      </c>
      <c r="J545" s="36">
        <v>54761750</v>
      </c>
      <c r="K545" s="37">
        <v>331.91780759380407</v>
      </c>
      <c r="L545" s="37">
        <v>22.006557954270374</v>
      </c>
      <c r="M545" s="37">
        <v>36.520000000000003</v>
      </c>
      <c r="N545" s="38">
        <v>82.379562067151525</v>
      </c>
      <c r="O545" s="39">
        <v>801.66349680328847</v>
      </c>
      <c r="P545" s="38">
        <v>26.722116560109615</v>
      </c>
    </row>
    <row r="546" spans="1:16">
      <c r="A546" s="35" t="s">
        <v>210</v>
      </c>
      <c r="B546" s="35" t="s">
        <v>208</v>
      </c>
      <c r="C546" s="36">
        <v>12047691662</v>
      </c>
      <c r="D546" s="36">
        <v>1820000000</v>
      </c>
      <c r="E546" s="37">
        <v>14.740338761875813</v>
      </c>
      <c r="F546" s="37">
        <v>2.6996957439332991</v>
      </c>
      <c r="G546" s="36">
        <v>817.38648999999998</v>
      </c>
      <c r="H546" s="37">
        <v>3.32</v>
      </c>
      <c r="I546" s="37">
        <v>-6.5403151240297488E-3</v>
      </c>
      <c r="J546" s="36">
        <v>1689358773</v>
      </c>
      <c r="K546" s="37">
        <v>3.2319955282820199</v>
      </c>
      <c r="L546" s="37">
        <v>21.978021978021978</v>
      </c>
      <c r="M546" s="37">
        <v>44.91</v>
      </c>
      <c r="N546" s="38">
        <v>44.723995564110723</v>
      </c>
      <c r="O546" s="39">
        <v>477.22938917601272</v>
      </c>
      <c r="P546" s="38">
        <v>15.907646305867091</v>
      </c>
    </row>
    <row r="547" spans="1:16">
      <c r="A547" s="35" t="s">
        <v>532</v>
      </c>
      <c r="B547" s="35" t="s">
        <v>208</v>
      </c>
      <c r="C547" s="36">
        <v>38509619000</v>
      </c>
      <c r="D547" s="36">
        <v>1845000000</v>
      </c>
      <c r="E547" s="37">
        <v>25.995463791568373</v>
      </c>
      <c r="F547" s="37">
        <v>3.5224205679631941</v>
      </c>
      <c r="G547" s="36">
        <v>808.153325</v>
      </c>
      <c r="H547" s="37">
        <v>4.17</v>
      </c>
      <c r="I547" s="37">
        <v>-0.12381820309997593</v>
      </c>
      <c r="J547" s="36">
        <v>-217866000</v>
      </c>
      <c r="K547" s="37">
        <v>-33.874032662278651</v>
      </c>
      <c r="L547" s="37">
        <v>21.680216802168022</v>
      </c>
      <c r="M547" s="37">
        <v>20</v>
      </c>
      <c r="N547" s="38">
        <v>31.773293874321489</v>
      </c>
      <c r="O547" s="39">
        <v>83.854759792999531</v>
      </c>
      <c r="P547" s="38">
        <v>2.7951586597666509</v>
      </c>
    </row>
    <row r="548" spans="1:16">
      <c r="A548" s="35" t="s">
        <v>344</v>
      </c>
      <c r="B548" s="35" t="s">
        <v>200</v>
      </c>
      <c r="C548" s="36">
        <v>13652788635</v>
      </c>
      <c r="D548" s="36">
        <v>1915000000</v>
      </c>
      <c r="E548" s="37">
        <v>5.8016891055066839</v>
      </c>
      <c r="F548" s="37">
        <v>0.20197351107072878</v>
      </c>
      <c r="G548" s="36">
        <v>493.98133899999999</v>
      </c>
      <c r="H548" s="37">
        <v>13.96</v>
      </c>
      <c r="I548" s="37">
        <v>6.7230265305742165E-2</v>
      </c>
      <c r="J548" s="36">
        <v>123979435</v>
      </c>
      <c r="K548" s="37">
        <v>231.69165111939733</v>
      </c>
      <c r="L548" s="37">
        <v>20.887728459530027</v>
      </c>
      <c r="M548" s="37">
        <v>25.79</v>
      </c>
      <c r="N548" s="38">
        <v>52.196302135846381</v>
      </c>
      <c r="O548" s="39">
        <v>1441.2695904372179</v>
      </c>
      <c r="P548" s="38">
        <v>48.042319681240592</v>
      </c>
    </row>
    <row r="549" spans="1:16">
      <c r="A549" s="40" t="s">
        <v>259</v>
      </c>
      <c r="B549" s="40" t="s">
        <v>255</v>
      </c>
      <c r="C549" s="41">
        <v>353670740000</v>
      </c>
      <c r="D549" s="41">
        <v>1926796000</v>
      </c>
      <c r="E549" s="42">
        <v>0.1091079056851804</v>
      </c>
      <c r="F549" s="42">
        <v>1.4335848010813362E-4</v>
      </c>
      <c r="G549" s="41">
        <v>936.47786499999995</v>
      </c>
      <c r="H549" s="42">
        <v>391.5</v>
      </c>
      <c r="I549" s="42">
        <v>23.745532138142892</v>
      </c>
      <c r="J549" s="41">
        <v>3815100000</v>
      </c>
      <c r="K549" s="42">
        <v>199.49265287934784</v>
      </c>
      <c r="L549" s="42">
        <v>20.75985210681359</v>
      </c>
      <c r="M549" s="42">
        <v>48.6</v>
      </c>
      <c r="N549" s="43">
        <v>48.906582312579332</v>
      </c>
      <c r="O549" s="44">
        <v>2873.5590428308928</v>
      </c>
      <c r="P549" s="43">
        <v>95.785301427696425</v>
      </c>
    </row>
    <row r="550" spans="1:16">
      <c r="A550" s="30" t="s">
        <v>169</v>
      </c>
      <c r="B550" s="30" t="s">
        <v>349</v>
      </c>
      <c r="C550" s="31">
        <v>6092873180</v>
      </c>
      <c r="D550" s="31">
        <v>1949455899</v>
      </c>
      <c r="E550" s="32">
        <v>4.2019507533567442</v>
      </c>
      <c r="F550" s="32">
        <v>3.169776421380683E-2</v>
      </c>
      <c r="G550" s="31">
        <v>238.33388400000001</v>
      </c>
      <c r="H550" s="32">
        <v>61.5</v>
      </c>
      <c r="I550" s="32">
        <v>-39.47006959873552</v>
      </c>
      <c r="J550" s="31">
        <v>-246395102</v>
      </c>
      <c r="K550" s="32">
        <v>-538.00988759914549</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1.9963856386295791</v>
      </c>
      <c r="F551" s="32">
        <v>6.3986719186845481E-2</v>
      </c>
      <c r="G551" s="31">
        <v>1199.2076440000001</v>
      </c>
      <c r="H551" s="32">
        <v>16.71</v>
      </c>
      <c r="I551" s="32">
        <v>-0.12453226127265182</v>
      </c>
      <c r="J551" s="31">
        <v>1209286139</v>
      </c>
      <c r="K551" s="32">
        <v>25.800345339110844</v>
      </c>
      <c r="L551" s="32">
        <v>20.512820512820515</v>
      </c>
      <c r="M551" s="32">
        <v>61.49</v>
      </c>
      <c r="N551" s="33">
        <v>77.954537839149765</v>
      </c>
      <c r="O551" s="34">
        <v>1372.6876820353687</v>
      </c>
      <c r="P551" s="33">
        <v>45.756256067845619</v>
      </c>
    </row>
    <row r="552" spans="1:16">
      <c r="A552" s="30" t="s">
        <v>668</v>
      </c>
      <c r="B552" s="30" t="s">
        <v>349</v>
      </c>
      <c r="C552" s="31">
        <v>9236034572</v>
      </c>
      <c r="D552" s="31">
        <v>1995840000</v>
      </c>
      <c r="E552" s="32">
        <v>0.7614238426098171</v>
      </c>
      <c r="F552" s="32">
        <v>1.0039617174905608E-2</v>
      </c>
      <c r="G552" s="31">
        <v>1250.3727839999999</v>
      </c>
      <c r="H552" s="32">
        <v>42.02</v>
      </c>
      <c r="I552" s="32">
        <v>-1.8958829943505222</v>
      </c>
      <c r="J552" s="31">
        <v>775924109</v>
      </c>
      <c r="K552" s="32">
        <v>97.743992125394826</v>
      </c>
      <c r="L552" s="32">
        <v>20.041686708353375</v>
      </c>
      <c r="M552" s="32">
        <v>62.64</v>
      </c>
      <c r="N552" s="33">
        <v>49.128707498160907</v>
      </c>
      <c r="O552" s="34">
        <v>1591.2777525618369</v>
      </c>
      <c r="P552" s="33">
        <v>53.042591752061227</v>
      </c>
    </row>
    <row r="553" spans="1:16">
      <c r="A553" s="75" t="s">
        <v>398</v>
      </c>
      <c r="B553" s="75" t="s">
        <v>679</v>
      </c>
      <c r="C553" s="76">
        <v>5116474915</v>
      </c>
      <c r="D553" s="76">
        <v>2000000000</v>
      </c>
      <c r="E553" s="77">
        <v>25.759419897863896</v>
      </c>
      <c r="F553" s="77">
        <v>2.5759419897863896</v>
      </c>
      <c r="G553" s="76">
        <v>271.03651100000002</v>
      </c>
      <c r="H553" s="77">
        <v>5.73</v>
      </c>
      <c r="I553" s="77">
        <v>-0.17453580617252751</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1.4274645317887786</v>
      </c>
      <c r="F554" s="72">
        <v>1.4565964610089579E-2</v>
      </c>
      <c r="G554" s="71">
        <v>580.533368</v>
      </c>
      <c r="H554" s="72">
        <v>48.28</v>
      </c>
      <c r="I554" s="72">
        <v>3.0924110694797804</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2.0796614311190136</v>
      </c>
      <c r="F555" s="57">
        <v>3.5856231571017479E-2</v>
      </c>
      <c r="G555" s="56">
        <v>639.07318699999996</v>
      </c>
      <c r="H555" s="57">
        <v>30.1</v>
      </c>
      <c r="I555" s="57">
        <v>1.7425700637853654</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199.06891277795728</v>
      </c>
      <c r="P556" s="73">
        <v>6.6356304259319092</v>
      </c>
    </row>
    <row r="557" spans="1:16">
      <c r="A557" s="80" t="s">
        <v>465</v>
      </c>
      <c r="B557" s="80" t="s">
        <v>618</v>
      </c>
      <c r="C557" s="81">
        <v>15819301983</v>
      </c>
      <c r="D557" s="81">
        <v>2070000000</v>
      </c>
      <c r="E557" s="82">
        <v>1.6869567754574295</v>
      </c>
      <c r="F557" s="82">
        <v>4.5706952551267327E-3</v>
      </c>
      <c r="G557" s="81">
        <v>515.12446699999998</v>
      </c>
      <c r="H557" s="82">
        <v>46.04</v>
      </c>
      <c r="I557" s="82">
        <v>1.4222563695581982</v>
      </c>
      <c r="J557" s="81">
        <v>3353158441</v>
      </c>
      <c r="K557" s="82">
        <v>110.06965715879812</v>
      </c>
      <c r="L557" s="82">
        <v>19.323671497584542</v>
      </c>
      <c r="M557" s="82">
        <v>24.88</v>
      </c>
      <c r="N557" s="83">
        <v>0</v>
      </c>
      <c r="O557" s="84">
        <v>1388.3490176880816</v>
      </c>
      <c r="P557" s="83">
        <v>46.278300589602722</v>
      </c>
    </row>
    <row r="558" spans="1:16">
      <c r="A558" s="40" t="s">
        <v>397</v>
      </c>
      <c r="B558" s="40" t="s">
        <v>255</v>
      </c>
      <c r="C558" s="41">
        <v>11360173813</v>
      </c>
      <c r="D558" s="41">
        <v>2100000000</v>
      </c>
      <c r="E558" s="42">
        <v>10.163310423961223</v>
      </c>
      <c r="F558" s="42">
        <v>1.6132238768192417</v>
      </c>
      <c r="G558" s="41">
        <v>1038.647878</v>
      </c>
      <c r="H558" s="42">
        <v>3.79</v>
      </c>
      <c r="I558" s="42">
        <v>-4.8867799111699473E-2</v>
      </c>
      <c r="J558" s="41">
        <v>102822055</v>
      </c>
      <c r="K558" s="42">
        <v>61.27090146175351</v>
      </c>
      <c r="L558" s="42">
        <v>19.047619047619047</v>
      </c>
      <c r="M558" s="42">
        <v>49.45</v>
      </c>
      <c r="N558" s="43">
        <v>29.377294692725268</v>
      </c>
      <c r="O558" s="44">
        <v>410.83044244040087</v>
      </c>
      <c r="P558" s="43">
        <v>13.694348081346696</v>
      </c>
    </row>
    <row r="559" spans="1:16">
      <c r="A559" s="30" t="s">
        <v>251</v>
      </c>
      <c r="B559" s="30" t="s">
        <v>349</v>
      </c>
      <c r="C559" s="31">
        <v>382411470000</v>
      </c>
      <c r="D559" s="31">
        <v>2100376000</v>
      </c>
      <c r="E559" s="32">
        <v>0.3934534077651291</v>
      </c>
      <c r="F559" s="32">
        <v>2.0585189611740115E-3</v>
      </c>
      <c r="G559" s="31">
        <v>1095.0032759999999</v>
      </c>
      <c r="H559" s="32">
        <v>92.85</v>
      </c>
      <c r="I559" s="32">
        <v>1.0361000179737374</v>
      </c>
      <c r="J559" s="31">
        <v>30614000</v>
      </c>
      <c r="K559" s="32">
        <v>6243.3597700398514</v>
      </c>
      <c r="L559" s="32">
        <v>19.044209227300254</v>
      </c>
      <c r="M559" s="32">
        <v>52.13</v>
      </c>
      <c r="N559" s="33">
        <v>85.220524625920405</v>
      </c>
      <c r="O559" s="34">
        <v>1069.2941589066536</v>
      </c>
      <c r="P559" s="33">
        <v>35.643138630221785</v>
      </c>
    </row>
    <row r="560" spans="1:16">
      <c r="A560" s="45" t="s">
        <v>57</v>
      </c>
      <c r="B560" s="45" t="s">
        <v>375</v>
      </c>
      <c r="C560" s="46">
        <v>9936147750</v>
      </c>
      <c r="D560" s="46">
        <v>2153250000</v>
      </c>
      <c r="E560" s="47">
        <v>12.453296744657086</v>
      </c>
      <c r="F560" s="47">
        <v>2.8917442806587914</v>
      </c>
      <c r="G560" s="46">
        <v>1717.7861740000001</v>
      </c>
      <c r="H560" s="47">
        <v>1.87</v>
      </c>
      <c r="I560" s="47">
        <v>-9.5786818406208951E-2</v>
      </c>
      <c r="J560" s="46">
        <v>480331723</v>
      </c>
      <c r="K560" s="47">
        <v>8.9656789126959247</v>
      </c>
      <c r="L560" s="47">
        <v>18.57657030070823</v>
      </c>
      <c r="M560" s="47">
        <v>79.77</v>
      </c>
      <c r="N560" s="48">
        <v>34.170746035762861</v>
      </c>
      <c r="O560" s="49">
        <v>483.79654147510246</v>
      </c>
      <c r="P560" s="48">
        <v>16.126551382503415</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499.81771037242635</v>
      </c>
      <c r="P561" s="58">
        <v>16.660590345747543</v>
      </c>
    </row>
    <row r="562" spans="1:16">
      <c r="A562" s="55" t="s">
        <v>674</v>
      </c>
      <c r="B562" s="55" t="s">
        <v>233</v>
      </c>
      <c r="C562" s="56">
        <v>5220479890</v>
      </c>
      <c r="D562" s="56">
        <v>2178000000</v>
      </c>
      <c r="E562" s="57">
        <v>3.6122242685906167</v>
      </c>
      <c r="F562" s="57">
        <v>9.7559127872052523E-2</v>
      </c>
      <c r="G562" s="56">
        <v>656.11429699999997</v>
      </c>
      <c r="H562" s="57">
        <v>16.88</v>
      </c>
      <c r="I562" s="57">
        <v>-0.19565053741724014</v>
      </c>
      <c r="J562" s="56">
        <v>116330745</v>
      </c>
      <c r="K562" s="57">
        <v>318.28215318315034</v>
      </c>
      <c r="L562" s="57">
        <v>18.365472910927455</v>
      </c>
      <c r="M562" s="57">
        <v>30.12</v>
      </c>
      <c r="N562" s="58">
        <v>60.536588139495571</v>
      </c>
      <c r="O562" s="59">
        <v>954.8396149476614</v>
      </c>
      <c r="P562" s="58">
        <v>31.827987164922046</v>
      </c>
    </row>
    <row r="563" spans="1:16">
      <c r="A563" s="35" t="s">
        <v>5</v>
      </c>
      <c r="B563" s="35" t="s">
        <v>745</v>
      </c>
      <c r="C563" s="36">
        <v>290909226000</v>
      </c>
      <c r="D563" s="36">
        <v>2200000000</v>
      </c>
      <c r="E563" s="37">
        <v>0.43860416680098918</v>
      </c>
      <c r="F563" s="37">
        <v>2.0767242746258957E-3</v>
      </c>
      <c r="G563" s="36">
        <v>941.18174399999998</v>
      </c>
      <c r="H563" s="37">
        <v>96.9</v>
      </c>
      <c r="I563" s="37">
        <v>-2.0966305264901877</v>
      </c>
      <c r="J563" s="36">
        <v>4634415000</v>
      </c>
      <c r="K563" s="37">
        <v>45.572094859869047</v>
      </c>
      <c r="L563" s="37">
        <v>18.181818181818183</v>
      </c>
      <c r="M563" s="37">
        <v>42.78</v>
      </c>
      <c r="N563" s="38">
        <v>52.938839616880983</v>
      </c>
      <c r="O563" s="39">
        <v>333.28479428377153</v>
      </c>
      <c r="P563" s="38">
        <v>11.109493142792385</v>
      </c>
    </row>
    <row r="564" spans="1:16">
      <c r="A564" s="55" t="s">
        <v>238</v>
      </c>
      <c r="B564" s="55" t="s">
        <v>233</v>
      </c>
      <c r="C564" s="56">
        <v>7606887578</v>
      </c>
      <c r="D564" s="56">
        <v>2344397132</v>
      </c>
      <c r="E564" s="57">
        <v>34.423672734157556</v>
      </c>
      <c r="F564" s="57">
        <v>14.683379477090043</v>
      </c>
      <c r="G564" s="56">
        <v>735.54148399999997</v>
      </c>
      <c r="H564" s="57">
        <v>1.58</v>
      </c>
      <c r="I564" s="57">
        <v>-4.7334844326936354E-2</v>
      </c>
      <c r="J564" s="56">
        <v>-222958515</v>
      </c>
      <c r="K564" s="57">
        <v>-10.514947733662471</v>
      </c>
      <c r="L564" s="57">
        <v>17.061955695994257</v>
      </c>
      <c r="M564" s="57">
        <v>31.37</v>
      </c>
      <c r="N564" s="58">
        <v>51.785969540941842</v>
      </c>
      <c r="O564" s="59">
        <v>271.2363690146301</v>
      </c>
      <c r="P564" s="58">
        <v>9.0412123004876701</v>
      </c>
    </row>
    <row r="565" spans="1:16">
      <c r="A565" s="45" t="s">
        <v>516</v>
      </c>
      <c r="B565" s="45" t="s">
        <v>426</v>
      </c>
      <c r="C565" s="46">
        <v>7942743158</v>
      </c>
      <c r="D565" s="46">
        <v>2400000000</v>
      </c>
      <c r="E565" s="47">
        <v>21.39962079871945</v>
      </c>
      <c r="F565" s="47">
        <v>4.4582543330665523</v>
      </c>
      <c r="G565" s="46">
        <v>958.66017199999999</v>
      </c>
      <c r="H565" s="47">
        <v>1.95</v>
      </c>
      <c r="I565" s="47">
        <v>-0.12901928516957417</v>
      </c>
      <c r="J565" s="46">
        <v>-166416272</v>
      </c>
      <c r="K565" s="47">
        <v>-28.843333300964705</v>
      </c>
      <c r="L565" s="47">
        <v>16.666666666666668</v>
      </c>
      <c r="M565" s="47">
        <v>39.94</v>
      </c>
      <c r="N565" s="48">
        <v>23.96871921754645</v>
      </c>
      <c r="O565" s="49">
        <v>9.6273863543822813</v>
      </c>
      <c r="P565" s="48">
        <v>0.32091287847940936</v>
      </c>
    </row>
    <row r="566" spans="1:16">
      <c r="A566" s="70" t="s">
        <v>174</v>
      </c>
      <c r="B566" s="70" t="s">
        <v>221</v>
      </c>
      <c r="C566" s="71">
        <v>14150616391</v>
      </c>
      <c r="D566" s="71">
        <v>2400156000</v>
      </c>
      <c r="E566" s="72">
        <v>15.117546628941781</v>
      </c>
      <c r="F566" s="72">
        <v>6.298568355115993</v>
      </c>
      <c r="G566" s="71">
        <v>1653.7573420000001</v>
      </c>
      <c r="H566" s="72">
        <v>1.6</v>
      </c>
      <c r="I566" s="72">
        <v>6.6347293652918804E-2</v>
      </c>
      <c r="J566" s="71">
        <v>13770039</v>
      </c>
      <c r="K566" s="72">
        <v>174.30277430586798</v>
      </c>
      <c r="L566" s="72">
        <v>16.665583403745423</v>
      </c>
      <c r="M566" s="72">
        <v>68.900000000000006</v>
      </c>
      <c r="N566" s="73">
        <v>29.912930970065197</v>
      </c>
      <c r="O566" s="74">
        <v>2516.2172557630702</v>
      </c>
      <c r="P566" s="73">
        <v>83.873908525435667</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2332.5631363781299</v>
      </c>
      <c r="P567" s="73">
        <v>77.752104545937669</v>
      </c>
    </row>
    <row r="568" spans="1:16">
      <c r="A568" s="30" t="s">
        <v>243</v>
      </c>
      <c r="B568" s="30" t="s">
        <v>349</v>
      </c>
      <c r="C568" s="31">
        <v>126462671000</v>
      </c>
      <c r="D568" s="31">
        <v>2435345000</v>
      </c>
      <c r="E568" s="32">
        <v>1.3656469253318031</v>
      </c>
      <c r="F568" s="32">
        <v>1.7523786739299298E-2</v>
      </c>
      <c r="G568" s="31">
        <v>888.70126800000003</v>
      </c>
      <c r="H568" s="32">
        <v>32.96</v>
      </c>
      <c r="I568" s="32">
        <v>-0.4387733570828658</v>
      </c>
      <c r="J568" s="31">
        <v>6206650000</v>
      </c>
      <c r="K568" s="32">
        <v>12.556055198859289</v>
      </c>
      <c r="L568" s="32">
        <v>16.424777598245832</v>
      </c>
      <c r="M568" s="32">
        <v>36.49</v>
      </c>
      <c r="N568" s="33">
        <v>53.061316617320827</v>
      </c>
      <c r="O568" s="34">
        <v>1598.6515773529759</v>
      </c>
      <c r="P568" s="33">
        <v>53.288385911765864</v>
      </c>
    </row>
    <row r="569" spans="1:16">
      <c r="A569" s="35" t="s">
        <v>531</v>
      </c>
      <c r="B569" s="35" t="s">
        <v>208</v>
      </c>
      <c r="C569" s="36">
        <v>83859863477</v>
      </c>
      <c r="D569" s="36">
        <v>2440108000</v>
      </c>
      <c r="E569" s="37">
        <v>10.984690351205124</v>
      </c>
      <c r="F569" s="37">
        <v>0.28135768865571537</v>
      </c>
      <c r="G569" s="36">
        <v>260.87328100000002</v>
      </c>
      <c r="H569" s="37">
        <v>13.96</v>
      </c>
      <c r="I569" s="37">
        <v>-0.3650319655506955</v>
      </c>
      <c r="J569" s="36">
        <v>-2588694314</v>
      </c>
      <c r="K569" s="37">
        <v>-15.081629294296043</v>
      </c>
      <c r="L569" s="37">
        <v>16.392717043671837</v>
      </c>
      <c r="M569" s="37">
        <v>10.69</v>
      </c>
      <c r="N569" s="38">
        <v>38.978784400761242</v>
      </c>
      <c r="O569" s="39">
        <v>1388.4435838399502</v>
      </c>
      <c r="P569" s="38">
        <v>46.281452794665007</v>
      </c>
    </row>
    <row r="570" spans="1:16">
      <c r="A570" s="35" t="s">
        <v>484</v>
      </c>
      <c r="B570" s="35" t="s">
        <v>208</v>
      </c>
      <c r="C570" s="36">
        <v>18078434358</v>
      </c>
      <c r="D570" s="36">
        <v>2443750000</v>
      </c>
      <c r="E570" s="37">
        <v>7.012789910899019</v>
      </c>
      <c r="F570" s="37">
        <v>0.4099548358581816</v>
      </c>
      <c r="G570" s="36">
        <v>846.39887099999999</v>
      </c>
      <c r="H570" s="37">
        <v>6.74</v>
      </c>
      <c r="I570" s="37">
        <v>-0.48257564342642656</v>
      </c>
      <c r="J570" s="36">
        <v>-565215489</v>
      </c>
      <c r="K570" s="37">
        <v>-30.265005706522668</v>
      </c>
      <c r="L570" s="37">
        <v>16.368286445012789</v>
      </c>
      <c r="M570" s="37">
        <v>34.630000000000003</v>
      </c>
      <c r="N570" s="38">
        <v>10.091855288331461</v>
      </c>
      <c r="O570" s="39">
        <v>18.350211297651605</v>
      </c>
      <c r="P570" s="38">
        <v>0.6116737099217201</v>
      </c>
    </row>
    <row r="571" spans="1:16">
      <c r="A571" s="25" t="s">
        <v>173</v>
      </c>
      <c r="B571" s="25" t="s">
        <v>353</v>
      </c>
      <c r="C571" s="26">
        <v>6576271825</v>
      </c>
      <c r="D571" s="26">
        <v>2450000000</v>
      </c>
      <c r="E571" s="27">
        <v>18.714736903199029</v>
      </c>
      <c r="F571" s="27">
        <v>7.6386681237547052</v>
      </c>
      <c r="G571" s="26">
        <v>1796.201816</v>
      </c>
      <c r="H571" s="27">
        <v>1.19</v>
      </c>
      <c r="I571" s="27">
        <v>-3.5992814733586176E-2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20.04208838560978</v>
      </c>
      <c r="F572" s="37">
        <v>2.6722784514146372</v>
      </c>
      <c r="G572" s="36">
        <v>587.20383200000003</v>
      </c>
      <c r="H572" s="37">
        <v>3.4</v>
      </c>
      <c r="I572" s="37">
        <v>-0.21878766957023199</v>
      </c>
      <c r="J572" s="36">
        <v>-201213065</v>
      </c>
      <c r="K572" s="37">
        <v>-37.273921551764047</v>
      </c>
      <c r="L572" s="37">
        <v>16</v>
      </c>
      <c r="M572" s="37">
        <v>23.48</v>
      </c>
      <c r="N572" s="38">
        <v>34.57935142676601</v>
      </c>
      <c r="O572" s="39">
        <v>1387.3693167130666</v>
      </c>
      <c r="P572" s="38">
        <v>46.245643890435552</v>
      </c>
    </row>
    <row r="573" spans="1:16">
      <c r="A573" s="70" t="s">
        <v>736</v>
      </c>
      <c r="B573" s="70" t="s">
        <v>699</v>
      </c>
      <c r="C573" s="71">
        <v>7078013000</v>
      </c>
      <c r="D573" s="71">
        <v>2500000000</v>
      </c>
      <c r="E573" s="72">
        <v>66.761802234851331</v>
      </c>
      <c r="F573" s="72">
        <v>0.73324329747228256</v>
      </c>
      <c r="G573" s="71">
        <v>14.975438</v>
      </c>
      <c r="H573" s="72">
        <v>40.619999999999997</v>
      </c>
      <c r="I573" s="72">
        <v>-1.296741123633609</v>
      </c>
      <c r="J573" s="71">
        <v>562601000</v>
      </c>
      <c r="K573" s="72">
        <v>161.83760782508386</v>
      </c>
      <c r="L573" s="72">
        <v>16</v>
      </c>
      <c r="M573" s="72">
        <v>0.59</v>
      </c>
      <c r="N573" s="73">
        <v>0</v>
      </c>
      <c r="O573" s="74">
        <v>139.45746438704271</v>
      </c>
      <c r="P573" s="73">
        <v>4.648582146234757</v>
      </c>
    </row>
    <row r="574" spans="1:16">
      <c r="A574" s="60" t="s">
        <v>741</v>
      </c>
      <c r="B574" s="60" t="s">
        <v>374</v>
      </c>
      <c r="C574" s="61">
        <v>22456783000</v>
      </c>
      <c r="D574" s="61">
        <v>2500000000</v>
      </c>
      <c r="E574" s="62">
        <v>5.1037724534089373</v>
      </c>
      <c r="F574" s="62">
        <v>0.34025149689392914</v>
      </c>
      <c r="G574" s="61">
        <v>1246.060845</v>
      </c>
      <c r="H574" s="62">
        <v>6.29</v>
      </c>
      <c r="I574" s="62">
        <v>-1.053205040617244</v>
      </c>
      <c r="J574" s="61">
        <v>0</v>
      </c>
      <c r="K574" s="62">
        <v>0</v>
      </c>
      <c r="L574" s="62">
        <v>16</v>
      </c>
      <c r="M574" s="62">
        <v>49.84</v>
      </c>
      <c r="N574" s="63">
        <v>404.10131576931047</v>
      </c>
      <c r="O574" s="64">
        <v>775.57216723637566</v>
      </c>
      <c r="P574" s="63">
        <v>25.852405574545855</v>
      </c>
    </row>
    <row r="575" spans="1:16">
      <c r="A575" s="40" t="s">
        <v>264</v>
      </c>
      <c r="B575" s="40" t="s">
        <v>255</v>
      </c>
      <c r="C575" s="41">
        <v>67920029000</v>
      </c>
      <c r="D575" s="41">
        <v>2534400000</v>
      </c>
      <c r="E575" s="42">
        <v>1.6299779034875155</v>
      </c>
      <c r="F575" s="42">
        <v>3.3849554415194619E-2</v>
      </c>
      <c r="G575" s="41">
        <v>1217.3403820000001</v>
      </c>
      <c r="H575" s="42">
        <v>20.16</v>
      </c>
      <c r="I575" s="42">
        <v>8.7307655452239175E-2</v>
      </c>
      <c r="J575" s="41">
        <v>305660000</v>
      </c>
      <c r="K575" s="42">
        <v>157.53975004907414</v>
      </c>
      <c r="L575" s="42">
        <v>15.782828282828282</v>
      </c>
      <c r="M575" s="42">
        <v>48.03</v>
      </c>
      <c r="N575" s="43">
        <v>58.798176691493062</v>
      </c>
      <c r="O575" s="44">
        <v>1506.3814071127526</v>
      </c>
      <c r="P575" s="43">
        <v>50.212713570425088</v>
      </c>
    </row>
    <row r="576" spans="1:16">
      <c r="A576" s="30" t="s">
        <v>252</v>
      </c>
      <c r="B576" s="30" t="s">
        <v>349</v>
      </c>
      <c r="C576" s="31">
        <v>714571000000</v>
      </c>
      <c r="D576" s="31">
        <v>2536000000</v>
      </c>
      <c r="E576" s="32">
        <v>0.27744129697280917</v>
      </c>
      <c r="F576" s="32">
        <v>5.1604312424262172E-4</v>
      </c>
      <c r="G576" s="31">
        <v>667.62948400000005</v>
      </c>
      <c r="H576" s="32">
        <v>216</v>
      </c>
      <c r="I576" s="32">
        <v>4.2392953834846878</v>
      </c>
      <c r="J576" s="31">
        <v>2084000000</v>
      </c>
      <c r="K576" s="32">
        <v>257.98080614203457</v>
      </c>
      <c r="L576" s="32">
        <v>15.772870662460567</v>
      </c>
      <c r="M576" s="32">
        <v>26.32</v>
      </c>
      <c r="N576" s="33">
        <v>80.097979008971549</v>
      </c>
      <c r="O576" s="34">
        <v>2395.8771351890691</v>
      </c>
      <c r="P576" s="33">
        <v>79.86257117296897</v>
      </c>
    </row>
    <row r="577" spans="1:16">
      <c r="A577" s="35" t="s">
        <v>446</v>
      </c>
      <c r="B577" s="35" t="s">
        <v>208</v>
      </c>
      <c r="C577" s="36">
        <v>54701388025</v>
      </c>
      <c r="D577" s="36">
        <v>2600000000</v>
      </c>
      <c r="E577" s="37">
        <v>2.6589490493246748</v>
      </c>
      <c r="F577" s="37">
        <v>2.6912439770492659E-2</v>
      </c>
      <c r="G577" s="36">
        <v>387.97063400000002</v>
      </c>
      <c r="H577" s="37">
        <v>38.78</v>
      </c>
      <c r="I577" s="37">
        <v>1.2336840495352135</v>
      </c>
      <c r="J577" s="36">
        <v>3203485026</v>
      </c>
      <c r="K577" s="37">
        <v>30.841411524674939</v>
      </c>
      <c r="L577" s="37">
        <v>15.384615384615385</v>
      </c>
      <c r="M577" s="37">
        <v>14.92</v>
      </c>
      <c r="N577" s="38">
        <v>65.787100536891458</v>
      </c>
      <c r="O577" s="39">
        <v>2941.3436358913282</v>
      </c>
      <c r="P577" s="38">
        <v>98.044787863044277</v>
      </c>
    </row>
    <row r="578" spans="1:16">
      <c r="A578" s="30" t="s">
        <v>253</v>
      </c>
      <c r="B578" s="30" t="s">
        <v>349</v>
      </c>
      <c r="C578" s="31">
        <v>90551503000</v>
      </c>
      <c r="D578" s="31">
        <v>2616996000</v>
      </c>
      <c r="E578" s="32">
        <v>1.98269829620383</v>
      </c>
      <c r="F578" s="32">
        <v>3.6077320936346392E-2</v>
      </c>
      <c r="G578" s="31">
        <v>934.14203199999997</v>
      </c>
      <c r="H578" s="32">
        <v>21.6</v>
      </c>
      <c r="I578" s="32">
        <v>0.19827784169549645</v>
      </c>
      <c r="J578" s="31">
        <v>545713000</v>
      </c>
      <c r="K578" s="32">
        <v>100.70662784284046</v>
      </c>
      <c r="L578" s="32">
        <v>15.284700473367174</v>
      </c>
      <c r="M578" s="32">
        <v>35.69</v>
      </c>
      <c r="N578" s="33">
        <v>47.458381006113314</v>
      </c>
      <c r="O578" s="34">
        <v>1706.3453596223385</v>
      </c>
      <c r="P578" s="33">
        <v>56.878178654077949</v>
      </c>
    </row>
    <row r="579" spans="1:16">
      <c r="A579" s="25" t="s">
        <v>359</v>
      </c>
      <c r="B579" s="25" t="s">
        <v>376</v>
      </c>
      <c r="C579" s="26">
        <v>10008596677</v>
      </c>
      <c r="D579" s="26">
        <v>2640000000</v>
      </c>
      <c r="E579" s="27">
        <v>10.419470806747533</v>
      </c>
      <c r="F579" s="27">
        <v>1.3155897483267087</v>
      </c>
      <c r="G579" s="26">
        <v>1242.5161049999999</v>
      </c>
      <c r="H579" s="27">
        <v>3.09</v>
      </c>
      <c r="I579" s="27">
        <v>-8.5042964134291577E-2</v>
      </c>
      <c r="J579" s="26">
        <v>-490022606</v>
      </c>
      <c r="K579" s="27">
        <v>-16.162519653225957</v>
      </c>
      <c r="L579" s="27">
        <v>15.151515151515152</v>
      </c>
      <c r="M579" s="27">
        <v>47.06</v>
      </c>
      <c r="N579" s="28">
        <v>52.74028793581472</v>
      </c>
      <c r="O579" s="29">
        <v>251.25829463154273</v>
      </c>
      <c r="P579" s="28">
        <v>8.3752764877180912</v>
      </c>
    </row>
    <row r="580" spans="1:16">
      <c r="A580" s="25" t="s">
        <v>345</v>
      </c>
      <c r="B580" s="25" t="s">
        <v>376</v>
      </c>
      <c r="C580" s="26">
        <v>16202777314</v>
      </c>
      <c r="D580" s="26">
        <v>2650000000</v>
      </c>
      <c r="E580" s="27">
        <v>6.0938184792851606</v>
      </c>
      <c r="F580" s="27">
        <v>0.32850773473235367</v>
      </c>
      <c r="G580" s="26">
        <v>846.06924800000002</v>
      </c>
      <c r="H580" s="27">
        <v>7.76</v>
      </c>
      <c r="I580" s="27">
        <v>-0.29140785541402892</v>
      </c>
      <c r="J580" s="26">
        <v>51151779</v>
      </c>
      <c r="K580" s="27">
        <v>362.64623367253756</v>
      </c>
      <c r="L580" s="27">
        <v>15.09433962264151</v>
      </c>
      <c r="M580" s="27">
        <v>31.92</v>
      </c>
      <c r="N580" s="28">
        <v>51.941410134350868</v>
      </c>
      <c r="O580" s="29">
        <v>123.63472288924842</v>
      </c>
      <c r="P580" s="28">
        <v>4.121157429641614</v>
      </c>
    </row>
    <row r="581" spans="1:16">
      <c r="A581" s="55" t="s">
        <v>235</v>
      </c>
      <c r="B581" s="55" t="s">
        <v>233</v>
      </c>
      <c r="C581" s="56">
        <v>83438856000</v>
      </c>
      <c r="D581" s="56">
        <v>2798079000</v>
      </c>
      <c r="E581" s="57">
        <v>0.62565266209705128</v>
      </c>
      <c r="F581" s="57">
        <v>2.9039063042943579E-3</v>
      </c>
      <c r="G581" s="56">
        <v>821.38268200000005</v>
      </c>
      <c r="H581" s="57">
        <v>77.849999999999994</v>
      </c>
      <c r="I581" s="57">
        <v>-2.4294412410649073</v>
      </c>
      <c r="J581" s="56">
        <v>5300546000</v>
      </c>
      <c r="K581" s="57">
        <v>40.647148991820842</v>
      </c>
      <c r="L581" s="57">
        <v>14.295522034938971</v>
      </c>
      <c r="M581" s="57">
        <v>29.35</v>
      </c>
      <c r="N581" s="58">
        <v>55.277235208106767</v>
      </c>
      <c r="O581" s="59">
        <v>1283.8435207805594</v>
      </c>
      <c r="P581" s="58">
        <v>42.794784026018647</v>
      </c>
    </row>
    <row r="582" spans="1:16">
      <c r="A582" s="60" t="s">
        <v>748</v>
      </c>
      <c r="B582" s="60" t="s">
        <v>374</v>
      </c>
      <c r="C582" s="61">
        <v>47208439000</v>
      </c>
      <c r="D582" s="61">
        <v>2800000000</v>
      </c>
      <c r="E582" s="62">
        <v>3.1301878951627455</v>
      </c>
      <c r="F582" s="62">
        <v>0.11179242482724092</v>
      </c>
      <c r="G582" s="61">
        <v>1153.5045090000001</v>
      </c>
      <c r="H582" s="62">
        <v>11.08</v>
      </c>
      <c r="I582" s="62">
        <v>-6.3524467874390922E-2</v>
      </c>
      <c r="J582" s="61">
        <v>0</v>
      </c>
      <c r="K582" s="62">
        <v>0</v>
      </c>
      <c r="L582" s="62">
        <v>14.285714285714286</v>
      </c>
      <c r="M582" s="62">
        <v>41.19</v>
      </c>
      <c r="N582" s="63">
        <v>0</v>
      </c>
      <c r="O582" s="64">
        <v>505.3001090518236</v>
      </c>
      <c r="P582" s="63">
        <v>16.843336968394119</v>
      </c>
    </row>
    <row r="583" spans="1:16">
      <c r="A583" s="55" t="s">
        <v>529</v>
      </c>
      <c r="B583" s="55" t="s">
        <v>233</v>
      </c>
      <c r="C583" s="56">
        <v>11202226165</v>
      </c>
      <c r="D583" s="56">
        <v>2876530554</v>
      </c>
      <c r="E583" s="57">
        <v>9.8663548882813945</v>
      </c>
      <c r="F583" s="57">
        <v>0.6859899245333303</v>
      </c>
      <c r="G583" s="56">
        <v>750.95738100000005</v>
      </c>
      <c r="H583" s="57">
        <v>5.4</v>
      </c>
      <c r="I583" s="57">
        <v>6.2215646418560581E-2</v>
      </c>
      <c r="J583" s="56">
        <v>-880002369</v>
      </c>
      <c r="K583" s="57">
        <v>-16.343879603805931</v>
      </c>
      <c r="L583" s="57">
        <v>13.905640579543798</v>
      </c>
      <c r="M583" s="57">
        <v>26.1</v>
      </c>
      <c r="N583" s="58">
        <v>16.513505940247303</v>
      </c>
      <c r="O583" s="59">
        <v>1206.9838745764166</v>
      </c>
      <c r="P583" s="58">
        <v>40.232795819213884</v>
      </c>
    </row>
    <row r="584" spans="1:16">
      <c r="A584" s="35" t="s">
        <v>205</v>
      </c>
      <c r="B584" s="35" t="s">
        <v>200</v>
      </c>
      <c r="C584" s="36">
        <v>141356914000</v>
      </c>
      <c r="D584" s="36">
        <v>2900000000</v>
      </c>
      <c r="E584" s="37">
        <v>4.9970848256398428</v>
      </c>
      <c r="F584" s="37">
        <v>3.2511937707481085E-2</v>
      </c>
      <c r="G584" s="36">
        <v>147.02876900000001</v>
      </c>
      <c r="H584" s="37">
        <v>54.55</v>
      </c>
      <c r="I584" s="37">
        <v>0.10185747062033812</v>
      </c>
      <c r="J584" s="36">
        <v>1502626000</v>
      </c>
      <c r="K584" s="37">
        <v>102.28759518336565</v>
      </c>
      <c r="L584" s="37">
        <v>13.793103448275861</v>
      </c>
      <c r="M584" s="37">
        <v>5.0599999999999996</v>
      </c>
      <c r="N584" s="38">
        <v>42.073912866682321</v>
      </c>
      <c r="O584" s="39">
        <v>2013.3841053328997</v>
      </c>
      <c r="P584" s="38">
        <v>67.112803511096658</v>
      </c>
    </row>
    <row r="585" spans="1:16">
      <c r="A585" s="35" t="s">
        <v>299</v>
      </c>
      <c r="B585" s="35" t="s">
        <v>208</v>
      </c>
      <c r="C585" s="36">
        <v>15218561138</v>
      </c>
      <c r="D585" s="36">
        <v>2950000000</v>
      </c>
      <c r="E585" s="37">
        <v>3.2531338251421049</v>
      </c>
      <c r="F585" s="37">
        <v>3.5572813834249373E-2</v>
      </c>
      <c r="G585" s="36">
        <v>371.95620600000001</v>
      </c>
      <c r="H585" s="37">
        <v>33.08</v>
      </c>
      <c r="I585" s="37">
        <v>-0.94586631534051679</v>
      </c>
      <c r="J585" s="36">
        <v>1787902943</v>
      </c>
      <c r="K585" s="37">
        <v>51.149308947694934</v>
      </c>
      <c r="L585" s="37">
        <v>13.559322033898304</v>
      </c>
      <c r="M585" s="37">
        <v>12.6</v>
      </c>
      <c r="N585" s="38">
        <v>45.204108315085591</v>
      </c>
      <c r="O585" s="39">
        <v>149.3019068757543</v>
      </c>
      <c r="P585" s="38">
        <v>4.9767302291918103</v>
      </c>
    </row>
    <row r="586" spans="1:16">
      <c r="A586" s="55" t="s">
        <v>463</v>
      </c>
      <c r="B586" s="55" t="s">
        <v>233</v>
      </c>
      <c r="C586" s="56">
        <v>40334782642</v>
      </c>
      <c r="D586" s="56">
        <v>3000000000</v>
      </c>
      <c r="E586" s="57">
        <v>12.160368507807259</v>
      </c>
      <c r="F586" s="57">
        <v>0.92756434079384131</v>
      </c>
      <c r="G586" s="56">
        <v>808.37745500000005</v>
      </c>
      <c r="H586" s="57">
        <v>4.07</v>
      </c>
      <c r="I586" s="57">
        <v>2.7310714705718556E-2</v>
      </c>
      <c r="J586" s="56">
        <v>-4574215000</v>
      </c>
      <c r="K586" s="57">
        <v>-2.8660655434866968</v>
      </c>
      <c r="L586" s="57">
        <v>13.333333333333334</v>
      </c>
      <c r="M586" s="57">
        <v>26.94</v>
      </c>
      <c r="N586" s="58">
        <v>34.170746035762861</v>
      </c>
      <c r="O586" s="59">
        <v>1355.6900204064266</v>
      </c>
      <c r="P586" s="58">
        <v>45.189667346880888</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219.86155220544623</v>
      </c>
      <c r="P587" s="43">
        <v>7.3287184068482079</v>
      </c>
    </row>
    <row r="588" spans="1:16">
      <c r="A588" s="30" t="s">
        <v>254</v>
      </c>
      <c r="B588" s="30" t="s">
        <v>349</v>
      </c>
      <c r="C588" s="31">
        <v>257153289000</v>
      </c>
      <c r="D588" s="31">
        <v>3063214000</v>
      </c>
      <c r="E588" s="32">
        <v>0.71386695975293957</v>
      </c>
      <c r="F588" s="32">
        <v>5.9755149393108491E-3</v>
      </c>
      <c r="G588" s="31">
        <v>1450.4123199999999</v>
      </c>
      <c r="H588" s="32">
        <v>38.64</v>
      </c>
      <c r="I588" s="32">
        <v>-0.82358206645098875</v>
      </c>
      <c r="J588" s="31">
        <v>1446830000</v>
      </c>
      <c r="K588" s="32">
        <v>82.570409792442788</v>
      </c>
      <c r="L588" s="32">
        <v>13.058180068385688</v>
      </c>
      <c r="M588" s="32">
        <v>47.34</v>
      </c>
      <c r="N588" s="33">
        <v>46.868671924932023</v>
      </c>
      <c r="O588" s="34">
        <v>250.7846759094692</v>
      </c>
      <c r="P588" s="33">
        <v>8.359489196982306</v>
      </c>
    </row>
    <row r="589" spans="1:16">
      <c r="A589" s="75" t="s">
        <v>676</v>
      </c>
      <c r="B589" s="75" t="s">
        <v>350</v>
      </c>
      <c r="C589" s="76">
        <v>48672074000</v>
      </c>
      <c r="D589" s="76">
        <v>3202500000</v>
      </c>
      <c r="E589" s="77">
        <v>0.82873305814081555</v>
      </c>
      <c r="F589" s="77">
        <v>5.1755382241424862E-3</v>
      </c>
      <c r="G589" s="76">
        <v>948.26043000000004</v>
      </c>
      <c r="H589" s="77">
        <v>50.9</v>
      </c>
      <c r="I589" s="77">
        <v>0.73426923951929979</v>
      </c>
      <c r="J589" s="76">
        <v>1608957000</v>
      </c>
      <c r="K589" s="77">
        <v>99.520994035266327</v>
      </c>
      <c r="L589" s="77">
        <v>12.490241998438719</v>
      </c>
      <c r="M589" s="77">
        <v>29.61</v>
      </c>
      <c r="N589" s="78">
        <v>17.454888016732728</v>
      </c>
      <c r="O589" s="79">
        <v>1580.7503957546014</v>
      </c>
      <c r="P589" s="78">
        <v>52.691679858486715</v>
      </c>
    </row>
    <row r="590" spans="1:16">
      <c r="A590" s="70" t="s">
        <v>318</v>
      </c>
      <c r="B590" s="70" t="s">
        <v>221</v>
      </c>
      <c r="C590" s="71">
        <v>30085753929</v>
      </c>
      <c r="D590" s="71">
        <v>3250000000</v>
      </c>
      <c r="E590" s="72">
        <v>20.639339664966759</v>
      </c>
      <c r="F590" s="72">
        <v>3.1752830253795015</v>
      </c>
      <c r="G590" s="71">
        <v>797.71454900000003</v>
      </c>
      <c r="H590" s="72">
        <v>2.4300000000000002</v>
      </c>
      <c r="I590" s="72">
        <v>-2.277382201560485E-2</v>
      </c>
      <c r="J590" s="71">
        <v>-805930697</v>
      </c>
      <c r="K590" s="72">
        <v>-8.0652096069744328</v>
      </c>
      <c r="L590" s="72">
        <v>12.307692307692308</v>
      </c>
      <c r="M590" s="72">
        <v>24.54</v>
      </c>
      <c r="N590" s="73">
        <v>24.534759882572583</v>
      </c>
      <c r="O590" s="74">
        <v>414.42257633866029</v>
      </c>
      <c r="P590" s="73">
        <v>13.814085877955343</v>
      </c>
    </row>
    <row r="591" spans="1:16">
      <c r="A591" s="70" t="s">
        <v>28</v>
      </c>
      <c r="B591" s="70" t="s">
        <v>221</v>
      </c>
      <c r="C591" s="71">
        <v>27193874502</v>
      </c>
      <c r="D591" s="71">
        <v>3450000000</v>
      </c>
      <c r="E591" s="72">
        <v>22.449024718957851</v>
      </c>
      <c r="F591" s="72">
        <v>6.5069636866544496</v>
      </c>
      <c r="G591" s="71">
        <v>923.53386499999999</v>
      </c>
      <c r="H591" s="72">
        <v>1.93</v>
      </c>
      <c r="I591" s="72">
        <v>-2.5605246672688379E-2</v>
      </c>
      <c r="J591" s="71">
        <v>171341389</v>
      </c>
      <c r="K591" s="72">
        <v>20.135240061582554</v>
      </c>
      <c r="L591" s="72">
        <v>11.594202898550725</v>
      </c>
      <c r="M591" s="72">
        <v>26.76</v>
      </c>
      <c r="N591" s="73">
        <v>20.565682265413518</v>
      </c>
      <c r="O591" s="74">
        <v>726.40574954329497</v>
      </c>
      <c r="P591" s="73">
        <v>24.213524984776498</v>
      </c>
    </row>
    <row r="592" spans="1:16">
      <c r="A592" s="35" t="s">
        <v>239</v>
      </c>
      <c r="B592" s="35" t="s">
        <v>745</v>
      </c>
      <c r="C592" s="36">
        <v>243598033000</v>
      </c>
      <c r="D592" s="36">
        <v>3500000000</v>
      </c>
      <c r="E592" s="37">
        <v>1.6892077362335904</v>
      </c>
      <c r="F592" s="37">
        <v>9.6526156356205161E-3</v>
      </c>
      <c r="G592" s="36">
        <v>463.44384700000001</v>
      </c>
      <c r="H592" s="37">
        <v>51.1</v>
      </c>
      <c r="I592" s="37">
        <v>-1.137692413234916</v>
      </c>
      <c r="J592" s="36">
        <v>10457008000</v>
      </c>
      <c r="K592" s="37">
        <v>16.735188497512866</v>
      </c>
      <c r="L592" s="37">
        <v>11.428571428571429</v>
      </c>
      <c r="M592" s="37">
        <v>13.24</v>
      </c>
      <c r="N592" s="38">
        <v>59.499713511362124</v>
      </c>
      <c r="O592" s="39">
        <v>135.7919614205112</v>
      </c>
      <c r="P592" s="38">
        <v>4.5263987140170396</v>
      </c>
    </row>
    <row r="593" spans="1:16">
      <c r="A593" s="45" t="s">
        <v>191</v>
      </c>
      <c r="B593" s="45" t="s">
        <v>375</v>
      </c>
      <c r="C593" s="46">
        <v>164435643000</v>
      </c>
      <c r="D593" s="46">
        <v>3509100000</v>
      </c>
      <c r="E593" s="47">
        <v>0.85274418160154575</v>
      </c>
      <c r="F593" s="47">
        <v>3.1974917155303943E-3</v>
      </c>
      <c r="G593" s="46">
        <v>620.28678500000001</v>
      </c>
      <c r="H593" s="47">
        <v>75.650000000000006</v>
      </c>
      <c r="I593" s="47">
        <v>-1.0466759979644991</v>
      </c>
      <c r="J593" s="46">
        <v>5498818000</v>
      </c>
      <c r="K593" s="47">
        <v>48.499804867155085</v>
      </c>
      <c r="L593" s="47">
        <v>11.398934199652333</v>
      </c>
      <c r="M593" s="47">
        <v>17.670000000000002</v>
      </c>
      <c r="N593" s="48">
        <v>64.142292396100544</v>
      </c>
      <c r="O593" s="49">
        <v>420.35565125657064</v>
      </c>
      <c r="P593" s="48">
        <v>14.011855041885688</v>
      </c>
    </row>
    <row r="594" spans="1:16">
      <c r="A594" s="70" t="s">
        <v>232</v>
      </c>
      <c r="B594" s="70" t="s">
        <v>221</v>
      </c>
      <c r="C594" s="71">
        <v>145246137000</v>
      </c>
      <c r="D594" s="71">
        <v>3800000000</v>
      </c>
      <c r="E594" s="72">
        <v>1.1199113746934521</v>
      </c>
      <c r="F594" s="72">
        <v>1.5511237876640611E-2</v>
      </c>
      <c r="G594" s="71">
        <v>1837.418021</v>
      </c>
      <c r="H594" s="72">
        <v>19.440000000000001</v>
      </c>
      <c r="I594" s="72">
        <v>0.24172809328914013</v>
      </c>
      <c r="J594" s="71">
        <v>1670697000</v>
      </c>
      <c r="K594" s="72">
        <v>43.215496286879066</v>
      </c>
      <c r="L594" s="72">
        <v>10.526315789473685</v>
      </c>
      <c r="M594" s="72">
        <v>48.35</v>
      </c>
      <c r="N594" s="73">
        <v>58.815192354201898</v>
      </c>
      <c r="O594" s="74">
        <v>586.42457827024805</v>
      </c>
      <c r="P594" s="73">
        <v>19.547485942341602</v>
      </c>
    </row>
    <row r="595" spans="1:16">
      <c r="A595" s="70" t="s">
        <v>231</v>
      </c>
      <c r="B595" s="70" t="s">
        <v>221</v>
      </c>
      <c r="C595" s="71">
        <v>63039967565</v>
      </c>
      <c r="D595" s="71">
        <v>3840000000</v>
      </c>
      <c r="E595" s="72">
        <v>11.276182393422934</v>
      </c>
      <c r="F595" s="72">
        <v>0.73412645790513886</v>
      </c>
      <c r="G595" s="71">
        <v>792.09881199999995</v>
      </c>
      <c r="H595" s="72">
        <v>4.4800000000000004</v>
      </c>
      <c r="I595" s="72">
        <v>-0.15011832393670499</v>
      </c>
      <c r="J595" s="71">
        <v>1583012802</v>
      </c>
      <c r="K595" s="72">
        <v>9.7030169184948889</v>
      </c>
      <c r="L595" s="72">
        <v>10.416666666666666</v>
      </c>
      <c r="M595" s="72">
        <v>20.62</v>
      </c>
      <c r="N595" s="73">
        <v>29.52643017938497</v>
      </c>
      <c r="O595" s="74">
        <v>1550.0821742550445</v>
      </c>
      <c r="P595" s="73">
        <v>51.66940580850148</v>
      </c>
    </row>
    <row r="596" spans="1:16">
      <c r="A596" s="40" t="s">
        <v>265</v>
      </c>
      <c r="B596" s="40" t="s">
        <v>255</v>
      </c>
      <c r="C596" s="41">
        <v>33650224000</v>
      </c>
      <c r="D596" s="41">
        <v>3885000000</v>
      </c>
      <c r="E596" s="42">
        <v>3.1297946350978929</v>
      </c>
      <c r="F596" s="42">
        <v>8.0560994468414235E-2</v>
      </c>
      <c r="G596" s="41">
        <v>1198.914348</v>
      </c>
      <c r="H596" s="42">
        <v>10.66</v>
      </c>
      <c r="I596" s="42">
        <v>-0.36094122321041233</v>
      </c>
      <c r="J596" s="41">
        <v>617790000</v>
      </c>
      <c r="K596" s="42">
        <v>62.885446510950324</v>
      </c>
      <c r="L596" s="42">
        <v>10.296010296010296</v>
      </c>
      <c r="M596" s="42">
        <v>30.86</v>
      </c>
      <c r="N596" s="43">
        <v>54.813732514189361</v>
      </c>
      <c r="O596" s="44">
        <v>1058.4428240355001</v>
      </c>
      <c r="P596" s="43">
        <v>35.281427467850001</v>
      </c>
    </row>
    <row r="597" spans="1:16">
      <c r="A597" s="70" t="s">
        <v>230</v>
      </c>
      <c r="B597" s="70" t="s">
        <v>221</v>
      </c>
      <c r="C597" s="71">
        <v>35563376411</v>
      </c>
      <c r="D597" s="71">
        <v>3900000000</v>
      </c>
      <c r="E597" s="72">
        <v>9.2343937303083781</v>
      </c>
      <c r="F597" s="72">
        <v>1.1838966320908177</v>
      </c>
      <c r="G597" s="71">
        <v>1726.023676</v>
      </c>
      <c r="H597" s="72">
        <v>2.5099999999999998</v>
      </c>
      <c r="I597" s="72">
        <v>-4.3429108048997023E-2</v>
      </c>
      <c r="J597" s="71">
        <v>86736503</v>
      </c>
      <c r="K597" s="72">
        <v>89.92753604557933</v>
      </c>
      <c r="L597" s="72">
        <v>10.256410256410257</v>
      </c>
      <c r="M597" s="72">
        <v>44.25</v>
      </c>
      <c r="N597" s="73">
        <v>27.065497326170942</v>
      </c>
      <c r="O597" s="74">
        <v>261.45124528586314</v>
      </c>
      <c r="P597" s="73">
        <v>8.7150415095287705</v>
      </c>
    </row>
    <row r="598" spans="1:16">
      <c r="A598" s="70" t="s">
        <v>124</v>
      </c>
      <c r="B598" s="70" t="s">
        <v>221</v>
      </c>
      <c r="C598" s="71">
        <v>25119375153</v>
      </c>
      <c r="D598" s="71">
        <v>4000000000</v>
      </c>
      <c r="E598" s="72">
        <v>15.630666116467218</v>
      </c>
      <c r="F598" s="72">
        <v>3.9076665291168045</v>
      </c>
      <c r="G598" s="71">
        <v>1390.9996160000001</v>
      </c>
      <c r="H598" s="72">
        <v>1.84</v>
      </c>
      <c r="I598" s="72">
        <v>-8.0983343885138837E-2</v>
      </c>
      <c r="J598" s="71">
        <v>72975866</v>
      </c>
      <c r="K598" s="72">
        <v>54.812641757481849</v>
      </c>
      <c r="L598" s="72">
        <v>10</v>
      </c>
      <c r="M598" s="72">
        <v>34.770000000000003</v>
      </c>
      <c r="N598" s="73">
        <v>36.852657403320535</v>
      </c>
      <c r="O598" s="74">
        <v>417.57465014273555</v>
      </c>
      <c r="P598" s="73">
        <v>13.919155004757851</v>
      </c>
    </row>
    <row r="599" spans="1:16">
      <c r="A599" s="70" t="s">
        <v>137</v>
      </c>
      <c r="B599" s="70" t="s">
        <v>221</v>
      </c>
      <c r="C599" s="71">
        <v>52477720474</v>
      </c>
      <c r="D599" s="71">
        <v>4000000000</v>
      </c>
      <c r="E599" s="72">
        <v>5.2010193998023615</v>
      </c>
      <c r="F599" s="72">
        <v>0.43341828331686344</v>
      </c>
      <c r="G599" s="71">
        <v>2366.5207919999998</v>
      </c>
      <c r="H599" s="72">
        <v>3.25</v>
      </c>
      <c r="I599" s="72">
        <v>3.6160872437829283E-4</v>
      </c>
      <c r="J599" s="71">
        <v>557366146</v>
      </c>
      <c r="K599" s="72">
        <v>21.529832922432284</v>
      </c>
      <c r="L599" s="72">
        <v>10</v>
      </c>
      <c r="M599" s="72">
        <v>59.16</v>
      </c>
      <c r="N599" s="73">
        <v>25.984572626139563</v>
      </c>
      <c r="O599" s="74">
        <v>562.25361140389555</v>
      </c>
      <c r="P599" s="73">
        <v>18.741787046796517</v>
      </c>
    </row>
    <row r="600" spans="1:16">
      <c r="A600" s="60" t="s">
        <v>708</v>
      </c>
      <c r="B600" s="60" t="s">
        <v>374</v>
      </c>
      <c r="C600" s="61">
        <v>453087703000</v>
      </c>
      <c r="D600" s="61">
        <v>4200000000</v>
      </c>
      <c r="E600" s="62">
        <v>0.51648621413074258</v>
      </c>
      <c r="F600" s="62">
        <v>9.3872448951425405E-4</v>
      </c>
      <c r="G600" s="61">
        <v>587.28230399999995</v>
      </c>
      <c r="H600" s="62">
        <v>131.9</v>
      </c>
      <c r="I600" s="62">
        <v>0.88869944310394544</v>
      </c>
      <c r="J600" s="61">
        <v>0</v>
      </c>
      <c r="K600" s="62">
        <v>0</v>
      </c>
      <c r="L600" s="62">
        <v>9.5238095238095237</v>
      </c>
      <c r="M600" s="62">
        <v>13.98</v>
      </c>
      <c r="N600" s="63">
        <v>558.75548580426141</v>
      </c>
      <c r="O600" s="64">
        <v>1046.1000840870799</v>
      </c>
      <c r="P600" s="63">
        <v>34.870002802902668</v>
      </c>
    </row>
    <row r="601" spans="1:16">
      <c r="A601" s="106" t="s">
        <v>692</v>
      </c>
      <c r="B601" s="106" t="s">
        <v>693</v>
      </c>
      <c r="C601" s="107">
        <v>3482014185</v>
      </c>
      <c r="D601" s="107">
        <v>4364569202</v>
      </c>
      <c r="E601" s="108">
        <v>15.208028032659312</v>
      </c>
      <c r="F601" s="108">
        <v>2.2053343073809661</v>
      </c>
      <c r="G601" s="107">
        <v>1335.1741139999999</v>
      </c>
      <c r="H601" s="108">
        <v>1.97</v>
      </c>
      <c r="I601" s="108">
        <v>0.10061887339921105</v>
      </c>
      <c r="J601" s="107">
        <v>-146085600</v>
      </c>
      <c r="K601" s="108">
        <v>-47.2053326200529</v>
      </c>
      <c r="L601" s="108">
        <v>9.164707477125253</v>
      </c>
      <c r="M601" s="108">
        <v>30.59</v>
      </c>
      <c r="N601" s="109">
        <v>99.461073524745089</v>
      </c>
      <c r="O601" s="110">
        <v>1558.1528532847376</v>
      </c>
      <c r="P601" s="109">
        <v>51.938428442824588</v>
      </c>
    </row>
    <row r="602" spans="1:16">
      <c r="A602" s="30" t="s">
        <v>244</v>
      </c>
      <c r="B602" s="30" t="s">
        <v>357</v>
      </c>
      <c r="C602" s="31">
        <v>11748972614</v>
      </c>
      <c r="D602" s="31">
        <v>4500000000</v>
      </c>
      <c r="E602" s="32">
        <v>3.1451288244766507</v>
      </c>
      <c r="F602" s="32">
        <v>6.3537956050033345E-2</v>
      </c>
      <c r="G602" s="31">
        <v>1152.410032</v>
      </c>
      <c r="H602" s="32">
        <v>11.04</v>
      </c>
      <c r="I602" s="32">
        <v>0.44386570372145506</v>
      </c>
      <c r="J602" s="31">
        <v>374434153</v>
      </c>
      <c r="K602" s="32">
        <v>132.19947914313255</v>
      </c>
      <c r="L602" s="32">
        <v>8.8888888888888893</v>
      </c>
      <c r="M602" s="32">
        <v>25.6</v>
      </c>
      <c r="N602" s="33">
        <v>47.373497903469016</v>
      </c>
      <c r="O602" s="34">
        <v>2093.5706869734749</v>
      </c>
      <c r="P602" s="33">
        <v>69.785689565782505</v>
      </c>
    </row>
    <row r="603" spans="1:16">
      <c r="A603" s="55" t="s">
        <v>236</v>
      </c>
      <c r="B603" s="55" t="s">
        <v>233</v>
      </c>
      <c r="C603" s="56">
        <v>19322859634</v>
      </c>
      <c r="D603" s="56">
        <v>4500000000</v>
      </c>
      <c r="E603" s="57">
        <v>8.0751187925678618</v>
      </c>
      <c r="F603" s="57">
        <v>0.89723542139642909</v>
      </c>
      <c r="G603" s="56">
        <v>2540.2949250000001</v>
      </c>
      <c r="H603" s="57">
        <v>1.95</v>
      </c>
      <c r="I603" s="57">
        <v>-2.3130195422345068E-2</v>
      </c>
      <c r="J603" s="56">
        <v>132915830</v>
      </c>
      <c r="K603" s="57">
        <v>67.712024970991038</v>
      </c>
      <c r="L603" s="57">
        <v>8.8888888888888893</v>
      </c>
      <c r="M603" s="57">
        <v>56.45</v>
      </c>
      <c r="N603" s="58">
        <v>33.770406908755142</v>
      </c>
      <c r="O603" s="59">
        <v>552.8529623917259</v>
      </c>
      <c r="P603" s="58">
        <v>18.428432079724196</v>
      </c>
    </row>
    <row r="604" spans="1:16">
      <c r="A604" s="55" t="s">
        <v>277</v>
      </c>
      <c r="B604" s="55" t="s">
        <v>354</v>
      </c>
      <c r="C604" s="56">
        <v>281073867000</v>
      </c>
      <c r="D604" s="56">
        <v>4560000000</v>
      </c>
      <c r="E604" s="57">
        <v>9.0135377026817898E-2</v>
      </c>
      <c r="F604" s="57">
        <v>5.1208627071867273E-5</v>
      </c>
      <c r="G604" s="56">
        <v>1175.783874</v>
      </c>
      <c r="H604" s="57">
        <v>377.5</v>
      </c>
      <c r="I604" s="57">
        <v>4.9041992198481807</v>
      </c>
      <c r="J604" s="56">
        <v>5549453000</v>
      </c>
      <c r="K604" s="57">
        <v>317.17720647422368</v>
      </c>
      <c r="L604" s="57">
        <v>8.7719298245614041</v>
      </c>
      <c r="M604" s="57">
        <v>25.78</v>
      </c>
      <c r="N604" s="58">
        <v>41.705800860307441</v>
      </c>
      <c r="O604" s="59">
        <v>1272.2677083468948</v>
      </c>
      <c r="P604" s="58">
        <v>42.408923611563161</v>
      </c>
    </row>
    <row r="605" spans="1:16">
      <c r="A605" s="70" t="s">
        <v>339</v>
      </c>
      <c r="B605" s="70" t="s">
        <v>221</v>
      </c>
      <c r="C605" s="71">
        <v>87699773164</v>
      </c>
      <c r="D605" s="71">
        <v>4693620000</v>
      </c>
      <c r="E605" s="72">
        <v>7.9246707186831644</v>
      </c>
      <c r="F605" s="72">
        <v>8.8862739753595696E-2</v>
      </c>
      <c r="G605" s="71">
        <v>256.94425699999999</v>
      </c>
      <c r="H605" s="72">
        <v>19.66</v>
      </c>
      <c r="I605" s="72">
        <v>0.32069939045440776</v>
      </c>
      <c r="J605" s="71">
        <v>378526912</v>
      </c>
      <c r="K605" s="72">
        <v>235.59429243435142</v>
      </c>
      <c r="L605" s="72">
        <v>8.5222067402133117</v>
      </c>
      <c r="M605" s="72">
        <v>5.47</v>
      </c>
      <c r="N605" s="73">
        <v>17.722282723905966</v>
      </c>
      <c r="O605" s="74">
        <v>1255.1061629969558</v>
      </c>
      <c r="P605" s="73">
        <v>41.836872099898528</v>
      </c>
    </row>
    <row r="606" spans="1:16">
      <c r="A606" s="25" t="s">
        <v>6</v>
      </c>
      <c r="B606" s="25" t="s">
        <v>353</v>
      </c>
      <c r="C606" s="26">
        <v>69393865000</v>
      </c>
      <c r="D606" s="26">
        <v>4861656000</v>
      </c>
      <c r="E606" s="27">
        <v>1.9742333753778272</v>
      </c>
      <c r="F606" s="27">
        <v>1.9337261442033304E-2</v>
      </c>
      <c r="G606" s="26">
        <v>961.42923199999996</v>
      </c>
      <c r="H606" s="27">
        <v>21.08</v>
      </c>
      <c r="I606" s="27">
        <v>0.27217652443669138</v>
      </c>
      <c r="J606" s="26">
        <v>102523000</v>
      </c>
      <c r="K606" s="27">
        <v>995.82314212420624</v>
      </c>
      <c r="L606" s="27">
        <v>8.2276491796210998</v>
      </c>
      <c r="M606" s="27">
        <v>19.77</v>
      </c>
      <c r="N606" s="28">
        <v>18.70120916399916</v>
      </c>
      <c r="O606" s="29">
        <v>802.40150026269987</v>
      </c>
      <c r="P606" s="28">
        <v>26.746716675423329</v>
      </c>
    </row>
    <row r="607" spans="1:16">
      <c r="A607" s="70" t="s">
        <v>26</v>
      </c>
      <c r="B607" s="70" t="s">
        <v>221</v>
      </c>
      <c r="C607" s="71">
        <v>8135775636</v>
      </c>
      <c r="D607" s="71">
        <v>5000000000</v>
      </c>
      <c r="E607" s="72">
        <v>1.0632006326043764</v>
      </c>
      <c r="F607" s="72">
        <v>1.7720010543406273E-2</v>
      </c>
      <c r="G607" s="71">
        <v>3271.9011879999998</v>
      </c>
      <c r="H607" s="72">
        <v>11.5</v>
      </c>
      <c r="I607" s="72">
        <v>-0.24811539349804157</v>
      </c>
      <c r="J607" s="71">
        <v>1715491599</v>
      </c>
      <c r="K607" s="72">
        <v>34.975397160193261</v>
      </c>
      <c r="L607" s="72">
        <v>8</v>
      </c>
      <c r="M607" s="72">
        <v>65.430000000000007</v>
      </c>
      <c r="N607" s="73">
        <v>40.280426802602889</v>
      </c>
      <c r="O607" s="74">
        <v>1422.6589746175471</v>
      </c>
      <c r="P607" s="73">
        <v>47.421965820584902</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424.84038609971958</v>
      </c>
      <c r="P608" s="73">
        <v>14.161346203323985</v>
      </c>
    </row>
    <row r="609" spans="1:16">
      <c r="A609" t="s">
        <v>2135</v>
      </c>
      <c r="C609" s="14">
        <v>61079335000</v>
      </c>
      <c r="D609" s="14">
        <v>5000000000</v>
      </c>
      <c r="E609" s="19">
        <v>0</v>
      </c>
      <c r="F609" s="19">
        <v>0</v>
      </c>
      <c r="G609" s="14">
        <v>0</v>
      </c>
      <c r="H609" s="19">
        <v>2.3199999999999998</v>
      </c>
      <c r="I609" s="19">
        <v>-3.2888867019147394E-2</v>
      </c>
      <c r="J609" s="14">
        <v>-3064127000</v>
      </c>
      <c r="K609" s="19">
        <v>-3.2635722997121204</v>
      </c>
      <c r="L609" s="19">
        <v>8</v>
      </c>
      <c r="M609" s="19">
        <v>0</v>
      </c>
      <c r="N609" s="20">
        <v>54.768695200955861</v>
      </c>
      <c r="O609" s="21">
        <v>1404.9776098987675</v>
      </c>
      <c r="P609" s="24">
        <v>46.832586996625579</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556.93369509347463</v>
      </c>
      <c r="P610" s="93">
        <v>18.564456503115821</v>
      </c>
    </row>
    <row r="611" spans="1:16">
      <c r="A611" s="60" t="s">
        <v>684</v>
      </c>
      <c r="B611" s="60" t="s">
        <v>374</v>
      </c>
      <c r="C611" s="61">
        <v>302574628000</v>
      </c>
      <c r="D611" s="61">
        <v>5200000000</v>
      </c>
      <c r="E611" s="62">
        <v>0.20223766266329127</v>
      </c>
      <c r="F611" s="62">
        <v>5.555979743497013E-4</v>
      </c>
      <c r="G611" s="61">
        <v>2764.7628810000001</v>
      </c>
      <c r="H611" s="62">
        <v>71.55</v>
      </c>
      <c r="I611" s="62">
        <v>1.0039225459711645</v>
      </c>
      <c r="J611" s="61">
        <v>0</v>
      </c>
      <c r="K611" s="62">
        <v>0</v>
      </c>
      <c r="L611" s="62">
        <v>7.6923076923076925</v>
      </c>
      <c r="M611" s="62">
        <v>53.16</v>
      </c>
      <c r="N611" s="63">
        <v>462.14763056066346</v>
      </c>
      <c r="O611" s="64">
        <v>1111.304195963462</v>
      </c>
      <c r="P611" s="63">
        <v>37.043473198782067</v>
      </c>
    </row>
    <row r="612" spans="1:16">
      <c r="A612" s="60" t="s">
        <v>737</v>
      </c>
      <c r="B612" s="60" t="s">
        <v>374</v>
      </c>
      <c r="C612" s="61">
        <v>185469496000</v>
      </c>
      <c r="D612" s="61">
        <v>5500000000</v>
      </c>
      <c r="E612" s="62">
        <v>32.583903551645484</v>
      </c>
      <c r="F612" s="62">
        <v>3.2197533153799883E-2</v>
      </c>
      <c r="G612" s="61">
        <v>6.687265</v>
      </c>
      <c r="H612" s="62">
        <v>186</v>
      </c>
      <c r="I612" s="62">
        <v>-4.0380536730411336</v>
      </c>
      <c r="J612" s="61">
        <v>0</v>
      </c>
      <c r="K612" s="62">
        <v>0</v>
      </c>
      <c r="L612" s="62">
        <v>7.2727272727272725</v>
      </c>
      <c r="M612" s="62">
        <v>0.12</v>
      </c>
      <c r="N612" s="63">
        <v>306.00182904578674</v>
      </c>
      <c r="O612" s="64">
        <v>508.36173622677552</v>
      </c>
      <c r="P612" s="63">
        <v>16.945391207559183</v>
      </c>
    </row>
    <row r="613" spans="1:16">
      <c r="A613" s="25" t="s">
        <v>93</v>
      </c>
      <c r="B613" s="25" t="s">
        <v>353</v>
      </c>
      <c r="C613" s="26">
        <v>23667886165</v>
      </c>
      <c r="D613" s="26">
        <v>5580000000</v>
      </c>
      <c r="E613" s="27">
        <v>3.0557978994277173</v>
      </c>
      <c r="F613" s="27">
        <v>0.1825446773851683</v>
      </c>
      <c r="G613" s="26">
        <v>3586.7231099999999</v>
      </c>
      <c r="H613" s="27">
        <v>3.65</v>
      </c>
      <c r="I613" s="27">
        <v>-0.32419877397628216</v>
      </c>
      <c r="J613" s="26">
        <v>-429118472</v>
      </c>
      <c r="K613" s="27">
        <v>-39.010206020681395</v>
      </c>
      <c r="L613" s="27">
        <v>7.1684587813620073</v>
      </c>
      <c r="M613" s="27">
        <v>64.27</v>
      </c>
      <c r="N613" s="28">
        <v>30.394596676317178</v>
      </c>
      <c r="O613" s="29">
        <v>300.42783351502283</v>
      </c>
      <c r="P613" s="28">
        <v>10.014261117167427</v>
      </c>
    </row>
    <row r="614" spans="1:16">
      <c r="A614" s="55" t="s">
        <v>681</v>
      </c>
      <c r="B614" s="55" t="s">
        <v>233</v>
      </c>
      <c r="C614" s="56">
        <v>119321530000</v>
      </c>
      <c r="D614" s="56">
        <v>5921052000</v>
      </c>
      <c r="E614" s="57">
        <v>1.1391562062035523</v>
      </c>
      <c r="F614" s="57">
        <v>1.1317108615193543E-2</v>
      </c>
      <c r="G614" s="56">
        <v>1931.812445</v>
      </c>
      <c r="H614" s="57">
        <v>18.18</v>
      </c>
      <c r="I614" s="57">
        <v>-0.71814582384860515</v>
      </c>
      <c r="J614" s="56">
        <v>4524638000</v>
      </c>
      <c r="K614" s="57">
        <v>22.246615972371714</v>
      </c>
      <c r="L614" s="57">
        <v>6.7555562761482246</v>
      </c>
      <c r="M614" s="57">
        <v>32.619999999999997</v>
      </c>
      <c r="N614" s="58">
        <v>47.07702098723442</v>
      </c>
      <c r="O614" s="59">
        <v>917.49498032795884</v>
      </c>
      <c r="P614" s="58">
        <v>30.583166010931961</v>
      </c>
    </row>
    <row r="615" spans="1:16">
      <c r="A615" s="25" t="s">
        <v>395</v>
      </c>
      <c r="B615" s="25" t="s">
        <v>376</v>
      </c>
      <c r="C615" s="26">
        <v>386633607000</v>
      </c>
      <c r="D615" s="26">
        <v>6021689000</v>
      </c>
      <c r="E615" s="27">
        <v>0.92809632940375186</v>
      </c>
      <c r="F615" s="27">
        <v>1.7715584284064736E-3</v>
      </c>
      <c r="G615" s="26">
        <v>495.63727299999999</v>
      </c>
      <c r="H615" s="27">
        <v>86.65</v>
      </c>
      <c r="I615" s="27">
        <v>-0.1275658389417913</v>
      </c>
      <c r="J615" s="26">
        <v>4518370000</v>
      </c>
      <c r="K615" s="27">
        <v>115.94600331535487</v>
      </c>
      <c r="L615" s="27">
        <v>6.6426545774781793</v>
      </c>
      <c r="M615" s="27">
        <v>8.26</v>
      </c>
      <c r="N615" s="28">
        <v>22.788018269674151</v>
      </c>
      <c r="O615" s="29">
        <v>890.80197388393242</v>
      </c>
      <c r="P615" s="28">
        <v>29.693399129464414</v>
      </c>
    </row>
    <row r="616" spans="1:16">
      <c r="A616" s="106" t="s">
        <v>706</v>
      </c>
      <c r="B616" s="106" t="s">
        <v>693</v>
      </c>
      <c r="C616" s="107">
        <v>8960111644</v>
      </c>
      <c r="D616" s="107">
        <v>6250000000</v>
      </c>
      <c r="E616" s="108">
        <v>5.4878153350139769</v>
      </c>
      <c r="F616" s="108">
        <v>0.2888323860533672</v>
      </c>
      <c r="G616" s="107">
        <v>2351.6406480000001</v>
      </c>
      <c r="H616" s="108">
        <v>3.1</v>
      </c>
      <c r="I616" s="108">
        <v>7.5305524851021488E-4</v>
      </c>
      <c r="J616" s="107">
        <v>-1191006000</v>
      </c>
      <c r="K616" s="108">
        <v>-15.952900321241035</v>
      </c>
      <c r="L616" s="108">
        <v>6.4</v>
      </c>
      <c r="M616" s="108">
        <v>37.619999999999997</v>
      </c>
      <c r="N616" s="109">
        <v>22.517969335342844</v>
      </c>
      <c r="O616" s="110">
        <v>740.95312817223385</v>
      </c>
      <c r="P616" s="109">
        <v>24.698437605741127</v>
      </c>
    </row>
    <row r="617" spans="1:16">
      <c r="A617" s="70" t="s">
        <v>224</v>
      </c>
      <c r="B617" s="70" t="s">
        <v>221</v>
      </c>
      <c r="C617" s="71">
        <v>40618634332</v>
      </c>
      <c r="D617" s="71">
        <v>6900847276</v>
      </c>
      <c r="E617" s="72">
        <v>4.7064280235987352</v>
      </c>
      <c r="F617" s="72">
        <v>0.22733575725630628</v>
      </c>
      <c r="G617" s="71">
        <v>2787.1569650000001</v>
      </c>
      <c r="H617" s="72">
        <v>3.05</v>
      </c>
      <c r="I617" s="72">
        <v>-9.9385244260070671E-2</v>
      </c>
      <c r="J617" s="71">
        <v>1633229917</v>
      </c>
      <c r="K617" s="72">
        <v>12.67582819326962</v>
      </c>
      <c r="L617" s="72">
        <v>5.7963896895839664</v>
      </c>
      <c r="M617" s="72">
        <v>40.380000000000003</v>
      </c>
      <c r="N617" s="73">
        <v>53.064254765514917</v>
      </c>
      <c r="O617" s="74">
        <v>823.7694666158643</v>
      </c>
      <c r="P617" s="73">
        <v>27.45898222052881</v>
      </c>
    </row>
    <row r="618" spans="1:16">
      <c r="A618" s="35" t="s">
        <v>206</v>
      </c>
      <c r="B618" s="35" t="s">
        <v>200</v>
      </c>
      <c r="C618" s="36">
        <v>295496351000</v>
      </c>
      <c r="D618" s="36">
        <v>7000000000</v>
      </c>
      <c r="E618" s="37">
        <v>0.33545269550916895</v>
      </c>
      <c r="F618" s="37">
        <v>1.2951841525450539E-3</v>
      </c>
      <c r="G618" s="36">
        <v>3267.1327310000001</v>
      </c>
      <c r="H618" s="37">
        <v>36.5</v>
      </c>
      <c r="I618" s="37">
        <v>-0.72247445405891142</v>
      </c>
      <c r="J618" s="36">
        <v>405786000</v>
      </c>
      <c r="K618" s="37">
        <v>638.26746117411642</v>
      </c>
      <c r="L618" s="37">
        <v>5.7142857142857144</v>
      </c>
      <c r="M618" s="37">
        <v>46.67</v>
      </c>
      <c r="N618" s="38">
        <v>47.143383227344799</v>
      </c>
      <c r="O618" s="39">
        <v>923.37543481443811</v>
      </c>
      <c r="P618" s="38">
        <v>30.779181160481269</v>
      </c>
    </row>
    <row r="619" spans="1:16">
      <c r="A619" s="60" t="s">
        <v>439</v>
      </c>
      <c r="B619" s="60" t="s">
        <v>374</v>
      </c>
      <c r="C619" s="61">
        <v>231079767000</v>
      </c>
      <c r="D619" s="61">
        <v>7184778000</v>
      </c>
      <c r="E619" s="62">
        <v>1.3342147239139899</v>
      </c>
      <c r="F619" s="62">
        <v>4.642505043001989E-3</v>
      </c>
      <c r="G619" s="61">
        <v>606.51760000000002</v>
      </c>
      <c r="H619" s="62">
        <v>49.44</v>
      </c>
      <c r="I619" s="62">
        <v>2.0442588247426841</v>
      </c>
      <c r="J619" s="61">
        <v>0</v>
      </c>
      <c r="K619" s="62">
        <v>0</v>
      </c>
      <c r="L619" s="62">
        <v>5.5673258102059657</v>
      </c>
      <c r="M619" s="62">
        <v>8.44</v>
      </c>
      <c r="N619" s="63">
        <v>445.04371990188656</v>
      </c>
      <c r="O619" s="64">
        <v>2097.4948171253495</v>
      </c>
      <c r="P619" s="63">
        <v>69.916493904178324</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1097.490225926588</v>
      </c>
      <c r="P620" s="109">
        <v>36.583007530886263</v>
      </c>
    </row>
    <row r="621" spans="1:16">
      <c r="A621" s="40" t="s">
        <v>263</v>
      </c>
      <c r="B621" s="40" t="s">
        <v>255</v>
      </c>
      <c r="C621" s="41">
        <v>14932847381</v>
      </c>
      <c r="D621" s="41">
        <v>8430000000</v>
      </c>
      <c r="E621" s="42">
        <v>4.1205615489741376</v>
      </c>
      <c r="F621" s="42">
        <v>0.24439866838518018</v>
      </c>
      <c r="G621" s="41">
        <v>3719.4775850000001</v>
      </c>
      <c r="H621" s="42">
        <v>2.61</v>
      </c>
      <c r="I621" s="42">
        <v>-8.8278306206996504E-2</v>
      </c>
      <c r="J621" s="41">
        <v>-257856860</v>
      </c>
      <c r="K621" s="42">
        <v>-65.385113275636726</v>
      </c>
      <c r="L621" s="42">
        <v>4.7449584816132857</v>
      </c>
      <c r="M621" s="42">
        <v>44.12</v>
      </c>
      <c r="N621" s="43">
        <v>47.862944147720739</v>
      </c>
      <c r="O621" s="44">
        <v>267.01438280857877</v>
      </c>
      <c r="P621" s="43">
        <v>8.9004794269526251</v>
      </c>
    </row>
    <row r="622" spans="1:16">
      <c r="A622" s="60" t="s">
        <v>759</v>
      </c>
      <c r="B622" s="60" t="s">
        <v>374</v>
      </c>
      <c r="C622" s="61">
        <v>271134773000</v>
      </c>
      <c r="D622" s="61">
        <v>8447051000</v>
      </c>
      <c r="E622" s="62">
        <v>0.34187322744858278</v>
      </c>
      <c r="F622" s="62">
        <v>1.1563569935272009E-3</v>
      </c>
      <c r="G622" s="61">
        <v>3255.5922759999999</v>
      </c>
      <c r="H622" s="62">
        <v>35.94</v>
      </c>
      <c r="I622" s="62">
        <v>0.4529055985273302</v>
      </c>
      <c r="J622" s="61">
        <v>0</v>
      </c>
      <c r="K622" s="62">
        <v>0</v>
      </c>
      <c r="L622" s="62">
        <v>4.7353804304010954</v>
      </c>
      <c r="M622" s="62">
        <v>38.54</v>
      </c>
      <c r="N622" s="63">
        <v>360.19262975459509</v>
      </c>
      <c r="O622" s="64">
        <v>942.74732974575636</v>
      </c>
      <c r="P622" s="63">
        <v>31.424910991525213</v>
      </c>
    </row>
    <row r="623" spans="1:16">
      <c r="A623" s="35" t="s">
        <v>486</v>
      </c>
      <c r="B623" s="35" t="s">
        <v>208</v>
      </c>
      <c r="C623" s="36">
        <v>59206007042</v>
      </c>
      <c r="D623" s="36">
        <v>9000000000</v>
      </c>
      <c r="E623" s="37">
        <v>2.1226183558728873</v>
      </c>
      <c r="F623" s="37">
        <v>2.3584648398587635E-2</v>
      </c>
      <c r="G623" s="36">
        <v>1822.556022</v>
      </c>
      <c r="H623" s="37">
        <v>10.34</v>
      </c>
      <c r="I623" s="37">
        <v>0.29898102513635294</v>
      </c>
      <c r="J623" s="36">
        <v>2366280534</v>
      </c>
      <c r="K623" s="37">
        <v>38.034374499063517</v>
      </c>
      <c r="L623" s="37">
        <v>4.4444444444444446</v>
      </c>
      <c r="M623" s="37">
        <v>20.25</v>
      </c>
      <c r="N623" s="38">
        <v>37.21620478004462</v>
      </c>
      <c r="O623" s="39">
        <v>2841.3199842187096</v>
      </c>
      <c r="P623" s="38">
        <v>94.710666140623658</v>
      </c>
    </row>
    <row r="624" spans="1:16">
      <c r="A624" s="60" t="s">
        <v>753</v>
      </c>
      <c r="B624" s="60" t="s">
        <v>374</v>
      </c>
      <c r="C624" s="61">
        <v>355956160000</v>
      </c>
      <c r="D624" s="61">
        <v>9915922000</v>
      </c>
      <c r="E624" s="62">
        <v>1.6049179628769785</v>
      </c>
      <c r="F624" s="62">
        <v>5.0578943985143876E-3</v>
      </c>
      <c r="G624" s="61">
        <v>734.86807199999998</v>
      </c>
      <c r="H624" s="62">
        <v>33.92</v>
      </c>
      <c r="I624" s="62">
        <v>0.67177161184715928</v>
      </c>
      <c r="J624" s="61">
        <v>0</v>
      </c>
      <c r="K624" s="62">
        <v>0</v>
      </c>
      <c r="L624" s="62">
        <v>4.0339163619883251</v>
      </c>
      <c r="M624" s="62">
        <v>7.41</v>
      </c>
      <c r="N624" s="63">
        <v>406.56201047755781</v>
      </c>
      <c r="O624" s="64">
        <v>2421.0632462698632</v>
      </c>
      <c r="P624" s="63">
        <v>80.70210820899544</v>
      </c>
    </row>
    <row r="625" spans="1:16">
      <c r="A625" s="35" t="s">
        <v>213</v>
      </c>
      <c r="B625" s="35" t="s">
        <v>208</v>
      </c>
      <c r="C625" s="36">
        <v>31307114865</v>
      </c>
      <c r="D625" s="36">
        <v>10000000000</v>
      </c>
      <c r="E625" s="37">
        <v>4.2269535922765096</v>
      </c>
      <c r="F625" s="37">
        <v>0.42269535922765095</v>
      </c>
      <c r="G625" s="36">
        <v>7062.483639</v>
      </c>
      <c r="H625" s="37">
        <v>1.34</v>
      </c>
      <c r="I625" s="37">
        <v>1.8107619662237173E-2</v>
      </c>
      <c r="J625" s="36">
        <v>-953190221</v>
      </c>
      <c r="K625" s="37">
        <v>-10.4910853885061</v>
      </c>
      <c r="L625" s="37">
        <v>4</v>
      </c>
      <c r="M625" s="37">
        <v>70.62</v>
      </c>
      <c r="N625" s="38">
        <v>6.3036302502844075</v>
      </c>
      <c r="O625" s="39">
        <v>2113.2846391154708</v>
      </c>
      <c r="P625" s="38">
        <v>70.44282130384903</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444.05212275549337</v>
      </c>
      <c r="P626" s="63">
        <v>14.801737425183113</v>
      </c>
    </row>
    <row r="627" spans="1:16">
      <c r="A627" s="60" t="s">
        <v>776</v>
      </c>
      <c r="B627" s="60" t="s">
        <v>374</v>
      </c>
      <c r="C627" s="61">
        <v>20572406000</v>
      </c>
      <c r="D627" s="61">
        <v>12475290000</v>
      </c>
      <c r="E627" s="62">
        <v>45.364152370270865</v>
      </c>
      <c r="F627" s="62">
        <v>6.1632550303773875E-2</v>
      </c>
      <c r="G627" s="61">
        <v>15.215797999999999</v>
      </c>
      <c r="H627" s="62">
        <v>58.9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501.497773456061</v>
      </c>
      <c r="P629" s="33">
        <v>16.716592448535366</v>
      </c>
    </row>
    <row r="630" spans="1:16">
      <c r="A630" s="60" t="s">
        <v>721</v>
      </c>
      <c r="B630" s="60" t="s">
        <v>374</v>
      </c>
      <c r="C630" s="61">
        <v>498064078322</v>
      </c>
      <c r="D630" s="61">
        <v>24999970000</v>
      </c>
      <c r="E630" s="62">
        <v>0.38104356275358514</v>
      </c>
      <c r="F630" s="62">
        <v>1.2701467333546971E-3</v>
      </c>
      <c r="G630" s="61">
        <v>8077.1113800000003</v>
      </c>
      <c r="H630" s="62">
        <v>13</v>
      </c>
      <c r="I630" s="62">
        <v>-3.3132902967349054E-2</v>
      </c>
      <c r="J630" s="61">
        <v>0</v>
      </c>
      <c r="K630" s="62">
        <v>0</v>
      </c>
      <c r="L630" s="62">
        <v>1.6000019200023039</v>
      </c>
      <c r="M630" s="62">
        <v>32.299999999999997</v>
      </c>
      <c r="N630" s="63">
        <v>368.75544770542894</v>
      </c>
      <c r="O630" s="64">
        <v>1134.1001418916321</v>
      </c>
      <c r="P630" s="63">
        <v>37.803338063054404</v>
      </c>
    </row>
    <row r="631" spans="1:16">
      <c r="A631" s="40" t="s">
        <v>3</v>
      </c>
      <c r="B631" s="40" t="s">
        <v>255</v>
      </c>
      <c r="C631" s="41">
        <v>171692372000</v>
      </c>
      <c r="D631" s="41">
        <v>43815615000</v>
      </c>
      <c r="E631" s="42">
        <v>0.80789075055766257</v>
      </c>
      <c r="F631" s="42">
        <v>9.2192104408173048E-3</v>
      </c>
      <c r="G631" s="41">
        <v>23521.313182999998</v>
      </c>
      <c r="H631" s="42">
        <v>2.2599999999999998</v>
      </c>
      <c r="I631" s="42">
        <v>-4.6358070740462942E-2</v>
      </c>
      <c r="J631" s="41">
        <v>1724507000</v>
      </c>
      <c r="K631" s="42">
        <v>50.815235890605258</v>
      </c>
      <c r="L631" s="42">
        <v>0.91291654813015866</v>
      </c>
      <c r="M631" s="42">
        <v>50</v>
      </c>
      <c r="N631" s="43">
        <v>51.471170747611403</v>
      </c>
      <c r="O631" s="44">
        <v>571.32065469280997</v>
      </c>
      <c r="P631" s="43">
        <v>19.044021823093665</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2026-09-03T14:06:15Z</dcterms:modified>
</cp:coreProperties>
</file>