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0ACCABA5-DC4F-413F-A709-E4E5248F0D30}" xr6:coauthVersionLast="41" xr6:coauthVersionMax="41" xr10:uidLastSave="{00000000-0000-0000-0000-000000000000}"/>
  <bookViews>
    <workbookView xWindow="-120" yWindow="-120" windowWidth="29040" windowHeight="15840" tabRatio="138"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637" i="68" l="1"/>
  <c r="D638" i="68"/>
  <c r="D639" i="68"/>
  <c r="D640" i="68"/>
  <c r="D641" i="68"/>
  <c r="D642" i="68"/>
  <c r="D643" i="68"/>
  <c r="D644" i="68"/>
  <c r="D645" i="68"/>
  <c r="D646" i="68"/>
  <c r="D647" i="68"/>
  <c r="D648" i="68"/>
  <c r="D649" i="68"/>
  <c r="D650" i="68"/>
  <c r="D651" i="68"/>
  <c r="D652" i="68"/>
  <c r="D653" i="68"/>
  <c r="D654" i="68"/>
  <c r="D655" i="68"/>
  <c r="D656" i="68"/>
  <c r="D657" i="68"/>
  <c r="D658" i="68"/>
  <c r="D659" i="68"/>
  <c r="D660" i="68"/>
  <c r="D661" i="68"/>
  <c r="D662" i="68"/>
  <c r="D663" i="68"/>
  <c r="D664" i="68"/>
  <c r="D665" i="68"/>
  <c r="D666" i="68"/>
  <c r="D667" i="68"/>
  <c r="D668" i="68"/>
  <c r="D669" i="68"/>
  <c r="D670" i="68"/>
  <c r="D671" i="68"/>
  <c r="D672" i="68"/>
  <c r="D673" i="68"/>
  <c r="D674" i="68"/>
  <c r="D675" i="68"/>
  <c r="D676" i="68"/>
  <c r="D677" i="68"/>
  <c r="D678" i="68"/>
  <c r="D679" i="68"/>
  <c r="D680" i="68"/>
  <c r="D681" i="68"/>
  <c r="D682" i="68"/>
  <c r="D683" i="68"/>
  <c r="D684" i="68"/>
  <c r="D685" i="68"/>
  <c r="D686" i="68"/>
  <c r="D687" i="68"/>
  <c r="D688" i="68"/>
  <c r="D689" i="68"/>
  <c r="D690" i="68"/>
  <c r="D691" i="68"/>
  <c r="D692" i="68"/>
  <c r="D693" i="68"/>
  <c r="D694" i="68"/>
  <c r="D695" i="68"/>
  <c r="D696" i="68"/>
  <c r="D697" i="68"/>
  <c r="D698" i="68"/>
  <c r="D699" i="68"/>
  <c r="D700" i="68"/>
  <c r="D701" i="68"/>
  <c r="D702" i="68"/>
  <c r="D703" i="68"/>
  <c r="D704" i="68"/>
  <c r="D705" i="68"/>
  <c r="D706" i="68"/>
  <c r="D707" i="68"/>
  <c r="D708" i="68"/>
  <c r="D709" i="68"/>
  <c r="D710" i="68"/>
  <c r="D711" i="68"/>
  <c r="D712" i="68"/>
  <c r="D713" i="68"/>
  <c r="D714" i="68"/>
  <c r="D715" i="68"/>
  <c r="D716" i="68"/>
  <c r="D717" i="68"/>
  <c r="D718" i="68"/>
  <c r="D719" i="68"/>
  <c r="D720" i="68"/>
  <c r="D721" i="68"/>
  <c r="D722" i="68"/>
  <c r="D723" i="68"/>
  <c r="D724" i="68"/>
  <c r="D725" i="68"/>
  <c r="D726" i="68"/>
  <c r="D727" i="68"/>
  <c r="D728" i="68"/>
  <c r="D729" i="68"/>
  <c r="D730" i="68"/>
  <c r="D731" i="68"/>
  <c r="D732" i="68"/>
  <c r="D733" i="68"/>
  <c r="D734" i="68"/>
  <c r="D735" i="68"/>
  <c r="D736" i="68"/>
  <c r="D737" i="68"/>
  <c r="D738" i="68"/>
  <c r="D739" i="68"/>
  <c r="D740" i="68"/>
  <c r="D741" i="68"/>
  <c r="D742" i="68"/>
  <c r="D743" i="68"/>
  <c r="D744" i="68"/>
  <c r="D745" i="68"/>
  <c r="D746" i="68"/>
  <c r="D747" i="68"/>
  <c r="D748" i="68"/>
  <c r="D749" i="68"/>
  <c r="D750" i="68"/>
  <c r="D751" i="68"/>
  <c r="D752" i="68"/>
  <c r="D753" i="68"/>
  <c r="D754" i="68"/>
  <c r="D755" i="68"/>
  <c r="D756" i="68"/>
  <c r="D757" i="68"/>
  <c r="D758" i="68"/>
  <c r="D759" i="68"/>
  <c r="D760" i="68"/>
  <c r="D761" i="68"/>
  <c r="D762" i="68"/>
  <c r="D763" i="68"/>
  <c r="D764" i="68"/>
  <c r="D765" i="68"/>
  <c r="D766" i="68"/>
  <c r="D767" i="68"/>
  <c r="D768" i="68"/>
  <c r="D769" i="68"/>
  <c r="D770" i="68"/>
  <c r="D771" i="68"/>
  <c r="D772" i="68"/>
  <c r="D773" i="68"/>
  <c r="D774" i="68"/>
  <c r="D775" i="68"/>
  <c r="D776" i="68"/>
  <c r="D777" i="68"/>
  <c r="D778" i="68"/>
  <c r="D779" i="68"/>
  <c r="D780" i="68"/>
  <c r="D781" i="68"/>
  <c r="D2" i="68"/>
  <c r="E824" i="68" l="1"/>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C637" i="68" s="1"/>
  <c r="A638" i="68"/>
  <c r="C638" i="68" s="1"/>
  <c r="A639" i="68"/>
  <c r="C639" i="68" s="1"/>
  <c r="A640" i="68"/>
  <c r="C640" i="68" s="1"/>
  <c r="A641" i="68"/>
  <c r="C641" i="68" s="1"/>
  <c r="A642" i="68"/>
  <c r="C642" i="68" s="1"/>
  <c r="A643" i="68"/>
  <c r="C643" i="68" s="1"/>
  <c r="A644" i="68"/>
  <c r="C644" i="68" s="1"/>
  <c r="A645" i="68"/>
  <c r="C645" i="68" s="1"/>
  <c r="A646" i="68"/>
  <c r="C646" i="68" s="1"/>
  <c r="A647" i="68"/>
  <c r="C647" i="68" s="1"/>
  <c r="A648" i="68"/>
  <c r="C648" i="68" s="1"/>
  <c r="A649" i="68"/>
  <c r="C649" i="68" s="1"/>
  <c r="A650" i="68"/>
  <c r="C650" i="68" s="1"/>
  <c r="A651" i="68"/>
  <c r="C651" i="68" s="1"/>
  <c r="A652" i="68"/>
  <c r="C652" i="68" s="1"/>
  <c r="A653" i="68"/>
  <c r="C653" i="68" s="1"/>
  <c r="A654" i="68"/>
  <c r="C654" i="68" s="1"/>
  <c r="A655" i="68"/>
  <c r="C655" i="68" s="1"/>
  <c r="A656" i="68"/>
  <c r="C656" i="68" s="1"/>
  <c r="A657" i="68"/>
  <c r="C657" i="68" s="1"/>
  <c r="A658" i="68"/>
  <c r="C658" i="68" s="1"/>
  <c r="A659" i="68"/>
  <c r="C659" i="68" s="1"/>
  <c r="A660" i="68"/>
  <c r="C660" i="68" s="1"/>
  <c r="A661" i="68"/>
  <c r="C661" i="68" s="1"/>
  <c r="A662" i="68"/>
  <c r="C662" i="68" s="1"/>
  <c r="A663" i="68"/>
  <c r="C663" i="68" s="1"/>
  <c r="A664" i="68"/>
  <c r="C664" i="68" s="1"/>
  <c r="A665" i="68"/>
  <c r="C665" i="68" s="1"/>
  <c r="A666" i="68"/>
  <c r="C666" i="68" s="1"/>
  <c r="A667" i="68"/>
  <c r="C667" i="68" s="1"/>
  <c r="A668" i="68"/>
  <c r="C668" i="68" s="1"/>
  <c r="A669" i="68"/>
  <c r="C669" i="68" s="1"/>
  <c r="A670" i="68"/>
  <c r="C670" i="68" s="1"/>
  <c r="A671" i="68"/>
  <c r="C671" i="68" s="1"/>
  <c r="A672" i="68"/>
  <c r="C672" i="68" s="1"/>
  <c r="A673" i="68"/>
  <c r="C673" i="68" s="1"/>
  <c r="A674" i="68"/>
  <c r="C674" i="68" s="1"/>
  <c r="A675" i="68"/>
  <c r="C675" i="68" s="1"/>
  <c r="A676" i="68"/>
  <c r="C676" i="68" s="1"/>
  <c r="A677" i="68"/>
  <c r="C677" i="68" s="1"/>
  <c r="A678" i="68"/>
  <c r="C678" i="68" s="1"/>
  <c r="A679" i="68"/>
  <c r="C679" i="68" s="1"/>
  <c r="A680" i="68"/>
  <c r="C680" i="68" s="1"/>
  <c r="A681" i="68"/>
  <c r="C681" i="68" s="1"/>
  <c r="A682" i="68"/>
  <c r="C682" i="68" s="1"/>
  <c r="A683" i="68"/>
  <c r="C683" i="68" s="1"/>
  <c r="A684" i="68"/>
  <c r="C684" i="68" s="1"/>
  <c r="A685" i="68"/>
  <c r="C685" i="68" s="1"/>
  <c r="A686" i="68"/>
  <c r="C686" i="68" s="1"/>
  <c r="A687" i="68"/>
  <c r="C687" i="68" s="1"/>
  <c r="A688" i="68"/>
  <c r="C688" i="68" s="1"/>
  <c r="A689" i="68"/>
  <c r="C689" i="68" s="1"/>
  <c r="A690" i="68"/>
  <c r="C690" i="68" s="1"/>
  <c r="A691" i="68"/>
  <c r="C691" i="68" s="1"/>
  <c r="A692" i="68"/>
  <c r="C692" i="68" s="1"/>
  <c r="A693" i="68"/>
  <c r="C693" i="68" s="1"/>
  <c r="A694" i="68"/>
  <c r="C694" i="68" s="1"/>
  <c r="A695" i="68"/>
  <c r="C695" i="68" s="1"/>
  <c r="A696" i="68"/>
  <c r="C696" i="68" s="1"/>
  <c r="A697" i="68"/>
  <c r="C697" i="68" s="1"/>
  <c r="A698" i="68"/>
  <c r="C698" i="68" s="1"/>
  <c r="A699" i="68"/>
  <c r="C699" i="68" s="1"/>
  <c r="A700" i="68"/>
  <c r="C700" i="68" s="1"/>
  <c r="A701" i="68"/>
  <c r="C701" i="68" s="1"/>
  <c r="A702" i="68"/>
  <c r="C702" i="68" s="1"/>
  <c r="A703" i="68"/>
  <c r="C703" i="68" s="1"/>
  <c r="A704" i="68"/>
  <c r="C704" i="68" s="1"/>
  <c r="A705" i="68"/>
  <c r="C705" i="68" s="1"/>
  <c r="A706" i="68"/>
  <c r="C706" i="68" s="1"/>
  <c r="A707" i="68"/>
  <c r="C707" i="68" s="1"/>
  <c r="A708" i="68"/>
  <c r="C708" i="68" s="1"/>
  <c r="A709" i="68"/>
  <c r="C709" i="68" s="1"/>
  <c r="A710" i="68"/>
  <c r="C710" i="68" s="1"/>
  <c r="A711" i="68"/>
  <c r="C711" i="68" s="1"/>
  <c r="A712" i="68"/>
  <c r="C712" i="68" s="1"/>
  <c r="A713" i="68"/>
  <c r="C713" i="68" s="1"/>
  <c r="A714" i="68"/>
  <c r="C714" i="68" s="1"/>
  <c r="A715" i="68"/>
  <c r="C715" i="68" s="1"/>
  <c r="A716" i="68"/>
  <c r="C716" i="68" s="1"/>
  <c r="A717" i="68"/>
  <c r="C717" i="68" s="1"/>
  <c r="A718" i="68"/>
  <c r="C718" i="68" s="1"/>
  <c r="A719" i="68"/>
  <c r="C719" i="68" s="1"/>
  <c r="A720" i="68"/>
  <c r="C720" i="68" s="1"/>
  <c r="A721" i="68"/>
  <c r="C721" i="68" s="1"/>
  <c r="A722" i="68"/>
  <c r="C722" i="68" s="1"/>
  <c r="A723" i="68"/>
  <c r="C723" i="68" s="1"/>
  <c r="A724" i="68"/>
  <c r="C724" i="68" s="1"/>
  <c r="A725" i="68"/>
  <c r="C725" i="68" s="1"/>
  <c r="A726" i="68"/>
  <c r="C726" i="68" s="1"/>
  <c r="A727" i="68"/>
  <c r="C727" i="68" s="1"/>
  <c r="A728" i="68"/>
  <c r="C728" i="68" s="1"/>
  <c r="A729" i="68"/>
  <c r="C729" i="68" s="1"/>
  <c r="A730" i="68"/>
  <c r="C730" i="68" s="1"/>
  <c r="A731" i="68"/>
  <c r="C731" i="68" s="1"/>
  <c r="A732" i="68"/>
  <c r="C732" i="68" s="1"/>
  <c r="A733" i="68"/>
  <c r="C733" i="68" s="1"/>
  <c r="A734" i="68"/>
  <c r="C734" i="68" s="1"/>
  <c r="A735" i="68"/>
  <c r="C735" i="68" s="1"/>
  <c r="A736" i="68"/>
  <c r="C736" i="68" s="1"/>
  <c r="A737" i="68"/>
  <c r="C737" i="68" s="1"/>
  <c r="A738" i="68"/>
  <c r="C738" i="68" s="1"/>
  <c r="A739" i="68"/>
  <c r="C739" i="68" s="1"/>
  <c r="A740" i="68"/>
  <c r="C740" i="68" s="1"/>
  <c r="A741" i="68"/>
  <c r="C741" i="68" s="1"/>
  <c r="A742" i="68"/>
  <c r="C742" i="68" s="1"/>
  <c r="A743" i="68"/>
  <c r="C743" i="68" s="1"/>
  <c r="A744" i="68"/>
  <c r="C744" i="68" s="1"/>
  <c r="A745" i="68"/>
  <c r="C745" i="68" s="1"/>
  <c r="A746" i="68"/>
  <c r="C746" i="68" s="1"/>
  <c r="A747" i="68"/>
  <c r="C747" i="68" s="1"/>
  <c r="A748" i="68"/>
  <c r="C748" i="68" s="1"/>
  <c r="A749" i="68"/>
  <c r="C749" i="68" s="1"/>
  <c r="A750" i="68"/>
  <c r="C750" i="68" s="1"/>
  <c r="A751" i="68"/>
  <c r="C751" i="68" s="1"/>
  <c r="A752" i="68"/>
  <c r="C752" i="68" s="1"/>
  <c r="A753" i="68"/>
  <c r="C753" i="68" s="1"/>
  <c r="A754" i="68"/>
  <c r="C754" i="68" s="1"/>
  <c r="A755" i="68"/>
  <c r="C755" i="68" s="1"/>
  <c r="A756" i="68"/>
  <c r="C756" i="68" s="1"/>
  <c r="A757" i="68"/>
  <c r="C757" i="68" s="1"/>
  <c r="A758" i="68"/>
  <c r="C758" i="68" s="1"/>
  <c r="A759" i="68"/>
  <c r="C759" i="68" s="1"/>
  <c r="A760" i="68"/>
  <c r="C760" i="68" s="1"/>
  <c r="A761" i="68"/>
  <c r="C761" i="68" s="1"/>
  <c r="A762" i="68"/>
  <c r="C762" i="68" s="1"/>
  <c r="A763" i="68"/>
  <c r="C763" i="68" s="1"/>
  <c r="A764" i="68"/>
  <c r="C764" i="68" s="1"/>
  <c r="A765" i="68"/>
  <c r="C765" i="68" s="1"/>
  <c r="A766" i="68"/>
  <c r="C766" i="68" s="1"/>
  <c r="A767" i="68"/>
  <c r="C767" i="68" s="1"/>
  <c r="A768" i="68"/>
  <c r="C768" i="68" s="1"/>
  <c r="A769" i="68"/>
  <c r="C769" i="68" s="1"/>
  <c r="A770" i="68"/>
  <c r="C770" i="68" s="1"/>
  <c r="A771" i="68"/>
  <c r="C771" i="68" s="1"/>
  <c r="A772" i="68"/>
  <c r="C772" i="68" s="1"/>
  <c r="A773" i="68"/>
  <c r="C773" i="68" s="1"/>
  <c r="A774" i="68"/>
  <c r="C774" i="68" s="1"/>
  <c r="A775" i="68"/>
  <c r="C775" i="68" s="1"/>
  <c r="A776" i="68"/>
  <c r="C776" i="68" s="1"/>
  <c r="A777" i="68"/>
  <c r="C777" i="68" s="1"/>
  <c r="A778" i="68"/>
  <c r="C778" i="68" s="1"/>
  <c r="A779" i="68"/>
  <c r="C779" i="68" s="1"/>
  <c r="A780" i="68"/>
  <c r="C780" i="68" s="1"/>
  <c r="A781" i="68"/>
  <c r="C781" i="68" s="1"/>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C2" i="68" s="1"/>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104" i="68" l="1"/>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89" i="58"/>
  <c r="O89" i="58"/>
  <c r="N89" i="58"/>
  <c r="M89" i="58"/>
  <c r="L89" i="58"/>
  <c r="K89" i="58"/>
  <c r="J89" i="58"/>
  <c r="I89" i="58"/>
  <c r="G89" i="58"/>
  <c r="F89" i="58"/>
  <c r="E89" i="58"/>
  <c r="P61" i="58"/>
  <c r="O61" i="58"/>
  <c r="N61" i="58"/>
  <c r="M61" i="58"/>
  <c r="L61" i="58"/>
  <c r="K61" i="58"/>
  <c r="J61" i="58"/>
  <c r="I61" i="58"/>
  <c r="G61" i="58"/>
  <c r="F61" i="58"/>
  <c r="E61" i="58"/>
  <c r="P562" i="58"/>
  <c r="O562" i="58"/>
  <c r="N562" i="58"/>
  <c r="M562" i="58"/>
  <c r="L562" i="58"/>
  <c r="K562" i="58"/>
  <c r="J562" i="58"/>
  <c r="I562" i="58"/>
  <c r="G562" i="58"/>
  <c r="F562" i="58"/>
  <c r="E562" i="58"/>
  <c r="P241" i="58"/>
  <c r="O241" i="58"/>
  <c r="N241" i="58"/>
  <c r="M241" i="58"/>
  <c r="L241" i="58"/>
  <c r="K241" i="58"/>
  <c r="J241" i="58"/>
  <c r="I241" i="58"/>
  <c r="G241" i="58"/>
  <c r="F241" i="58"/>
  <c r="E241" i="58"/>
  <c r="P221" i="58"/>
  <c r="O221" i="58"/>
  <c r="N221" i="58"/>
  <c r="M221" i="58"/>
  <c r="L221" i="58"/>
  <c r="K221" i="58"/>
  <c r="J221" i="58"/>
  <c r="I221" i="58"/>
  <c r="G221" i="58"/>
  <c r="F221" i="58"/>
  <c r="E221" i="58"/>
  <c r="P196" i="58"/>
  <c r="O196" i="58"/>
  <c r="N196" i="58"/>
  <c r="M196" i="58"/>
  <c r="L196" i="58"/>
  <c r="K196" i="58"/>
  <c r="J196" i="58"/>
  <c r="I196" i="58"/>
  <c r="G196" i="58"/>
  <c r="F196" i="58"/>
  <c r="E196" i="58"/>
  <c r="P134" i="58"/>
  <c r="O134" i="58"/>
  <c r="N134" i="58"/>
  <c r="M134" i="58"/>
  <c r="L134" i="58"/>
  <c r="K134" i="58"/>
  <c r="J134" i="58"/>
  <c r="I134" i="58"/>
  <c r="G134" i="58"/>
  <c r="F134" i="58"/>
  <c r="E134" i="58"/>
  <c r="P422" i="58"/>
  <c r="O422" i="58"/>
  <c r="N422" i="58"/>
  <c r="M422" i="58"/>
  <c r="L422" i="58"/>
  <c r="K422" i="58"/>
  <c r="J422" i="58"/>
  <c r="I422" i="58"/>
  <c r="G422" i="58"/>
  <c r="F422" i="58"/>
  <c r="E422" i="58"/>
  <c r="P90" i="58"/>
  <c r="O90" i="58"/>
  <c r="N90" i="58"/>
  <c r="M90" i="58"/>
  <c r="L90" i="58"/>
  <c r="K90" i="58"/>
  <c r="J90" i="58"/>
  <c r="I90" i="58"/>
  <c r="G90" i="58"/>
  <c r="F90" i="58"/>
  <c r="E90"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60" i="58"/>
  <c r="O460" i="58"/>
  <c r="N460" i="58"/>
  <c r="M460" i="58"/>
  <c r="L460" i="58"/>
  <c r="K460" i="58"/>
  <c r="J460" i="58"/>
  <c r="I460" i="58"/>
  <c r="G460" i="58"/>
  <c r="F460" i="58"/>
  <c r="E460" i="58"/>
  <c r="P451" i="58"/>
  <c r="O451" i="58"/>
  <c r="N451" i="58"/>
  <c r="M451" i="58"/>
  <c r="L451" i="58"/>
  <c r="K451" i="58"/>
  <c r="J451" i="58"/>
  <c r="I451" i="58"/>
  <c r="G451" i="58"/>
  <c r="F451" i="58"/>
  <c r="E451" i="58"/>
  <c r="P125" i="58"/>
  <c r="O125" i="58"/>
  <c r="N125" i="58"/>
  <c r="M125" i="58"/>
  <c r="L125" i="58"/>
  <c r="K125" i="58"/>
  <c r="J125" i="58"/>
  <c r="I125" i="58"/>
  <c r="G125" i="58"/>
  <c r="F125" i="58"/>
  <c r="E125" i="58"/>
  <c r="P392" i="58"/>
  <c r="O392" i="58"/>
  <c r="N392" i="58"/>
  <c r="M392" i="58"/>
  <c r="L392" i="58"/>
  <c r="K392" i="58"/>
  <c r="J392" i="58"/>
  <c r="I392" i="58"/>
  <c r="G392" i="58"/>
  <c r="F392" i="58"/>
  <c r="E392" i="58"/>
  <c r="P364" i="58"/>
  <c r="O364" i="58"/>
  <c r="N364" i="58"/>
  <c r="M364" i="58"/>
  <c r="L364" i="58"/>
  <c r="K364" i="58"/>
  <c r="J364" i="58"/>
  <c r="I364" i="58"/>
  <c r="G364" i="58"/>
  <c r="F364" i="58"/>
  <c r="E364" i="58"/>
  <c r="P387" i="58"/>
  <c r="O387" i="58"/>
  <c r="N387" i="58"/>
  <c r="M387" i="58"/>
  <c r="L387" i="58"/>
  <c r="K387" i="58"/>
  <c r="J387" i="58"/>
  <c r="I387" i="58"/>
  <c r="G387" i="58"/>
  <c r="F387" i="58"/>
  <c r="E387" i="58"/>
  <c r="P584" i="58"/>
  <c r="O584" i="58"/>
  <c r="N584" i="58"/>
  <c r="M584" i="58"/>
  <c r="L584" i="58"/>
  <c r="K584" i="58"/>
  <c r="J584" i="58"/>
  <c r="I584" i="58"/>
  <c r="G584" i="58"/>
  <c r="F584" i="58"/>
  <c r="E584" i="58"/>
  <c r="P350" i="58"/>
  <c r="O350" i="58"/>
  <c r="N350" i="58"/>
  <c r="M350" i="58"/>
  <c r="L350" i="58"/>
  <c r="K350" i="58"/>
  <c r="J350" i="58"/>
  <c r="I350" i="58"/>
  <c r="G350" i="58"/>
  <c r="F350" i="58"/>
  <c r="E350"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5" i="58"/>
  <c r="O205" i="58"/>
  <c r="N205" i="58"/>
  <c r="M205" i="58"/>
  <c r="L205" i="58"/>
  <c r="K205" i="58"/>
  <c r="J205" i="58"/>
  <c r="I205" i="58"/>
  <c r="G205" i="58"/>
  <c r="F205" i="58"/>
  <c r="E205" i="58"/>
  <c r="P79" i="58"/>
  <c r="O79" i="58"/>
  <c r="N79" i="58"/>
  <c r="M79" i="58"/>
  <c r="L79" i="58"/>
  <c r="K79" i="58"/>
  <c r="J79" i="58"/>
  <c r="I79" i="58"/>
  <c r="G79" i="58"/>
  <c r="F79" i="58"/>
  <c r="E79"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89" i="58"/>
  <c r="O189" i="58"/>
  <c r="N189" i="58"/>
  <c r="M189" i="58"/>
  <c r="L189" i="58"/>
  <c r="K189" i="58"/>
  <c r="J189" i="58"/>
  <c r="I189" i="58"/>
  <c r="G189" i="58"/>
  <c r="F189" i="58"/>
  <c r="E189" i="58"/>
  <c r="P19" i="58"/>
  <c r="O19" i="58"/>
  <c r="N19" i="58"/>
  <c r="M19" i="58"/>
  <c r="L19" i="58"/>
  <c r="K19" i="58"/>
  <c r="J19" i="58"/>
  <c r="I19" i="58"/>
  <c r="G19" i="58"/>
  <c r="F19" i="58"/>
  <c r="E19" i="58"/>
  <c r="P167" i="58"/>
  <c r="O167" i="58"/>
  <c r="N167" i="58"/>
  <c r="M167" i="58"/>
  <c r="L167" i="58"/>
  <c r="K167" i="58"/>
  <c r="J167" i="58"/>
  <c r="I167" i="58"/>
  <c r="G167" i="58"/>
  <c r="F167" i="58"/>
  <c r="E167" i="58"/>
  <c r="P366" i="58"/>
  <c r="O366" i="58"/>
  <c r="N366" i="58"/>
  <c r="M366" i="58"/>
  <c r="L366" i="58"/>
  <c r="K366" i="58"/>
  <c r="J366" i="58"/>
  <c r="I366" i="58"/>
  <c r="G366" i="58"/>
  <c r="F366" i="58"/>
  <c r="P46" i="58"/>
  <c r="O46" i="58"/>
  <c r="N46" i="58"/>
  <c r="M46" i="58"/>
  <c r="L46" i="58"/>
  <c r="K46" i="58"/>
  <c r="J46" i="58"/>
  <c r="I46" i="58"/>
  <c r="G46" i="58"/>
  <c r="F46" i="58"/>
  <c r="E46" i="58"/>
  <c r="P481" i="58"/>
  <c r="O481" i="58"/>
  <c r="N481" i="58"/>
  <c r="M481" i="58"/>
  <c r="L481" i="58"/>
  <c r="K481" i="58"/>
  <c r="J481" i="58"/>
  <c r="I481" i="58"/>
  <c r="G481" i="58"/>
  <c r="F481" i="58"/>
  <c r="E481" i="58"/>
  <c r="P147" i="58"/>
  <c r="O147" i="58"/>
  <c r="N147" i="58"/>
  <c r="M147" i="58"/>
  <c r="L147" i="58"/>
  <c r="K147" i="58"/>
  <c r="J147" i="58"/>
  <c r="I147" i="58"/>
  <c r="G147" i="58"/>
  <c r="F147" i="58"/>
  <c r="E147" i="58"/>
  <c r="P116" i="58"/>
  <c r="O116" i="58"/>
  <c r="N116" i="58"/>
  <c r="M116" i="58"/>
  <c r="L116" i="58"/>
  <c r="K116" i="58"/>
  <c r="J116" i="58"/>
  <c r="I116" i="58"/>
  <c r="G116" i="58"/>
  <c r="F116" i="58"/>
  <c r="E116" i="58"/>
  <c r="P403" i="58"/>
  <c r="O403" i="58"/>
  <c r="N403" i="58"/>
  <c r="M403" i="58"/>
  <c r="L403" i="58"/>
  <c r="K403" i="58"/>
  <c r="J403" i="58"/>
  <c r="I403" i="58"/>
  <c r="G403" i="58"/>
  <c r="F403" i="58"/>
  <c r="E403" i="58"/>
  <c r="P58" i="58"/>
  <c r="O58" i="58"/>
  <c r="N58" i="58"/>
  <c r="M58" i="58"/>
  <c r="L58" i="58"/>
  <c r="K58" i="58"/>
  <c r="J58" i="58"/>
  <c r="I58" i="58"/>
  <c r="G58" i="58"/>
  <c r="F58" i="58"/>
  <c r="E58" i="58"/>
  <c r="P49" i="58"/>
  <c r="O49" i="58"/>
  <c r="N49" i="58"/>
  <c r="M49" i="58"/>
  <c r="L49" i="58"/>
  <c r="K49" i="58"/>
  <c r="J49" i="58"/>
  <c r="I49" i="58"/>
  <c r="G49" i="58"/>
  <c r="F49" i="58"/>
  <c r="E49" i="58"/>
  <c r="P339" i="58"/>
  <c r="O339" i="58"/>
  <c r="N339" i="58"/>
  <c r="M339" i="58"/>
  <c r="L339" i="58"/>
  <c r="K339" i="58"/>
  <c r="J339" i="58"/>
  <c r="I339" i="58"/>
  <c r="G339" i="58"/>
  <c r="F339" i="58"/>
  <c r="E339" i="58"/>
  <c r="P315" i="58"/>
  <c r="O315" i="58"/>
  <c r="N315" i="58"/>
  <c r="M315" i="58"/>
  <c r="L315" i="58"/>
  <c r="K315" i="58"/>
  <c r="J315" i="58"/>
  <c r="I315" i="58"/>
  <c r="G315" i="58"/>
  <c r="F315" i="58"/>
  <c r="E315" i="58"/>
  <c r="P313" i="58"/>
  <c r="O313" i="58"/>
  <c r="N313" i="58"/>
  <c r="M313" i="58"/>
  <c r="L313" i="58"/>
  <c r="K313" i="58"/>
  <c r="J313" i="58"/>
  <c r="I313" i="58"/>
  <c r="G313" i="58"/>
  <c r="F313" i="58"/>
  <c r="E313" i="58"/>
  <c r="P296" i="58"/>
  <c r="O296" i="58"/>
  <c r="N296" i="58"/>
  <c r="M296" i="58"/>
  <c r="L296" i="58"/>
  <c r="K296" i="58"/>
  <c r="J296" i="58"/>
  <c r="I296" i="58"/>
  <c r="G296" i="58"/>
  <c r="F296" i="58"/>
  <c r="E296" i="58"/>
  <c r="P295" i="58"/>
  <c r="O295" i="58"/>
  <c r="N295" i="58"/>
  <c r="M295" i="58"/>
  <c r="L295" i="58"/>
  <c r="K295" i="58"/>
  <c r="J295" i="58"/>
  <c r="I295" i="58"/>
  <c r="G295" i="58"/>
  <c r="F295" i="58"/>
  <c r="E295"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2" i="58"/>
  <c r="O122" i="58"/>
  <c r="N122" i="58"/>
  <c r="M122" i="58"/>
  <c r="L122" i="58"/>
  <c r="K122" i="58"/>
  <c r="J122" i="58"/>
  <c r="I122" i="58"/>
  <c r="G122" i="58"/>
  <c r="F122" i="58"/>
  <c r="E122" i="58"/>
  <c r="P33" i="58"/>
  <c r="O33" i="58"/>
  <c r="N33" i="58"/>
  <c r="M33" i="58"/>
  <c r="L33" i="58"/>
  <c r="K33" i="58"/>
  <c r="J33" i="58"/>
  <c r="I33" i="58"/>
  <c r="G33" i="58"/>
  <c r="F33" i="58"/>
  <c r="E33"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9" i="58"/>
  <c r="O229" i="58"/>
  <c r="N229" i="58"/>
  <c r="M229" i="58"/>
  <c r="L229" i="58"/>
  <c r="K229" i="58"/>
  <c r="J229" i="58"/>
  <c r="I229" i="58"/>
  <c r="G229" i="58"/>
  <c r="F229" i="58"/>
  <c r="E229" i="58"/>
  <c r="P223" i="58"/>
  <c r="O223" i="58"/>
  <c r="N223" i="58"/>
  <c r="M223" i="58"/>
  <c r="L223" i="58"/>
  <c r="K223" i="58"/>
  <c r="J223" i="58"/>
  <c r="I223" i="58"/>
  <c r="G223" i="58"/>
  <c r="F223" i="58"/>
  <c r="E223" i="58"/>
  <c r="P216" i="58"/>
  <c r="O216" i="58"/>
  <c r="N216" i="58"/>
  <c r="M216" i="58"/>
  <c r="L216" i="58"/>
  <c r="K216" i="58"/>
  <c r="J216" i="58"/>
  <c r="I216" i="58"/>
  <c r="G216" i="58"/>
  <c r="F216" i="58"/>
  <c r="E216" i="58"/>
  <c r="P557" i="58"/>
  <c r="O557" i="58"/>
  <c r="N557" i="58"/>
  <c r="M557" i="58"/>
  <c r="L557" i="58"/>
  <c r="K557" i="58"/>
  <c r="J557" i="58"/>
  <c r="I557" i="58"/>
  <c r="G557" i="58"/>
  <c r="F557" i="58"/>
  <c r="E557" i="58"/>
  <c r="P199" i="58"/>
  <c r="O199" i="58"/>
  <c r="N199" i="58"/>
  <c r="M199" i="58"/>
  <c r="L199" i="58"/>
  <c r="K199" i="58"/>
  <c r="J199" i="58"/>
  <c r="I199" i="58"/>
  <c r="G199" i="58"/>
  <c r="F199" i="58"/>
  <c r="E199" i="58"/>
  <c r="P195" i="58"/>
  <c r="O195" i="58"/>
  <c r="N195" i="58"/>
  <c r="M195" i="58"/>
  <c r="L195" i="58"/>
  <c r="K195" i="58"/>
  <c r="J195" i="58"/>
  <c r="I195" i="58"/>
  <c r="G195" i="58"/>
  <c r="F195" i="58"/>
  <c r="E195" i="58"/>
  <c r="P190" i="58"/>
  <c r="O190" i="58"/>
  <c r="N190" i="58"/>
  <c r="M190" i="58"/>
  <c r="L190" i="58"/>
  <c r="K190" i="58"/>
  <c r="J190" i="58"/>
  <c r="I190" i="58"/>
  <c r="G190" i="58"/>
  <c r="F190" i="58"/>
  <c r="E190"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2" i="58"/>
  <c r="O242" i="58"/>
  <c r="N242" i="58"/>
  <c r="M242" i="58"/>
  <c r="L242" i="58"/>
  <c r="K242" i="58"/>
  <c r="J242" i="58"/>
  <c r="I242" i="58"/>
  <c r="G242" i="58"/>
  <c r="F242" i="58"/>
  <c r="E242"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3" i="58"/>
  <c r="O393" i="58"/>
  <c r="N393" i="58"/>
  <c r="M393" i="58"/>
  <c r="L393" i="58"/>
  <c r="K393" i="58"/>
  <c r="J393" i="58"/>
  <c r="I393" i="58"/>
  <c r="G393" i="58"/>
  <c r="F393" i="58"/>
  <c r="E393"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7" i="58"/>
  <c r="O437" i="58"/>
  <c r="N437" i="58"/>
  <c r="M437" i="58"/>
  <c r="L437" i="58"/>
  <c r="K437" i="58"/>
  <c r="J437" i="58"/>
  <c r="I437" i="58"/>
  <c r="G437" i="58"/>
  <c r="F437" i="58"/>
  <c r="E437" i="58"/>
  <c r="P57" i="58"/>
  <c r="O57" i="58"/>
  <c r="N57" i="58"/>
  <c r="M57" i="58"/>
  <c r="L57" i="58"/>
  <c r="K57" i="58"/>
  <c r="J57" i="58"/>
  <c r="I57" i="58"/>
  <c r="G57" i="58"/>
  <c r="F57" i="58"/>
  <c r="E57" i="58"/>
  <c r="P417" i="58"/>
  <c r="O417" i="58"/>
  <c r="N417" i="58"/>
  <c r="M417" i="58"/>
  <c r="L417" i="58"/>
  <c r="K417" i="58"/>
  <c r="J417" i="58"/>
  <c r="I417" i="58"/>
  <c r="G417" i="58"/>
  <c r="F417" i="58"/>
  <c r="E417" i="58"/>
  <c r="P287" i="58"/>
  <c r="O287" i="58"/>
  <c r="N287" i="58"/>
  <c r="M287" i="58"/>
  <c r="L287" i="58"/>
  <c r="K287" i="58"/>
  <c r="J287" i="58"/>
  <c r="I287" i="58"/>
  <c r="G287" i="58"/>
  <c r="F287" i="58"/>
  <c r="E287" i="58"/>
  <c r="P517" i="58"/>
  <c r="O517" i="58"/>
  <c r="N517" i="58"/>
  <c r="M517" i="58"/>
  <c r="L517" i="58"/>
  <c r="K517" i="58"/>
  <c r="J517" i="58"/>
  <c r="I517" i="58"/>
  <c r="G517" i="58"/>
  <c r="F517" i="58"/>
  <c r="E517" i="58"/>
  <c r="P233" i="58"/>
  <c r="O233" i="58"/>
  <c r="N233" i="58"/>
  <c r="M233" i="58"/>
  <c r="L233" i="58"/>
  <c r="K233" i="58"/>
  <c r="J233" i="58"/>
  <c r="I233" i="58"/>
  <c r="G233" i="58"/>
  <c r="F233" i="58"/>
  <c r="E233"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2" i="58"/>
  <c r="O182" i="58"/>
  <c r="N182" i="58"/>
  <c r="M182" i="58"/>
  <c r="L182" i="58"/>
  <c r="K182" i="58"/>
  <c r="J182" i="58"/>
  <c r="I182" i="58"/>
  <c r="G182" i="58"/>
  <c r="F182" i="58"/>
  <c r="E182"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8" i="58"/>
  <c r="O418" i="58"/>
  <c r="N418" i="58"/>
  <c r="M418" i="58"/>
  <c r="L418" i="58"/>
  <c r="K418" i="58"/>
  <c r="J418" i="58"/>
  <c r="I418" i="58"/>
  <c r="G418" i="58"/>
  <c r="F418" i="58"/>
  <c r="E418" i="58"/>
  <c r="P424" i="58"/>
  <c r="O424" i="58"/>
  <c r="N424" i="58"/>
  <c r="M424" i="58"/>
  <c r="L424" i="58"/>
  <c r="K424" i="58"/>
  <c r="J424" i="58"/>
  <c r="I424" i="58"/>
  <c r="G424" i="58"/>
  <c r="F424" i="58"/>
  <c r="E424" i="58"/>
  <c r="P423" i="58"/>
  <c r="O423" i="58"/>
  <c r="N423" i="58"/>
  <c r="M423" i="58"/>
  <c r="L423" i="58"/>
  <c r="K423" i="58"/>
  <c r="J423" i="58"/>
  <c r="I423" i="58"/>
  <c r="G423" i="58"/>
  <c r="F423" i="58"/>
  <c r="E423" i="58"/>
  <c r="P420" i="58"/>
  <c r="O420" i="58"/>
  <c r="N420" i="58"/>
  <c r="M420" i="58"/>
  <c r="L420" i="58"/>
  <c r="K420" i="58"/>
  <c r="J420" i="58"/>
  <c r="I420" i="58"/>
  <c r="G420" i="58"/>
  <c r="F420" i="58"/>
  <c r="E420" i="58"/>
  <c r="P411" i="58"/>
  <c r="O411" i="58"/>
  <c r="N411" i="58"/>
  <c r="M411" i="58"/>
  <c r="L411" i="58"/>
  <c r="K411" i="58"/>
  <c r="J411" i="58"/>
  <c r="I411" i="58"/>
  <c r="G411" i="58"/>
  <c r="F411" i="58"/>
  <c r="E411" i="58"/>
  <c r="P404" i="58"/>
  <c r="O404" i="58"/>
  <c r="N404" i="58"/>
  <c r="M404" i="58"/>
  <c r="L404" i="58"/>
  <c r="K404" i="58"/>
  <c r="J404" i="58"/>
  <c r="I404" i="58"/>
  <c r="G404" i="58"/>
  <c r="F404" i="58"/>
  <c r="E404" i="58"/>
  <c r="P407" i="58"/>
  <c r="O407" i="58"/>
  <c r="N407" i="58"/>
  <c r="M407" i="58"/>
  <c r="L407" i="58"/>
  <c r="K407" i="58"/>
  <c r="J407" i="58"/>
  <c r="I407" i="58"/>
  <c r="G407" i="58"/>
  <c r="F407" i="58"/>
  <c r="E407" i="58"/>
  <c r="P397" i="58"/>
  <c r="O397" i="58"/>
  <c r="N397" i="58"/>
  <c r="M397" i="58"/>
  <c r="L397" i="58"/>
  <c r="K397" i="58"/>
  <c r="J397" i="58"/>
  <c r="I397" i="58"/>
  <c r="G397" i="58"/>
  <c r="F397" i="58"/>
  <c r="E397"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6" i="58"/>
  <c r="O306" i="58"/>
  <c r="N306" i="58"/>
  <c r="M306" i="58"/>
  <c r="L306" i="58"/>
  <c r="K306" i="58"/>
  <c r="J306" i="58"/>
  <c r="I306" i="58"/>
  <c r="G306" i="58"/>
  <c r="F306" i="58"/>
  <c r="E306"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4" i="58"/>
  <c r="O164" i="58"/>
  <c r="N164" i="58"/>
  <c r="M164" i="58"/>
  <c r="L164" i="58"/>
  <c r="K164" i="58"/>
  <c r="J164" i="58"/>
  <c r="I164" i="58"/>
  <c r="G164" i="58"/>
  <c r="F164" i="58"/>
  <c r="E164" i="58"/>
  <c r="P75" i="58"/>
  <c r="O75" i="58"/>
  <c r="N75" i="58"/>
  <c r="M75" i="58"/>
  <c r="L75" i="58"/>
  <c r="K75" i="58"/>
  <c r="J75" i="58"/>
  <c r="I75" i="58"/>
  <c r="G75" i="58"/>
  <c r="F75" i="58"/>
  <c r="E75"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8" i="58"/>
  <c r="O508" i="58"/>
  <c r="N508" i="58"/>
  <c r="M508" i="58"/>
  <c r="L508" i="58"/>
  <c r="K508" i="58"/>
  <c r="J508" i="58"/>
  <c r="I508" i="58"/>
  <c r="G508" i="58"/>
  <c r="F508" i="58"/>
  <c r="E508" i="58"/>
  <c r="P503" i="58"/>
  <c r="O503" i="58"/>
  <c r="N503" i="58"/>
  <c r="M503" i="58"/>
  <c r="L503" i="58"/>
  <c r="K503" i="58"/>
  <c r="J503" i="58"/>
  <c r="I503" i="58"/>
  <c r="G503" i="58"/>
  <c r="F503" i="58"/>
  <c r="E503"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3" i="58"/>
  <c r="O453" i="58"/>
  <c r="N453" i="58"/>
  <c r="M453" i="58"/>
  <c r="L453" i="58"/>
  <c r="K453" i="58"/>
  <c r="J453" i="58"/>
  <c r="I453" i="58"/>
  <c r="G453" i="58"/>
  <c r="F453" i="58"/>
  <c r="E453" i="58"/>
  <c r="P144" i="58"/>
  <c r="O144" i="58"/>
  <c r="N144" i="58"/>
  <c r="M144" i="58"/>
  <c r="L144" i="58"/>
  <c r="K144" i="58"/>
  <c r="J144" i="58"/>
  <c r="I144" i="58"/>
  <c r="G144" i="58"/>
  <c r="F144" i="58"/>
  <c r="E144"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8" i="58"/>
  <c r="O408" i="58"/>
  <c r="N408" i="58"/>
  <c r="M408" i="58"/>
  <c r="L408" i="58"/>
  <c r="K408" i="58"/>
  <c r="J408" i="58"/>
  <c r="I408" i="58"/>
  <c r="G408" i="58"/>
  <c r="F408" i="58"/>
  <c r="E408" i="58"/>
  <c r="P385" i="58"/>
  <c r="O385" i="58"/>
  <c r="N385" i="58"/>
  <c r="M385" i="58"/>
  <c r="L385" i="58"/>
  <c r="K385" i="58"/>
  <c r="J385" i="58"/>
  <c r="I385" i="58"/>
  <c r="G385" i="58"/>
  <c r="F385" i="58"/>
  <c r="E385" i="58"/>
  <c r="P371" i="58"/>
  <c r="O371" i="58"/>
  <c r="N371" i="58"/>
  <c r="M371" i="58"/>
  <c r="L371" i="58"/>
  <c r="K371" i="58"/>
  <c r="J371" i="58"/>
  <c r="I371" i="58"/>
  <c r="G371" i="58"/>
  <c r="F371" i="58"/>
  <c r="E371"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49" i="58"/>
  <c r="O449" i="58"/>
  <c r="N449" i="58"/>
  <c r="M449" i="58"/>
  <c r="L449" i="58"/>
  <c r="K449" i="58"/>
  <c r="J449" i="58"/>
  <c r="I449" i="58"/>
  <c r="G449" i="58"/>
  <c r="F449" i="58"/>
  <c r="E449" i="58"/>
  <c r="P441" i="58"/>
  <c r="O441" i="58"/>
  <c r="N441" i="58"/>
  <c r="M441" i="58"/>
  <c r="L441" i="58"/>
  <c r="K441" i="58"/>
  <c r="J441" i="58"/>
  <c r="I441" i="58"/>
  <c r="G441" i="58"/>
  <c r="F441" i="58"/>
  <c r="E441" i="58"/>
  <c r="P540" i="58"/>
  <c r="O540" i="58"/>
  <c r="N540" i="58"/>
  <c r="M540" i="58"/>
  <c r="L540" i="58"/>
  <c r="K540" i="58"/>
  <c r="J540" i="58"/>
  <c r="I540" i="58"/>
  <c r="G540" i="58"/>
  <c r="F540" i="58"/>
  <c r="E540" i="58"/>
  <c r="P38" i="58"/>
  <c r="O38" i="58"/>
  <c r="N38" i="58"/>
  <c r="M38" i="58"/>
  <c r="L38" i="58"/>
  <c r="K38" i="58"/>
  <c r="J38" i="58"/>
  <c r="I38" i="58"/>
  <c r="G38" i="58"/>
  <c r="F38" i="58"/>
  <c r="E38"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6" i="58"/>
  <c r="O136" i="58"/>
  <c r="N136" i="58"/>
  <c r="M136" i="58"/>
  <c r="L136" i="58"/>
  <c r="K136" i="58"/>
  <c r="J136" i="58"/>
  <c r="I136" i="58"/>
  <c r="G136" i="58"/>
  <c r="F136" i="58"/>
  <c r="E136"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5" i="58"/>
  <c r="O245" i="58"/>
  <c r="N245" i="58"/>
  <c r="M245" i="58"/>
  <c r="L245" i="58"/>
  <c r="K245" i="58"/>
  <c r="J245" i="58"/>
  <c r="I245" i="58"/>
  <c r="G245" i="58"/>
  <c r="F245" i="58"/>
  <c r="E245" i="58"/>
  <c r="P232" i="58"/>
  <c r="O232" i="58"/>
  <c r="N232" i="58"/>
  <c r="M232" i="58"/>
  <c r="L232" i="58"/>
  <c r="K232" i="58"/>
  <c r="J232" i="58"/>
  <c r="I232" i="58"/>
  <c r="G232" i="58"/>
  <c r="F232" i="58"/>
  <c r="E232" i="58"/>
  <c r="P230" i="58"/>
  <c r="O230" i="58"/>
  <c r="N230" i="58"/>
  <c r="M230" i="58"/>
  <c r="L230" i="58"/>
  <c r="K230" i="58"/>
  <c r="J230" i="58"/>
  <c r="I230" i="58"/>
  <c r="G230" i="58"/>
  <c r="F230" i="58"/>
  <c r="E230" i="58"/>
  <c r="P482" i="58"/>
  <c r="O482" i="58"/>
  <c r="N482" i="58"/>
  <c r="M482" i="58"/>
  <c r="L482" i="58"/>
  <c r="K482" i="58"/>
  <c r="J482" i="58"/>
  <c r="I482" i="58"/>
  <c r="G482" i="58"/>
  <c r="F482" i="58"/>
  <c r="E482" i="58"/>
  <c r="P213" i="58"/>
  <c r="O213" i="58"/>
  <c r="N213" i="58"/>
  <c r="M213" i="58"/>
  <c r="L213" i="58"/>
  <c r="K213" i="58"/>
  <c r="J213" i="58"/>
  <c r="I213" i="58"/>
  <c r="G213" i="58"/>
  <c r="F213" i="58"/>
  <c r="E213" i="58"/>
  <c r="P200" i="58"/>
  <c r="O200" i="58"/>
  <c r="N200" i="58"/>
  <c r="M200" i="58"/>
  <c r="L200" i="58"/>
  <c r="K200" i="58"/>
  <c r="J200" i="58"/>
  <c r="I200" i="58"/>
  <c r="G200" i="58"/>
  <c r="F200" i="58"/>
  <c r="E200" i="58"/>
  <c r="P446" i="58"/>
  <c r="O446" i="58"/>
  <c r="N446" i="58"/>
  <c r="M446" i="58"/>
  <c r="L446" i="58"/>
  <c r="K446" i="58"/>
  <c r="J446" i="58"/>
  <c r="I446" i="58"/>
  <c r="G446" i="58"/>
  <c r="F446" i="58"/>
  <c r="E446" i="58"/>
  <c r="P171" i="58"/>
  <c r="O171" i="58"/>
  <c r="N171" i="58"/>
  <c r="M171" i="58"/>
  <c r="L171" i="58"/>
  <c r="K171" i="58"/>
  <c r="J171" i="58"/>
  <c r="I171" i="58"/>
  <c r="G171" i="58"/>
  <c r="F171" i="58"/>
  <c r="E171" i="58"/>
  <c r="P148" i="58"/>
  <c r="O148" i="58"/>
  <c r="N148" i="58"/>
  <c r="M148" i="58"/>
  <c r="L148" i="58"/>
  <c r="K148" i="58"/>
  <c r="J148" i="58"/>
  <c r="I148" i="58"/>
  <c r="G148" i="58"/>
  <c r="F148" i="58"/>
  <c r="E148" i="58"/>
  <c r="P145" i="58"/>
  <c r="O145" i="58"/>
  <c r="N145" i="58"/>
  <c r="M145" i="58"/>
  <c r="L145" i="58"/>
  <c r="K145" i="58"/>
  <c r="J145" i="58"/>
  <c r="I145" i="58"/>
  <c r="G145" i="58"/>
  <c r="F145" i="58"/>
  <c r="E145" i="58"/>
  <c r="P139" i="58"/>
  <c r="O139" i="58"/>
  <c r="N139" i="58"/>
  <c r="M139" i="58"/>
  <c r="L139" i="58"/>
  <c r="K139" i="58"/>
  <c r="J139" i="58"/>
  <c r="I139" i="58"/>
  <c r="G139" i="58"/>
  <c r="F139" i="58"/>
  <c r="E139" i="58"/>
  <c r="P140" i="58"/>
  <c r="O140" i="58"/>
  <c r="N140" i="58"/>
  <c r="M140" i="58"/>
  <c r="L140" i="58"/>
  <c r="K140" i="58"/>
  <c r="J140" i="58"/>
  <c r="I140" i="58"/>
  <c r="G140" i="58"/>
  <c r="F140" i="58"/>
  <c r="E140" i="58"/>
  <c r="P442" i="58"/>
  <c r="O442" i="58"/>
  <c r="N442" i="58"/>
  <c r="M442" i="58"/>
  <c r="L442" i="58"/>
  <c r="K442" i="58"/>
  <c r="J442" i="58"/>
  <c r="I442" i="58"/>
  <c r="G442" i="58"/>
  <c r="F442" i="58"/>
  <c r="E442" i="58"/>
  <c r="P123" i="58"/>
  <c r="O123" i="58"/>
  <c r="N123" i="58"/>
  <c r="M123" i="58"/>
  <c r="L123" i="58"/>
  <c r="K123" i="58"/>
  <c r="J123" i="58"/>
  <c r="I123" i="58"/>
  <c r="G123" i="58"/>
  <c r="F123" i="58"/>
  <c r="E123" i="58"/>
  <c r="P113" i="58"/>
  <c r="O113" i="58"/>
  <c r="N113" i="58"/>
  <c r="M113" i="58"/>
  <c r="L113" i="58"/>
  <c r="K113" i="58"/>
  <c r="J113" i="58"/>
  <c r="I113" i="58"/>
  <c r="G113" i="58"/>
  <c r="F113" i="58"/>
  <c r="E113" i="58"/>
  <c r="P405" i="58"/>
  <c r="O405" i="58"/>
  <c r="N405" i="58"/>
  <c r="M405" i="58"/>
  <c r="L405" i="58"/>
  <c r="K405" i="58"/>
  <c r="J405" i="58"/>
  <c r="I405" i="58"/>
  <c r="G405" i="58"/>
  <c r="F405" i="58"/>
  <c r="E405" i="58"/>
  <c r="P120" i="58"/>
  <c r="O120" i="58"/>
  <c r="N120" i="58"/>
  <c r="M120" i="58"/>
  <c r="L120" i="58"/>
  <c r="K120" i="58"/>
  <c r="J120" i="58"/>
  <c r="I120" i="58"/>
  <c r="G120" i="58"/>
  <c r="F120" i="58"/>
  <c r="E120" i="58"/>
  <c r="P100" i="58"/>
  <c r="O100" i="58"/>
  <c r="N100" i="58"/>
  <c r="M100" i="58"/>
  <c r="L100" i="58"/>
  <c r="K100" i="58"/>
  <c r="J100" i="58"/>
  <c r="I100" i="58"/>
  <c r="G100" i="58"/>
  <c r="F100" i="58"/>
  <c r="E100" i="58"/>
  <c r="P588" i="58"/>
  <c r="O588" i="58"/>
  <c r="N588" i="58"/>
  <c r="M588" i="58"/>
  <c r="L588" i="58"/>
  <c r="K588" i="58"/>
  <c r="J588" i="58"/>
  <c r="I588" i="58"/>
  <c r="G588" i="58"/>
  <c r="F588" i="58"/>
  <c r="E588" i="58"/>
  <c r="P94" i="58"/>
  <c r="O94" i="58"/>
  <c r="N94" i="58"/>
  <c r="M94" i="58"/>
  <c r="L94" i="58"/>
  <c r="K94" i="58"/>
  <c r="J94" i="58"/>
  <c r="I94" i="58"/>
  <c r="G94" i="58"/>
  <c r="F94" i="58"/>
  <c r="E94" i="58"/>
  <c r="P77" i="58"/>
  <c r="O77" i="58"/>
  <c r="N77" i="58"/>
  <c r="M77" i="58"/>
  <c r="L77" i="58"/>
  <c r="K77" i="58"/>
  <c r="J77" i="58"/>
  <c r="I77" i="58"/>
  <c r="G77" i="58"/>
  <c r="F77" i="58"/>
  <c r="E77" i="58"/>
  <c r="P372" i="58"/>
  <c r="O372" i="58"/>
  <c r="N372" i="58"/>
  <c r="M372" i="58"/>
  <c r="L372" i="58"/>
  <c r="K372" i="58"/>
  <c r="J372" i="58"/>
  <c r="I372" i="58"/>
  <c r="G372" i="58"/>
  <c r="F372" i="58"/>
  <c r="E372" i="58"/>
  <c r="P59" i="58"/>
  <c r="O59" i="58"/>
  <c r="N59" i="58"/>
  <c r="M59" i="58"/>
  <c r="L59" i="58"/>
  <c r="K59" i="58"/>
  <c r="J59" i="58"/>
  <c r="I59" i="58"/>
  <c r="G59" i="58"/>
  <c r="F59" i="58"/>
  <c r="E59" i="58"/>
  <c r="P580" i="58"/>
  <c r="O580" i="58"/>
  <c r="N580" i="58"/>
  <c r="M580" i="58"/>
  <c r="L580" i="58"/>
  <c r="K580" i="58"/>
  <c r="J580" i="58"/>
  <c r="I580" i="58"/>
  <c r="G580" i="58"/>
  <c r="F580" i="58"/>
  <c r="E580" i="58"/>
  <c r="P352" i="58"/>
  <c r="O352" i="58"/>
  <c r="N352" i="58"/>
  <c r="M352" i="58"/>
  <c r="L352" i="58"/>
  <c r="K352" i="58"/>
  <c r="J352" i="58"/>
  <c r="I352" i="58"/>
  <c r="G352" i="58"/>
  <c r="F352" i="58"/>
  <c r="E352" i="58"/>
  <c r="P358" i="58"/>
  <c r="O358" i="58"/>
  <c r="N358" i="58"/>
  <c r="M358" i="58"/>
  <c r="L358" i="58"/>
  <c r="K358" i="58"/>
  <c r="J358" i="58"/>
  <c r="I358" i="58"/>
  <c r="G358" i="58"/>
  <c r="F358" i="58"/>
  <c r="E358" i="58"/>
  <c r="P351" i="58"/>
  <c r="O351" i="58"/>
  <c r="N351" i="58"/>
  <c r="M351" i="58"/>
  <c r="L351" i="58"/>
  <c r="K351" i="58"/>
  <c r="J351" i="58"/>
  <c r="I351" i="58"/>
  <c r="G351" i="58"/>
  <c r="F351" i="58"/>
  <c r="E351" i="58"/>
  <c r="P345" i="58"/>
  <c r="O345" i="58"/>
  <c r="N345" i="58"/>
  <c r="M345" i="58"/>
  <c r="L345" i="58"/>
  <c r="K345" i="58"/>
  <c r="J345" i="58"/>
  <c r="I345" i="58"/>
  <c r="G345" i="58"/>
  <c r="F345" i="58"/>
  <c r="E345" i="58"/>
  <c r="P336" i="58"/>
  <c r="O336" i="58"/>
  <c r="N336" i="58"/>
  <c r="M336" i="58"/>
  <c r="L336" i="58"/>
  <c r="K336" i="58"/>
  <c r="J336" i="58"/>
  <c r="I336" i="58"/>
  <c r="G336" i="58"/>
  <c r="F336" i="58"/>
  <c r="E336" i="58"/>
  <c r="P347" i="58"/>
  <c r="O347" i="58"/>
  <c r="N347" i="58"/>
  <c r="M347" i="58"/>
  <c r="L347" i="58"/>
  <c r="K347" i="58"/>
  <c r="J347" i="58"/>
  <c r="I347" i="58"/>
  <c r="G347" i="58"/>
  <c r="F347" i="58"/>
  <c r="E347"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1" i="58"/>
  <c r="O291" i="58"/>
  <c r="N291" i="58"/>
  <c r="M291" i="58"/>
  <c r="L291" i="58"/>
  <c r="K291" i="58"/>
  <c r="J291" i="58"/>
  <c r="I291" i="58"/>
  <c r="G291" i="58"/>
  <c r="F291" i="58"/>
  <c r="E291" i="58"/>
  <c r="P294" i="58"/>
  <c r="O294" i="58"/>
  <c r="N294" i="58"/>
  <c r="M294" i="58"/>
  <c r="L294" i="58"/>
  <c r="K294" i="58"/>
  <c r="J294" i="58"/>
  <c r="I294" i="58"/>
  <c r="G294" i="58"/>
  <c r="F294" i="58"/>
  <c r="E294"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92" i="58"/>
  <c r="O92" i="58"/>
  <c r="N92" i="58"/>
  <c r="M92" i="58"/>
  <c r="L92" i="58"/>
  <c r="K92" i="58"/>
  <c r="J92" i="58"/>
  <c r="I92" i="58"/>
  <c r="G92" i="58"/>
  <c r="F92" i="58"/>
  <c r="E92" i="58"/>
  <c r="P527" i="58"/>
  <c r="O527" i="58"/>
  <c r="N527" i="58"/>
  <c r="M527" i="58"/>
  <c r="L527" i="58"/>
  <c r="K527" i="58"/>
  <c r="J527" i="58"/>
  <c r="I527" i="58"/>
  <c r="G527" i="58"/>
  <c r="F527" i="58"/>
  <c r="E527"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7" i="58"/>
  <c r="O127" i="58"/>
  <c r="N127" i="58"/>
  <c r="M127" i="58"/>
  <c r="L127" i="58"/>
  <c r="K127" i="58"/>
  <c r="J127" i="58"/>
  <c r="I127" i="58"/>
  <c r="G127" i="58"/>
  <c r="F127" i="58"/>
  <c r="E127" i="58"/>
  <c r="P69" i="58"/>
  <c r="O69" i="58"/>
  <c r="N69" i="58"/>
  <c r="M69" i="58"/>
  <c r="L69" i="58"/>
  <c r="K69" i="58"/>
  <c r="J69" i="58"/>
  <c r="I69" i="58"/>
  <c r="G69" i="58"/>
  <c r="F69" i="58"/>
  <c r="E69" i="58"/>
  <c r="P367" i="58"/>
  <c r="O367" i="58"/>
  <c r="N367" i="58"/>
  <c r="M367" i="58"/>
  <c r="L367" i="58"/>
  <c r="K367" i="58"/>
  <c r="J367" i="58"/>
  <c r="I367" i="58"/>
  <c r="G367" i="58"/>
  <c r="F367" i="58"/>
  <c r="E367" i="58"/>
  <c r="P330" i="58"/>
  <c r="O330" i="58"/>
  <c r="N330" i="58"/>
  <c r="M330" i="58"/>
  <c r="L330" i="58"/>
  <c r="K330" i="58"/>
  <c r="J330" i="58"/>
  <c r="I330" i="58"/>
  <c r="G330" i="58"/>
  <c r="F330" i="58"/>
  <c r="E330" i="58"/>
  <c r="P318" i="58"/>
  <c r="O318" i="58"/>
  <c r="N318" i="58"/>
  <c r="M318" i="58"/>
  <c r="L318" i="58"/>
  <c r="K318" i="58"/>
  <c r="J318" i="58"/>
  <c r="I318" i="58"/>
  <c r="G318" i="58"/>
  <c r="F318" i="58"/>
  <c r="E318" i="58"/>
  <c r="P497" i="58"/>
  <c r="O497" i="58"/>
  <c r="N497" i="58"/>
  <c r="M497" i="58"/>
  <c r="L497" i="58"/>
  <c r="K497" i="58"/>
  <c r="J497" i="58"/>
  <c r="I497" i="58"/>
  <c r="G497" i="58"/>
  <c r="F497" i="58"/>
  <c r="E497" i="58"/>
  <c r="P119" i="58"/>
  <c r="O119" i="58"/>
  <c r="N119" i="58"/>
  <c r="M119" i="58"/>
  <c r="L119" i="58"/>
  <c r="K119" i="58"/>
  <c r="J119" i="58"/>
  <c r="I119" i="58"/>
  <c r="G119" i="58"/>
  <c r="F119" i="58"/>
  <c r="E119" i="58"/>
  <c r="P412" i="58"/>
  <c r="O412" i="58"/>
  <c r="N412" i="58"/>
  <c r="M412" i="58"/>
  <c r="L412" i="58"/>
  <c r="K412" i="58"/>
  <c r="J412" i="58"/>
  <c r="I412" i="58"/>
  <c r="G412" i="58"/>
  <c r="F412" i="58"/>
  <c r="E412"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9" i="58"/>
  <c r="O509" i="58"/>
  <c r="N509" i="58"/>
  <c r="M509" i="58"/>
  <c r="L509" i="58"/>
  <c r="K509" i="58"/>
  <c r="J509" i="58"/>
  <c r="I509" i="58"/>
  <c r="G509" i="58"/>
  <c r="F509" i="58"/>
  <c r="E509" i="58"/>
  <c r="P246" i="58"/>
  <c r="O246" i="58"/>
  <c r="N246" i="58"/>
  <c r="M246" i="58"/>
  <c r="L246" i="58"/>
  <c r="K246" i="58"/>
  <c r="J246" i="58"/>
  <c r="I246" i="58"/>
  <c r="G246" i="58"/>
  <c r="F246" i="58"/>
  <c r="E246"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6" i="58"/>
  <c r="O496" i="58"/>
  <c r="N496" i="58"/>
  <c r="M496" i="58"/>
  <c r="L496" i="58"/>
  <c r="K496" i="58"/>
  <c r="J496" i="58"/>
  <c r="I496" i="58"/>
  <c r="G496" i="58"/>
  <c r="F496" i="58"/>
  <c r="E496"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61" i="58"/>
  <c r="O161" i="58"/>
  <c r="N161" i="58"/>
  <c r="M161" i="58"/>
  <c r="L161" i="58"/>
  <c r="K161" i="58"/>
  <c r="J161" i="58"/>
  <c r="I161" i="58"/>
  <c r="G161" i="58"/>
  <c r="F161" i="58"/>
  <c r="E161" i="58"/>
  <c r="P157" i="58"/>
  <c r="O157" i="58"/>
  <c r="N157" i="58"/>
  <c r="M157" i="58"/>
  <c r="L157" i="58"/>
  <c r="K157" i="58"/>
  <c r="J157" i="58"/>
  <c r="I157" i="58"/>
  <c r="G157" i="58"/>
  <c r="F157" i="58"/>
  <c r="E157"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3" i="58"/>
  <c r="O433" i="58"/>
  <c r="N433" i="58"/>
  <c r="M433" i="58"/>
  <c r="L433" i="58"/>
  <c r="K433" i="58"/>
  <c r="J433" i="58"/>
  <c r="I433" i="58"/>
  <c r="G433" i="58"/>
  <c r="F433" i="58"/>
  <c r="E433" i="58"/>
  <c r="P434" i="58"/>
  <c r="O434" i="58"/>
  <c r="N434" i="58"/>
  <c r="M434" i="58"/>
  <c r="L434" i="58"/>
  <c r="K434" i="58"/>
  <c r="J434" i="58"/>
  <c r="I434" i="58"/>
  <c r="G434" i="58"/>
  <c r="F434" i="58"/>
  <c r="E434" i="58"/>
  <c r="P107" i="58"/>
  <c r="O107" i="58"/>
  <c r="N107" i="58"/>
  <c r="M107" i="58"/>
  <c r="L107" i="58"/>
  <c r="K107" i="58"/>
  <c r="J107" i="58"/>
  <c r="I107" i="58"/>
  <c r="G107" i="58"/>
  <c r="F107" i="58"/>
  <c r="E107" i="58"/>
  <c r="P102" i="58"/>
  <c r="O102" i="58"/>
  <c r="N102" i="58"/>
  <c r="M102" i="58"/>
  <c r="L102" i="58"/>
  <c r="K102" i="58"/>
  <c r="J102" i="58"/>
  <c r="I102" i="58"/>
  <c r="G102" i="58"/>
  <c r="F102" i="58"/>
  <c r="E102" i="58"/>
  <c r="P536" i="58"/>
  <c r="O536" i="58"/>
  <c r="N536" i="58"/>
  <c r="M536" i="58"/>
  <c r="L536" i="58"/>
  <c r="K536" i="58"/>
  <c r="J536" i="58"/>
  <c r="I536" i="58"/>
  <c r="G536" i="58"/>
  <c r="F536" i="58"/>
  <c r="E536" i="58"/>
  <c r="P99" i="58"/>
  <c r="O99" i="58"/>
  <c r="N99" i="58"/>
  <c r="M99" i="58"/>
  <c r="L99" i="58"/>
  <c r="K99" i="58"/>
  <c r="J99" i="58"/>
  <c r="I99" i="58"/>
  <c r="G99" i="58"/>
  <c r="F99" i="58"/>
  <c r="E99" i="58"/>
  <c r="P88" i="58"/>
  <c r="O88" i="58"/>
  <c r="N88" i="58"/>
  <c r="M88" i="58"/>
  <c r="L88" i="58"/>
  <c r="K88" i="58"/>
  <c r="J88" i="58"/>
  <c r="I88" i="58"/>
  <c r="G88" i="58"/>
  <c r="F88" i="58"/>
  <c r="E88" i="58"/>
  <c r="P384" i="58"/>
  <c r="O384" i="58"/>
  <c r="N384" i="58"/>
  <c r="M384" i="58"/>
  <c r="L384" i="58"/>
  <c r="K384" i="58"/>
  <c r="J384" i="58"/>
  <c r="I384" i="58"/>
  <c r="G384" i="58"/>
  <c r="F384" i="58"/>
  <c r="E384" i="58"/>
  <c r="P60" i="58"/>
  <c r="O60" i="58"/>
  <c r="N60" i="58"/>
  <c r="M60" i="58"/>
  <c r="L60" i="58"/>
  <c r="K60" i="58"/>
  <c r="J60" i="58"/>
  <c r="I60" i="58"/>
  <c r="G60" i="58"/>
  <c r="F60" i="58"/>
  <c r="E60" i="58"/>
  <c r="P346" i="58"/>
  <c r="O346" i="58"/>
  <c r="N346" i="58"/>
  <c r="M346" i="58"/>
  <c r="L346" i="58"/>
  <c r="K346" i="58"/>
  <c r="J346" i="58"/>
  <c r="I346" i="58"/>
  <c r="G346" i="58"/>
  <c r="F346" i="58"/>
  <c r="E346" i="58"/>
  <c r="P333" i="58"/>
  <c r="O333" i="58"/>
  <c r="N333" i="58"/>
  <c r="M333" i="58"/>
  <c r="L333" i="58"/>
  <c r="K333" i="58"/>
  <c r="J333" i="58"/>
  <c r="I333" i="58"/>
  <c r="G333" i="58"/>
  <c r="F333" i="58"/>
  <c r="E333"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8" i="58"/>
  <c r="O28" i="58"/>
  <c r="N28" i="58"/>
  <c r="M28" i="58"/>
  <c r="L28" i="58"/>
  <c r="K28" i="58"/>
  <c r="J28" i="58"/>
  <c r="I28" i="58"/>
  <c r="G28" i="58"/>
  <c r="F28" i="58"/>
  <c r="E28" i="58"/>
  <c r="P290" i="58"/>
  <c r="O290" i="58"/>
  <c r="N290" i="58"/>
  <c r="M290" i="58"/>
  <c r="L290" i="58"/>
  <c r="K290" i="58"/>
  <c r="J290" i="58"/>
  <c r="I290" i="58"/>
  <c r="G290" i="58"/>
  <c r="F290" i="58"/>
  <c r="E290" i="58"/>
  <c r="P288" i="58"/>
  <c r="O288" i="58"/>
  <c r="N288" i="58"/>
  <c r="M288" i="58"/>
  <c r="L288" i="58"/>
  <c r="K288" i="58"/>
  <c r="J288" i="58"/>
  <c r="I288" i="58"/>
  <c r="G288" i="58"/>
  <c r="F288" i="58"/>
  <c r="E288"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8" i="58"/>
  <c r="O188" i="58"/>
  <c r="N188" i="58"/>
  <c r="M188" i="58"/>
  <c r="L188" i="58"/>
  <c r="K188" i="58"/>
  <c r="J188" i="58"/>
  <c r="I188" i="58"/>
  <c r="G188" i="58"/>
  <c r="F188" i="58"/>
  <c r="E188" i="58"/>
  <c r="P464" i="58"/>
  <c r="O464" i="58"/>
  <c r="N464" i="58"/>
  <c r="M464" i="58"/>
  <c r="L464" i="58"/>
  <c r="K464" i="58"/>
  <c r="J464" i="58"/>
  <c r="I464" i="58"/>
  <c r="G464" i="58"/>
  <c r="F464" i="58"/>
  <c r="E464" i="58"/>
  <c r="P468" i="58"/>
  <c r="O468" i="58"/>
  <c r="N468" i="58"/>
  <c r="M468" i="58"/>
  <c r="L468" i="58"/>
  <c r="K468" i="58"/>
  <c r="J468" i="58"/>
  <c r="I468" i="58"/>
  <c r="G468" i="58"/>
  <c r="F468" i="58"/>
  <c r="E468" i="58"/>
  <c r="P175" i="58"/>
  <c r="O175" i="58"/>
  <c r="N175" i="58"/>
  <c r="M175" i="58"/>
  <c r="L175" i="58"/>
  <c r="K175" i="58"/>
  <c r="J175" i="58"/>
  <c r="I175" i="58"/>
  <c r="G175" i="58"/>
  <c r="F175" i="58"/>
  <c r="E175" i="58"/>
  <c r="P121" i="58"/>
  <c r="O121" i="58"/>
  <c r="N121" i="58"/>
  <c r="M121" i="58"/>
  <c r="L121" i="58"/>
  <c r="K121" i="58"/>
  <c r="J121" i="58"/>
  <c r="I121" i="58"/>
  <c r="G121" i="58"/>
  <c r="F121" i="58"/>
  <c r="E121" i="58"/>
  <c r="P402" i="58"/>
  <c r="O402" i="58"/>
  <c r="N402" i="58"/>
  <c r="M402" i="58"/>
  <c r="L402" i="58"/>
  <c r="K402" i="58"/>
  <c r="J402" i="58"/>
  <c r="I402" i="58"/>
  <c r="G402" i="58"/>
  <c r="F402" i="58"/>
  <c r="E402" i="58"/>
  <c r="P78" i="58"/>
  <c r="O78" i="58"/>
  <c r="N78" i="58"/>
  <c r="M78" i="58"/>
  <c r="L78" i="58"/>
  <c r="K78" i="58"/>
  <c r="J78" i="58"/>
  <c r="I78" i="58"/>
  <c r="G78" i="58"/>
  <c r="F78" i="58"/>
  <c r="E78" i="58"/>
  <c r="P52" i="58"/>
  <c r="O52" i="58"/>
  <c r="N52" i="58"/>
  <c r="M52" i="58"/>
  <c r="L52" i="58"/>
  <c r="K52" i="58"/>
  <c r="J52" i="58"/>
  <c r="I52" i="58"/>
  <c r="G52" i="58"/>
  <c r="F52" i="58"/>
  <c r="E52" i="58"/>
  <c r="P349" i="58"/>
  <c r="O349" i="58"/>
  <c r="N349" i="58"/>
  <c r="M349" i="58"/>
  <c r="L349" i="58"/>
  <c r="K349" i="58"/>
  <c r="J349" i="58"/>
  <c r="I349" i="58"/>
  <c r="G349" i="58"/>
  <c r="F349" i="58"/>
  <c r="E349" i="58"/>
  <c r="P31" i="58"/>
  <c r="O31" i="58"/>
  <c r="N31" i="58"/>
  <c r="M31" i="58"/>
  <c r="L31" i="58"/>
  <c r="K31" i="58"/>
  <c r="J31" i="58"/>
  <c r="I31" i="58"/>
  <c r="G31" i="58"/>
  <c r="F31" i="58"/>
  <c r="E31" i="58"/>
  <c r="P18" i="58"/>
  <c r="O18" i="58"/>
  <c r="N18" i="58"/>
  <c r="M18" i="58"/>
  <c r="L18" i="58"/>
  <c r="K18" i="58"/>
  <c r="J18" i="58"/>
  <c r="I18" i="58"/>
  <c r="G18" i="58"/>
  <c r="F18" i="58"/>
  <c r="E18" i="58"/>
  <c r="P149" i="58"/>
  <c r="O149" i="58"/>
  <c r="N149" i="58"/>
  <c r="M149" i="58"/>
  <c r="L149" i="58"/>
  <c r="K149" i="58"/>
  <c r="J149" i="58"/>
  <c r="I149" i="58"/>
  <c r="G149" i="58"/>
  <c r="F149" i="58"/>
  <c r="E149"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1" i="58"/>
  <c r="O111" i="58"/>
  <c r="N111" i="58"/>
  <c r="M111" i="58"/>
  <c r="L111" i="58"/>
  <c r="K111" i="58"/>
  <c r="J111" i="58"/>
  <c r="I111" i="58"/>
  <c r="G111" i="58"/>
  <c r="F111" i="58"/>
  <c r="E111" i="58"/>
  <c r="P416" i="58"/>
  <c r="O416" i="58"/>
  <c r="N416" i="58"/>
  <c r="M416" i="58"/>
  <c r="L416" i="58"/>
  <c r="K416" i="58"/>
  <c r="J416" i="58"/>
  <c r="I416" i="58"/>
  <c r="G416" i="58"/>
  <c r="F416" i="58"/>
  <c r="E416" i="58"/>
  <c r="P419" i="58"/>
  <c r="O419" i="58"/>
  <c r="N419" i="58"/>
  <c r="M419" i="58"/>
  <c r="L419" i="58"/>
  <c r="K419" i="58"/>
  <c r="J419" i="58"/>
  <c r="I419" i="58"/>
  <c r="G419" i="58"/>
  <c r="F419" i="58"/>
  <c r="E419" i="58"/>
  <c r="P97" i="58"/>
  <c r="O97" i="58"/>
  <c r="N97" i="58"/>
  <c r="M97" i="58"/>
  <c r="L97" i="58"/>
  <c r="K97" i="58"/>
  <c r="J97" i="58"/>
  <c r="I97" i="58"/>
  <c r="G97" i="58"/>
  <c r="F97" i="58"/>
  <c r="E97"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8" i="58"/>
  <c r="O338" i="58"/>
  <c r="N338" i="58"/>
  <c r="M338" i="58"/>
  <c r="L338" i="58"/>
  <c r="K338" i="58"/>
  <c r="J338" i="58"/>
  <c r="I338" i="58"/>
  <c r="G338" i="58"/>
  <c r="F338" i="58"/>
  <c r="E338"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40" i="58"/>
  <c r="O240" i="58"/>
  <c r="N240" i="58"/>
  <c r="M240" i="58"/>
  <c r="L240" i="58"/>
  <c r="K240" i="58"/>
  <c r="J240" i="58"/>
  <c r="I240" i="58"/>
  <c r="G240" i="58"/>
  <c r="F240" i="58"/>
  <c r="E240" i="58"/>
  <c r="P507" i="58"/>
  <c r="O507" i="58"/>
  <c r="N507" i="58"/>
  <c r="M507" i="58"/>
  <c r="L507" i="58"/>
  <c r="K507" i="58"/>
  <c r="J507" i="58"/>
  <c r="I507" i="58"/>
  <c r="G507" i="58"/>
  <c r="F507" i="58"/>
  <c r="E507" i="58"/>
  <c r="P234" i="58"/>
  <c r="O234" i="58"/>
  <c r="N234" i="58"/>
  <c r="M234" i="58"/>
  <c r="L234" i="58"/>
  <c r="K234" i="58"/>
  <c r="J234" i="58"/>
  <c r="I234" i="58"/>
  <c r="G234" i="58"/>
  <c r="F234" i="58"/>
  <c r="E234" i="58"/>
  <c r="P215" i="58"/>
  <c r="O215" i="58"/>
  <c r="N215" i="58"/>
  <c r="M215" i="58"/>
  <c r="L215" i="58"/>
  <c r="K215" i="58"/>
  <c r="J215" i="58"/>
  <c r="I215" i="58"/>
  <c r="G215" i="58"/>
  <c r="F215" i="58"/>
  <c r="E215" i="58"/>
  <c r="P555" i="58"/>
  <c r="O555" i="58"/>
  <c r="N555" i="58"/>
  <c r="M555" i="58"/>
  <c r="L555" i="58"/>
  <c r="K555" i="58"/>
  <c r="J555" i="58"/>
  <c r="I555" i="58"/>
  <c r="G555" i="58"/>
  <c r="F555" i="58"/>
  <c r="E555"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6" i="58"/>
  <c r="O466" i="58"/>
  <c r="N466" i="58"/>
  <c r="M466" i="58"/>
  <c r="L466" i="58"/>
  <c r="K466" i="58"/>
  <c r="J466" i="58"/>
  <c r="I466" i="58"/>
  <c r="G466" i="58"/>
  <c r="F466" i="58"/>
  <c r="E466" i="58"/>
  <c r="P598" i="58"/>
  <c r="O598" i="58"/>
  <c r="N598" i="58"/>
  <c r="M598" i="58"/>
  <c r="L598" i="58"/>
  <c r="K598" i="58"/>
  <c r="J598" i="58"/>
  <c r="I598" i="58"/>
  <c r="G598" i="58"/>
  <c r="F598" i="58"/>
  <c r="E598" i="58"/>
  <c r="P166" i="58"/>
  <c r="O166" i="58"/>
  <c r="N166" i="58"/>
  <c r="M166" i="58"/>
  <c r="L166" i="58"/>
  <c r="K166" i="58"/>
  <c r="J166" i="58"/>
  <c r="I166" i="58"/>
  <c r="G166" i="58"/>
  <c r="F166" i="58"/>
  <c r="E166"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1" i="58"/>
  <c r="O421" i="58"/>
  <c r="N421" i="58"/>
  <c r="M421" i="58"/>
  <c r="L421" i="58"/>
  <c r="K421" i="58"/>
  <c r="J421" i="58"/>
  <c r="I421" i="58"/>
  <c r="G421" i="58"/>
  <c r="F421" i="58"/>
  <c r="E421" i="58"/>
  <c r="P413" i="58"/>
  <c r="O413" i="58"/>
  <c r="N413" i="58"/>
  <c r="M413" i="58"/>
  <c r="L413" i="58"/>
  <c r="K413" i="58"/>
  <c r="J413" i="58"/>
  <c r="I413" i="58"/>
  <c r="G413" i="58"/>
  <c r="F413" i="58"/>
  <c r="E413" i="58"/>
  <c r="P395" i="58"/>
  <c r="O395" i="58"/>
  <c r="N395" i="58"/>
  <c r="M395" i="58"/>
  <c r="L395" i="58"/>
  <c r="K395" i="58"/>
  <c r="J395" i="58"/>
  <c r="I395" i="58"/>
  <c r="G395" i="58"/>
  <c r="F395" i="58"/>
  <c r="E395"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2" i="58"/>
  <c r="O72" i="58"/>
  <c r="N72" i="58"/>
  <c r="M72" i="58"/>
  <c r="L72" i="58"/>
  <c r="K72" i="58"/>
  <c r="J72" i="58"/>
  <c r="I72" i="58"/>
  <c r="G72" i="58"/>
  <c r="F72" i="58"/>
  <c r="E72" i="58"/>
  <c r="P368" i="58"/>
  <c r="O368" i="58"/>
  <c r="N368" i="58"/>
  <c r="M368" i="58"/>
  <c r="L368" i="58"/>
  <c r="K368" i="58"/>
  <c r="J368" i="58"/>
  <c r="I368" i="58"/>
  <c r="G368" i="58"/>
  <c r="F368" i="58"/>
  <c r="E368"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8" i="58"/>
  <c r="O348" i="58"/>
  <c r="N348" i="58"/>
  <c r="M348" i="58"/>
  <c r="L348" i="58"/>
  <c r="K348" i="58"/>
  <c r="J348" i="58"/>
  <c r="I348" i="58"/>
  <c r="G348" i="58"/>
  <c r="F348" i="58"/>
  <c r="E348" i="58"/>
  <c r="P47" i="58"/>
  <c r="O47" i="58"/>
  <c r="N47" i="58"/>
  <c r="M47" i="58"/>
  <c r="L47" i="58"/>
  <c r="K47" i="58"/>
  <c r="J47" i="58"/>
  <c r="I47" i="58"/>
  <c r="G47" i="58"/>
  <c r="F47" i="58"/>
  <c r="E47" i="58"/>
  <c r="P335" i="58"/>
  <c r="O335" i="58"/>
  <c r="N335" i="58"/>
  <c r="M335" i="58"/>
  <c r="L335" i="58"/>
  <c r="K335" i="58"/>
  <c r="J335" i="58"/>
  <c r="I335" i="58"/>
  <c r="G335" i="58"/>
  <c r="F335" i="58"/>
  <c r="E335" i="58"/>
  <c r="P325" i="58"/>
  <c r="O325" i="58"/>
  <c r="N325" i="58"/>
  <c r="M325" i="58"/>
  <c r="L325" i="58"/>
  <c r="K325" i="58"/>
  <c r="J325" i="58"/>
  <c r="I325" i="58"/>
  <c r="G325" i="58"/>
  <c r="F325" i="58"/>
  <c r="E325" i="58"/>
  <c r="P578" i="58"/>
  <c r="O578" i="58"/>
  <c r="N578" i="58"/>
  <c r="M578" i="58"/>
  <c r="L578" i="58"/>
  <c r="K578" i="58"/>
  <c r="J578" i="58"/>
  <c r="I578" i="58"/>
  <c r="G578" i="58"/>
  <c r="F578" i="58"/>
  <c r="E578" i="58"/>
  <c r="P530" i="58"/>
  <c r="O530" i="58"/>
  <c r="N530" i="58"/>
  <c r="M530" i="58"/>
  <c r="L530" i="58"/>
  <c r="K530" i="58"/>
  <c r="J530" i="58"/>
  <c r="I530" i="58"/>
  <c r="G530" i="58"/>
  <c r="F530" i="58"/>
  <c r="E530" i="58"/>
  <c r="P39" i="58"/>
  <c r="O39" i="58"/>
  <c r="N39" i="58"/>
  <c r="M39" i="58"/>
  <c r="L39" i="58"/>
  <c r="K39" i="58"/>
  <c r="J39" i="58"/>
  <c r="I39" i="58"/>
  <c r="G39" i="58"/>
  <c r="F39" i="58"/>
  <c r="E39" i="58"/>
  <c r="P36" i="58"/>
  <c r="O36" i="58"/>
  <c r="N36" i="58"/>
  <c r="M36" i="58"/>
  <c r="L36" i="58"/>
  <c r="K36" i="58"/>
  <c r="J36" i="58"/>
  <c r="I36" i="58"/>
  <c r="G36" i="58"/>
  <c r="F36" i="58"/>
  <c r="E36" i="58"/>
  <c r="P316" i="58"/>
  <c r="O316" i="58"/>
  <c r="N316" i="58"/>
  <c r="M316" i="58"/>
  <c r="L316" i="58"/>
  <c r="K316" i="58"/>
  <c r="J316" i="58"/>
  <c r="I316" i="58"/>
  <c r="G316" i="58"/>
  <c r="F316" i="58"/>
  <c r="E316" i="58"/>
  <c r="P304" i="58"/>
  <c r="O304" i="58"/>
  <c r="N304" i="58"/>
  <c r="M304" i="58"/>
  <c r="L304" i="58"/>
  <c r="K304" i="58"/>
  <c r="J304" i="58"/>
  <c r="I304" i="58"/>
  <c r="G304" i="58"/>
  <c r="F304" i="58"/>
  <c r="E304" i="58"/>
  <c r="P307" i="58"/>
  <c r="O307" i="58"/>
  <c r="N307" i="58"/>
  <c r="M307" i="58"/>
  <c r="L307" i="58"/>
  <c r="K307" i="58"/>
  <c r="J307" i="58"/>
  <c r="I307" i="58"/>
  <c r="G307" i="58"/>
  <c r="F307" i="58"/>
  <c r="E307" i="58"/>
  <c r="P305" i="58"/>
  <c r="O305" i="58"/>
  <c r="N305" i="58"/>
  <c r="M305" i="58"/>
  <c r="L305" i="58"/>
  <c r="K305" i="58"/>
  <c r="J305" i="58"/>
  <c r="I305" i="58"/>
  <c r="G305" i="58"/>
  <c r="F305" i="58"/>
  <c r="E305" i="58"/>
  <c r="P299" i="58"/>
  <c r="O299" i="58"/>
  <c r="N299" i="58"/>
  <c r="M299" i="58"/>
  <c r="L299" i="58"/>
  <c r="K299" i="58"/>
  <c r="J299" i="58"/>
  <c r="I299" i="58"/>
  <c r="G299" i="58"/>
  <c r="F299" i="58"/>
  <c r="E299" i="58"/>
  <c r="P300" i="58"/>
  <c r="O300" i="58"/>
  <c r="N300" i="58"/>
  <c r="M300" i="58"/>
  <c r="L300" i="58"/>
  <c r="K300" i="58"/>
  <c r="J300" i="58"/>
  <c r="I300" i="58"/>
  <c r="G300" i="58"/>
  <c r="F300" i="58"/>
  <c r="E300" i="58"/>
  <c r="P293" i="58"/>
  <c r="O293" i="58"/>
  <c r="N293" i="58"/>
  <c r="M293" i="58"/>
  <c r="L293" i="58"/>
  <c r="K293" i="58"/>
  <c r="J293" i="58"/>
  <c r="I293" i="58"/>
  <c r="G293" i="58"/>
  <c r="F293" i="58"/>
  <c r="E293"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3" i="58"/>
  <c r="O253" i="58"/>
  <c r="N253" i="58"/>
  <c r="M253" i="58"/>
  <c r="L253" i="58"/>
  <c r="K253" i="58"/>
  <c r="J253" i="58"/>
  <c r="I253" i="58"/>
  <c r="G253" i="58"/>
  <c r="F253" i="58"/>
  <c r="E253" i="58"/>
  <c r="P254" i="58"/>
  <c r="O254" i="58"/>
  <c r="N254" i="58"/>
  <c r="M254" i="58"/>
  <c r="L254" i="58"/>
  <c r="K254" i="58"/>
  <c r="J254" i="58"/>
  <c r="I254" i="58"/>
  <c r="G254" i="58"/>
  <c r="F254" i="58"/>
  <c r="E254"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8" i="58"/>
  <c r="O238" i="58"/>
  <c r="N238" i="58"/>
  <c r="M238" i="58"/>
  <c r="L238" i="58"/>
  <c r="K238" i="58"/>
  <c r="J238" i="58"/>
  <c r="I238" i="58"/>
  <c r="G238" i="58"/>
  <c r="F238" i="58"/>
  <c r="E238" i="58"/>
  <c r="P231" i="58"/>
  <c r="O231" i="58"/>
  <c r="N231" i="58"/>
  <c r="M231" i="58"/>
  <c r="L231" i="58"/>
  <c r="K231" i="58"/>
  <c r="J231" i="58"/>
  <c r="I231" i="58"/>
  <c r="G231" i="58"/>
  <c r="F231" i="58"/>
  <c r="E231" i="58"/>
  <c r="P561" i="58"/>
  <c r="O561" i="58"/>
  <c r="N561" i="58"/>
  <c r="M561" i="58"/>
  <c r="L561" i="58"/>
  <c r="K561" i="58"/>
  <c r="J561" i="58"/>
  <c r="I561" i="58"/>
  <c r="G561" i="58"/>
  <c r="F561" i="58"/>
  <c r="E561" i="58"/>
  <c r="P500" i="58"/>
  <c r="O500" i="58"/>
  <c r="N500" i="58"/>
  <c r="M500" i="58"/>
  <c r="L500" i="58"/>
  <c r="K500" i="58"/>
  <c r="J500" i="58"/>
  <c r="I500" i="58"/>
  <c r="G500" i="58"/>
  <c r="F500" i="58"/>
  <c r="E500" i="58"/>
  <c r="P228" i="58"/>
  <c r="O228" i="58"/>
  <c r="N228" i="58"/>
  <c r="M228" i="58"/>
  <c r="L228" i="58"/>
  <c r="K228" i="58"/>
  <c r="J228" i="58"/>
  <c r="I228" i="58"/>
  <c r="G228" i="58"/>
  <c r="F228" i="58"/>
  <c r="E228" i="58"/>
  <c r="P501" i="58"/>
  <c r="O501" i="58"/>
  <c r="N501" i="58"/>
  <c r="M501" i="58"/>
  <c r="L501" i="58"/>
  <c r="K501" i="58"/>
  <c r="J501" i="58"/>
  <c r="I501" i="58"/>
  <c r="G501" i="58"/>
  <c r="F501" i="58"/>
  <c r="E501"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3" i="58"/>
  <c r="O203" i="58"/>
  <c r="N203" i="58"/>
  <c r="M203" i="58"/>
  <c r="L203" i="58"/>
  <c r="K203" i="58"/>
  <c r="J203" i="58"/>
  <c r="I203" i="58"/>
  <c r="G203" i="58"/>
  <c r="F203" i="58"/>
  <c r="E203" i="58"/>
  <c r="P192" i="58"/>
  <c r="O192" i="58"/>
  <c r="N192" i="58"/>
  <c r="M192" i="58"/>
  <c r="L192" i="58"/>
  <c r="K192" i="58"/>
  <c r="J192" i="58"/>
  <c r="I192" i="58"/>
  <c r="G192" i="58"/>
  <c r="F192" i="58"/>
  <c r="E192" i="58"/>
  <c r="P552" i="58"/>
  <c r="O552" i="58"/>
  <c r="N552" i="58"/>
  <c r="M552" i="58"/>
  <c r="L552" i="58"/>
  <c r="K552" i="58"/>
  <c r="J552" i="58"/>
  <c r="I552" i="58"/>
  <c r="G552" i="58"/>
  <c r="F552" i="58"/>
  <c r="E552" i="58"/>
  <c r="P465" i="58"/>
  <c r="O465" i="58"/>
  <c r="N465" i="58"/>
  <c r="M465" i="58"/>
  <c r="L465" i="58"/>
  <c r="K465" i="58"/>
  <c r="J465" i="58"/>
  <c r="I465" i="58"/>
  <c r="G465" i="58"/>
  <c r="F465" i="58"/>
  <c r="E465"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7" i="58"/>
  <c r="O447" i="58"/>
  <c r="N447" i="58"/>
  <c r="M447" i="58"/>
  <c r="L447" i="58"/>
  <c r="K447" i="58"/>
  <c r="J447" i="58"/>
  <c r="I447" i="58"/>
  <c r="G447" i="58"/>
  <c r="F447" i="58"/>
  <c r="E447" i="58"/>
  <c r="P163" i="58"/>
  <c r="O163" i="58"/>
  <c r="N163" i="58"/>
  <c r="M163" i="58"/>
  <c r="L163" i="58"/>
  <c r="K163" i="58"/>
  <c r="J163" i="58"/>
  <c r="I163" i="58"/>
  <c r="G163" i="58"/>
  <c r="F163" i="58"/>
  <c r="E163" i="58"/>
  <c r="P543" i="58"/>
  <c r="O543" i="58"/>
  <c r="N543" i="58"/>
  <c r="M543" i="58"/>
  <c r="L543" i="58"/>
  <c r="K543" i="58"/>
  <c r="J543" i="58"/>
  <c r="I543" i="58"/>
  <c r="G543" i="58"/>
  <c r="F543" i="58"/>
  <c r="E543" i="58"/>
  <c r="P133" i="58"/>
  <c r="O133" i="58"/>
  <c r="N133" i="58"/>
  <c r="M133" i="58"/>
  <c r="L133" i="58"/>
  <c r="K133" i="58"/>
  <c r="J133" i="58"/>
  <c r="I133" i="58"/>
  <c r="G133" i="58"/>
  <c r="F133" i="58"/>
  <c r="E133" i="58"/>
  <c r="P137" i="58"/>
  <c r="O137" i="58"/>
  <c r="N137" i="58"/>
  <c r="M137" i="58"/>
  <c r="L137" i="58"/>
  <c r="K137" i="58"/>
  <c r="J137" i="58"/>
  <c r="I137" i="58"/>
  <c r="G137" i="58"/>
  <c r="F137" i="58"/>
  <c r="E137" i="58"/>
  <c r="P141" i="58"/>
  <c r="O141" i="58"/>
  <c r="N141" i="58"/>
  <c r="M141" i="58"/>
  <c r="L141" i="58"/>
  <c r="K141" i="58"/>
  <c r="J141" i="58"/>
  <c r="I141" i="58"/>
  <c r="G141" i="58"/>
  <c r="F141" i="58"/>
  <c r="E141" i="58"/>
  <c r="P115" i="58"/>
  <c r="O115" i="58"/>
  <c r="N115" i="58"/>
  <c r="M115" i="58"/>
  <c r="L115" i="58"/>
  <c r="K115" i="58"/>
  <c r="J115" i="58"/>
  <c r="I115" i="58"/>
  <c r="G115" i="58"/>
  <c r="F115" i="58"/>
  <c r="E115" i="58"/>
  <c r="P427" i="58"/>
  <c r="O427" i="58"/>
  <c r="N427" i="58"/>
  <c r="M427" i="58"/>
  <c r="L427" i="58"/>
  <c r="K427" i="58"/>
  <c r="J427" i="58"/>
  <c r="I427" i="58"/>
  <c r="G427" i="58"/>
  <c r="F427" i="58"/>
  <c r="E427" i="58"/>
  <c r="P430" i="58"/>
  <c r="O430" i="58"/>
  <c r="N430" i="58"/>
  <c r="M430" i="58"/>
  <c r="L430" i="58"/>
  <c r="K430" i="58"/>
  <c r="J430" i="58"/>
  <c r="I430" i="58"/>
  <c r="G430" i="58"/>
  <c r="F430" i="58"/>
  <c r="E430" i="58"/>
  <c r="P410" i="58"/>
  <c r="O410" i="58"/>
  <c r="N410" i="58"/>
  <c r="M410" i="58"/>
  <c r="L410" i="58"/>
  <c r="K410" i="58"/>
  <c r="J410" i="58"/>
  <c r="I410" i="58"/>
  <c r="G410" i="58"/>
  <c r="F410" i="58"/>
  <c r="E410"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9" i="58"/>
  <c r="O369" i="58"/>
  <c r="N369" i="58"/>
  <c r="M369" i="58"/>
  <c r="L369" i="58"/>
  <c r="K369" i="58"/>
  <c r="J369" i="58"/>
  <c r="I369" i="58"/>
  <c r="G369" i="58"/>
  <c r="F369" i="58"/>
  <c r="E369" i="58"/>
  <c r="P374" i="58"/>
  <c r="O374" i="58"/>
  <c r="N374" i="58"/>
  <c r="M374" i="58"/>
  <c r="L374" i="58"/>
  <c r="K374" i="58"/>
  <c r="J374" i="58"/>
  <c r="I374" i="58"/>
  <c r="G374" i="58"/>
  <c r="F374" i="58"/>
  <c r="E374" i="58"/>
  <c r="P363" i="58"/>
  <c r="O363" i="58"/>
  <c r="N363" i="58"/>
  <c r="M363" i="58"/>
  <c r="L363" i="58"/>
  <c r="K363" i="58"/>
  <c r="J363" i="58"/>
  <c r="I363" i="58"/>
  <c r="G363" i="58"/>
  <c r="F363" i="58"/>
  <c r="E363" i="58"/>
  <c r="P360" i="58"/>
  <c r="O360" i="58"/>
  <c r="N360" i="58"/>
  <c r="M360" i="58"/>
  <c r="L360" i="58"/>
  <c r="K360" i="58"/>
  <c r="J360" i="58"/>
  <c r="I360" i="58"/>
  <c r="G360" i="58"/>
  <c r="F360" i="58"/>
  <c r="E360" i="58"/>
  <c r="P334" i="58"/>
  <c r="O334" i="58"/>
  <c r="N334" i="58"/>
  <c r="M334" i="58"/>
  <c r="L334" i="58"/>
  <c r="K334" i="58"/>
  <c r="J334" i="58"/>
  <c r="I334" i="58"/>
  <c r="G334" i="58"/>
  <c r="F334" i="58"/>
  <c r="E334"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9" i="58"/>
  <c r="O209" i="58"/>
  <c r="N209" i="58"/>
  <c r="M209" i="58"/>
  <c r="L209" i="58"/>
  <c r="K209" i="58"/>
  <c r="J209" i="58"/>
  <c r="I209" i="58"/>
  <c r="G209" i="58"/>
  <c r="F209" i="58"/>
  <c r="E209" i="58"/>
  <c r="P197" i="58"/>
  <c r="O197" i="58"/>
  <c r="N197" i="58"/>
  <c r="M197" i="58"/>
  <c r="L197" i="58"/>
  <c r="K197" i="58"/>
  <c r="J197" i="58"/>
  <c r="I197" i="58"/>
  <c r="G197" i="58"/>
  <c r="F197" i="58"/>
  <c r="E197" i="58"/>
  <c r="P476" i="58"/>
  <c r="O476" i="58"/>
  <c r="N476" i="58"/>
  <c r="M476" i="58"/>
  <c r="L476" i="58"/>
  <c r="K476" i="58"/>
  <c r="J476" i="58"/>
  <c r="I476" i="58"/>
  <c r="G476" i="58"/>
  <c r="F476" i="58"/>
  <c r="E476" i="58"/>
  <c r="P545" i="58"/>
  <c r="O545" i="58"/>
  <c r="N545" i="58"/>
  <c r="M545" i="58"/>
  <c r="L545" i="58"/>
  <c r="K545" i="58"/>
  <c r="J545" i="58"/>
  <c r="I545" i="58"/>
  <c r="G545" i="58"/>
  <c r="F545" i="58"/>
  <c r="E545" i="58"/>
  <c r="P132" i="58"/>
  <c r="O132" i="58"/>
  <c r="N132" i="58"/>
  <c r="M132" i="58"/>
  <c r="L132" i="58"/>
  <c r="K132" i="58"/>
  <c r="J132" i="58"/>
  <c r="I132" i="58"/>
  <c r="G132" i="58"/>
  <c r="F132" i="58"/>
  <c r="E132" i="58"/>
  <c r="P389" i="58"/>
  <c r="O389" i="58"/>
  <c r="N389" i="58"/>
  <c r="M389" i="58"/>
  <c r="L389" i="58"/>
  <c r="K389" i="58"/>
  <c r="J389" i="58"/>
  <c r="I389" i="58"/>
  <c r="G389" i="58"/>
  <c r="F389" i="58"/>
  <c r="E389" i="58"/>
  <c r="P390" i="58"/>
  <c r="O390" i="58"/>
  <c r="N390" i="58"/>
  <c r="M390" i="58"/>
  <c r="L390" i="58"/>
  <c r="K390" i="58"/>
  <c r="J390" i="58"/>
  <c r="I390" i="58"/>
  <c r="G390" i="58"/>
  <c r="F390" i="58"/>
  <c r="E390"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48" i="58"/>
  <c r="O448" i="58"/>
  <c r="N448" i="58"/>
  <c r="M448" i="58"/>
  <c r="L448" i="58"/>
  <c r="K448" i="58"/>
  <c r="J448" i="58"/>
  <c r="I448" i="58"/>
  <c r="G448" i="58"/>
  <c r="F448" i="58"/>
  <c r="E448" i="58"/>
  <c r="P452" i="58"/>
  <c r="O452" i="58"/>
  <c r="N452" i="58"/>
  <c r="M452" i="58"/>
  <c r="L452" i="58"/>
  <c r="K452" i="58"/>
  <c r="J452" i="58"/>
  <c r="I452" i="58"/>
  <c r="G452" i="58"/>
  <c r="F452" i="58"/>
  <c r="E452" i="58"/>
  <c r="P146" i="58"/>
  <c r="O146" i="58"/>
  <c r="N146" i="58"/>
  <c r="M146" i="58"/>
  <c r="L146" i="58"/>
  <c r="K146" i="58"/>
  <c r="J146" i="58"/>
  <c r="I146" i="58"/>
  <c r="G146" i="58"/>
  <c r="F146" i="58"/>
  <c r="E146" i="58"/>
  <c r="P128" i="58"/>
  <c r="O128" i="58"/>
  <c r="N128" i="58"/>
  <c r="M128" i="58"/>
  <c r="L128" i="58"/>
  <c r="K128" i="58"/>
  <c r="J128" i="58"/>
  <c r="I128" i="58"/>
  <c r="G128" i="58"/>
  <c r="F128" i="58"/>
  <c r="E128" i="58"/>
  <c r="P124" i="58"/>
  <c r="O124" i="58"/>
  <c r="N124" i="58"/>
  <c r="M124" i="58"/>
  <c r="L124" i="58"/>
  <c r="K124" i="58"/>
  <c r="J124" i="58"/>
  <c r="I124" i="58"/>
  <c r="G124" i="58"/>
  <c r="F124" i="58"/>
  <c r="E124" i="58"/>
  <c r="P426" i="58"/>
  <c r="O426" i="58"/>
  <c r="N426" i="58"/>
  <c r="M426" i="58"/>
  <c r="L426" i="58"/>
  <c r="K426" i="58"/>
  <c r="J426" i="58"/>
  <c r="I426" i="58"/>
  <c r="G426" i="58"/>
  <c r="F426" i="58"/>
  <c r="E426" i="58"/>
  <c r="P112" i="58"/>
  <c r="O112" i="58"/>
  <c r="N112" i="58"/>
  <c r="M112" i="58"/>
  <c r="L112" i="58"/>
  <c r="K112" i="58"/>
  <c r="J112" i="58"/>
  <c r="I112" i="58"/>
  <c r="G112" i="58"/>
  <c r="F112" i="58"/>
  <c r="E112" i="58"/>
  <c r="P106" i="58"/>
  <c r="O106" i="58"/>
  <c r="N106" i="58"/>
  <c r="M106" i="58"/>
  <c r="L106" i="58"/>
  <c r="K106" i="58"/>
  <c r="J106" i="58"/>
  <c r="I106" i="58"/>
  <c r="G106" i="58"/>
  <c r="F106" i="58"/>
  <c r="E106" i="58"/>
  <c r="P391" i="58"/>
  <c r="O391" i="58"/>
  <c r="N391" i="58"/>
  <c r="M391" i="58"/>
  <c r="L391" i="58"/>
  <c r="K391" i="58"/>
  <c r="J391" i="58"/>
  <c r="I391" i="58"/>
  <c r="G391" i="58"/>
  <c r="F391" i="58"/>
  <c r="E391" i="58"/>
  <c r="P91" i="58"/>
  <c r="O91" i="58"/>
  <c r="N91" i="58"/>
  <c r="M91" i="58"/>
  <c r="L91" i="58"/>
  <c r="K91" i="58"/>
  <c r="J91" i="58"/>
  <c r="I91" i="58"/>
  <c r="G91" i="58"/>
  <c r="F91" i="58"/>
  <c r="E91" i="58"/>
  <c r="P386" i="58"/>
  <c r="O386" i="58"/>
  <c r="N386" i="58"/>
  <c r="M386" i="58"/>
  <c r="L386" i="58"/>
  <c r="K386" i="58"/>
  <c r="J386" i="58"/>
  <c r="I386" i="58"/>
  <c r="G386" i="58"/>
  <c r="F386" i="58"/>
  <c r="E386" i="58"/>
  <c r="P81" i="58"/>
  <c r="O81" i="58"/>
  <c r="N81" i="58"/>
  <c r="M81" i="58"/>
  <c r="L81" i="58"/>
  <c r="K81" i="58"/>
  <c r="J81" i="58"/>
  <c r="I81" i="58"/>
  <c r="G81" i="58"/>
  <c r="F81" i="58"/>
  <c r="E81" i="58"/>
  <c r="P76" i="58"/>
  <c r="O76" i="58"/>
  <c r="N76" i="58"/>
  <c r="M76" i="58"/>
  <c r="L76" i="58"/>
  <c r="K76" i="58"/>
  <c r="J76" i="58"/>
  <c r="I76" i="58"/>
  <c r="G76" i="58"/>
  <c r="F76" i="58"/>
  <c r="E76" i="58"/>
  <c r="P71" i="58"/>
  <c r="O71" i="58"/>
  <c r="N71" i="58"/>
  <c r="M71" i="58"/>
  <c r="L71" i="58"/>
  <c r="K71" i="58"/>
  <c r="J71" i="58"/>
  <c r="I71" i="58"/>
  <c r="G71" i="58"/>
  <c r="F71" i="58"/>
  <c r="E71" i="58"/>
  <c r="P56" i="58"/>
  <c r="O56" i="58"/>
  <c r="N56" i="58"/>
  <c r="M56" i="58"/>
  <c r="L56" i="58"/>
  <c r="K56" i="58"/>
  <c r="J56" i="58"/>
  <c r="I56" i="58"/>
  <c r="G56" i="58"/>
  <c r="F56" i="58"/>
  <c r="E56" i="58"/>
  <c r="P340" i="58"/>
  <c r="O340" i="58"/>
  <c r="N340" i="58"/>
  <c r="M340" i="58"/>
  <c r="L340" i="58"/>
  <c r="K340" i="58"/>
  <c r="J340" i="58"/>
  <c r="I340" i="58"/>
  <c r="G340" i="58"/>
  <c r="F340" i="58"/>
  <c r="E340" i="58"/>
  <c r="P45" i="58"/>
  <c r="O45" i="58"/>
  <c r="N45" i="58"/>
  <c r="M45" i="58"/>
  <c r="L45" i="58"/>
  <c r="K45" i="58"/>
  <c r="J45" i="58"/>
  <c r="I45" i="58"/>
  <c r="G45" i="58"/>
  <c r="F45" i="58"/>
  <c r="E45"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6" i="58"/>
  <c r="O326" i="58"/>
  <c r="N326" i="58"/>
  <c r="M326" i="58"/>
  <c r="L326" i="58"/>
  <c r="K326" i="58"/>
  <c r="J326" i="58"/>
  <c r="I326" i="58"/>
  <c r="G326" i="58"/>
  <c r="F326" i="58"/>
  <c r="E326" i="58"/>
  <c r="P37" i="58"/>
  <c r="O37" i="58"/>
  <c r="N37" i="58"/>
  <c r="M37" i="58"/>
  <c r="L37" i="58"/>
  <c r="K37" i="58"/>
  <c r="J37" i="58"/>
  <c r="I37" i="58"/>
  <c r="G37" i="58"/>
  <c r="F37" i="58"/>
  <c r="E37" i="58"/>
  <c r="P328" i="58"/>
  <c r="O328" i="58"/>
  <c r="N328" i="58"/>
  <c r="M328" i="58"/>
  <c r="L328" i="58"/>
  <c r="K328" i="58"/>
  <c r="J328" i="58"/>
  <c r="I328" i="58"/>
  <c r="G328" i="58"/>
  <c r="F328" i="58"/>
  <c r="E328" i="58"/>
  <c r="P321" i="58"/>
  <c r="O321" i="58"/>
  <c r="N321" i="58"/>
  <c r="M321" i="58"/>
  <c r="L321" i="58"/>
  <c r="K321" i="58"/>
  <c r="J321" i="58"/>
  <c r="I321" i="58"/>
  <c r="G321" i="58"/>
  <c r="F321" i="58"/>
  <c r="E321" i="58"/>
  <c r="P30" i="58"/>
  <c r="O30" i="58"/>
  <c r="N30" i="58"/>
  <c r="M30" i="58"/>
  <c r="L30" i="58"/>
  <c r="K30" i="58"/>
  <c r="J30" i="58"/>
  <c r="I30" i="58"/>
  <c r="G30" i="58"/>
  <c r="F30" i="58"/>
  <c r="E30" i="58"/>
  <c r="P311" i="58"/>
  <c r="O311" i="58"/>
  <c r="N311" i="58"/>
  <c r="M311" i="58"/>
  <c r="L311" i="58"/>
  <c r="K311" i="58"/>
  <c r="J311" i="58"/>
  <c r="I311" i="58"/>
  <c r="G311" i="58"/>
  <c r="F311" i="58"/>
  <c r="E311" i="58"/>
  <c r="P292" i="58"/>
  <c r="O292" i="58"/>
  <c r="N292" i="58"/>
  <c r="M292" i="58"/>
  <c r="L292" i="58"/>
  <c r="K292" i="58"/>
  <c r="J292" i="58"/>
  <c r="I292" i="58"/>
  <c r="G292" i="58"/>
  <c r="F292" i="58"/>
  <c r="E292"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4" i="58"/>
  <c r="O494" i="58"/>
  <c r="N494" i="58"/>
  <c r="M494" i="58"/>
  <c r="L494" i="58"/>
  <c r="K494" i="58"/>
  <c r="J494" i="58"/>
  <c r="I494" i="58"/>
  <c r="G494" i="58"/>
  <c r="F494" i="58"/>
  <c r="E494" i="58"/>
  <c r="P185" i="58"/>
  <c r="O185" i="58"/>
  <c r="N185" i="58"/>
  <c r="M185" i="58"/>
  <c r="L185" i="58"/>
  <c r="K185" i="58"/>
  <c r="J185" i="58"/>
  <c r="I185" i="58"/>
  <c r="G185" i="58"/>
  <c r="F185" i="58"/>
  <c r="E185" i="58"/>
  <c r="P181" i="58"/>
  <c r="O181" i="58"/>
  <c r="N181" i="58"/>
  <c r="M181" i="58"/>
  <c r="L181" i="58"/>
  <c r="K181" i="58"/>
  <c r="J181" i="58"/>
  <c r="I181" i="58"/>
  <c r="G181" i="58"/>
  <c r="F181" i="58"/>
  <c r="E181" i="58"/>
  <c r="P170" i="58"/>
  <c r="O170" i="58"/>
  <c r="N170" i="58"/>
  <c r="M170" i="58"/>
  <c r="L170" i="58"/>
  <c r="K170" i="58"/>
  <c r="J170" i="58"/>
  <c r="I170" i="58"/>
  <c r="G170" i="58"/>
  <c r="F170" i="58"/>
  <c r="E170" i="58"/>
  <c r="P168" i="58"/>
  <c r="O168" i="58"/>
  <c r="N168" i="58"/>
  <c r="M168" i="58"/>
  <c r="L168" i="58"/>
  <c r="K168" i="58"/>
  <c r="J168" i="58"/>
  <c r="I168" i="58"/>
  <c r="G168" i="58"/>
  <c r="F168" i="58"/>
  <c r="E168" i="58"/>
  <c r="P444" i="58"/>
  <c r="O444" i="58"/>
  <c r="N444" i="58"/>
  <c r="M444" i="58"/>
  <c r="L444" i="58"/>
  <c r="K444" i="58"/>
  <c r="J444" i="58"/>
  <c r="I444" i="58"/>
  <c r="G444" i="58"/>
  <c r="F444" i="58"/>
  <c r="E444" i="58"/>
  <c r="P114" i="58"/>
  <c r="O114" i="58"/>
  <c r="N114" i="58"/>
  <c r="M114" i="58"/>
  <c r="L114" i="58"/>
  <c r="K114" i="58"/>
  <c r="J114" i="58"/>
  <c r="I114" i="58"/>
  <c r="G114" i="58"/>
  <c r="F114" i="58"/>
  <c r="E114" i="58"/>
  <c r="P108" i="58"/>
  <c r="O108" i="58"/>
  <c r="N108" i="58"/>
  <c r="M108" i="58"/>
  <c r="L108" i="58"/>
  <c r="K108" i="58"/>
  <c r="J108" i="58"/>
  <c r="I108" i="58"/>
  <c r="G108" i="58"/>
  <c r="F108" i="58"/>
  <c r="E108" i="58"/>
  <c r="P409" i="58"/>
  <c r="O409" i="58"/>
  <c r="N409" i="58"/>
  <c r="M409" i="58"/>
  <c r="L409" i="58"/>
  <c r="K409" i="58"/>
  <c r="J409" i="58"/>
  <c r="I409" i="58"/>
  <c r="G409" i="58"/>
  <c r="F409" i="58"/>
  <c r="E409" i="58"/>
  <c r="P105" i="58"/>
  <c r="O105" i="58"/>
  <c r="N105" i="58"/>
  <c r="M105" i="58"/>
  <c r="L105" i="58"/>
  <c r="K105" i="58"/>
  <c r="J105" i="58"/>
  <c r="I105" i="58"/>
  <c r="G105" i="58"/>
  <c r="F105" i="58"/>
  <c r="E105" i="58"/>
  <c r="P98" i="58"/>
  <c r="O98" i="58"/>
  <c r="N98" i="58"/>
  <c r="M98" i="58"/>
  <c r="L98" i="58"/>
  <c r="K98" i="58"/>
  <c r="J98" i="58"/>
  <c r="I98" i="58"/>
  <c r="G98" i="58"/>
  <c r="F98" i="58"/>
  <c r="E98" i="58"/>
  <c r="P86" i="58"/>
  <c r="O86" i="58"/>
  <c r="N86" i="58"/>
  <c r="M86" i="58"/>
  <c r="L86" i="58"/>
  <c r="K86" i="58"/>
  <c r="J86" i="58"/>
  <c r="I86" i="58"/>
  <c r="G86" i="58"/>
  <c r="F86" i="58"/>
  <c r="E86" i="58"/>
  <c r="P383" i="58"/>
  <c r="O383" i="58"/>
  <c r="N383" i="58"/>
  <c r="M383" i="58"/>
  <c r="L383" i="58"/>
  <c r="K383" i="58"/>
  <c r="J383" i="58"/>
  <c r="I383" i="58"/>
  <c r="G383" i="58"/>
  <c r="F383" i="58"/>
  <c r="E383" i="58"/>
  <c r="P67" i="58"/>
  <c r="O67" i="58"/>
  <c r="N67" i="58"/>
  <c r="M67" i="58"/>
  <c r="L67" i="58"/>
  <c r="K67" i="58"/>
  <c r="J67" i="58"/>
  <c r="I67" i="58"/>
  <c r="G67" i="58"/>
  <c r="F67" i="58"/>
  <c r="E67" i="58"/>
  <c r="P375" i="58"/>
  <c r="O375" i="58"/>
  <c r="N375" i="58"/>
  <c r="M375" i="58"/>
  <c r="L375" i="58"/>
  <c r="K375" i="58"/>
  <c r="J375" i="58"/>
  <c r="I375" i="58"/>
  <c r="G375" i="58"/>
  <c r="F375" i="58"/>
  <c r="E375" i="58"/>
  <c r="P70" i="58"/>
  <c r="O70" i="58"/>
  <c r="N70" i="58"/>
  <c r="M70" i="58"/>
  <c r="L70" i="58"/>
  <c r="K70" i="58"/>
  <c r="J70" i="58"/>
  <c r="I70" i="58"/>
  <c r="G70" i="58"/>
  <c r="F70" i="58"/>
  <c r="E70" i="58"/>
  <c r="P66" i="58"/>
  <c r="O66" i="58"/>
  <c r="N66" i="58"/>
  <c r="M66" i="58"/>
  <c r="L66" i="58"/>
  <c r="K66" i="58"/>
  <c r="J66" i="58"/>
  <c r="I66" i="58"/>
  <c r="G66" i="58"/>
  <c r="F66" i="58"/>
  <c r="E66" i="58"/>
  <c r="P370" i="58"/>
  <c r="O370" i="58"/>
  <c r="N370" i="58"/>
  <c r="M370" i="58"/>
  <c r="L370" i="58"/>
  <c r="K370" i="58"/>
  <c r="J370" i="58"/>
  <c r="I370" i="58"/>
  <c r="G370" i="58"/>
  <c r="F370" i="58"/>
  <c r="E370" i="58"/>
  <c r="P361" i="58"/>
  <c r="O361" i="58"/>
  <c r="N361" i="58"/>
  <c r="M361" i="58"/>
  <c r="L361" i="58"/>
  <c r="K361" i="58"/>
  <c r="J361" i="58"/>
  <c r="I361" i="58"/>
  <c r="G361" i="58"/>
  <c r="F361" i="58"/>
  <c r="E361" i="58"/>
  <c r="P362" i="58"/>
  <c r="O362" i="58"/>
  <c r="N362" i="58"/>
  <c r="M362" i="58"/>
  <c r="L362" i="58"/>
  <c r="K362" i="58"/>
  <c r="J362" i="58"/>
  <c r="I362" i="58"/>
  <c r="G362" i="58"/>
  <c r="F362" i="58"/>
  <c r="E362" i="58"/>
  <c r="P331" i="58"/>
  <c r="O331" i="58"/>
  <c r="N331" i="58"/>
  <c r="M331" i="58"/>
  <c r="L331" i="58"/>
  <c r="K331" i="58"/>
  <c r="J331" i="58"/>
  <c r="I331" i="58"/>
  <c r="G331" i="58"/>
  <c r="F331" i="58"/>
  <c r="E331" i="58"/>
  <c r="P34" i="58"/>
  <c r="O34" i="58"/>
  <c r="N34" i="58"/>
  <c r="M34" i="58"/>
  <c r="L34" i="58"/>
  <c r="K34" i="58"/>
  <c r="J34" i="58"/>
  <c r="I34" i="58"/>
  <c r="G34" i="58"/>
  <c r="F34" i="58"/>
  <c r="E34" i="58"/>
  <c r="P317" i="58"/>
  <c r="O317" i="58"/>
  <c r="N317" i="58"/>
  <c r="M317" i="58"/>
  <c r="L317" i="58"/>
  <c r="K317" i="58"/>
  <c r="J317" i="58"/>
  <c r="I317" i="58"/>
  <c r="G317" i="58"/>
  <c r="F317" i="58"/>
  <c r="E317"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2" i="58"/>
  <c r="O252" i="58"/>
  <c r="N252" i="58"/>
  <c r="M252" i="58"/>
  <c r="L252" i="58"/>
  <c r="K252" i="58"/>
  <c r="J252" i="58"/>
  <c r="I252" i="58"/>
  <c r="G252" i="58"/>
  <c r="F252" i="58"/>
  <c r="E252"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2" i="58"/>
  <c r="O212" i="58"/>
  <c r="N212" i="58"/>
  <c r="M212" i="58"/>
  <c r="L212" i="58"/>
  <c r="K212" i="58"/>
  <c r="J212" i="58"/>
  <c r="I212" i="58"/>
  <c r="G212" i="58"/>
  <c r="F212" i="58"/>
  <c r="E212" i="58"/>
  <c r="P493" i="58"/>
  <c r="O493" i="58"/>
  <c r="N493" i="58"/>
  <c r="M493" i="58"/>
  <c r="L493" i="58"/>
  <c r="K493" i="58"/>
  <c r="J493" i="58"/>
  <c r="I493" i="58"/>
  <c r="G493" i="58"/>
  <c r="F493" i="58"/>
  <c r="E493" i="58"/>
  <c r="P488" i="58"/>
  <c r="O488" i="58"/>
  <c r="N488" i="58"/>
  <c r="M488" i="58"/>
  <c r="L488" i="58"/>
  <c r="K488" i="58"/>
  <c r="J488" i="58"/>
  <c r="I488" i="58"/>
  <c r="G488" i="58"/>
  <c r="F488" i="58"/>
  <c r="E488" i="58"/>
  <c r="P204" i="58"/>
  <c r="O204" i="58"/>
  <c r="N204" i="58"/>
  <c r="M204" i="58"/>
  <c r="L204" i="58"/>
  <c r="K204" i="58"/>
  <c r="J204" i="58"/>
  <c r="I204" i="58"/>
  <c r="G204" i="58"/>
  <c r="F204" i="58"/>
  <c r="E204" i="58"/>
  <c r="P198" i="58"/>
  <c r="O198" i="58"/>
  <c r="N198" i="58"/>
  <c r="M198" i="58"/>
  <c r="L198" i="58"/>
  <c r="K198" i="58"/>
  <c r="J198" i="58"/>
  <c r="I198" i="58"/>
  <c r="G198" i="58"/>
  <c r="F198" i="58"/>
  <c r="E198" i="58"/>
  <c r="P553" i="58"/>
  <c r="O553" i="58"/>
  <c r="N553" i="58"/>
  <c r="M553" i="58"/>
  <c r="L553" i="58"/>
  <c r="K553" i="58"/>
  <c r="J553" i="58"/>
  <c r="I553" i="58"/>
  <c r="G553" i="58"/>
  <c r="F553" i="58"/>
  <c r="E553" i="58"/>
  <c r="P184" i="58"/>
  <c r="O184" i="58"/>
  <c r="N184" i="58"/>
  <c r="M184" i="58"/>
  <c r="L184" i="58"/>
  <c r="K184" i="58"/>
  <c r="J184" i="58"/>
  <c r="I184" i="58"/>
  <c r="G184" i="58"/>
  <c r="F184" i="58"/>
  <c r="E184" i="58"/>
  <c r="P180" i="58"/>
  <c r="O180" i="58"/>
  <c r="N180" i="58"/>
  <c r="M180" i="58"/>
  <c r="L180" i="58"/>
  <c r="K180" i="58"/>
  <c r="J180" i="58"/>
  <c r="I180" i="58"/>
  <c r="G180" i="58"/>
  <c r="F180" i="58"/>
  <c r="E180" i="58"/>
  <c r="P178" i="58"/>
  <c r="O178" i="58"/>
  <c r="N178" i="58"/>
  <c r="M178" i="58"/>
  <c r="L178" i="58"/>
  <c r="K178" i="58"/>
  <c r="J178" i="58"/>
  <c r="I178" i="58"/>
  <c r="G178" i="58"/>
  <c r="F178" i="58"/>
  <c r="E178" i="58"/>
  <c r="P165" i="58"/>
  <c r="O165" i="58"/>
  <c r="N165" i="58"/>
  <c r="M165" i="58"/>
  <c r="L165" i="58"/>
  <c r="K165" i="58"/>
  <c r="J165" i="58"/>
  <c r="I165" i="58"/>
  <c r="G165" i="58"/>
  <c r="F165" i="58"/>
  <c r="E165" i="58"/>
  <c r="P463" i="58"/>
  <c r="O463" i="58"/>
  <c r="N463" i="58"/>
  <c r="M463" i="58"/>
  <c r="L463" i="58"/>
  <c r="K463" i="58"/>
  <c r="J463" i="58"/>
  <c r="I463" i="58"/>
  <c r="G463" i="58"/>
  <c r="F463" i="58"/>
  <c r="E463" i="58"/>
  <c r="P154" i="58"/>
  <c r="O154" i="58"/>
  <c r="N154" i="58"/>
  <c r="M154" i="58"/>
  <c r="L154" i="58"/>
  <c r="K154" i="58"/>
  <c r="J154" i="58"/>
  <c r="I154" i="58"/>
  <c r="G154" i="58"/>
  <c r="F154" i="58"/>
  <c r="E154" i="58"/>
  <c r="P467" i="58"/>
  <c r="O467" i="58"/>
  <c r="N467" i="58"/>
  <c r="M467" i="58"/>
  <c r="L467" i="58"/>
  <c r="K467" i="58"/>
  <c r="J467" i="58"/>
  <c r="I467" i="58"/>
  <c r="G467" i="58"/>
  <c r="F467" i="58"/>
  <c r="E467" i="58"/>
  <c r="P155" i="58"/>
  <c r="O155" i="58"/>
  <c r="N155" i="58"/>
  <c r="M155" i="58"/>
  <c r="L155" i="58"/>
  <c r="K155" i="58"/>
  <c r="J155" i="58"/>
  <c r="I155" i="58"/>
  <c r="G155" i="58"/>
  <c r="F155" i="58"/>
  <c r="E155" i="58"/>
  <c r="P162" i="58"/>
  <c r="O162" i="58"/>
  <c r="N162" i="58"/>
  <c r="M162" i="58"/>
  <c r="L162" i="58"/>
  <c r="K162" i="58"/>
  <c r="J162" i="58"/>
  <c r="I162" i="58"/>
  <c r="G162" i="58"/>
  <c r="F162" i="58"/>
  <c r="E162" i="58"/>
  <c r="P159" i="58"/>
  <c r="O159" i="58"/>
  <c r="N159" i="58"/>
  <c r="M159" i="58"/>
  <c r="L159" i="58"/>
  <c r="K159" i="58"/>
  <c r="J159" i="58"/>
  <c r="I159" i="58"/>
  <c r="G159" i="58"/>
  <c r="F159" i="58"/>
  <c r="E159" i="58"/>
  <c r="P156" i="58"/>
  <c r="O156" i="58"/>
  <c r="N156" i="58"/>
  <c r="M156" i="58"/>
  <c r="L156" i="58"/>
  <c r="K156" i="58"/>
  <c r="J156" i="58"/>
  <c r="I156" i="58"/>
  <c r="G156" i="58"/>
  <c r="F156" i="58"/>
  <c r="E156" i="58"/>
  <c r="P450" i="58"/>
  <c r="O450" i="58"/>
  <c r="N450" i="58"/>
  <c r="M450" i="58"/>
  <c r="L450" i="58"/>
  <c r="K450" i="58"/>
  <c r="J450" i="58"/>
  <c r="I450" i="58"/>
  <c r="G450" i="58"/>
  <c r="F450" i="58"/>
  <c r="E450" i="58"/>
  <c r="P158" i="58"/>
  <c r="O158" i="58"/>
  <c r="N158" i="58"/>
  <c r="M158" i="58"/>
  <c r="L158" i="58"/>
  <c r="K158" i="58"/>
  <c r="J158" i="58"/>
  <c r="I158" i="58"/>
  <c r="G158" i="58"/>
  <c r="F158" i="58"/>
  <c r="E158" i="58"/>
  <c r="P135" i="58"/>
  <c r="O135" i="58"/>
  <c r="N135" i="58"/>
  <c r="M135" i="58"/>
  <c r="L135" i="58"/>
  <c r="K135" i="58"/>
  <c r="J135" i="58"/>
  <c r="I135" i="58"/>
  <c r="G135" i="58"/>
  <c r="F135" i="58"/>
  <c r="E135" i="58"/>
  <c r="P129" i="58"/>
  <c r="O129" i="58"/>
  <c r="N129" i="58"/>
  <c r="M129" i="58"/>
  <c r="L129" i="58"/>
  <c r="K129" i="58"/>
  <c r="J129" i="58"/>
  <c r="I129" i="58"/>
  <c r="G129" i="58"/>
  <c r="F129" i="58"/>
  <c r="E129" i="58"/>
  <c r="P438" i="58"/>
  <c r="O438" i="58"/>
  <c r="N438" i="58"/>
  <c r="M438" i="58"/>
  <c r="L438" i="58"/>
  <c r="K438" i="58"/>
  <c r="J438" i="58"/>
  <c r="I438" i="58"/>
  <c r="G438" i="58"/>
  <c r="F438" i="58"/>
  <c r="E438" i="58"/>
  <c r="P432" i="58"/>
  <c r="O432" i="58"/>
  <c r="N432" i="58"/>
  <c r="M432" i="58"/>
  <c r="L432" i="58"/>
  <c r="K432" i="58"/>
  <c r="J432" i="58"/>
  <c r="I432" i="58"/>
  <c r="G432" i="58"/>
  <c r="F432" i="58"/>
  <c r="E432" i="58"/>
  <c r="P431" i="58"/>
  <c r="O431" i="58"/>
  <c r="N431" i="58"/>
  <c r="M431" i="58"/>
  <c r="L431" i="58"/>
  <c r="K431" i="58"/>
  <c r="J431" i="58"/>
  <c r="I431" i="58"/>
  <c r="G431" i="58"/>
  <c r="F431" i="58"/>
  <c r="E431" i="58"/>
  <c r="P117" i="58"/>
  <c r="O117" i="58"/>
  <c r="N117" i="58"/>
  <c r="M117" i="58"/>
  <c r="L117" i="58"/>
  <c r="K117" i="58"/>
  <c r="J117" i="58"/>
  <c r="I117" i="58"/>
  <c r="G117" i="58"/>
  <c r="F117" i="58"/>
  <c r="E117" i="58"/>
  <c r="P539" i="58"/>
  <c r="O539" i="58"/>
  <c r="N539" i="58"/>
  <c r="M539" i="58"/>
  <c r="L539" i="58"/>
  <c r="K539" i="58"/>
  <c r="J539" i="58"/>
  <c r="I539" i="58"/>
  <c r="G539" i="58"/>
  <c r="F539" i="58"/>
  <c r="E539" i="58"/>
  <c r="P103" i="58"/>
  <c r="O103" i="58"/>
  <c r="N103" i="58"/>
  <c r="M103" i="58"/>
  <c r="L103" i="58"/>
  <c r="K103" i="58"/>
  <c r="J103" i="58"/>
  <c r="I103" i="58"/>
  <c r="G103" i="58"/>
  <c r="F103" i="58"/>
  <c r="E103" i="58"/>
  <c r="P73" i="58"/>
  <c r="O73" i="58"/>
  <c r="N73" i="58"/>
  <c r="M73" i="58"/>
  <c r="L73" i="58"/>
  <c r="K73" i="58"/>
  <c r="J73" i="58"/>
  <c r="I73" i="58"/>
  <c r="G73" i="58"/>
  <c r="F73" i="58"/>
  <c r="E73"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5" i="58"/>
  <c r="O55" i="58"/>
  <c r="N55" i="58"/>
  <c r="M55" i="58"/>
  <c r="L55" i="58"/>
  <c r="K55" i="58"/>
  <c r="J55" i="58"/>
  <c r="I55" i="58"/>
  <c r="G55" i="58"/>
  <c r="F55" i="58"/>
  <c r="E55" i="58"/>
  <c r="P343" i="58"/>
  <c r="O343" i="58"/>
  <c r="N343" i="58"/>
  <c r="M343" i="58"/>
  <c r="L343" i="58"/>
  <c r="K343" i="58"/>
  <c r="J343" i="58"/>
  <c r="I343" i="58"/>
  <c r="G343" i="58"/>
  <c r="F343" i="58"/>
  <c r="E343"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2" i="58"/>
  <c r="O32" i="58"/>
  <c r="N32" i="58"/>
  <c r="M32" i="58"/>
  <c r="L32" i="58"/>
  <c r="K32" i="58"/>
  <c r="J32" i="58"/>
  <c r="I32" i="58"/>
  <c r="G32" i="58"/>
  <c r="F32" i="58"/>
  <c r="E32"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4" i="58"/>
  <c r="O244" i="58"/>
  <c r="N244" i="58"/>
  <c r="M244" i="58"/>
  <c r="L244" i="58"/>
  <c r="K244" i="58"/>
  <c r="J244" i="58"/>
  <c r="I244" i="58"/>
  <c r="G244" i="58"/>
  <c r="F244" i="58"/>
  <c r="E244"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4" i="58"/>
  <c r="O474" i="58"/>
  <c r="N474" i="58"/>
  <c r="M474" i="58"/>
  <c r="L474" i="58"/>
  <c r="K474" i="58"/>
  <c r="J474" i="58"/>
  <c r="I474" i="58"/>
  <c r="G474" i="58"/>
  <c r="F474" i="58"/>
  <c r="E474" i="58"/>
  <c r="P477" i="58"/>
  <c r="O477" i="58"/>
  <c r="N477" i="58"/>
  <c r="M477" i="58"/>
  <c r="L477" i="58"/>
  <c r="K477" i="58"/>
  <c r="J477" i="58"/>
  <c r="I477" i="58"/>
  <c r="G477" i="58"/>
  <c r="F477" i="58"/>
  <c r="E477" i="58"/>
  <c r="P459" i="58"/>
  <c r="O459" i="58"/>
  <c r="N459" i="58"/>
  <c r="M459" i="58"/>
  <c r="L459" i="58"/>
  <c r="K459" i="58"/>
  <c r="J459" i="58"/>
  <c r="I459" i="58"/>
  <c r="G459" i="58"/>
  <c r="F459" i="58"/>
  <c r="E459" i="58"/>
  <c r="P473" i="58"/>
  <c r="O473" i="58"/>
  <c r="N473" i="58"/>
  <c r="M473" i="58"/>
  <c r="L473" i="58"/>
  <c r="K473" i="58"/>
  <c r="J473" i="58"/>
  <c r="I473" i="58"/>
  <c r="G473" i="58"/>
  <c r="F473" i="58"/>
  <c r="E473" i="58"/>
  <c r="P469" i="58"/>
  <c r="O469" i="58"/>
  <c r="N469" i="58"/>
  <c r="M469" i="58"/>
  <c r="L469" i="58"/>
  <c r="K469" i="58"/>
  <c r="J469" i="58"/>
  <c r="I469" i="58"/>
  <c r="G469" i="58"/>
  <c r="F469" i="58"/>
  <c r="E469" i="58"/>
  <c r="P169" i="58"/>
  <c r="O169" i="58"/>
  <c r="N169" i="58"/>
  <c r="M169" i="58"/>
  <c r="L169" i="58"/>
  <c r="K169" i="58"/>
  <c r="J169" i="58"/>
  <c r="I169" i="58"/>
  <c r="G169" i="58"/>
  <c r="F169" i="58"/>
  <c r="E169" i="58"/>
  <c r="P428" i="58"/>
  <c r="O428" i="58"/>
  <c r="N428" i="58"/>
  <c r="M428" i="58"/>
  <c r="L428" i="58"/>
  <c r="K428" i="58"/>
  <c r="J428" i="58"/>
  <c r="I428" i="58"/>
  <c r="G428" i="58"/>
  <c r="F428" i="58"/>
  <c r="E428" i="58"/>
  <c r="P436" i="58"/>
  <c r="O436" i="58"/>
  <c r="N436" i="58"/>
  <c r="M436" i="58"/>
  <c r="L436" i="58"/>
  <c r="K436" i="58"/>
  <c r="J436" i="58"/>
  <c r="I436" i="58"/>
  <c r="G436" i="58"/>
  <c r="F436" i="58"/>
  <c r="E436" i="58"/>
  <c r="P443" i="58"/>
  <c r="O443" i="58"/>
  <c r="N443" i="58"/>
  <c r="M443" i="58"/>
  <c r="L443" i="58"/>
  <c r="K443" i="58"/>
  <c r="J443" i="58"/>
  <c r="I443" i="58"/>
  <c r="G443" i="58"/>
  <c r="F443" i="58"/>
  <c r="E443" i="58"/>
  <c r="P126" i="58"/>
  <c r="O126" i="58"/>
  <c r="N126" i="58"/>
  <c r="M126" i="58"/>
  <c r="L126" i="58"/>
  <c r="K126" i="58"/>
  <c r="J126" i="58"/>
  <c r="I126" i="58"/>
  <c r="G126" i="58"/>
  <c r="F126" i="58"/>
  <c r="E126" i="58"/>
  <c r="P415" i="58"/>
  <c r="O415" i="58"/>
  <c r="N415" i="58"/>
  <c r="M415" i="58"/>
  <c r="L415" i="58"/>
  <c r="K415" i="58"/>
  <c r="J415" i="58"/>
  <c r="I415" i="58"/>
  <c r="G415" i="58"/>
  <c r="F415" i="58"/>
  <c r="E415" i="58"/>
  <c r="P414" i="58"/>
  <c r="O414" i="58"/>
  <c r="N414" i="58"/>
  <c r="M414" i="58"/>
  <c r="L414" i="58"/>
  <c r="K414" i="58"/>
  <c r="J414" i="58"/>
  <c r="I414" i="58"/>
  <c r="G414" i="58"/>
  <c r="F414" i="58"/>
  <c r="E414" i="58"/>
  <c r="P406" i="58"/>
  <c r="O406" i="58"/>
  <c r="N406" i="58"/>
  <c r="M406" i="58"/>
  <c r="L406" i="58"/>
  <c r="K406" i="58"/>
  <c r="J406" i="58"/>
  <c r="I406" i="58"/>
  <c r="G406" i="58"/>
  <c r="F406" i="58"/>
  <c r="E406" i="58"/>
  <c r="P96" i="58"/>
  <c r="O96" i="58"/>
  <c r="N96" i="58"/>
  <c r="M96" i="58"/>
  <c r="L96" i="58"/>
  <c r="K96" i="58"/>
  <c r="J96" i="58"/>
  <c r="I96" i="58"/>
  <c r="G96" i="58"/>
  <c r="F96" i="58"/>
  <c r="E96" i="58"/>
  <c r="P388" i="58"/>
  <c r="O388" i="58"/>
  <c r="N388" i="58"/>
  <c r="M388" i="58"/>
  <c r="L388" i="58"/>
  <c r="K388" i="58"/>
  <c r="J388" i="58"/>
  <c r="I388" i="58"/>
  <c r="G388" i="58"/>
  <c r="F388" i="58"/>
  <c r="E388" i="58"/>
  <c r="P74" i="58"/>
  <c r="O74" i="58"/>
  <c r="N74" i="58"/>
  <c r="M74" i="58"/>
  <c r="L74" i="58"/>
  <c r="K74" i="58"/>
  <c r="J74" i="58"/>
  <c r="I74" i="58"/>
  <c r="G74" i="58"/>
  <c r="F74" i="58"/>
  <c r="E74" i="58"/>
  <c r="P380" i="58"/>
  <c r="O380" i="58"/>
  <c r="N380" i="58"/>
  <c r="M380" i="58"/>
  <c r="L380" i="58"/>
  <c r="K380" i="58"/>
  <c r="J380" i="58"/>
  <c r="I380" i="58"/>
  <c r="G380" i="58"/>
  <c r="F380" i="58"/>
  <c r="E380" i="58"/>
  <c r="P87" i="58"/>
  <c r="O87" i="58"/>
  <c r="N87" i="58"/>
  <c r="M87" i="58"/>
  <c r="L87" i="58"/>
  <c r="K87" i="58"/>
  <c r="J87" i="58"/>
  <c r="I87" i="58"/>
  <c r="G87" i="58"/>
  <c r="F87" i="58"/>
  <c r="E87" i="58"/>
  <c r="P394" i="58"/>
  <c r="O394" i="58"/>
  <c r="N394" i="58"/>
  <c r="M394" i="58"/>
  <c r="L394" i="58"/>
  <c r="K394" i="58"/>
  <c r="J394" i="58"/>
  <c r="I394" i="58"/>
  <c r="G394" i="58"/>
  <c r="F394" i="58"/>
  <c r="E394" i="58"/>
  <c r="P398" i="58"/>
  <c r="O398" i="58"/>
  <c r="N398" i="58"/>
  <c r="M398" i="58"/>
  <c r="L398" i="58"/>
  <c r="K398" i="58"/>
  <c r="J398" i="58"/>
  <c r="I398" i="58"/>
  <c r="G398" i="58"/>
  <c r="F398" i="58"/>
  <c r="E398" i="58"/>
  <c r="P382" i="58"/>
  <c r="O382" i="58"/>
  <c r="N382" i="58"/>
  <c r="M382" i="58"/>
  <c r="L382" i="58"/>
  <c r="K382" i="58"/>
  <c r="J382" i="58"/>
  <c r="I382" i="58"/>
  <c r="G382" i="58"/>
  <c r="F382" i="58"/>
  <c r="E382" i="58"/>
  <c r="P95" i="58"/>
  <c r="O95" i="58"/>
  <c r="N95" i="58"/>
  <c r="M95" i="58"/>
  <c r="L95" i="58"/>
  <c r="K95" i="58"/>
  <c r="J95" i="58"/>
  <c r="I95" i="58"/>
  <c r="G95" i="58"/>
  <c r="F95" i="58"/>
  <c r="E95" i="58"/>
  <c r="P54" i="58"/>
  <c r="O54" i="58"/>
  <c r="N54" i="58"/>
  <c r="M54" i="58"/>
  <c r="L54" i="58"/>
  <c r="K54" i="58"/>
  <c r="J54" i="58"/>
  <c r="I54" i="58"/>
  <c r="G54" i="58"/>
  <c r="F54" i="58"/>
  <c r="E54" i="58"/>
  <c r="P357" i="58"/>
  <c r="O357" i="58"/>
  <c r="N357" i="58"/>
  <c r="M357" i="58"/>
  <c r="L357" i="58"/>
  <c r="K357" i="58"/>
  <c r="J357" i="58"/>
  <c r="I357" i="58"/>
  <c r="G357" i="58"/>
  <c r="F357" i="58"/>
  <c r="E357" i="58"/>
  <c r="P53" i="58"/>
  <c r="O53" i="58"/>
  <c r="N53" i="58"/>
  <c r="M53" i="58"/>
  <c r="L53" i="58"/>
  <c r="K53" i="58"/>
  <c r="J53" i="58"/>
  <c r="I53" i="58"/>
  <c r="G53" i="58"/>
  <c r="F53" i="58"/>
  <c r="E53" i="58"/>
  <c r="P342" i="58"/>
  <c r="O342" i="58"/>
  <c r="N342" i="58"/>
  <c r="M342" i="58"/>
  <c r="L342" i="58"/>
  <c r="K342" i="58"/>
  <c r="J342" i="58"/>
  <c r="I342" i="58"/>
  <c r="G342" i="58"/>
  <c r="F342" i="58"/>
  <c r="E342" i="58"/>
  <c r="P356" i="58"/>
  <c r="O356" i="58"/>
  <c r="N356" i="58"/>
  <c r="M356" i="58"/>
  <c r="L356" i="58"/>
  <c r="K356" i="58"/>
  <c r="J356" i="58"/>
  <c r="I356" i="58"/>
  <c r="G356" i="58"/>
  <c r="F356" i="58"/>
  <c r="E356" i="58"/>
  <c r="P327" i="58"/>
  <c r="O327" i="58"/>
  <c r="N327" i="58"/>
  <c r="M327" i="58"/>
  <c r="L327" i="58"/>
  <c r="K327" i="58"/>
  <c r="J327" i="58"/>
  <c r="I327" i="58"/>
  <c r="G327" i="58"/>
  <c r="F327" i="58"/>
  <c r="E327" i="58"/>
  <c r="P324" i="58"/>
  <c r="O324" i="58"/>
  <c r="N324" i="58"/>
  <c r="M324" i="58"/>
  <c r="L324" i="58"/>
  <c r="K324" i="58"/>
  <c r="J324" i="58"/>
  <c r="I324" i="58"/>
  <c r="G324" i="58"/>
  <c r="F324" i="58"/>
  <c r="E324" i="58"/>
  <c r="Q10" i="58" l="1"/>
  <c r="Q273" i="58"/>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20" i="58" l="1"/>
  <c r="Q185" i="58" l="1"/>
  <c r="T185" i="58" s="1"/>
  <c r="Q181" i="58"/>
  <c r="T181" i="58" s="1"/>
  <c r="R185" i="58" l="1"/>
  <c r="R181" i="58"/>
  <c r="Q571" i="58"/>
  <c r="T571" i="58" s="1"/>
  <c r="Q178" i="58"/>
  <c r="T178" i="58" s="1"/>
  <c r="R571" i="58" l="1"/>
  <c r="R178" i="58"/>
  <c r="Q309" i="58"/>
  <c r="T309" i="58" s="1"/>
  <c r="Q574" i="58"/>
  <c r="T574" i="58" s="1"/>
  <c r="Q23" i="58"/>
  <c r="T23" i="58" s="1"/>
  <c r="Q365" i="58"/>
  <c r="T365" i="58" s="1"/>
  <c r="Q182" i="58"/>
  <c r="T182" i="58" s="1"/>
  <c r="Q153" i="58"/>
  <c r="T153" i="58" s="1"/>
  <c r="Q151" i="58"/>
  <c r="T151" i="58" s="1"/>
  <c r="Q591" i="58"/>
  <c r="T591" i="58" s="1"/>
  <c r="Q592" i="58"/>
  <c r="T592" i="58" s="1"/>
  <c r="Q418" i="58"/>
  <c r="T418" i="58" s="1"/>
  <c r="Q423" i="58"/>
  <c r="T423" i="58" s="1"/>
  <c r="Q397" i="58"/>
  <c r="T397" i="58" s="1"/>
  <c r="Q376" i="58"/>
  <c r="T376" i="58" s="1"/>
  <c r="Q50" i="58"/>
  <c r="T50" i="58" s="1"/>
  <c r="Q306" i="58"/>
  <c r="T306" i="58" s="1"/>
  <c r="Q301" i="58"/>
  <c r="T301" i="58" s="1"/>
  <c r="Q573" i="58"/>
  <c r="T573" i="58" s="1"/>
  <c r="Q297" i="58"/>
  <c r="T297" i="58" s="1"/>
  <c r="Q8" i="58"/>
  <c r="T8" i="58" s="1"/>
  <c r="T273" i="58"/>
  <c r="Q354" i="58"/>
  <c r="T354" i="58" s="1"/>
  <c r="Q21" i="58"/>
  <c r="T21" i="58" s="1"/>
  <c r="Q15" i="58"/>
  <c r="T15" i="58" s="1"/>
  <c r="Q577" i="58"/>
  <c r="T577" i="58" s="1"/>
  <c r="Q534" i="58"/>
  <c r="T534" i="58" s="1"/>
  <c r="Q284" i="58"/>
  <c r="T284" i="58" s="1"/>
  <c r="Q18" i="58"/>
  <c r="T18" i="58" s="1"/>
  <c r="Q419" i="58"/>
  <c r="T419" i="58" s="1"/>
  <c r="Q97" i="58"/>
  <c r="T97" i="58" s="1"/>
  <c r="Q525" i="58"/>
  <c r="T525" i="58" s="1"/>
  <c r="Q552" i="58"/>
  <c r="T552" i="58" s="1"/>
  <c r="Q471" i="58"/>
  <c r="T471" i="58" s="1"/>
  <c r="Q549" i="58"/>
  <c r="T549" i="58" s="1"/>
  <c r="Q458" i="58"/>
  <c r="T458" i="58" s="1"/>
  <c r="Q447" i="58"/>
  <c r="T447" i="58" s="1"/>
  <c r="Q543" i="58"/>
  <c r="T543" i="58" s="1"/>
  <c r="Q319" i="58"/>
  <c r="T319" i="58" s="1"/>
  <c r="Q108" i="58"/>
  <c r="T108" i="58" s="1"/>
  <c r="Q86" i="58"/>
  <c r="T86" i="58" s="1"/>
  <c r="Q383" i="58"/>
  <c r="T383" i="58" s="1"/>
  <c r="Q375" i="58"/>
  <c r="T375" i="58" s="1"/>
  <c r="Q70" i="58"/>
  <c r="T70" i="58" s="1"/>
  <c r="Q66" i="58"/>
  <c r="T66" i="58" s="1"/>
  <c r="Q370" i="58"/>
  <c r="T370" i="58" s="1"/>
  <c r="Q34" i="58"/>
  <c r="T34" i="58" s="1"/>
  <c r="Q415" i="58"/>
  <c r="T415" i="58" s="1"/>
  <c r="Q74" i="58"/>
  <c r="T74" i="58" s="1"/>
  <c r="Q90" i="58"/>
  <c r="T90" i="58" s="1"/>
  <c r="Q154" i="58"/>
  <c r="T154"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4" i="58"/>
  <c r="T224" i="58" s="1"/>
  <c r="Q494" i="58"/>
  <c r="T494" i="58" s="1"/>
  <c r="Q220" i="58"/>
  <c r="T220" i="58" s="1"/>
  <c r="Q553" i="58"/>
  <c r="T553" i="58" s="1"/>
  <c r="Q260" i="58"/>
  <c r="T260" i="58" s="1"/>
  <c r="Q212" i="58"/>
  <c r="T212" i="58" s="1"/>
  <c r="Q252" i="58"/>
  <c r="T252" i="58" s="1"/>
  <c r="Q255" i="58"/>
  <c r="T255" i="58" s="1"/>
  <c r="Q243" i="58"/>
  <c r="T243" i="58" s="1"/>
  <c r="Q180" i="58"/>
  <c r="T180" i="58" s="1"/>
  <c r="Q159" i="58"/>
  <c r="T159" i="58" s="1"/>
  <c r="Q510" i="58"/>
  <c r="T510" i="58" s="1"/>
  <c r="P320" i="58"/>
  <c r="O320" i="58"/>
  <c r="N320" i="58"/>
  <c r="M320" i="58"/>
  <c r="L320" i="58"/>
  <c r="K320" i="58"/>
  <c r="J320" i="58"/>
  <c r="I320" i="58"/>
  <c r="F320" i="58"/>
  <c r="E320" i="58"/>
  <c r="Q320" i="58" s="1"/>
  <c r="T320" i="58" s="1"/>
  <c r="Q264" i="58"/>
  <c r="Q204" i="58"/>
  <c r="T204" i="58" s="1"/>
  <c r="Q521" i="58"/>
  <c r="Q170" i="58"/>
  <c r="T170" i="58" s="1"/>
  <c r="Q98" i="58"/>
  <c r="T98" i="58" s="1"/>
  <c r="Q279" i="58"/>
  <c r="T279" i="58" s="1"/>
  <c r="Q426" i="58"/>
  <c r="T426" i="58" s="1"/>
  <c r="Q485" i="58"/>
  <c r="T485" i="58" s="1"/>
  <c r="Q214" i="58"/>
  <c r="T214" i="58" s="1"/>
  <c r="Q128" i="58"/>
  <c r="T128" i="58" s="1"/>
  <c r="Q470" i="58"/>
  <c r="T470" i="58" s="1"/>
  <c r="Q208" i="58"/>
  <c r="T208" i="58" s="1"/>
  <c r="Q452" i="58"/>
  <c r="T452" i="58" s="1"/>
  <c r="Q76" i="58"/>
  <c r="T76" i="58" s="1"/>
  <c r="Q187" i="58"/>
  <c r="T187" i="58" s="1"/>
  <c r="Q124" i="58"/>
  <c r="T124" i="58" s="1"/>
  <c r="Q225" i="58"/>
  <c r="T225" i="58" s="1"/>
  <c r="Q16" i="58"/>
  <c r="T16" i="58" s="1"/>
  <c r="Q112" i="58"/>
  <c r="T112" i="58" s="1"/>
  <c r="Q390" i="58"/>
  <c r="T390" i="58" s="1"/>
  <c r="Q209" i="58"/>
  <c r="T209" i="58" s="1"/>
  <c r="Q476" i="58"/>
  <c r="T476" i="58" s="1"/>
  <c r="Q483" i="58"/>
  <c r="T483" i="58" s="1"/>
  <c r="Q197" i="58"/>
  <c r="T197" i="58" s="1"/>
  <c r="Q132" i="58"/>
  <c r="T132" i="58" s="1"/>
  <c r="Q545" i="58"/>
  <c r="T545" i="58" s="1"/>
  <c r="Q276" i="58"/>
  <c r="T276" i="58" s="1"/>
  <c r="Q429" i="58"/>
  <c r="T429" i="58" s="1"/>
  <c r="Q538" i="58"/>
  <c r="T538" i="58" s="1"/>
  <c r="Q457" i="58"/>
  <c r="T457" i="58" s="1"/>
  <c r="Q518" i="58"/>
  <c r="T518" i="58" s="1"/>
  <c r="Q239" i="58"/>
  <c r="T239" i="58" s="1"/>
  <c r="Q251" i="58"/>
  <c r="T251" i="58" s="1"/>
  <c r="Q101" i="58"/>
  <c r="T101" i="58" s="1"/>
  <c r="Q587" i="58"/>
  <c r="T587" i="58" s="1"/>
  <c r="Q558" i="58"/>
  <c r="T558" i="58" s="1"/>
  <c r="Q377" i="58"/>
  <c r="T377" i="58" s="1"/>
  <c r="Q163" i="58"/>
  <c r="T163" i="58" s="1"/>
  <c r="Q462" i="58"/>
  <c r="T462" i="58" s="1"/>
  <c r="Q501" i="58"/>
  <c r="T501" i="58" s="1"/>
  <c r="Q500" i="58"/>
  <c r="T500" i="58" s="1"/>
  <c r="Q137" i="58"/>
  <c r="T137" i="58" s="1"/>
  <c r="Q505" i="58"/>
  <c r="T505" i="58" s="1"/>
  <c r="Q263" i="58"/>
  <c r="T263" i="58" s="1"/>
  <c r="Q492" i="58"/>
  <c r="T492" i="58" s="1"/>
  <c r="Q498" i="58"/>
  <c r="T498" i="58" s="1"/>
  <c r="Q514" i="58"/>
  <c r="T514" i="58" s="1"/>
  <c r="Q491" i="58"/>
  <c r="T491" i="58" s="1"/>
  <c r="Q253" i="58"/>
  <c r="T253" i="58" s="1"/>
  <c r="Q506" i="58"/>
  <c r="T506" i="58" s="1"/>
  <c r="Q512" i="58"/>
  <c r="T512" i="58" s="1"/>
  <c r="Q177" i="58"/>
  <c r="T177" i="58" s="1"/>
  <c r="Q465" i="58"/>
  <c r="T465" i="58" s="1"/>
  <c r="Q254" i="58"/>
  <c r="T254" i="58" s="1"/>
  <c r="Q250" i="58"/>
  <c r="T250" i="58" s="1"/>
  <c r="Q227" i="58"/>
  <c r="T227" i="58" s="1"/>
  <c r="Q228" i="58"/>
  <c r="T228" i="58" s="1"/>
  <c r="Q202" i="58"/>
  <c r="T202" i="58" s="1"/>
  <c r="Q192" i="58"/>
  <c r="T192" i="58" s="1"/>
  <c r="Q226" i="58"/>
  <c r="T226" i="58" s="1"/>
  <c r="Q231" i="58"/>
  <c r="T231" i="58" s="1"/>
  <c r="Q248" i="58"/>
  <c r="T248" i="58" s="1"/>
  <c r="Q238" i="58"/>
  <c r="T238" i="58" s="1"/>
  <c r="Q203" i="58"/>
  <c r="T203" i="58" s="1"/>
  <c r="Q561" i="58"/>
  <c r="T561" i="58" s="1"/>
  <c r="Q305" i="58"/>
  <c r="T305" i="58" s="1"/>
  <c r="Q335" i="58"/>
  <c r="T335" i="58" s="1"/>
  <c r="Q65" i="58"/>
  <c r="T65" i="58" s="1"/>
  <c r="Q381" i="58"/>
  <c r="T381" i="58" s="1"/>
  <c r="Q300" i="58"/>
  <c r="T300" i="58" s="1"/>
  <c r="Q304" i="58"/>
  <c r="T304" i="58" s="1"/>
  <c r="Q299" i="58"/>
  <c r="T299" i="58" s="1"/>
  <c r="Q280" i="58"/>
  <c r="T280" i="58" s="1"/>
  <c r="Q395" i="58"/>
  <c r="T395" i="58" s="1"/>
  <c r="Q439" i="58"/>
  <c r="T439" i="58" s="1"/>
  <c r="Q421" i="58"/>
  <c r="T421" i="58" s="1"/>
  <c r="Q307" i="58"/>
  <c r="T307" i="58" s="1"/>
  <c r="Q325" i="58"/>
  <c r="T325" i="58" s="1"/>
  <c r="Q348" i="58"/>
  <c r="T348" i="58" s="1"/>
  <c r="Q355" i="58"/>
  <c r="T355" i="58" s="1"/>
  <c r="Q13" i="58"/>
  <c r="T13" i="58" s="1"/>
  <c r="Q316" i="58"/>
  <c r="T316" i="58" s="1"/>
  <c r="Q277" i="58"/>
  <c r="T277" i="58" s="1"/>
  <c r="Q445" i="58"/>
  <c r="T445" i="58" s="1"/>
  <c r="Q293" i="58"/>
  <c r="T293" i="58" s="1"/>
  <c r="Q72" i="58"/>
  <c r="T72" i="58" s="1"/>
  <c r="Q466" i="58"/>
  <c r="T466" i="58" s="1"/>
  <c r="Q516" i="58"/>
  <c r="T516" i="58" s="1"/>
  <c r="Q378" i="58"/>
  <c r="T378" i="58" s="1"/>
  <c r="Q413" i="58"/>
  <c r="T413" i="58" s="1"/>
  <c r="Q39" i="58"/>
  <c r="T39" i="58" s="1"/>
  <c r="Q368" i="58"/>
  <c r="T368" i="58" s="1"/>
  <c r="Q183" i="58"/>
  <c r="T183" i="58" s="1"/>
  <c r="Q215" i="58"/>
  <c r="T215" i="58" s="1"/>
  <c r="Q598" i="58"/>
  <c r="T598" i="58" s="1"/>
  <c r="Q47" i="58"/>
  <c r="T47" i="58" s="1"/>
  <c r="Q507" i="58"/>
  <c r="T507" i="58" s="1"/>
  <c r="Q234" i="58"/>
  <c r="T234" i="58" s="1"/>
  <c r="Q595" i="58"/>
  <c r="T595" i="58" s="1"/>
  <c r="Q478" i="58"/>
  <c r="T478" i="58" s="1"/>
  <c r="Q240" i="58"/>
  <c r="T240" i="58" s="1"/>
  <c r="Q581" i="58"/>
  <c r="T581" i="58" s="1"/>
  <c r="Q36" i="58"/>
  <c r="T36" i="58" s="1"/>
  <c r="Q578" i="58"/>
  <c r="T578" i="58" s="1"/>
  <c r="Q84" i="58"/>
  <c r="T84" i="58" s="1"/>
  <c r="Q256" i="58"/>
  <c r="T256" i="58" s="1"/>
  <c r="Q262" i="58"/>
  <c r="T262" i="58" s="1"/>
  <c r="Q166" i="58"/>
  <c r="T166" i="58" s="1"/>
  <c r="Q585" i="58"/>
  <c r="T585" i="58" s="1"/>
  <c r="Q530" i="58"/>
  <c r="T530" i="58" s="1"/>
  <c r="Q565" i="58"/>
  <c r="T565" i="58" s="1"/>
  <c r="Q567" i="58"/>
  <c r="T567" i="58" s="1"/>
  <c r="Q555" i="58"/>
  <c r="T555" i="58" s="1"/>
  <c r="Q247" i="58"/>
  <c r="T247" i="58" s="1"/>
  <c r="Q596" i="58"/>
  <c r="T596" i="58" s="1"/>
  <c r="Q472" i="58"/>
  <c r="T472" i="58" s="1"/>
  <c r="Q502" i="58"/>
  <c r="T502" i="58" s="1"/>
  <c r="Q603" i="58"/>
  <c r="T603" i="58" s="1"/>
  <c r="Q435" i="58"/>
  <c r="T435" i="58" s="1"/>
  <c r="Q416" i="58"/>
  <c r="T416" i="58" s="1"/>
  <c r="Q52" i="58"/>
  <c r="T52" i="58" s="1"/>
  <c r="Q349" i="58"/>
  <c r="T349" i="58" s="1"/>
  <c r="Q31" i="58"/>
  <c r="T31" i="58" s="1"/>
  <c r="Q402" i="58"/>
  <c r="T402" i="58" s="1"/>
  <c r="Q468" i="58"/>
  <c r="T468" i="58" s="1"/>
  <c r="Q188" i="58"/>
  <c r="T188" i="58" s="1"/>
  <c r="Q175" i="58"/>
  <c r="T175" i="58" s="1"/>
  <c r="Q210" i="58"/>
  <c r="T210" i="58" s="1"/>
  <c r="Q211" i="58"/>
  <c r="T211" i="58" s="1"/>
  <c r="Q464" i="58"/>
  <c r="T464" i="58" s="1"/>
  <c r="Q556" i="58"/>
  <c r="T556" i="58" s="1"/>
  <c r="Q78" i="58"/>
  <c r="T78" i="58" s="1"/>
  <c r="Q121" i="58"/>
  <c r="T121" i="58" s="1"/>
  <c r="Q568" i="58"/>
  <c r="Q504" i="58"/>
  <c r="T504" i="58" s="1"/>
  <c r="Q60" i="58"/>
  <c r="T60" i="58" s="1"/>
  <c r="Q329" i="58"/>
  <c r="T329" i="58" s="1"/>
  <c r="Q496" i="58"/>
  <c r="T496" i="58" s="1"/>
  <c r="Q475" i="58"/>
  <c r="T475" i="58" s="1"/>
  <c r="Q333" i="58"/>
  <c r="T333" i="58" s="1"/>
  <c r="Q434" i="58"/>
  <c r="T434" i="58" s="1"/>
  <c r="Q455" i="58"/>
  <c r="T455" i="58" s="1"/>
  <c r="Q384" i="58"/>
  <c r="T384" i="58" s="1"/>
  <c r="Q28" i="58"/>
  <c r="T28" i="58" s="1"/>
  <c r="Q346" i="58"/>
  <c r="T346" i="58" s="1"/>
  <c r="Q433" i="58"/>
  <c r="T433" i="58" s="1"/>
  <c r="Q246" i="58"/>
  <c r="T246" i="58" s="1"/>
  <c r="Q283" i="58"/>
  <c r="T283" i="58" s="1"/>
  <c r="Q173" i="58"/>
  <c r="T173" i="58" s="1"/>
  <c r="Q138" i="58"/>
  <c r="T138" i="58" s="1"/>
  <c r="Q29" i="58"/>
  <c r="T29" i="58" s="1"/>
  <c r="Q102" i="58"/>
  <c r="T102" i="58" s="1"/>
  <c r="Q490" i="58"/>
  <c r="T490" i="58" s="1"/>
  <c r="Q130" i="58"/>
  <c r="T130" i="58" s="1"/>
  <c r="Q88" i="58"/>
  <c r="T88" i="58" s="1"/>
  <c r="Q548" i="58"/>
  <c r="T548" i="58" s="1"/>
  <c r="Q161" i="58"/>
  <c r="T161" i="58" s="1"/>
  <c r="Q235" i="58"/>
  <c r="T235" i="58" s="1"/>
  <c r="Q536" i="58"/>
  <c r="T536" i="58" s="1"/>
  <c r="Q7" i="58"/>
  <c r="T7" i="58" s="1"/>
  <c r="Q143" i="58"/>
  <c r="T143" i="58" s="1"/>
  <c r="Q602" i="58"/>
  <c r="T602" i="58" s="1"/>
  <c r="Q157" i="58"/>
  <c r="T157" i="58" s="1"/>
  <c r="Q563" i="58"/>
  <c r="T563" i="58" s="1"/>
  <c r="Q219" i="58"/>
  <c r="T219" i="58" s="1"/>
  <c r="Q206" i="58"/>
  <c r="T206" i="58" s="1"/>
  <c r="Q179" i="58"/>
  <c r="T179" i="58" s="1"/>
  <c r="Q99" i="58"/>
  <c r="T99" i="58" s="1"/>
  <c r="Q559" i="58"/>
  <c r="T559" i="58" s="1"/>
  <c r="Q107" i="58"/>
  <c r="T107" i="58" s="1"/>
  <c r="Q41" i="58"/>
  <c r="T41" i="58" s="1"/>
  <c r="Q551" i="58"/>
  <c r="T551" i="58" s="1"/>
  <c r="Q601" i="58"/>
  <c r="T601" i="58" s="1"/>
  <c r="Q599" i="58"/>
  <c r="T599" i="58" s="1"/>
  <c r="Q217" i="58"/>
  <c r="T217" i="58" s="1"/>
  <c r="Q236" i="58"/>
  <c r="T236" i="58" s="1"/>
  <c r="Q412" i="58"/>
  <c r="T412" i="58" s="1"/>
  <c r="Q373" i="58"/>
  <c r="T373" i="58" s="1"/>
  <c r="Q497" i="58"/>
  <c r="T497" i="58" s="1"/>
  <c r="Q119" i="58"/>
  <c r="T119" i="58" s="1"/>
  <c r="Q367" i="58"/>
  <c r="T367" i="58" s="1"/>
  <c r="Q318" i="58"/>
  <c r="T318" i="58" s="1"/>
  <c r="Q330" i="58"/>
  <c r="T330" i="58" s="1"/>
  <c r="Q440" i="58"/>
  <c r="T440" i="58" s="1"/>
  <c r="Q186" i="58"/>
  <c r="T186" i="58" s="1"/>
  <c r="Q69" i="58"/>
  <c r="T69" i="58" s="1"/>
  <c r="Q127" i="58"/>
  <c r="T127" i="58" s="1"/>
  <c r="Q546" i="58"/>
  <c r="T546" i="58" s="1"/>
  <c r="Q554" i="58"/>
  <c r="T554" i="58" s="1"/>
  <c r="Q550" i="58"/>
  <c r="T550" i="58" s="1"/>
  <c r="Q600" i="58"/>
  <c r="T600" i="58" s="1"/>
  <c r="Q345" i="58"/>
  <c r="T345" i="58" s="1"/>
  <c r="Q347" i="58"/>
  <c r="T347" i="58" s="1"/>
  <c r="Q336" i="58"/>
  <c r="T336" i="58" s="1"/>
  <c r="Q77" i="58"/>
  <c r="T77" i="58" s="1"/>
  <c r="Q513" i="58"/>
  <c r="T513" i="58" s="1"/>
  <c r="Q405" i="58"/>
  <c r="T405" i="58" s="1"/>
  <c r="Q446" i="58"/>
  <c r="T446" i="58" s="1"/>
  <c r="Q588" i="58"/>
  <c r="T588" i="58" s="1"/>
  <c r="Q358" i="58"/>
  <c r="T358" i="58" s="1"/>
  <c r="Q442" i="58"/>
  <c r="T442" i="58" s="1"/>
  <c r="Q259" i="58"/>
  <c r="T259" i="58" s="1"/>
  <c r="Q351" i="58"/>
  <c r="T351" i="58" s="1"/>
  <c r="Q59" i="58"/>
  <c r="T59" i="58" s="1"/>
  <c r="Q139" i="58"/>
  <c r="T139" i="58" s="1"/>
  <c r="Q482" i="58"/>
  <c r="T482" i="58" s="1"/>
  <c r="Q113" i="58"/>
  <c r="T113" i="58" s="1"/>
  <c r="Q145" i="58"/>
  <c r="T145" i="58" s="1"/>
  <c r="Q123" i="58"/>
  <c r="T123" i="58" s="1"/>
  <c r="Q352" i="58"/>
  <c r="T352" i="58" s="1"/>
  <c r="Q372" i="58"/>
  <c r="T372" i="58" s="1"/>
  <c r="Q213" i="58"/>
  <c r="T213" i="58" s="1"/>
  <c r="Q258" i="58"/>
  <c r="T258" i="58" s="1"/>
  <c r="Q245" i="58"/>
  <c r="T245" i="58" s="1"/>
  <c r="Q120" i="58"/>
  <c r="T120" i="58" s="1"/>
  <c r="Q94" i="58"/>
  <c r="T94" i="58" s="1"/>
  <c r="Q230" i="58"/>
  <c r="T230" i="58" s="1"/>
  <c r="Q148" i="58"/>
  <c r="T148" i="58" s="1"/>
  <c r="Q171" i="58"/>
  <c r="T171" i="58" s="1"/>
  <c r="Q580" i="58"/>
  <c r="T580" i="58" s="1"/>
  <c r="Q200" i="58"/>
  <c r="T200" i="58" s="1"/>
  <c r="Q232" i="58"/>
  <c r="T232" i="58" s="1"/>
  <c r="Q100" i="58"/>
  <c r="T100" i="58" s="1"/>
  <c r="Q140" i="58"/>
  <c r="T140" i="58" s="1"/>
  <c r="Q566" i="58"/>
  <c r="T566" i="58" s="1"/>
  <c r="Q564" i="58"/>
  <c r="T564" i="58" s="1"/>
  <c r="Q487" i="58"/>
  <c r="T487" i="58" s="1"/>
  <c r="Q136" i="58"/>
  <c r="T136" i="58" s="1"/>
  <c r="Q194" i="58"/>
  <c r="T194" i="58" s="1"/>
  <c r="Q586" i="58"/>
  <c r="T586" i="58" s="1"/>
  <c r="Q441" i="58"/>
  <c r="T441" i="58" s="1"/>
  <c r="Q479" i="58"/>
  <c r="T479" i="58" s="1"/>
  <c r="Q131" i="58"/>
  <c r="T131" i="58" s="1"/>
  <c r="Q453" i="58"/>
  <c r="T453" i="58" s="1"/>
  <c r="Q144" i="58"/>
  <c r="T144" i="58" s="1"/>
  <c r="Q542" i="58"/>
  <c r="T542" i="58" s="1"/>
  <c r="Q109" i="58"/>
  <c r="T109" i="58" s="1"/>
  <c r="Q268" i="58"/>
  <c r="T268" i="58" s="1"/>
  <c r="Q269" i="58"/>
  <c r="T269" i="58" s="1"/>
  <c r="Q520" i="58"/>
  <c r="T520" i="58" s="1"/>
  <c r="Q519" i="58"/>
  <c r="T519" i="58" s="1"/>
  <c r="Q75" i="58"/>
  <c r="T75" i="58" s="1"/>
  <c r="Q164" i="58"/>
  <c r="T164" i="58" s="1"/>
  <c r="Q63" i="58"/>
  <c r="T63" i="58" s="1"/>
  <c r="Q495" i="58"/>
  <c r="T495" i="58" s="1"/>
  <c r="Q404" i="58"/>
  <c r="T404" i="58" s="1"/>
  <c r="Q484" i="58"/>
  <c r="T484" i="58" s="1"/>
  <c r="Q517" i="58"/>
  <c r="T517" i="58" s="1"/>
  <c r="Q532" i="58"/>
  <c r="T532" i="58" s="1"/>
  <c r="Q233" i="58"/>
  <c r="T233" i="58" s="1"/>
  <c r="Q437" i="58"/>
  <c r="T437" i="58" s="1"/>
  <c r="Q223" i="58"/>
  <c r="T223" i="58" s="1"/>
  <c r="Q216" i="58"/>
  <c r="T216" i="58" s="1"/>
  <c r="Q199" i="58"/>
  <c r="T199" i="58" s="1"/>
  <c r="Q229" i="58"/>
  <c r="T229" i="58" s="1"/>
  <c r="Q557" i="58"/>
  <c r="T557" i="58" s="1"/>
  <c r="Q456" i="58"/>
  <c r="T456" i="58" s="1"/>
  <c r="Q201" i="58"/>
  <c r="T201" i="58" s="1"/>
  <c r="Q33" i="58"/>
  <c r="T33" i="58" s="1"/>
  <c r="Q257" i="58"/>
  <c r="T257" i="58" s="1"/>
  <c r="Q122" i="58"/>
  <c r="T122" i="58" s="1"/>
  <c r="Q403" i="58"/>
  <c r="T403" i="58" s="1"/>
  <c r="Q481" i="58"/>
  <c r="T481" i="58" s="1"/>
  <c r="Q58" i="58"/>
  <c r="T58" i="58" s="1"/>
  <c r="Q147" i="58"/>
  <c r="T147" i="58" s="1"/>
  <c r="Q116" i="58"/>
  <c r="T116" i="58" s="1"/>
  <c r="Q366" i="58"/>
  <c r="T366" i="58" s="1"/>
  <c r="Q19" i="58"/>
  <c r="T19" i="58" s="1"/>
  <c r="Q189" i="58"/>
  <c r="T189" i="58" s="1"/>
  <c r="Q261" i="58"/>
  <c r="T261" i="58" s="1"/>
  <c r="Q302" i="58"/>
  <c r="T302" i="58" s="1"/>
  <c r="Q207" i="58"/>
  <c r="T207" i="58" s="1"/>
  <c r="Q205" i="58"/>
  <c r="T205" i="58" s="1"/>
  <c r="Q79" i="58"/>
  <c r="T79" i="58" s="1"/>
  <c r="Q451" i="58"/>
  <c r="T451" i="58" s="1"/>
  <c r="Q460" i="58"/>
  <c r="T460" i="58" s="1"/>
  <c r="Q480" i="58"/>
  <c r="T480" i="58" s="1"/>
  <c r="Q597" i="58"/>
  <c r="T597" i="58" s="1"/>
  <c r="Q422" i="58"/>
  <c r="T422" i="58" s="1"/>
  <c r="Q241" i="58"/>
  <c r="T241" i="58" s="1"/>
  <c r="Q221" i="58"/>
  <c r="T221" i="58" s="1"/>
  <c r="Q196" i="58"/>
  <c r="T196" i="58" s="1"/>
  <c r="Q85" i="58"/>
  <c r="T85" i="58" s="1"/>
  <c r="Q562" i="58"/>
  <c r="T562" i="58" s="1"/>
  <c r="Q134" i="58"/>
  <c r="T134" i="58" s="1"/>
  <c r="Q604" i="58"/>
  <c r="Q605" i="58"/>
  <c r="Q608" i="58"/>
  <c r="T608" i="58" s="1"/>
  <c r="Q612" i="58"/>
  <c r="T612" i="58" s="1"/>
  <c r="R264" i="58" l="1"/>
  <c r="T264" i="58"/>
  <c r="R604" i="58"/>
  <c r="T604" i="58"/>
  <c r="R521" i="58"/>
  <c r="T521" i="58"/>
  <c r="R568" i="58"/>
  <c r="T568" i="58"/>
  <c r="R605" i="58"/>
  <c r="T605" i="58"/>
  <c r="R241" i="58"/>
  <c r="D24" i="68" s="1"/>
  <c r="R58" i="58"/>
  <c r="R557" i="58"/>
  <c r="R517" i="58"/>
  <c r="R63" i="58"/>
  <c r="R520" i="58"/>
  <c r="D42" i="68" s="1"/>
  <c r="R479" i="58"/>
  <c r="R580" i="58"/>
  <c r="R213" i="58"/>
  <c r="R358" i="58"/>
  <c r="R345" i="58"/>
  <c r="R440" i="58"/>
  <c r="R236" i="58"/>
  <c r="R99" i="58"/>
  <c r="R7" i="58"/>
  <c r="R102" i="58"/>
  <c r="R28" i="58"/>
  <c r="R60" i="58"/>
  <c r="R210" i="58"/>
  <c r="R416" i="58"/>
  <c r="R567" i="58"/>
  <c r="R578" i="58"/>
  <c r="R47" i="58"/>
  <c r="R516" i="58"/>
  <c r="R355" i="58"/>
  <c r="R299" i="58"/>
  <c r="R203" i="58"/>
  <c r="R227" i="58"/>
  <c r="R263" i="58"/>
  <c r="R558" i="58"/>
  <c r="R429" i="58"/>
  <c r="D35" i="68" s="1"/>
  <c r="R197" i="58"/>
  <c r="R124" i="58"/>
  <c r="D11" i="68" s="1"/>
  <c r="R485" i="58"/>
  <c r="R320" i="58"/>
  <c r="R85" i="58"/>
  <c r="R422" i="58"/>
  <c r="R451" i="58"/>
  <c r="R302" i="58"/>
  <c r="R366" i="58"/>
  <c r="R481" i="58"/>
  <c r="R33" i="58"/>
  <c r="R229" i="58"/>
  <c r="R437" i="58"/>
  <c r="R484" i="58"/>
  <c r="R164" i="58"/>
  <c r="D21" i="68" s="1"/>
  <c r="R269" i="58"/>
  <c r="R144" i="58"/>
  <c r="R441" i="58"/>
  <c r="R487" i="58"/>
  <c r="R100" i="58"/>
  <c r="D8" i="68" s="1"/>
  <c r="R171" i="58"/>
  <c r="R120" i="58"/>
  <c r="R372" i="58"/>
  <c r="D31" i="68" s="1"/>
  <c r="R113" i="58"/>
  <c r="R351" i="58"/>
  <c r="D28" i="68" s="1"/>
  <c r="R588" i="58"/>
  <c r="R77" i="58"/>
  <c r="R600" i="58"/>
  <c r="R127" i="58"/>
  <c r="R330" i="58"/>
  <c r="R497" i="58"/>
  <c r="R217" i="58"/>
  <c r="R41" i="58"/>
  <c r="R179" i="58"/>
  <c r="R157" i="58"/>
  <c r="D19" i="68" s="1"/>
  <c r="R536" i="58"/>
  <c r="R88" i="58"/>
  <c r="R29" i="58"/>
  <c r="R246" i="58"/>
  <c r="D26" i="68" s="1"/>
  <c r="R384" i="58"/>
  <c r="R475" i="58"/>
  <c r="D39" i="68" s="1"/>
  <c r="R504" i="58"/>
  <c r="R556" i="58"/>
  <c r="R175" i="58"/>
  <c r="R31" i="58"/>
  <c r="R435" i="58"/>
  <c r="R596" i="58"/>
  <c r="R565" i="58"/>
  <c r="R262" i="58"/>
  <c r="R36" i="58"/>
  <c r="R595" i="58"/>
  <c r="R598" i="58"/>
  <c r="R39" i="58"/>
  <c r="R466" i="58"/>
  <c r="R277" i="58"/>
  <c r="R348" i="58"/>
  <c r="R439" i="58"/>
  <c r="R304" i="58"/>
  <c r="R335" i="58"/>
  <c r="R238" i="58"/>
  <c r="R192" i="58"/>
  <c r="R250" i="58"/>
  <c r="R512" i="58"/>
  <c r="R514" i="58"/>
  <c r="R505" i="58"/>
  <c r="R462" i="58"/>
  <c r="R587" i="58"/>
  <c r="R518" i="58"/>
  <c r="R276" i="58"/>
  <c r="R483" i="58"/>
  <c r="R112" i="58"/>
  <c r="R187" i="58"/>
  <c r="R470" i="58"/>
  <c r="R426" i="58"/>
  <c r="R243" i="58"/>
  <c r="R260" i="58"/>
  <c r="R224" i="58"/>
  <c r="R4" i="58"/>
  <c r="R610" i="58"/>
  <c r="R90" i="58"/>
  <c r="R370" i="58"/>
  <c r="R383" i="58"/>
  <c r="R543" i="58"/>
  <c r="R471" i="58"/>
  <c r="R419" i="58"/>
  <c r="R577" i="58"/>
  <c r="R273" i="58"/>
  <c r="R301" i="58"/>
  <c r="R397" i="58"/>
  <c r="R591" i="58"/>
  <c r="R365" i="58"/>
  <c r="R460" i="58"/>
  <c r="R597" i="58"/>
  <c r="R261" i="58"/>
  <c r="R201" i="58"/>
  <c r="R75" i="58"/>
  <c r="R586" i="58"/>
  <c r="R245" i="58"/>
  <c r="R446" i="58"/>
  <c r="R69" i="58"/>
  <c r="R107" i="58"/>
  <c r="D9" i="68" s="1"/>
  <c r="R235" i="58"/>
  <c r="R433" i="58"/>
  <c r="R496" i="58"/>
  <c r="D40" i="68" s="1"/>
  <c r="R603" i="58"/>
  <c r="R395" i="58"/>
  <c r="R510" i="58"/>
  <c r="R255" i="58"/>
  <c r="R553" i="58"/>
  <c r="R340" i="58"/>
  <c r="R611" i="58"/>
  <c r="R74" i="58"/>
  <c r="R66" i="58"/>
  <c r="R86" i="58"/>
  <c r="R447" i="58"/>
  <c r="R552" i="58"/>
  <c r="R18" i="58"/>
  <c r="R15" i="58"/>
  <c r="R8" i="58"/>
  <c r="R306" i="58"/>
  <c r="R423" i="58"/>
  <c r="R151" i="58"/>
  <c r="R23" i="58"/>
  <c r="R562" i="58"/>
  <c r="R19" i="58"/>
  <c r="R196" i="58"/>
  <c r="R79" i="58"/>
  <c r="R116" i="58"/>
  <c r="R403" i="58"/>
  <c r="R199" i="58"/>
  <c r="R233" i="58"/>
  <c r="R404" i="58"/>
  <c r="R268" i="58"/>
  <c r="R453" i="58"/>
  <c r="R564" i="58"/>
  <c r="R232" i="58"/>
  <c r="R148" i="58"/>
  <c r="D16" i="68" s="1"/>
  <c r="R352" i="58"/>
  <c r="R482" i="58"/>
  <c r="R259" i="58"/>
  <c r="R336" i="58"/>
  <c r="R550" i="58"/>
  <c r="R318" i="58"/>
  <c r="R373" i="58"/>
  <c r="R599" i="58"/>
  <c r="R206" i="58"/>
  <c r="R602" i="58"/>
  <c r="R130" i="58"/>
  <c r="R138" i="58"/>
  <c r="D15" i="68" s="1"/>
  <c r="R455" i="58"/>
  <c r="R464" i="58"/>
  <c r="R188" i="58"/>
  <c r="R349" i="58"/>
  <c r="R247" i="58"/>
  <c r="R530" i="58"/>
  <c r="R256" i="58"/>
  <c r="R581" i="58"/>
  <c r="R234" i="58"/>
  <c r="R215" i="58"/>
  <c r="R413" i="58"/>
  <c r="R72" i="58"/>
  <c r="R316" i="58"/>
  <c r="R325" i="58"/>
  <c r="R300" i="58"/>
  <c r="R305" i="58"/>
  <c r="R248" i="58"/>
  <c r="R202" i="58"/>
  <c r="R254" i="58"/>
  <c r="R506" i="58"/>
  <c r="R498" i="58"/>
  <c r="R137" i="58"/>
  <c r="R163" i="58"/>
  <c r="R101" i="58"/>
  <c r="R457" i="58"/>
  <c r="R545" i="58"/>
  <c r="R476" i="58"/>
  <c r="R16" i="58"/>
  <c r="R76" i="58"/>
  <c r="R128" i="58"/>
  <c r="R279" i="58"/>
  <c r="R204" i="58"/>
  <c r="R606" i="58"/>
  <c r="R612" i="58"/>
  <c r="R134" i="58"/>
  <c r="R221" i="58"/>
  <c r="R480" i="58"/>
  <c r="R205" i="58"/>
  <c r="R189" i="58"/>
  <c r="R147" i="58"/>
  <c r="R122" i="58"/>
  <c r="R456" i="58"/>
  <c r="R216" i="58"/>
  <c r="R532" i="58"/>
  <c r="R495" i="58"/>
  <c r="D41" i="68" s="1"/>
  <c r="R519" i="58"/>
  <c r="R109" i="58"/>
  <c r="R131" i="58"/>
  <c r="R194" i="58"/>
  <c r="R566" i="58"/>
  <c r="R200" i="58"/>
  <c r="R230" i="58"/>
  <c r="R258" i="58"/>
  <c r="R123" i="58"/>
  <c r="R139" i="58"/>
  <c r="D14" i="68" s="1"/>
  <c r="R442" i="58"/>
  <c r="R405" i="58"/>
  <c r="R347" i="58"/>
  <c r="R554" i="58"/>
  <c r="R186" i="58"/>
  <c r="R367" i="58"/>
  <c r="R412" i="58"/>
  <c r="R601" i="58"/>
  <c r="R559" i="58"/>
  <c r="R219" i="58"/>
  <c r="R143" i="58"/>
  <c r="R161" i="58"/>
  <c r="R490" i="58"/>
  <c r="R173" i="58"/>
  <c r="R346" i="58"/>
  <c r="R434" i="58"/>
  <c r="R329" i="58"/>
  <c r="R121" i="58"/>
  <c r="R211" i="58"/>
  <c r="D23" i="68" s="1"/>
  <c r="R468" i="58"/>
  <c r="R52" i="58"/>
  <c r="R502" i="58"/>
  <c r="R555" i="58"/>
  <c r="R585" i="58"/>
  <c r="R84" i="58"/>
  <c r="R240" i="58"/>
  <c r="R507" i="58"/>
  <c r="R183" i="58"/>
  <c r="R378" i="58"/>
  <c r="R293" i="58"/>
  <c r="R13" i="58"/>
  <c r="R307" i="58"/>
  <c r="R280" i="58"/>
  <c r="R381" i="58"/>
  <c r="R561" i="58"/>
  <c r="R231" i="58"/>
  <c r="R228" i="58"/>
  <c r="R465" i="58"/>
  <c r="R253" i="58"/>
  <c r="R492" i="58"/>
  <c r="R500" i="58"/>
  <c r="R377" i="58"/>
  <c r="R251" i="58"/>
  <c r="R538" i="58"/>
  <c r="R132" i="58"/>
  <c r="R209" i="58"/>
  <c r="R225" i="58"/>
  <c r="R452" i="58"/>
  <c r="R214" i="58"/>
  <c r="R98" i="58"/>
  <c r="R159" i="58"/>
  <c r="R252" i="58"/>
  <c r="R220" i="58"/>
  <c r="R454" i="58"/>
  <c r="R607" i="58"/>
  <c r="R539" i="58"/>
  <c r="R415" i="58"/>
  <c r="R70" i="58"/>
  <c r="R108" i="58"/>
  <c r="R458" i="58"/>
  <c r="R525" i="58"/>
  <c r="R284" i="58"/>
  <c r="R21" i="58"/>
  <c r="R297" i="58"/>
  <c r="R50" i="58"/>
  <c r="R418" i="58"/>
  <c r="R153" i="58"/>
  <c r="R574" i="58"/>
  <c r="R608" i="58"/>
  <c r="R207" i="58"/>
  <c r="R257" i="58"/>
  <c r="R223" i="58"/>
  <c r="R542" i="58"/>
  <c r="R136" i="58"/>
  <c r="D13" i="68" s="1"/>
  <c r="R140" i="58"/>
  <c r="R94" i="58"/>
  <c r="R145" i="58"/>
  <c r="R59" i="58"/>
  <c r="R513" i="58"/>
  <c r="R546" i="58"/>
  <c r="R119" i="58"/>
  <c r="R551" i="58"/>
  <c r="R563" i="58"/>
  <c r="R548" i="58"/>
  <c r="R283" i="58"/>
  <c r="R333" i="58"/>
  <c r="R78" i="58"/>
  <c r="R402" i="58"/>
  <c r="R472" i="58"/>
  <c r="R166" i="58"/>
  <c r="R478" i="58"/>
  <c r="R368" i="58"/>
  <c r="R445" i="58"/>
  <c r="R421" i="58"/>
  <c r="R65" i="58"/>
  <c r="R226" i="58"/>
  <c r="R177" i="58"/>
  <c r="R491" i="58"/>
  <c r="R501" i="58"/>
  <c r="R239" i="58"/>
  <c r="R390" i="58"/>
  <c r="R208" i="58"/>
  <c r="R170" i="58"/>
  <c r="R180" i="58"/>
  <c r="R212" i="58"/>
  <c r="R494" i="58"/>
  <c r="R486" i="58"/>
  <c r="R609" i="58"/>
  <c r="R154" i="58"/>
  <c r="R34" i="58"/>
  <c r="R375" i="58"/>
  <c r="R319" i="58"/>
  <c r="R549" i="58"/>
  <c r="R97" i="58"/>
  <c r="R534" i="58"/>
  <c r="R354" i="58"/>
  <c r="R573" i="58"/>
  <c r="R376" i="58"/>
  <c r="D32" i="68" s="1"/>
  <c r="R592" i="58"/>
  <c r="R182" i="58"/>
  <c r="R309" i="58"/>
  <c r="Q5" i="58"/>
  <c r="T5" i="58" s="1"/>
  <c r="Q296" i="58"/>
  <c r="T296" i="58" s="1"/>
  <c r="Q334" i="58"/>
  <c r="T334" i="58" s="1"/>
  <c r="Q360" i="58"/>
  <c r="T360" i="58" s="1"/>
  <c r="Q374" i="58"/>
  <c r="T374" i="58" s="1"/>
  <c r="Q369" i="58"/>
  <c r="T369" i="58" s="1"/>
  <c r="Q104" i="58"/>
  <c r="T104" i="58" s="1"/>
  <c r="Q410" i="58"/>
  <c r="T410" i="58" s="1"/>
  <c r="Q430" i="58"/>
  <c r="T430" i="58" s="1"/>
  <c r="Q389" i="58"/>
  <c r="T389" i="58" s="1"/>
  <c r="Q30" i="58"/>
  <c r="T30" i="58" s="1"/>
  <c r="Q37" i="58"/>
  <c r="T37" i="58" s="1"/>
  <c r="Q326" i="58"/>
  <c r="T326" i="58" s="1"/>
  <c r="Q328" i="58"/>
  <c r="T328" i="58" s="1"/>
  <c r="Q40" i="58"/>
  <c r="T40" i="58" s="1"/>
  <c r="Q45" i="58"/>
  <c r="T45" i="58" s="1"/>
  <c r="Q43" i="58"/>
  <c r="T43" i="58" s="1"/>
  <c r="Q56" i="58"/>
  <c r="T56" i="58" s="1"/>
  <c r="Q71" i="58"/>
  <c r="T71" i="58" s="1"/>
  <c r="Q81" i="58"/>
  <c r="T81" i="58" s="1"/>
  <c r="Q386" i="58"/>
  <c r="T386" i="58" s="1"/>
  <c r="Q91" i="58"/>
  <c r="T91" i="58" s="1"/>
  <c r="Q448" i="58"/>
  <c r="T448" i="58" s="1"/>
  <c r="Q146" i="58"/>
  <c r="T146" i="58" s="1"/>
  <c r="Q526" i="58"/>
  <c r="T526" i="58" s="1"/>
  <c r="Q281" i="58"/>
  <c r="T281" i="58" s="1"/>
  <c r="Q317" i="58"/>
  <c r="T317" i="58" s="1"/>
  <c r="Q361" i="58"/>
  <c r="T361" i="58" s="1"/>
  <c r="Q362" i="58"/>
  <c r="T362" i="58" s="1"/>
  <c r="Q444" i="58"/>
  <c r="T444" i="58" s="1"/>
  <c r="Q149" i="58"/>
  <c r="T149" i="58" s="1"/>
  <c r="Q359" i="58"/>
  <c r="T359" i="58" s="1"/>
  <c r="Q371" i="58"/>
  <c r="T371" i="58" s="1"/>
  <c r="Q385" i="58"/>
  <c r="T385" i="58" s="1"/>
  <c r="Q408" i="58"/>
  <c r="T408" i="58" s="1"/>
  <c r="Q313" i="58"/>
  <c r="T313" i="58" s="1"/>
  <c r="Q315" i="58"/>
  <c r="T315" i="58" s="1"/>
  <c r="Q547" i="58"/>
  <c r="T547" i="58" s="1"/>
  <c r="Q110" i="58"/>
  <c r="T110" i="58" s="1"/>
  <c r="Q332" i="58"/>
  <c r="T332" i="58" s="1"/>
  <c r="Q286" i="58"/>
  <c r="T286" i="58" s="1"/>
  <c r="Q142" i="58"/>
  <c r="T142" i="58" s="1"/>
  <c r="Q314" i="58"/>
  <c r="T314" i="58" s="1"/>
  <c r="Q26" i="58"/>
  <c r="T26" i="58" s="1"/>
  <c r="Q338" i="58"/>
  <c r="T338" i="58" s="1"/>
  <c r="Q533" i="58"/>
  <c r="T533" i="58" s="1"/>
  <c r="Q353" i="58"/>
  <c r="T353" i="58" s="1"/>
  <c r="Q80" i="58"/>
  <c r="T80" i="58" s="1"/>
  <c r="Q308" i="58"/>
  <c r="T308" i="58" s="1"/>
  <c r="Q118" i="58"/>
  <c r="T118" i="58" s="1"/>
  <c r="Q141" i="58"/>
  <c r="T141" i="58" s="1"/>
  <c r="Q176" i="58"/>
  <c r="T176" i="58" s="1"/>
  <c r="Q584" i="58"/>
  <c r="T584" i="58" s="1"/>
  <c r="Q387" i="58"/>
  <c r="T387" i="58" s="1"/>
  <c r="Q364" i="58"/>
  <c r="T364" i="58" s="1"/>
  <c r="Q392" i="58"/>
  <c r="T392" i="58" s="1"/>
  <c r="Q508" i="58"/>
  <c r="T508" i="58" s="1"/>
  <c r="Q401" i="58"/>
  <c r="T401" i="58" s="1"/>
  <c r="Q363" i="58"/>
  <c r="T363" i="58" s="1"/>
  <c r="Q535" i="58"/>
  <c r="T535" i="58" s="1"/>
  <c r="Q400" i="58"/>
  <c r="T400" i="58" s="1"/>
  <c r="Q427" i="58"/>
  <c r="T427" i="58" s="1"/>
  <c r="Q115" i="58"/>
  <c r="T115" i="58" s="1"/>
  <c r="Q133" i="58"/>
  <c r="T133" i="58" s="1"/>
  <c r="Q152" i="58"/>
  <c r="T152" i="58" s="1"/>
  <c r="Q165" i="58"/>
  <c r="T165" i="58" s="1"/>
  <c r="Q575" i="58"/>
  <c r="T575" i="58" s="1"/>
  <c r="Q350" i="58"/>
  <c r="T350" i="58" s="1"/>
  <c r="Q125" i="58"/>
  <c r="T125" i="58" s="1"/>
  <c r="Q82" i="58"/>
  <c r="T82" i="58" s="1"/>
  <c r="Q503" i="58"/>
  <c r="T503" i="58" s="1"/>
  <c r="Q3" i="58"/>
  <c r="T3" i="58" s="1"/>
  <c r="Q267" i="58"/>
  <c r="T267" i="58" s="1"/>
  <c r="Q111" i="58"/>
  <c r="T111" i="58" s="1"/>
  <c r="Q27" i="58"/>
  <c r="T27" i="58" s="1"/>
  <c r="Q51" i="58"/>
  <c r="T51" i="58" s="1"/>
  <c r="Q55" i="58"/>
  <c r="T55" i="58" s="1"/>
  <c r="Q432" i="58"/>
  <c r="T432" i="58" s="1"/>
  <c r="Q431" i="58"/>
  <c r="T431" i="58" s="1"/>
  <c r="Q129" i="58"/>
  <c r="T129" i="58" s="1"/>
  <c r="Q135" i="58"/>
  <c r="T135" i="58" s="1"/>
  <c r="Q450" i="58"/>
  <c r="T450" i="58" s="1"/>
  <c r="Q467" i="58"/>
  <c r="T467" i="58" s="1"/>
  <c r="Q46" i="58"/>
  <c r="T46" i="58" s="1"/>
  <c r="Q167" i="58"/>
  <c r="T167" i="58" s="1"/>
  <c r="Q339" i="58"/>
  <c r="T339" i="58" s="1"/>
  <c r="Q49" i="58"/>
  <c r="T49" i="58" s="1"/>
  <c r="Q541" i="58"/>
  <c r="T541" i="58" s="1"/>
  <c r="Q9" i="58"/>
  <c r="T9" i="58" s="1"/>
  <c r="Q22" i="58"/>
  <c r="T22" i="58" s="1"/>
  <c r="Q242" i="58"/>
  <c r="T242" i="58" s="1"/>
  <c r="Q590" i="58"/>
  <c r="T590" i="58" s="1"/>
  <c r="Q593" i="58"/>
  <c r="T593" i="58" s="1"/>
  <c r="Q594" i="58"/>
  <c r="T594" i="58" s="1"/>
  <c r="Q195" i="58"/>
  <c r="T195" i="58" s="1"/>
  <c r="Q344" i="58"/>
  <c r="T344" i="58" s="1"/>
  <c r="Q270" i="58"/>
  <c r="T270" i="58" s="1"/>
  <c r="Q522" i="58"/>
  <c r="Q523" i="58"/>
  <c r="T523" i="58" s="1"/>
  <c r="Q524" i="58"/>
  <c r="T524" i="58" s="1"/>
  <c r="Q322" i="58"/>
  <c r="T322" i="58" s="1"/>
  <c r="Q278" i="58"/>
  <c r="T278" i="58" s="1"/>
  <c r="Q295" i="58"/>
  <c r="T295" i="58" s="1"/>
  <c r="Q174" i="58"/>
  <c r="T174" i="58" s="1"/>
  <c r="Q298" i="58"/>
  <c r="T298" i="58" s="1"/>
  <c r="Q576" i="58"/>
  <c r="T576" i="58" s="1"/>
  <c r="Q323" i="58"/>
  <c r="T323" i="58" s="1"/>
  <c r="Q44" i="58"/>
  <c r="T44" i="58" s="1"/>
  <c r="Q531" i="58"/>
  <c r="T531" i="58" s="1"/>
  <c r="Q266" i="58"/>
  <c r="T266" i="58" s="1"/>
  <c r="Q272" i="58"/>
  <c r="T272" i="58" s="1"/>
  <c r="Q17" i="58"/>
  <c r="T17" i="58" s="1"/>
  <c r="Q61" i="58"/>
  <c r="T61" i="58" s="1"/>
  <c r="Q583" i="58"/>
  <c r="T583" i="58" s="1"/>
  <c r="Q89" i="58"/>
  <c r="T89" i="58" s="1"/>
  <c r="Q398" i="58"/>
  <c r="T398" i="58" s="1"/>
  <c r="Q96" i="58"/>
  <c r="T96" i="58" s="1"/>
  <c r="Q406" i="58"/>
  <c r="T406" i="58" s="1"/>
  <c r="Q414" i="58"/>
  <c r="T414" i="58" s="1"/>
  <c r="Q469" i="58"/>
  <c r="T469" i="58" s="1"/>
  <c r="Q222" i="58"/>
  <c r="T222" i="58" s="1"/>
  <c r="Q499" i="58"/>
  <c r="T499" i="58" s="1"/>
  <c r="Q244" i="58"/>
  <c r="T244" i="58" s="1"/>
  <c r="Q515" i="58"/>
  <c r="T515" i="58" s="1"/>
  <c r="Q570" i="58"/>
  <c r="T570" i="58" s="1"/>
  <c r="Q32" i="58"/>
  <c r="T32" i="58" s="1"/>
  <c r="Q342" i="58"/>
  <c r="T342" i="58" s="1"/>
  <c r="Q394" i="58"/>
  <c r="T394" i="58" s="1"/>
  <c r="Q388" i="58"/>
  <c r="T388" i="58" s="1"/>
  <c r="Q35" i="58"/>
  <c r="T35" i="58" s="1"/>
  <c r="Q379" i="58"/>
  <c r="T379" i="58" s="1"/>
  <c r="Q158" i="58"/>
  <c r="T158" i="58" s="1"/>
  <c r="Q156" i="58"/>
  <c r="T156" i="58" s="1"/>
  <c r="Q155" i="58"/>
  <c r="T155" i="58" s="1"/>
  <c r="Q198" i="58"/>
  <c r="T198" i="58" s="1"/>
  <c r="Q560" i="58"/>
  <c r="T560" i="58" s="1"/>
  <c r="Q331" i="58"/>
  <c r="T331" i="58" s="1"/>
  <c r="Q67" i="58"/>
  <c r="T67" i="58" s="1"/>
  <c r="Q105" i="58"/>
  <c r="T105" i="58" s="1"/>
  <c r="Q409" i="58"/>
  <c r="T409" i="58" s="1"/>
  <c r="Q114" i="58"/>
  <c r="T114" i="58" s="1"/>
  <c r="Q168" i="58"/>
  <c r="T168" i="58" s="1"/>
  <c r="Q237" i="58"/>
  <c r="T237" i="58" s="1"/>
  <c r="Q572" i="58"/>
  <c r="T572" i="58" s="1"/>
  <c r="Q169" i="58"/>
  <c r="T169" i="58" s="1"/>
  <c r="Q473" i="58"/>
  <c r="T473" i="58" s="1"/>
  <c r="Q459" i="58"/>
  <c r="T459" i="58" s="1"/>
  <c r="Q477" i="58"/>
  <c r="T477" i="58" s="1"/>
  <c r="Q287" i="58"/>
  <c r="T287" i="58" s="1"/>
  <c r="Q417" i="58"/>
  <c r="T417" i="58" s="1"/>
  <c r="Q57" i="58"/>
  <c r="T57" i="58" s="1"/>
  <c r="Q303" i="58"/>
  <c r="T303" i="58" s="1"/>
  <c r="Q529" i="58"/>
  <c r="T529" i="58" s="1"/>
  <c r="Q527" i="58"/>
  <c r="T527" i="58" s="1"/>
  <c r="Q396" i="58"/>
  <c r="T396" i="58" s="1"/>
  <c r="Q92" i="58"/>
  <c r="T92" i="58" s="1"/>
  <c r="Q274" i="58"/>
  <c r="T274" i="58" s="1"/>
  <c r="Q275" i="58"/>
  <c r="T275" i="58" s="1"/>
  <c r="Q12" i="58"/>
  <c r="T12" i="58" s="1"/>
  <c r="Q285" i="58"/>
  <c r="T285" i="58" s="1"/>
  <c r="Q291" i="58"/>
  <c r="T291" i="58" s="1"/>
  <c r="Q20" i="58"/>
  <c r="T20" i="58" s="1"/>
  <c r="Q25" i="58"/>
  <c r="T25" i="58" s="1"/>
  <c r="Q579" i="58"/>
  <c r="T579" i="58" s="1"/>
  <c r="Q48" i="58"/>
  <c r="T48" i="58" s="1"/>
  <c r="Q393" i="58"/>
  <c r="T393" i="58" s="1"/>
  <c r="Q83" i="58"/>
  <c r="T83" i="58" s="1"/>
  <c r="Q68" i="58"/>
  <c r="T68" i="58" s="1"/>
  <c r="Q93" i="58"/>
  <c r="T93" i="58" s="1"/>
  <c r="Q399" i="58"/>
  <c r="T399" i="58" s="1"/>
  <c r="Q589" i="58"/>
  <c r="T589" i="58" s="1"/>
  <c r="Q537" i="58"/>
  <c r="T537" i="58" s="1"/>
  <c r="Q150" i="58"/>
  <c r="T150" i="58" s="1"/>
  <c r="Q160" i="58"/>
  <c r="T160" i="58" s="1"/>
  <c r="Q172" i="58"/>
  <c r="T172" i="58" s="1"/>
  <c r="Q190" i="58"/>
  <c r="T190" i="58" s="1"/>
  <c r="Q282" i="58"/>
  <c r="T282" i="58" s="1"/>
  <c r="Q341" i="58"/>
  <c r="T341" i="58" s="1"/>
  <c r="Q582" i="58"/>
  <c r="T582" i="58" s="1"/>
  <c r="Q73" i="58"/>
  <c r="T73" i="58" s="1"/>
  <c r="Q103" i="58"/>
  <c r="T103" i="58" s="1"/>
  <c r="Q117" i="58"/>
  <c r="T117" i="58" s="1"/>
  <c r="Q324" i="58"/>
  <c r="T324" i="58" s="1"/>
  <c r="Q356" i="58"/>
  <c r="T356" i="58" s="1"/>
  <c r="Q53" i="58"/>
  <c r="T53" i="58" s="1"/>
  <c r="Q357" i="58"/>
  <c r="T357" i="58" s="1"/>
  <c r="Q54" i="58"/>
  <c r="T54" i="58" s="1"/>
  <c r="Q382" i="58"/>
  <c r="T382" i="58" s="1"/>
  <c r="Q95" i="58"/>
  <c r="T95" i="58" s="1"/>
  <c r="Q380" i="58"/>
  <c r="T380" i="58" s="1"/>
  <c r="Q126" i="58"/>
  <c r="T126" i="58" s="1"/>
  <c r="Q443" i="58"/>
  <c r="T443" i="58" s="1"/>
  <c r="Q428" i="58"/>
  <c r="T428" i="58" s="1"/>
  <c r="Q436" i="58"/>
  <c r="T436" i="58" s="1"/>
  <c r="Q474" i="58"/>
  <c r="T474" i="58" s="1"/>
  <c r="Q489" i="58"/>
  <c r="T489" i="58" s="1"/>
  <c r="Q14" i="58"/>
  <c r="T14" i="58" s="1"/>
  <c r="Q337" i="58"/>
  <c r="T337" i="58" s="1"/>
  <c r="Q310" i="58"/>
  <c r="T310" i="58" s="1"/>
  <c r="Q162" i="58"/>
  <c r="T162" i="58" s="1"/>
  <c r="Q488" i="58"/>
  <c r="T488" i="58" s="1"/>
  <c r="Q438" i="58"/>
  <c r="T438" i="58" s="1"/>
  <c r="Q493" i="58"/>
  <c r="T493" i="58" s="1"/>
  <c r="Q463" i="58"/>
  <c r="T463" i="58" s="1"/>
  <c r="Q64" i="58"/>
  <c r="T64" i="58" s="1"/>
  <c r="Q184" i="58"/>
  <c r="T184" i="58" s="1"/>
  <c r="Q391" i="58"/>
  <c r="T391" i="58" s="1"/>
  <c r="Q321" i="58"/>
  <c r="T321" i="58" s="1"/>
  <c r="Q292" i="58"/>
  <c r="T292" i="58" s="1"/>
  <c r="Q42" i="58"/>
  <c r="T42" i="58" s="1"/>
  <c r="Q311" i="58"/>
  <c r="T311" i="58" s="1"/>
  <c r="Q106" i="58"/>
  <c r="T106" i="58" s="1"/>
  <c r="Q288" i="58"/>
  <c r="T288" i="58" s="1"/>
  <c r="Q509" i="58"/>
  <c r="T509" i="58" s="1"/>
  <c r="Q425" i="58"/>
  <c r="T425" i="58" s="1"/>
  <c r="Q290" i="58"/>
  <c r="T290" i="58" s="1"/>
  <c r="Q461" i="58"/>
  <c r="T461" i="58" s="1"/>
  <c r="Q11" i="58"/>
  <c r="T11" i="58" s="1"/>
  <c r="Q193" i="58"/>
  <c r="T193" i="58" s="1"/>
  <c r="Q249" i="58"/>
  <c r="T249" i="58" s="1"/>
  <c r="Q569" i="58"/>
  <c r="T569" i="58" s="1"/>
  <c r="Q38" i="58"/>
  <c r="T38" i="58" s="1"/>
  <c r="Q540" i="58"/>
  <c r="T540" i="58" s="1"/>
  <c r="Q544" i="58"/>
  <c r="T544" i="58" s="1"/>
  <c r="Q87" i="58"/>
  <c r="T87" i="58" s="1"/>
  <c r="T10" i="58"/>
  <c r="Q6" i="58"/>
  <c r="T6" i="58" s="1"/>
  <c r="Q289" i="58"/>
  <c r="T289" i="58" s="1"/>
  <c r="Q312" i="58"/>
  <c r="T312" i="58" s="1"/>
  <c r="Q528" i="58"/>
  <c r="T528" i="58" s="1"/>
  <c r="Q24" i="58"/>
  <c r="T24" i="58" s="1"/>
  <c r="Q343" i="58"/>
  <c r="T343" i="58" s="1"/>
  <c r="Q191" i="58"/>
  <c r="T191" i="58" s="1"/>
  <c r="Q294" i="58"/>
  <c r="T294" i="58" s="1"/>
  <c r="Q449" i="58"/>
  <c r="T449" i="58" s="1"/>
  <c r="Q265" i="58"/>
  <c r="T265" i="58" s="1"/>
  <c r="Q511" i="58"/>
  <c r="T511" i="58" s="1"/>
  <c r="Q407" i="58"/>
  <c r="T407" i="58" s="1"/>
  <c r="Q420" i="58"/>
  <c r="T420" i="58" s="1"/>
  <c r="Q411" i="58"/>
  <c r="T411" i="58" s="1"/>
  <c r="Q424" i="58"/>
  <c r="T424" i="58" s="1"/>
  <c r="Q218" i="58"/>
  <c r="T218" i="58" s="1"/>
  <c r="R312" i="58" l="1"/>
  <c r="R292" i="58"/>
  <c r="R14" i="58"/>
  <c r="R95" i="58"/>
  <c r="R103" i="58"/>
  <c r="R150" i="58"/>
  <c r="R48" i="58"/>
  <c r="R274" i="58"/>
  <c r="R287" i="58"/>
  <c r="R114" i="58"/>
  <c r="D10" i="68" s="1"/>
  <c r="R156" i="58"/>
  <c r="D17" i="68" s="1"/>
  <c r="R388" i="58"/>
  <c r="R222" i="58"/>
  <c r="R61" i="58"/>
  <c r="R298" i="58"/>
  <c r="R270" i="58"/>
  <c r="R9" i="58"/>
  <c r="R135" i="58"/>
  <c r="D12" i="68" s="1"/>
  <c r="R267" i="58"/>
  <c r="R152" i="58"/>
  <c r="R508" i="58"/>
  <c r="R308" i="58"/>
  <c r="R286" i="58"/>
  <c r="R371" i="58"/>
  <c r="R43" i="58"/>
  <c r="R430" i="58"/>
  <c r="R411" i="58"/>
  <c r="R265" i="58"/>
  <c r="R343" i="58"/>
  <c r="R289" i="58"/>
  <c r="R544" i="58"/>
  <c r="R249" i="58"/>
  <c r="R290" i="58"/>
  <c r="R106" i="58"/>
  <c r="R321" i="58"/>
  <c r="R463" i="58"/>
  <c r="R162" i="58"/>
  <c r="R489" i="58"/>
  <c r="R443" i="58"/>
  <c r="R382" i="58"/>
  <c r="R356" i="58"/>
  <c r="R73" i="58"/>
  <c r="R190" i="58"/>
  <c r="R537" i="58"/>
  <c r="R68" i="58"/>
  <c r="R579" i="58"/>
  <c r="R285" i="58"/>
  <c r="R92" i="58"/>
  <c r="D6" i="68" s="1"/>
  <c r="R303" i="58"/>
  <c r="R477" i="58"/>
  <c r="R572" i="58"/>
  <c r="R409" i="58"/>
  <c r="R560" i="58"/>
  <c r="R158" i="58"/>
  <c r="D18" i="68" s="1"/>
  <c r="R394" i="58"/>
  <c r="R515" i="58"/>
  <c r="R469" i="58"/>
  <c r="R398" i="58"/>
  <c r="D33" i="68" s="1"/>
  <c r="R17" i="58"/>
  <c r="R44" i="58"/>
  <c r="R174" i="58"/>
  <c r="R524" i="58"/>
  <c r="R344" i="58"/>
  <c r="R590" i="58"/>
  <c r="R541" i="58"/>
  <c r="R46" i="58"/>
  <c r="R129" i="58"/>
  <c r="R51" i="58"/>
  <c r="R3" i="58"/>
  <c r="R350" i="58"/>
  <c r="R133" i="58"/>
  <c r="R535" i="58"/>
  <c r="R392" i="58"/>
  <c r="R176" i="58"/>
  <c r="R80" i="58"/>
  <c r="R26" i="58"/>
  <c r="R332" i="58"/>
  <c r="R313" i="58"/>
  <c r="R359" i="58"/>
  <c r="R361" i="58"/>
  <c r="R146" i="58"/>
  <c r="R81" i="58"/>
  <c r="R45" i="58"/>
  <c r="R37" i="58"/>
  <c r="R410" i="58"/>
  <c r="R360" i="58"/>
  <c r="R424" i="58"/>
  <c r="R191" i="58"/>
  <c r="R461" i="58"/>
  <c r="R420" i="58"/>
  <c r="R6" i="58"/>
  <c r="R193" i="58"/>
  <c r="R391" i="58"/>
  <c r="R474" i="58"/>
  <c r="R324" i="58"/>
  <c r="R172" i="58"/>
  <c r="R25" i="58"/>
  <c r="R57" i="58"/>
  <c r="R105" i="58"/>
  <c r="R342" i="58"/>
  <c r="R414" i="58"/>
  <c r="D34" i="68" s="1"/>
  <c r="R272" i="58"/>
  <c r="R523" i="58"/>
  <c r="R242" i="58"/>
  <c r="R467" i="58"/>
  <c r="R27" i="58"/>
  <c r="R115" i="58"/>
  <c r="R141" i="58"/>
  <c r="R314" i="58"/>
  <c r="R408" i="58"/>
  <c r="R448" i="58"/>
  <c r="D38" i="68" s="1"/>
  <c r="R30" i="58"/>
  <c r="R334" i="58"/>
  <c r="R511" i="58"/>
  <c r="R87" i="58"/>
  <c r="R64" i="58"/>
  <c r="R449" i="58"/>
  <c r="R24" i="58"/>
  <c r="R540" i="58"/>
  <c r="R425" i="58"/>
  <c r="R311" i="58"/>
  <c r="R493" i="58"/>
  <c r="R310" i="58"/>
  <c r="R126" i="58"/>
  <c r="R54" i="58"/>
  <c r="R582" i="58"/>
  <c r="R589" i="58"/>
  <c r="R83" i="58"/>
  <c r="R12" i="58"/>
  <c r="D4" i="68" s="1"/>
  <c r="R396" i="58"/>
  <c r="R459" i="58"/>
  <c r="R237" i="58"/>
  <c r="R198" i="58"/>
  <c r="R379" i="58"/>
  <c r="R244" i="58"/>
  <c r="D25" i="68" s="1"/>
  <c r="R89" i="58"/>
  <c r="R323" i="58"/>
  <c r="R295" i="58"/>
  <c r="R195" i="58"/>
  <c r="R49" i="58"/>
  <c r="R431" i="58"/>
  <c r="R503" i="58"/>
  <c r="R575" i="58"/>
  <c r="R363" i="58"/>
  <c r="R364" i="58"/>
  <c r="R353" i="58"/>
  <c r="R110" i="58"/>
  <c r="R149" i="58"/>
  <c r="R317" i="58"/>
  <c r="R71" i="58"/>
  <c r="R40" i="58"/>
  <c r="R104" i="58"/>
  <c r="R218" i="58"/>
  <c r="R407" i="58"/>
  <c r="R294" i="58"/>
  <c r="R528" i="58"/>
  <c r="R10" i="58"/>
  <c r="R38" i="58"/>
  <c r="R11" i="58"/>
  <c r="R509" i="58"/>
  <c r="R42" i="58"/>
  <c r="R184" i="58"/>
  <c r="R438" i="58"/>
  <c r="R337" i="58"/>
  <c r="R436" i="58"/>
  <c r="R380" i="58"/>
  <c r="R357" i="58"/>
  <c r="D29" i="68" s="1"/>
  <c r="R117" i="58"/>
  <c r="R341" i="58"/>
  <c r="R160" i="58"/>
  <c r="D20" i="68" s="1"/>
  <c r="R399" i="58"/>
  <c r="R393" i="58"/>
  <c r="R20" i="58"/>
  <c r="R275" i="58"/>
  <c r="R527" i="58"/>
  <c r="R417" i="58"/>
  <c r="R473" i="58"/>
  <c r="R168" i="58"/>
  <c r="R67" i="58"/>
  <c r="R155" i="58"/>
  <c r="R35" i="58"/>
  <c r="R32" i="58"/>
  <c r="R499" i="58"/>
  <c r="R406" i="58"/>
  <c r="R583" i="58"/>
  <c r="R266" i="58"/>
  <c r="R576" i="58"/>
  <c r="R278" i="58"/>
  <c r="R522" i="58"/>
  <c r="R594" i="58"/>
  <c r="R22" i="58"/>
  <c r="R339" i="58"/>
  <c r="R450" i="58"/>
  <c r="D37" i="68" s="1"/>
  <c r="R432" i="58"/>
  <c r="R111" i="58"/>
  <c r="R82" i="58"/>
  <c r="R165" i="58"/>
  <c r="R427" i="58"/>
  <c r="R401" i="58"/>
  <c r="R387" i="58"/>
  <c r="R118" i="58"/>
  <c r="R533" i="58"/>
  <c r="R142" i="58"/>
  <c r="R547" i="58"/>
  <c r="R385" i="58"/>
  <c r="R444" i="58"/>
  <c r="D36" i="68" s="1"/>
  <c r="R281" i="58"/>
  <c r="R91" i="58"/>
  <c r="R56" i="58"/>
  <c r="R328" i="58"/>
  <c r="R389" i="58"/>
  <c r="R369" i="58"/>
  <c r="R296" i="58"/>
  <c r="R569" i="58"/>
  <c r="R288" i="58"/>
  <c r="D27" i="68" s="1"/>
  <c r="R488" i="58"/>
  <c r="R428" i="58"/>
  <c r="R53" i="58"/>
  <c r="R282" i="58"/>
  <c r="R93" i="58"/>
  <c r="R291" i="58"/>
  <c r="R529" i="58"/>
  <c r="D5" i="68" s="1"/>
  <c r="R169" i="58"/>
  <c r="D22" i="68" s="1"/>
  <c r="R331" i="58"/>
  <c r="R570" i="58"/>
  <c r="R96" i="58"/>
  <c r="D7" i="68" s="1"/>
  <c r="R531" i="58"/>
  <c r="R322" i="58"/>
  <c r="R593" i="58"/>
  <c r="R167" i="58"/>
  <c r="R55" i="58"/>
  <c r="R125" i="58"/>
  <c r="R400" i="58"/>
  <c r="R584" i="58"/>
  <c r="R338" i="58"/>
  <c r="R315" i="58"/>
  <c r="R362" i="58"/>
  <c r="D30" i="68" s="1"/>
  <c r="R526" i="58"/>
  <c r="R386" i="58"/>
  <c r="R326" i="58"/>
  <c r="R374" i="58"/>
  <c r="R5" i="58"/>
  <c r="Q327" i="58"/>
  <c r="T327" i="58" s="1"/>
  <c r="D3" i="68" l="1"/>
  <c r="R327"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<sst xmlns="http://schemas.openxmlformats.org/spreadsheetml/2006/main" count="9685" uniqueCount="2417">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</sst>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3">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266700</xdr:colOff>
      <xdr:row>0</xdr:row>
      <xdr:rowOff>66675</xdr:rowOff>
    </xdr:from>
    <xdr:to>
      <xdr:col>20</xdr:col>
      <xdr:colOff>1581150</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526" sqref="S526"/>
    </sheetView>
  </sheetViews>
  <sheetFormatPr defaultColWidth="28.28515625" defaultRowHeight="30" customHeight="1" thickTop="1" thickBottom="1"/>
  <cols>
    <col min="1" max="1" width="18.28515625" style="125" customWidth="1"/>
    <col min="2" max="2" width="110.85546875" style="149" hidden="1" customWidth="1"/>
    <col min="3" max="3" width="37.42578125" style="149" hidden="1" customWidth="1"/>
    <col min="4" max="4" width="34.8554687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0" t="s">
        <v>2315</v>
      </c>
      <c r="B2" s="240"/>
      <c r="C2" s="240"/>
      <c r="D2" s="240"/>
      <c r="E2" s="240"/>
      <c r="F2" s="240"/>
      <c r="G2" s="240"/>
      <c r="H2" s="240"/>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151.6</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2" t="s">
        <v>692</v>
      </c>
      <c r="W3" s="200" t="s">
        <v>692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7.46</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2" t="s">
        <v>289</v>
      </c>
      <c r="W4" s="200" t="s">
        <v>714</v>
      </c>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0.37069501003247285</v>
      </c>
      <c r="F5" s="128">
        <f>VLOOKUP(A5,'Tüm - Sektör'!$A:$H,6,0)</f>
        <v>2.9076287471373214E-3</v>
      </c>
      <c r="G5" s="127">
        <f>VLOOKUP(A5,'Tüm - Sektör'!$A:$H,7,0)</f>
        <v>3.4871699999999996E-4</v>
      </c>
      <c r="H5" s="159">
        <v>11425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E5*G5/100</f>
        <v>1.2926765181349384E-6</v>
      </c>
      <c r="R5" s="166">
        <f>IF(OR(H5="", H6="", Q5=0), "", IF(H5&lt;H6, (H6-H5)/H5, ""))</f>
        <v>0.11859956236323851</v>
      </c>
      <c r="S5" s="191">
        <v>1.2825730976718777E-6</v>
      </c>
      <c r="T5" s="208">
        <f>S5-Q5</f>
        <v>-1.0103420463060666E-8</v>
      </c>
      <c r="U5" s="222" t="s">
        <v>749</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5.1512284055504391</v>
      </c>
      <c r="F6" s="128">
        <f>VLOOKUP(A6,'Tüm - Sektör'!$A:$H,6,0)</f>
        <v>0.22983256243820704</v>
      </c>
      <c r="G6" s="127">
        <f>VLOOKUP(A6,'Tüm - Sektör'!$A:$H,7,0)</f>
        <v>6.0773900000000004E-4</v>
      </c>
      <c r="H6" s="159">
        <v>12780</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E6*G6/100</f>
        <v>3.1306023999608183E-5</v>
      </c>
      <c r="R6" s="166" t="str">
        <f>IF(OR(H6="", H7="", Q6=0), "", IF(H6&lt;H7, (H7-H6)/H6, ""))</f>
        <v/>
      </c>
      <c r="S6" s="191">
        <v>3.0687707514093393E-5</v>
      </c>
      <c r="T6" s="208">
        <f>S6-Q6</f>
        <v>-6.1831648551479026E-7</v>
      </c>
      <c r="U6" s="222" t="s">
        <v>305</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36.081004358291551</v>
      </c>
      <c r="F7" s="128">
        <f>VLOOKUP(A7,'Tüm - Sektör'!$A:$H,6,0)</f>
        <v>2.1037445011696954</v>
      </c>
      <c r="G7" s="127">
        <f>VLOOKUP(A7,'Tüm - Sektör'!$A:$H,7,0)</f>
        <v>7.01302E-4</v>
      </c>
      <c r="H7" s="159">
        <v>1583</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E7*G7/100</f>
        <v>2.5303680518478581E-4</v>
      </c>
      <c r="R7" s="166" t="str">
        <f>IF(OR(H7="", H8="", Q7=0), "", IF(H7&lt;H8, (H8-H7)/H7, ""))</f>
        <v/>
      </c>
      <c r="S7" s="191">
        <v>2.5351725481488347E-4</v>
      </c>
      <c r="T7" s="208">
        <f>S7-Q7</f>
        <v>4.8044963009766239E-7</v>
      </c>
      <c r="U7" s="222" t="s">
        <v>669</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29.976548222205214</v>
      </c>
      <c r="F8" s="128">
        <f>VLOOKUP(A8,'Tüm - Sektör'!$A:$H,6,0)</f>
        <v>11.260573770211719</v>
      </c>
      <c r="G8" s="127">
        <f>VLOOKUP(A8,'Tüm - Sektör'!$A:$H,7,0)</f>
        <v>8.7624699999999992E-4</v>
      </c>
      <c r="H8" s="159">
        <v>1523</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E8*G8/100</f>
        <v>2.626686045006265E-4</v>
      </c>
      <c r="R8" s="166">
        <f>IF(OR(H8="", H9="", Q8=0), "", IF(H8&lt;H9, (H9-H8)/H8, ""))</f>
        <v>7.8135259356533163E-2</v>
      </c>
      <c r="S8" s="191">
        <v>2.6095517589983961E-4</v>
      </c>
      <c r="T8" s="208">
        <f>S8-Q8</f>
        <v>-1.7134286007868893E-6</v>
      </c>
      <c r="U8" s="222" t="s">
        <v>714</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1.438460217627394</v>
      </c>
      <c r="F9" s="128">
        <f>VLOOKUP(A9,'Tüm - Sektör'!$A:$H,6,0)</f>
        <v>2.0470380481002838E-2</v>
      </c>
      <c r="G9" s="127">
        <f>VLOOKUP(A9,'Tüm - Sektör'!$A:$H,7,0)</f>
        <v>16.937048000000001</v>
      </c>
      <c r="H9" s="159">
        <v>1642</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0.24363269752045619</v>
      </c>
      <c r="R9" s="166" t="str">
        <f>IF(OR(H9="", H10="", Q9=0), "", IF(H9&lt;H10, (H10-H9)/H9, ""))</f>
        <v/>
      </c>
      <c r="S9" s="191">
        <v>0.24245144807793273</v>
      </c>
      <c r="T9" s="208">
        <f>S9-Q9</f>
        <v>-1.1812494425234576E-3</v>
      </c>
      <c r="U9" s="222" t="s">
        <v>538</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3.4185436094890975</v>
      </c>
      <c r="F10" s="128">
        <f>VLOOKUP(A10,'Tüm - Sektör'!$A:$H,6,0)</f>
        <v>6.2835099889515619E-2</v>
      </c>
      <c r="G10" s="127">
        <f>VLOOKUP(A10,'Tüm - Sektör'!$A:$H,7,0)</f>
        <v>10.211128</v>
      </c>
      <c r="H10" s="159">
        <v>1146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0.34907186370075188</v>
      </c>
      <c r="R10" s="166" t="str">
        <f>IF(OR(H10="", H11="", Q10=0), "", IF(H10&lt;H11, (H11-H10)/H10, ""))</f>
        <v/>
      </c>
      <c r="S10" s="191">
        <v>0.31850028328110008</v>
      </c>
      <c r="T10" s="208">
        <f>S10-Q10</f>
        <v>-3.05715804196518E-2</v>
      </c>
      <c r="U10" s="222" t="s">
        <v>328</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24.309082080929965</v>
      </c>
      <c r="F11" s="128">
        <f>VLOOKUP(A11,'Tüm - Sektör'!$A:$H,6,0)</f>
        <v>2.7856787485359638</v>
      </c>
      <c r="G11" s="127">
        <f>VLOOKUP(A11,'Tüm - Sektör'!$A:$H,7,0)</f>
        <v>1.6379030000000001</v>
      </c>
      <c r="H11" s="159">
        <v>1005</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0.39815918467601435</v>
      </c>
      <c r="R11" s="166" t="str">
        <f>IF(OR(H11="", H12="", Q11=0), "", IF(H11&lt;H12, (H12-H11)/H11, ""))</f>
        <v/>
      </c>
      <c r="S11" s="191">
        <v>0.39776340019820516</v>
      </c>
      <c r="T11" s="208">
        <f>S11-Q11</f>
        <v>-3.9578447780919124E-4</v>
      </c>
      <c r="U11" s="222" t="s">
        <v>260</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33.881794888084201</v>
      </c>
      <c r="F12" s="128">
        <f>VLOOKUP(A12,'Tüm - Sektör'!$A:$H,6,0)</f>
        <v>4.6271434076374138</v>
      </c>
      <c r="G12" s="127">
        <f>VLOOKUP(A12,'Tüm - Sektör'!$A:$H,7,0)</f>
        <v>1.717981</v>
      </c>
      <c r="H12" s="159">
        <v>687.5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0.58208279863625778</v>
      </c>
      <c r="R12" s="166" t="str">
        <f>IF(OR(H12="", H13="", Q12=0), "", IF(H12&lt;H13, (H13-H12)/H12, ""))</f>
        <v/>
      </c>
      <c r="S12" s="191">
        <v>0.58463392850610263</v>
      </c>
      <c r="T12" s="208">
        <f>S12-Q12</f>
        <v>2.5511298698448481E-3</v>
      </c>
      <c r="U12" s="222" t="s">
        <v>380</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4.881151287867362</v>
      </c>
      <c r="F13" s="128">
        <f>VLOOKUP(A13,'Tüm - Sektör'!$A:$H,6,0)</f>
        <v>0.10135280913345851</v>
      </c>
      <c r="G13" s="127">
        <f>VLOOKUP(A13,'Tüm - Sektör'!$A:$H,7,0)</f>
        <v>14.69279</v>
      </c>
      <c r="H13" s="159">
        <v>558</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0.71717730830864701</v>
      </c>
      <c r="R13" s="166" t="str">
        <f>IF(OR(H13="", H14="", Q13=0), "", IF(H13&lt;H14, (H14-H13)/H13, ""))</f>
        <v/>
      </c>
      <c r="S13" s="191">
        <v>0.6459805295177159</v>
      </c>
      <c r="T13" s="208">
        <f>S13-Q13</f>
        <v>-7.1196778790931115E-2</v>
      </c>
      <c r="U13" s="222" t="s">
        <v>8</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1.940268297195707</v>
      </c>
      <c r="F14" s="128">
        <f>VLOOKUP(A14,'Tüm - Sektör'!$A:$H,6,0)</f>
        <v>3.9462013854452228E-2</v>
      </c>
      <c r="G14" s="127">
        <f>VLOOKUP(A14,'Tüm - Sektör'!$A:$H,7,0)</f>
        <v>44.440303</v>
      </c>
      <c r="H14" s="159">
        <v>464</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E14*G14/100</f>
        <v>0.86226111028671271</v>
      </c>
      <c r="R14" s="166" t="str">
        <f>IF(OR(H14="", H15="", Q14=0), "", IF(H14&lt;H15, (H15-H14)/H14, ""))</f>
        <v/>
      </c>
      <c r="S14" s="191">
        <v>0.87835160301434623</v>
      </c>
      <c r="T14" s="208">
        <f>S14-Q14</f>
        <v>1.6090492727633521E-2</v>
      </c>
      <c r="U14" s="222" t="s">
        <v>93</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48.241012096433785</v>
      </c>
      <c r="F15" s="128">
        <f>VLOOKUP(A15,'Tüm - Sektör'!$A:$H,6,0)</f>
        <v>4.4359551353042557</v>
      </c>
      <c r="G15" s="127">
        <f>VLOOKUP(A15,'Tüm - Sektör'!$A:$H,7,0)</f>
        <v>1.8682810000000001</v>
      </c>
      <c r="H15" s="159">
        <v>444</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E15*G15/100</f>
        <v>0.90127766320537417</v>
      </c>
      <c r="R15" s="166" t="str">
        <f>IF(OR(H15="", H16="", Q15=0), "", IF(H15&lt;H16, (H16-H15)/H15, ""))</f>
        <v/>
      </c>
      <c r="S15" s="191">
        <v>0.907923499632867</v>
      </c>
      <c r="T15" s="208">
        <f>S15-Q15</f>
        <v>6.645836427492835E-3</v>
      </c>
      <c r="U15" s="222" t="s">
        <v>187</v>
      </c>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50.199291186008452</v>
      </c>
      <c r="F16" s="128">
        <f>VLOOKUP(A16,'Tüm - Sektör'!$A:$H,6,0)</f>
        <v>5.6683933136865914</v>
      </c>
      <c r="G16" s="127">
        <f>VLOOKUP(A16,'Tüm - Sektör'!$A:$H,7,0)</f>
        <v>2.016016</v>
      </c>
      <c r="H16" s="159">
        <v>395.25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E16*G16/100</f>
        <v>1.0120257421965202</v>
      </c>
      <c r="R16" s="166" t="str">
        <f>IF(OR(H16="", H17="", Q16=0), "", IF(H16&lt;H17, (H17-H16)/H16, ""))</f>
        <v/>
      </c>
      <c r="S16" s="191">
        <v>1.076724561515948</v>
      </c>
      <c r="T16" s="208">
        <f>S16-Q16</f>
        <v>6.4698819319427781E-2</v>
      </c>
      <c r="U16" s="222" t="s">
        <v>82</v>
      </c>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19.710599729271649</v>
      </c>
      <c r="F17" s="128">
        <f>VLOOKUP(A17,'Tüm - Sektör'!$A:$H,6,0)</f>
        <v>3.9503366460781724</v>
      </c>
      <c r="G17" s="127">
        <f>VLOOKUP(A17,'Tüm - Sektör'!$A:$H,7,0)</f>
        <v>5.5196949999999996</v>
      </c>
      <c r="H17" s="159">
        <v>367.75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E17*G17/100</f>
        <v>1.0879649877266206</v>
      </c>
      <c r="R17" s="166" t="str">
        <f>IF(OR(H17="", H18="", Q17=0), "", IF(H17&lt;H18, (H18-H17)/H17, ""))</f>
        <v/>
      </c>
      <c r="S17" s="191">
        <v>1.0961619842094923</v>
      </c>
      <c r="T17" s="208">
        <f>S17-Q17</f>
        <v>8.1969964828716435E-3</v>
      </c>
      <c r="U17" s="222" t="s">
        <v>236</v>
      </c>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28.231570871653282</v>
      </c>
      <c r="F18" s="128">
        <f>VLOOKUP(A18,'Tüm - Sektör'!$A:$H,6,0)</f>
        <v>3.7541982542092129</v>
      </c>
      <c r="G18" s="127">
        <f>VLOOKUP(A18,'Tüm - Sektör'!$A:$H,7,0)</f>
        <v>3.9666589999999999</v>
      </c>
      <c r="H18" s="159">
        <v>357.25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1.1198501468218134</v>
      </c>
      <c r="R18" s="166" t="str">
        <f>IF(OR(H18="", H19="", Q18=0), "", IF(H18&lt;H19, (H19-H18)/H18, ""))</f>
        <v/>
      </c>
      <c r="S18" s="191">
        <v>1.1229935858304361</v>
      </c>
      <c r="T18" s="208">
        <f>S18-Q18</f>
        <v>3.1434390086226838E-3</v>
      </c>
      <c r="U18" s="222" t="s">
        <v>162</v>
      </c>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15.711609185889175</v>
      </c>
      <c r="F19" s="128">
        <f>VLOOKUP(A19,'Tüm - Sektör'!$A:$H,6,0)</f>
        <v>1.5489307267557482</v>
      </c>
      <c r="G19" s="127">
        <f>VLOOKUP(A19,'Tüm - Sektör'!$A:$H,7,0)</f>
        <v>7.956887</v>
      </c>
      <c r="H19" s="159">
        <v>320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1.2501549888028216</v>
      </c>
      <c r="R19" s="166" t="str">
        <f>IF(OR(H19="", H20="", Q19=0), "", IF(H19&lt;H20, (H20-H19)/H19, ""))</f>
        <v/>
      </c>
      <c r="S19" s="191">
        <v>1.2122715042936452</v>
      </c>
      <c r="T19" s="208">
        <f>S19-Q19</f>
        <v>-3.7883484509176446E-2</v>
      </c>
      <c r="U19" s="222" t="s">
        <v>83</v>
      </c>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43.898789595016972</v>
      </c>
      <c r="F20" s="128">
        <f>VLOOKUP(A20,'Tüm - Sektör'!$A:$H,6,0)</f>
        <v>10.942477301695593</v>
      </c>
      <c r="G20" s="127">
        <f>VLOOKUP(A20,'Tüm - Sektör'!$A:$H,7,0)</f>
        <v>3.1674739999999999</v>
      </c>
      <c r="H20" s="159">
        <v>287.75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1.3904827467368679</v>
      </c>
      <c r="R20" s="166" t="str">
        <f>IF(OR(H20="", H21="", Q20=0), "", IF(H20&lt;H21, (H21-H20)/H20, ""))</f>
        <v/>
      </c>
      <c r="S20" s="191">
        <v>1.3880708078873676</v>
      </c>
      <c r="T20" s="208">
        <f>S20-Q20</f>
        <v>-2.4119388495003058E-3</v>
      </c>
      <c r="U20" s="222" t="s">
        <v>117</v>
      </c>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10.293960920217067</v>
      </c>
      <c r="F21" s="128">
        <f>VLOOKUP(A21,'Tüm - Sektör'!$A:$H,6,0)</f>
        <v>0.26414365631267162</v>
      </c>
      <c r="G21" s="127">
        <f>VLOOKUP(A21,'Tüm - Sektör'!$A:$H,7,0)</f>
        <v>13.658674</v>
      </c>
      <c r="H21" s="159">
        <v>284.75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1.4060185637798492</v>
      </c>
      <c r="R21" s="166" t="str">
        <f>IF(OR(H21="", H22="", Q21=0), "", IF(H21&lt;H22, (H22-H21)/H21, ""))</f>
        <v/>
      </c>
      <c r="S21" s="191">
        <v>1.4273218753522712</v>
      </c>
      <c r="T21" s="208">
        <f>S21-Q21</f>
        <v>2.1303311572421935E-2</v>
      </c>
      <c r="U21" s="222" t="s">
        <v>173</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48.798389129727681</v>
      </c>
      <c r="F22" s="128">
        <f>VLOOKUP(A22,'Tüm - Sektör'!$A:$H,6,0)</f>
        <v>5.3232995783248684</v>
      </c>
      <c r="G22" s="127">
        <f>VLOOKUP(A22,'Tüm - Sektör'!$A:$H,7,0)</f>
        <v>3.3655849999999998</v>
      </c>
      <c r="H22" s="159">
        <v>243.6</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1.6423512647917453</v>
      </c>
      <c r="R22" s="166" t="str">
        <f>IF(OR(H22="", H23="", Q22=0), "", IF(H22&lt;H23, (H23-H22)/H22, ""))</f>
        <v/>
      </c>
      <c r="S22" s="191">
        <v>1.6316344539285037</v>
      </c>
      <c r="T22" s="208">
        <f>S22-Q22</f>
        <v>-1.071681086324161E-2</v>
      </c>
      <c r="U22" s="222" t="s">
        <v>172</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67.464607004597838</v>
      </c>
      <c r="F23" s="128">
        <f>VLOOKUP(A23,'Tüm - Sektör'!$A:$H,6,0)</f>
        <v>14.643044704163376</v>
      </c>
      <c r="G23" s="127">
        <f>VLOOKUP(A23,'Tüm - Sektör'!$A:$H,7,0)</f>
        <v>2.4591859999999999</v>
      </c>
      <c r="H23" s="159">
        <v>241.1</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1.6590801704120892</v>
      </c>
      <c r="R23" s="166" t="str">
        <f>IF(OR(H23="", H24="", Q23=0), "", IF(H23&lt;H24, (H24-H23)/H23, ""))</f>
        <v/>
      </c>
      <c r="S23" s="191">
        <v>1.6333369909610238</v>
      </c>
      <c r="T23" s="208">
        <f>S23-Q23</f>
        <v>-2.5743179451065412E-2</v>
      </c>
      <c r="U23" s="222" t="s">
        <v>3</v>
      </c>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13.894184599456533</v>
      </c>
      <c r="F24" s="128">
        <f>VLOOKUP(A24,'Tüm - Sektör'!$A:$H,6,0)</f>
        <v>4.369240440080671</v>
      </c>
      <c r="G24" s="127">
        <f>VLOOKUP(A24,'Tüm - Sektör'!$A:$H,7,0)</f>
        <v>12.081939999999999</v>
      </c>
      <c r="H24" s="159">
        <v>238.3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1.6786870467955786</v>
      </c>
      <c r="R24" s="166" t="str">
        <f>IF(OR(H24="", H25="", Q24=0), "", IF(H24&lt;H25, (H25-H24)/H24, ""))</f>
        <v/>
      </c>
      <c r="S24" s="191">
        <v>1.7153993278361341</v>
      </c>
      <c r="T24" s="208">
        <f>S24-Q24</f>
        <v>3.6712281040555572E-2</v>
      </c>
      <c r="U24" s="222" t="s">
        <v>677</v>
      </c>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34.870421513655259</v>
      </c>
      <c r="F25" s="128">
        <f>VLOOKUP(A25,'Tüm - Sektör'!$A:$H,6,0)</f>
        <v>1.9286737562862422</v>
      </c>
      <c r="G25" s="127">
        <f>VLOOKUP(A25,'Tüm - Sektör'!$A:$H,7,0)</f>
        <v>5.0446229999999996</v>
      </c>
      <c r="H25" s="159">
        <v>227.6</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1.7590813038748012</v>
      </c>
      <c r="R25" s="166" t="str">
        <f>IF(OR(H25="", H26="", Q25=0), "", IF(H25&lt;H26, (H26-H25)/H25, ""))</f>
        <v/>
      </c>
      <c r="S25" s="191">
        <v>1.7506204843109083</v>
      </c>
      <c r="T25" s="208">
        <f>S25-Q25</f>
        <v>-8.4608195638928851E-3</v>
      </c>
      <c r="U25" s="222" t="s">
        <v>57</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1.7339890065963977</v>
      </c>
      <c r="F26" s="128">
        <f>VLOOKUP(A26,'Tüm - Sektör'!$A:$H,6,0)</f>
        <v>3.3214998689711665E-2</v>
      </c>
      <c r="G26" s="127">
        <f>VLOOKUP(A26,'Tüm - Sektör'!$A:$H,7,0)</f>
        <v>112.25637500000001</v>
      </c>
      <c r="H26" s="159">
        <v>205.5</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1.9465132017036271</v>
      </c>
      <c r="R26" s="166" t="str">
        <f>IF(OR(H26="", H27="", Q26=0), "", IF(H26&lt;H27, (H27-H26)/H26, ""))</f>
        <v/>
      </c>
      <c r="S26" s="191">
        <v>1.9608257987749773</v>
      </c>
      <c r="T26" s="208">
        <f>S26-Q26</f>
        <v>1.4312597071350242E-2</v>
      </c>
      <c r="U26" s="222" t="s">
        <v>409</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1.2956764830572161</v>
      </c>
      <c r="F27" s="128">
        <f>VLOOKUP(A27,'Tüm - Sektör'!$A:$H,6,0)</f>
        <v>9.5410639400384106E-3</v>
      </c>
      <c r="G27" s="127">
        <f>VLOOKUP(A27,'Tüm - Sektör'!$A:$H,7,0)</f>
        <v>158.53750099999999</v>
      </c>
      <c r="H27" s="159">
        <v>194.8</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E27*G27/100</f>
        <v>2.0541331172835986</v>
      </c>
      <c r="R27" s="166" t="str">
        <f>IF(OR(H27="", H28="", Q27=0), "", IF(H27&lt;H28, (H28-H27)/H27, ""))</f>
        <v/>
      </c>
      <c r="S27" s="191">
        <v>2.058359728636034</v>
      </c>
      <c r="T27" s="208">
        <f>S27-Q27</f>
        <v>4.2266113524354054E-3</v>
      </c>
      <c r="U27" s="222" t="s">
        <v>160</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21.274556923545465</v>
      </c>
      <c r="F28" s="128">
        <f>VLOOKUP(A28,'Tüm - Sektör'!$A:$H,6,0)</f>
        <v>5.0113200300439225</v>
      </c>
      <c r="G28" s="127">
        <f>VLOOKUP(A28,'Tüm - Sektör'!$A:$H,7,0)</f>
        <v>10.082440999999999</v>
      </c>
      <c r="H28" s="159">
        <v>186.5</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E28*G28/100</f>
        <v>2.1449946498278867</v>
      </c>
      <c r="R28" s="166" t="str">
        <f>IF(OR(H28="", H29="", Q28=0), "", IF(H28&lt;H29, (H29-H28)/H28, ""))</f>
        <v/>
      </c>
      <c r="S28" s="191">
        <v>2.0368711924282121</v>
      </c>
      <c r="T28" s="208">
        <f>S28-Q28</f>
        <v>-0.10812345739967455</v>
      </c>
      <c r="U28" s="222" t="s">
        <v>213</v>
      </c>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13.511851920912429</v>
      </c>
      <c r="F29" s="128">
        <f>VLOOKUP(A29,'Tüm - Sektör'!$A:$H,6,0)</f>
        <v>1.584967967262455</v>
      </c>
      <c r="G29" s="127">
        <f>VLOOKUP(A29,'Tüm - Sektör'!$A:$H,7,0)</f>
        <v>18.044423999999999</v>
      </c>
      <c r="H29" s="159">
        <v>164.1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2.4381358508615834</v>
      </c>
      <c r="R29" s="166" t="str">
        <f>IF(OR(H29="", H30="", Q29=0), "", IF(H29&lt;H30, (H30-H29)/H29, ""))</f>
        <v/>
      </c>
      <c r="S29" s="191">
        <v>2.3383874525212498</v>
      </c>
      <c r="T29" s="208">
        <f>S29-Q29</f>
        <v>-9.9748398340333555E-2</v>
      </c>
      <c r="U29" s="222" t="s">
        <v>516</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13.2674038885381</v>
      </c>
      <c r="F30" s="128">
        <f>VLOOKUP(A30,'Tüm - Sektör'!$A:$H,6,0)</f>
        <v>0.90111006211459987</v>
      </c>
      <c r="G30" s="127">
        <f>VLOOKUP(A30,'Tüm - Sektör'!$A:$H,7,0)</f>
        <v>18.897796</v>
      </c>
      <c r="H30" s="159">
        <v>159.6</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E30*G30/100</f>
        <v>2.5072469213519977</v>
      </c>
      <c r="R30" s="166" t="str">
        <f>IF(OR(H30="", H31="", Q30=0), "", IF(H30&lt;H31, (H31-H30)/H30, ""))</f>
        <v/>
      </c>
      <c r="S30" s="191">
        <v>2.5262412162107246</v>
      </c>
      <c r="T30" s="208">
        <f>S30-Q30</f>
        <v>1.8994294858726946E-2</v>
      </c>
      <c r="U30" s="222" t="s">
        <v>210</v>
      </c>
      <c r="W30" s="200"/>
      <c r="X30" s="209" t="str">
        <f>IF(COUNTIF('Yıldız Liste'!A:A, A30)&gt;0, "Yıldız Pazar", IF(COUNTIF('Ana Pazar Liste'!A:A, A30)&gt;0, "Ana Pazar", IF(COUNTIF('Alt Pazar Liste'!A:A, A30)&gt;0, "Alt Pazar", "")))</f>
        <v>Ana Pazar</v>
      </c>
    </row>
    <row r="31" spans="1:24" ht="30" customHeight="1" thickTop="1" thickBot="1">
      <c r="A31" s="195" t="s">
        <v>440</v>
      </c>
      <c r="B31" s="212" t="s">
        <v>605</v>
      </c>
      <c r="C31" s="213">
        <v>2531212102</v>
      </c>
      <c r="D31" s="213">
        <v>75000000</v>
      </c>
      <c r="E31" s="197">
        <f>VLOOKUP(A31,'Tüm - Sektör'!$A:$H,5,0)</f>
        <v>14.845693858039537</v>
      </c>
      <c r="F31" s="197">
        <f>VLOOKUP(A31,'Tüm - Sektör'!$A:$H,6,0)</f>
        <v>1.2143716857292055</v>
      </c>
      <c r="G31" s="196">
        <f>VLOOKUP(A31,'Tüm - Sektör'!$A:$H,7,0)</f>
        <v>17.011634999999998</v>
      </c>
      <c r="H31" s="198">
        <v>158.4</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E31*G31/100</f>
        <v>2.5254952523471039</v>
      </c>
      <c r="R31" s="166" t="str">
        <f>IF(OR(H31="", H32="", Q31=0), "", IF(H31&lt;H32, (H32-H31)/H31, ""))</f>
        <v/>
      </c>
      <c r="S31" s="191">
        <v>2.5002402998236333</v>
      </c>
      <c r="T31" s="208">
        <f>S31-Q31</f>
        <v>-2.5254952523470653E-2</v>
      </c>
      <c r="U31" s="222" t="s">
        <v>230</v>
      </c>
      <c r="W31" s="200"/>
      <c r="X31" s="209" t="str">
        <f>IF(COUNTIF('Yıldız Liste'!A:A, A31)&gt;0, "Yıldız Pazar", IF(COUNTIF('Ana Pazar Liste'!A:A, A31)&gt;0, "Ana Pazar", IF(COUNTIF('Alt Pazar Liste'!A:A, A31)&gt;0, "Alt Pazar", "")))</f>
        <v>Ana Pazar</v>
      </c>
    </row>
    <row r="32" spans="1:24" ht="33" thickTop="1" thickBot="1">
      <c r="A32" s="125" t="s">
        <v>161</v>
      </c>
      <c r="B32" s="131" t="s">
        <v>233</v>
      </c>
      <c r="C32" s="132">
        <v>11386108733</v>
      </c>
      <c r="D32" s="132">
        <v>100023579</v>
      </c>
      <c r="E32" s="128">
        <f>VLOOKUP(A32,'Tüm - Sektör'!$A:$H,5,0)</f>
        <v>31.162487277527422</v>
      </c>
      <c r="F32" s="128">
        <f>VLOOKUP(A32,'Tüm - Sektör'!$A:$H,6,0)</f>
        <v>2.1050771085663698</v>
      </c>
      <c r="G32" s="127">
        <f>VLOOKUP(A32,'Tüm - Sektör'!$A:$H,7,0)</f>
        <v>8.2922969999999996</v>
      </c>
      <c r="H32" s="159">
        <v>154.80000000000001</v>
      </c>
      <c r="I32" s="133" t="e">
        <f>VLOOKUP(A32,'Tüm - Sektör'!$A:$H,9,0)</f>
        <v>#REF!</v>
      </c>
      <c r="J32" s="132" t="e">
        <f>VLOOKUP(A32,'Tüm - Sektör'!$A:$H,10,0)</f>
        <v>#REF!</v>
      </c>
      <c r="K32" s="133" t="e">
        <f>VLOOKUP(A32,'Tüm - Sektör'!$A:$H,11,0)</f>
        <v>#REF!</v>
      </c>
      <c r="L32" s="133" t="e">
        <f>VLOOKUP(A32,'Tüm - Sektör'!$A:$H,12,0)</f>
        <v>#REF!</v>
      </c>
      <c r="M32" s="133" t="e">
        <f>VLOOKUP(A32,'Tüm - Sektör'!$A:$H,13,0)</f>
        <v>#REF!</v>
      </c>
      <c r="N32" s="134" t="e">
        <f>VLOOKUP(A32,'Tüm - Sektör'!$A:$H,14,0)</f>
        <v>#REF!</v>
      </c>
      <c r="O32" s="135" t="e">
        <f>VLOOKUP(A32,'Tüm - Sektör'!$A:$H,15,0)</f>
        <v>#REF!</v>
      </c>
      <c r="P32" s="153" t="e">
        <f>VLOOKUP(A32,'Tüm - Sektör'!$A:$H,16,0)</f>
        <v>#REF!</v>
      </c>
      <c r="Q32" s="158">
        <f>E32*G32/100</f>
        <v>2.5840859976397876</v>
      </c>
      <c r="R32" s="166" t="str">
        <f>IF(OR(H32="", H33="", Q32=0), "", IF(H32&lt;H33, (H33-H32)/H32, ""))</f>
        <v/>
      </c>
      <c r="S32" s="191">
        <v>2.6846745800982497</v>
      </c>
      <c r="T32" s="208">
        <f>S32-Q32</f>
        <v>0.10058858245846203</v>
      </c>
      <c r="U32" s="222" t="s">
        <v>77</v>
      </c>
      <c r="W32" s="200"/>
      <c r="X32" s="209" t="str">
        <f>IF(COUNTIF('Yıldız Liste'!A:A, A32)&gt;0, "Yıldız Pazar", IF(COUNTIF('Ana Pazar Liste'!A:A, A32)&gt;0, "Ana Pazar", IF(COUNTIF('Alt Pazar Liste'!A:A, A32)&gt;0, "Alt Pazar", "")))</f>
        <v>Ana Pazar</v>
      </c>
    </row>
    <row r="33" spans="1:24" ht="30" customHeight="1" thickTop="1" thickBot="1">
      <c r="A33" s="125" t="s">
        <v>64</v>
      </c>
      <c r="B33" s="136" t="s">
        <v>357</v>
      </c>
      <c r="C33" s="137">
        <v>240921520</v>
      </c>
      <c r="D33" s="137">
        <v>7425000</v>
      </c>
      <c r="E33" s="128">
        <f>VLOOKUP(A33,'Tüm - Sektör'!$A:$H,5,0)</f>
        <v>48.570487969235849</v>
      </c>
      <c r="F33" s="128">
        <f>VLOOKUP(A33,'Tüm - Sektör'!$A:$H,6,0)</f>
        <v>40.630309696748732</v>
      </c>
      <c r="G33" s="127">
        <f>VLOOKUP(A33,'Tüm - Sektör'!$A:$H,7,0)</f>
        <v>5.4653780000000003</v>
      </c>
      <c r="H33" s="159">
        <v>150.69999999999999</v>
      </c>
      <c r="I33" s="141" t="e">
        <f>VLOOKUP(A33,'Tüm - Sektör'!$A:$H,9,0)</f>
        <v>#REF!</v>
      </c>
      <c r="J33" s="145" t="e">
        <f>VLOOKUP(A33,'Tüm - Sektör'!$A:$H,10,0)</f>
        <v>#REF!</v>
      </c>
      <c r="K33" s="146" t="e">
        <f>VLOOKUP(A33,'Tüm - Sektör'!$A:$H,11,0)</f>
        <v>#REF!</v>
      </c>
      <c r="L33" s="146" t="e">
        <f>VLOOKUP(A33,'Tüm - Sektör'!$A:$H,12,0)</f>
        <v>#REF!</v>
      </c>
      <c r="M33" s="146" t="e">
        <f>VLOOKUP(A33,'Tüm - Sektör'!$A:$H,13,0)</f>
        <v>#REF!</v>
      </c>
      <c r="N33" s="147" t="e">
        <f>VLOOKUP(A33,'Tüm - Sektör'!$A:$H,14,0)</f>
        <v>#REF!</v>
      </c>
      <c r="O33" s="148" t="e">
        <f>VLOOKUP(A33,'Tüm - Sektör'!$A:$H,15,0)</f>
        <v>#REF!</v>
      </c>
      <c r="P33" s="156" t="e">
        <f>VLOOKUP(A33,'Tüm - Sektör'!$A:$H,16,0)</f>
        <v>#REF!</v>
      </c>
      <c r="Q33" s="158">
        <f>E33*G33/100</f>
        <v>2.6545607639632629</v>
      </c>
      <c r="R33" s="166" t="str">
        <f>IF(OR(H33="", H34="", Q33=0), "", IF(H33&lt;H34, (H34-H33)/H33, ""))</f>
        <v/>
      </c>
      <c r="S33" s="191">
        <v>2.6633975175050848</v>
      </c>
      <c r="T33" s="208">
        <f>S33-Q33</f>
        <v>8.8367535418218957E-3</v>
      </c>
      <c r="U33" s="222" t="s">
        <v>13</v>
      </c>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23.565508579023398</v>
      </c>
      <c r="F34" s="128">
        <f>VLOOKUP(A34,'Tüm - Sektör'!$A:$H,6,0)</f>
        <v>8.2396883143438462</v>
      </c>
      <c r="G34" s="127">
        <f>VLOOKUP(A34,'Tüm - Sektör'!$A:$H,7,0)</f>
        <v>11.626663000000001</v>
      </c>
      <c r="H34" s="159">
        <v>146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E34*G34/100</f>
        <v>2.7398822667191394</v>
      </c>
      <c r="R34" s="166" t="str">
        <f>IF(OR(H34="", H35="", Q34=0), "", IF(H34&lt;H35, (H35-H34)/H34, ""))</f>
        <v/>
      </c>
      <c r="S34" s="191">
        <v>2.7474094158035327</v>
      </c>
      <c r="T34" s="208">
        <f>S34-Q34</f>
        <v>7.5271490843933364E-3</v>
      </c>
      <c r="U34" s="222" t="s">
        <v>333</v>
      </c>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17.619981544396119</v>
      </c>
      <c r="F35" s="128">
        <f>VLOOKUP(A35,'Tüm - Sektör'!$A:$H,6,0)</f>
        <v>0.37420716725973791</v>
      </c>
      <c r="G35" s="127">
        <f>VLOOKUP(A35,'Tüm - Sektör'!$A:$H,7,0)</f>
        <v>16.157962000000001</v>
      </c>
      <c r="H35" s="159">
        <v>140.5</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E35*G35/100</f>
        <v>2.8470299223505382</v>
      </c>
      <c r="R35" s="166" t="str">
        <f>IF(OR(H35="", H36="", Q35=0), "", IF(H35&lt;H36, (H36-H35)/H35, ""))</f>
        <v/>
      </c>
      <c r="S35" s="191">
        <v>2.7816947433258035</v>
      </c>
      <c r="T35" s="208">
        <f>S35-Q35</f>
        <v>-6.5335179024734735E-2</v>
      </c>
      <c r="U35" s="222" t="s">
        <v>80</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51.299954980277207</v>
      </c>
      <c r="F36" s="128">
        <f>VLOOKUP(A36,'Tüm - Sektör'!$A:$H,6,0)</f>
        <v>50.898828843190692</v>
      </c>
      <c r="G36" s="127">
        <f>VLOOKUP(A36,'Tüm - Sektör'!$A:$H,7,0)</f>
        <v>5.6142630000000002</v>
      </c>
      <c r="H36" s="159">
        <v>138.9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2.8801143914743608</v>
      </c>
      <c r="R36" s="166" t="str">
        <f>IF(OR(H36="", H37="", Q36=0), "", IF(H36&lt;H37, (H37-H36)/H36, ""))</f>
        <v/>
      </c>
      <c r="S36" s="191">
        <v>2.980982779253269</v>
      </c>
      <c r="T36" s="208">
        <f>S36-Q36</f>
        <v>0.10086838777890828</v>
      </c>
      <c r="U36" s="222" t="s">
        <v>671</v>
      </c>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40.777007301321952</v>
      </c>
      <c r="F37" s="128">
        <f>VLOOKUP(A37,'Tüm - Sektör'!$A:$H,6,0)</f>
        <v>14.572324596201895</v>
      </c>
      <c r="G37" s="127">
        <f>VLOOKUP(A37,'Tüm - Sektör'!$A:$H,7,0)</f>
        <v>7.6577849999999996</v>
      </c>
      <c r="H37" s="159">
        <v>128.1</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E37*G37/100</f>
        <v>3.122615548569537</v>
      </c>
      <c r="R37" s="166" t="str">
        <f>IF(OR(H37="", H38="", Q37=0), "", IF(H37&lt;H38, (H38-H37)/H37, ""))</f>
        <v/>
      </c>
      <c r="S37" s="191">
        <v>3.1250550919668565</v>
      </c>
      <c r="T37" s="208">
        <f>S37-Q37</f>
        <v>2.4395433973194436E-3</v>
      </c>
      <c r="U37" s="222" t="s">
        <v>238</v>
      </c>
      <c r="W37" s="200"/>
      <c r="X37" s="209" t="str">
        <f>IF(COUNTIF('Yıldız Liste'!A:A, A37)&gt;0, "Yıldız Pazar", IF(COUNTIF('Ana Pazar Liste'!A:A, A37)&gt;0, "Ana Pazar", IF(COUNTIF('Alt Pazar Liste'!A:A, A37)&gt;0, "Alt Pazar", "")))</f>
        <v>Ana Pazar</v>
      </c>
    </row>
    <row r="38" spans="1:24" ht="30" customHeight="1" thickTop="1" thickBot="1">
      <c r="A38" s="125" t="s">
        <v>442</v>
      </c>
      <c r="B38" s="136" t="s">
        <v>609</v>
      </c>
      <c r="C38" s="137">
        <v>1596724578</v>
      </c>
      <c r="D38" s="137">
        <v>24883200</v>
      </c>
      <c r="E38" s="128">
        <f>VLOOKUP(A38,'Tüm - Sektör'!$A:$H,5,0)</f>
        <v>40.294275117920321</v>
      </c>
      <c r="F38" s="128">
        <f>VLOOKUP(A38,'Tüm - Sektör'!$A:$H,6,0)</f>
        <v>13.165337764677327</v>
      </c>
      <c r="G38" s="127">
        <f>VLOOKUP(A38,'Tüm - Sektör'!$A:$H,7,0)</f>
        <v>8.1175940000000004</v>
      </c>
      <c r="H38" s="159">
        <v>122.3</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E38*G38/100</f>
        <v>3.2709256593157932</v>
      </c>
      <c r="R38" s="166" t="str">
        <f>IF(OR(H38="", H39="", Q38=0), "", IF(H38&lt;H39, (H39-H38)/H38, ""))</f>
        <v/>
      </c>
      <c r="S38" s="191">
        <v>3.2682533344307307</v>
      </c>
      <c r="T38" s="208">
        <f>S38-Q38</f>
        <v>-2.6723248850624159E-3</v>
      </c>
      <c r="U38" s="222" t="s">
        <v>214</v>
      </c>
      <c r="W38" s="200"/>
      <c r="X38" s="209" t="str">
        <f>IF(COUNTIF('Yıldız Liste'!A:A, A38)&gt;0, "Yıldız Pazar", IF(COUNTIF('Ana Pazar Liste'!A:A, A38)&gt;0, "Ana Pazar", IF(COUNTIF('Alt Pazar Liste'!A:A, A38)&gt;0, "Alt Pazar", "")))</f>
        <v>Ana Pazar</v>
      </c>
    </row>
    <row r="39" spans="1:24" ht="30" customHeight="1" thickTop="1" thickBot="1">
      <c r="A39" s="125" t="s">
        <v>673</v>
      </c>
      <c r="B39" s="136" t="s">
        <v>349</v>
      </c>
      <c r="C39" s="137">
        <v>1474864054</v>
      </c>
      <c r="D39" s="137">
        <v>36732299</v>
      </c>
      <c r="E39" s="128">
        <f>VLOOKUP(A39,'Tüm - Sektör'!$A:$H,5,0)</f>
        <v>15.357362395958537</v>
      </c>
      <c r="F39" s="128">
        <f>VLOOKUP(A39,'Tüm - Sektör'!$A:$H,6,0)</f>
        <v>3.4269571913276438</v>
      </c>
      <c r="G39" s="127">
        <f>VLOOKUP(A39,'Tüm - Sektör'!$A:$H,7,0)</f>
        <v>21.706330999999999</v>
      </c>
      <c r="H39" s="159">
        <v>120</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E39*G39/100</f>
        <v>3.3335199145362906</v>
      </c>
      <c r="R39" s="166" t="str">
        <f>IF(OR(H39="", H40="", Q39=0), "", IF(H39&lt;H40, (H40-H39)/H39, ""))</f>
        <v/>
      </c>
      <c r="S39" s="191">
        <v>3.2495726218062946</v>
      </c>
      <c r="T39" s="208">
        <f>S39-Q39</f>
        <v>-8.3947292729996015E-2</v>
      </c>
      <c r="U39" s="222" t="s">
        <v>324</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25.369902915151368</v>
      </c>
      <c r="F40" s="128">
        <f>VLOOKUP(A40,'Tüm - Sektör'!$A:$H,6,0)</f>
        <v>5.9594542725615556</v>
      </c>
      <c r="G40" s="127">
        <f>VLOOKUP(A40,'Tüm - Sektör'!$A:$H,7,0)</f>
        <v>13.534167</v>
      </c>
      <c r="H40" s="159">
        <v>116.5</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E40*G40/100</f>
        <v>3.4336050282744544</v>
      </c>
      <c r="R40" s="166" t="str">
        <f>IF(OR(H40="", H41="", Q40=0), "", IF(H40&lt;H41, (H41-H40)/H40, ""))</f>
        <v/>
      </c>
      <c r="S40" s="191">
        <v>3.4484050499480516</v>
      </c>
      <c r="T40" s="208">
        <f>S40-Q40</f>
        <v>1.4800021673597286E-2</v>
      </c>
      <c r="U40" s="222" t="s">
        <v>32</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68.252244839520188</v>
      </c>
      <c r="F41" s="128">
        <f>VLOOKUP(A41,'Tüm - Sektör'!$A:$H,6,0)</f>
        <v>58.401875061679497</v>
      </c>
      <c r="G41" s="127">
        <f>VLOOKUP(A41,'Tüm - Sektör'!$A:$H,7,0)</f>
        <v>5.1827810000000003</v>
      </c>
      <c r="H41" s="159">
        <v>113.1</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E41*G41/100</f>
        <v>3.5373643776161328</v>
      </c>
      <c r="R41" s="166" t="str">
        <f>IF(OR(H41="", H42="", Q41=0), "", IF(H41&lt;H42, (H42-H41)/H41, ""))</f>
        <v/>
      </c>
      <c r="S41" s="191">
        <v>3.5217949921512735</v>
      </c>
      <c r="T41" s="208">
        <f>S41-Q41</f>
        <v>-1.5569385464859309E-2</v>
      </c>
      <c r="U41" s="222" t="s">
        <v>731</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15.102590709359662</v>
      </c>
      <c r="F42" s="128">
        <f>VLOOKUP(A42,'Tüm - Sektör'!$A:$H,6,0)</f>
        <v>2.0871463114095716</v>
      </c>
      <c r="G42" s="127">
        <f>VLOOKUP(A42,'Tüm - Sektör'!$A:$H,7,0)</f>
        <v>23.711504000000001</v>
      </c>
      <c r="H42" s="159">
        <v>111.7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3.581051400153445</v>
      </c>
      <c r="R42" s="166" t="str">
        <f>IF(OR(H42="", H43="", Q42=0), "", IF(H42&lt;H43, (H43-H42)/H42, ""))</f>
        <v/>
      </c>
      <c r="S42" s="191">
        <v>3.6134005546263754</v>
      </c>
      <c r="T42" s="208">
        <f>S42-Q42</f>
        <v>3.2349154472930408E-2</v>
      </c>
      <c r="U42" s="222" t="s">
        <v>192</v>
      </c>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16.146715455898562</v>
      </c>
      <c r="F43" s="128">
        <f>VLOOKUP(A43,'Tüm - Sektör'!$A:$H,6,0)</f>
        <v>2.5144321098371889</v>
      </c>
      <c r="G43" s="127">
        <f>VLOOKUP(A43,'Tüm - Sektör'!$A:$H,7,0)</f>
        <v>23.936191999999998</v>
      </c>
      <c r="H43" s="159">
        <v>103.5</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E43*G43/100</f>
        <v>3.8649088132175549</v>
      </c>
      <c r="R43" s="166" t="str">
        <f>IF(OR(H43="", H44="", Q43=0), "", IF(H43&lt;H44, (H44-H43)/H43, ""))</f>
        <v/>
      </c>
      <c r="S43" s="191">
        <v>3.8799036097770805</v>
      </c>
      <c r="T43" s="208">
        <f>S43-Q43</f>
        <v>1.4994796559525625E-2</v>
      </c>
      <c r="U43" s="222" t="s">
        <v>23</v>
      </c>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28.841643456834785</v>
      </c>
      <c r="F44" s="128">
        <f>VLOOKUP(A44,'Tüm - Sektör'!$A:$H,6,0)</f>
        <v>7.670649855541166</v>
      </c>
      <c r="G44" s="127">
        <f>VLOOKUP(A44,'Tüm - Sektör'!$A:$H,7,0)</f>
        <v>13.732926000000001</v>
      </c>
      <c r="H44" s="159">
        <v>101</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E44*G44/100</f>
        <v>3.9608015531109628</v>
      </c>
      <c r="R44" s="166" t="str">
        <f>IF(OR(H44="", H45="", Q44=0), "", IF(H44&lt;H45, (H45-H44)/H44, ""))</f>
        <v/>
      </c>
      <c r="S44" s="191">
        <v>3.9726013591281752</v>
      </c>
      <c r="T44" s="208">
        <f>S44-Q44</f>
        <v>1.1799806017212422E-2</v>
      </c>
      <c r="U44" s="222" t="s">
        <v>159</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33.757470633743338</v>
      </c>
      <c r="F45" s="128">
        <f>VLOOKUP(A45,'Tüm - Sektör'!$A:$H,6,0)</f>
        <v>13.39582168005688</v>
      </c>
      <c r="G45" s="127">
        <f>VLOOKUP(A45,'Tüm - Sektör'!$A:$H,7,0)</f>
        <v>12.224814</v>
      </c>
      <c r="H45" s="159">
        <v>96.95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E45*G45/100</f>
        <v>4.1267879960797442</v>
      </c>
      <c r="R45" s="166" t="str">
        <f>IF(OR(H45="", H46="", Q45=0), "", IF(H45&lt;H46, (H46-H45)/H45, ""))</f>
        <v/>
      </c>
      <c r="S45" s="191">
        <v>4.4803146273228576</v>
      </c>
      <c r="T45" s="208">
        <f>S45-Q45</f>
        <v>0.35352663124311334</v>
      </c>
      <c r="U45" s="222" t="s">
        <v>224</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32.270819817910613</v>
      </c>
      <c r="F46" s="128">
        <f>VLOOKUP(A46,'Tüm - Sektör'!$A:$H,6,0)</f>
        <v>6.2671521436166033</v>
      </c>
      <c r="G46" s="127">
        <f>VLOOKUP(A46,'Tüm - Sektör'!$A:$H,7,0)</f>
        <v>13.570377000000001</v>
      </c>
      <c r="H46" s="159">
        <v>91.35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E46*G46/100</f>
        <v>4.3792719102811839</v>
      </c>
      <c r="R46" s="166" t="str">
        <f>IF(OR(H46="", H47="", Q46=0), "", IF(H46&lt;H47, (H47-H46)/H46, ""))</f>
        <v/>
      </c>
      <c r="S46" s="191">
        <v>4.4106558875874988</v>
      </c>
      <c r="T46" s="208">
        <f>S46-Q46</f>
        <v>3.1383977306314925E-2</v>
      </c>
      <c r="U46" s="222" t="s">
        <v>379</v>
      </c>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4.8455612200741172</v>
      </c>
      <c r="R47" s="166" t="str">
        <f>IF(OR(H47="", H48="", Q47=0), "", IF(H47&lt;H48, (H48-H47)/H47, ""))</f>
        <v/>
      </c>
      <c r="S47" s="191">
        <v>4.8455612200741172</v>
      </c>
      <c r="T47" s="208">
        <f>S47-Q47</f>
        <v>0</v>
      </c>
      <c r="U47" s="222" t="s">
        <v>184</v>
      </c>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102.22306544893098</v>
      </c>
      <c r="F48" s="128">
        <f>VLOOKUP(A48,'Tüm - Sektör'!$A:$H,6,0)</f>
        <v>45.071898346089498</v>
      </c>
      <c r="G48" s="127">
        <f>VLOOKUP(A48,'Tüm - Sektör'!$A:$H,7,0)</f>
        <v>4.7491070000000004</v>
      </c>
      <c r="H48" s="159">
        <v>82.4</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4.8546827568497637</v>
      </c>
      <c r="R48" s="166" t="str">
        <f>IF(OR(H48="", H49="", Q48=0), "", IF(H48&lt;H49, (H49-H48)/H48, ""))</f>
        <v/>
      </c>
      <c r="S48" s="191">
        <v>4.8576303480803951</v>
      </c>
      <c r="T48" s="208">
        <f>S48-Q48</f>
        <v>2.9475912306313745E-3</v>
      </c>
      <c r="U48" s="222" t="s">
        <v>124</v>
      </c>
      <c r="W48" s="200"/>
      <c r="X48" s="209" t="str">
        <f>IF(COUNTIF('Yıldız Liste'!A:A, A48)&gt;0, "Yıldız Pazar", IF(COUNTIF('Ana Pazar Liste'!A:A, A48)&gt;0, "Ana Pazar", IF(COUNTIF('Alt Pazar Liste'!A:A, A48)&gt;0, "Alt Pazar", "")))</f>
        <v>Ana Pazar</v>
      </c>
    </row>
    <row r="49" spans="1:24" ht="30" customHeight="1" thickTop="1" thickBot="1">
      <c r="A49" s="125" t="s">
        <v>68</v>
      </c>
      <c r="B49" s="136" t="s">
        <v>356</v>
      </c>
      <c r="C49" s="137">
        <v>1840705156</v>
      </c>
      <c r="D49" s="137">
        <v>21000000</v>
      </c>
      <c r="E49" s="128">
        <f>VLOOKUP(A49,'Tüm - Sektör'!$A:$H,5,0)</f>
        <v>60.688536326928897</v>
      </c>
      <c r="F49" s="128">
        <f>VLOOKUP(A49,'Tüm - Sektör'!$A:$H,6,0)</f>
        <v>37.531562354315952</v>
      </c>
      <c r="G49" s="127">
        <f>VLOOKUP(A49,'Tüm - Sektör'!$A:$H,7,0)</f>
        <v>8.2712769999999995</v>
      </c>
      <c r="H49" s="159">
        <v>79.7</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5.0197169468459144</v>
      </c>
      <c r="R49" s="166" t="str">
        <f>IF(OR(H49="", H50="", Q49=0), "", IF(H49&lt;H50, (H50-H49)/H49, ""))</f>
        <v/>
      </c>
      <c r="S49" s="191">
        <v>5.17222289157879</v>
      </c>
      <c r="T49" s="208">
        <f>S49-Q49</f>
        <v>0.1525059447328756</v>
      </c>
      <c r="U49" s="222" t="s">
        <v>263</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49.886412693065516</v>
      </c>
      <c r="F50" s="128">
        <f>VLOOKUP(A50,'Tüm - Sektör'!$A:$H,6,0)</f>
        <v>16.230646983734452</v>
      </c>
      <c r="G50" s="127">
        <f>VLOOKUP(A50,'Tüm - Sektör'!$A:$H,7,0)</f>
        <v>10.270289999999999</v>
      </c>
      <c r="H50" s="159">
        <v>78.099999999999994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5.1234792541746375</v>
      </c>
      <c r="R50" s="166" t="str">
        <f>IF(OR(H50="", H51="", Q50=0), "", IF(H50&lt;H51, (H51-H50)/H50, ""))</f>
        <v/>
      </c>
      <c r="S50" s="191">
        <v>5.133338418871574</v>
      </c>
      <c r="T50" s="208">
        <f>S50-Q50</f>
        <v>9.8591646969365954E-3</v>
      </c>
      <c r="U50" s="222" t="s">
        <v>517</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35.409613809296147</v>
      </c>
      <c r="F51" s="128">
        <f>VLOOKUP(A51,'Tüm - Sektör'!$A:$H,6,0)</f>
        <v>10.263656176607579</v>
      </c>
      <c r="G51" s="127">
        <f>VLOOKUP(A51,'Tüm - Sektör'!$A:$H,7,0)</f>
        <v>14.636780999999999</v>
      </c>
      <c r="H51" s="159">
        <v>77.2</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E51*G51/100</f>
        <v>5.1828276262124344</v>
      </c>
      <c r="R51" s="166" t="str">
        <f>IF(OR(H51="", H52="", Q51=0), "", IF(H51&lt;H52, (H52-H51)/H51, ""))</f>
        <v/>
      </c>
      <c r="S51" s="191">
        <v>5.1962895161506477</v>
      </c>
      <c r="T51" s="208">
        <f>S51-Q51</f>
        <v>1.3461889938213289E-2</v>
      </c>
      <c r="U51" s="222" t="s">
        <v>298</v>
      </c>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9.7852398836856871</v>
      </c>
      <c r="F52" s="128">
        <f>VLOOKUP(A52,'Tüm - Sektör'!$A:$H,6,0)</f>
        <v>1.6845778451665312</v>
      </c>
      <c r="G52" s="127">
        <f>VLOOKUP(A52,'Tüm - Sektör'!$A:$H,7,0)</f>
        <v>54.217528999999999</v>
      </c>
      <c r="H52" s="159">
        <v>75.400000000000006</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E52*G52/100</f>
        <v>5.3053152716568537</v>
      </c>
      <c r="R52" s="166" t="str">
        <f>IF(OR(H52="", H53="", Q52=0), "", IF(H52&lt;H53, (H53-H52)/H52, ""))</f>
        <v/>
      </c>
      <c r="S52" s="191">
        <v>5.3371683987048266</v>
      </c>
      <c r="T52" s="208">
        <f>S52-Q52</f>
        <v>3.185312704797294E-2</v>
      </c>
      <c r="U52" s="222" t="s">
        <v>772</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75.88051776948339</v>
      </c>
      <c r="F53" s="128">
        <f>VLOOKUP(A53,'Tüm - Sektör'!$A:$H,6,0)</f>
        <v>33.42814223547483</v>
      </c>
      <c r="G53" s="127">
        <f>VLOOKUP(A53,'Tüm - Sektör'!$A:$H,7,0)</f>
        <v>7.4210630000000002</v>
      </c>
      <c r="H53" s="159">
        <v>71.05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5.6311410283995578</v>
      </c>
      <c r="R53" s="166" t="str">
        <f>IF(OR(H53="", H54="", Q53=0), "", IF(H53&lt;H54, (H54-H53)/H53, ""))</f>
        <v/>
      </c>
      <c r="S53" s="191">
        <v>5.6113964946393899</v>
      </c>
      <c r="T53" s="208">
        <f>S53-Q53</f>
        <v>-1.9744533760167826E-2</v>
      </c>
      <c r="U53" s="222" t="s">
        <v>463</v>
      </c>
      <c r="W53" s="200"/>
      <c r="X53" s="209" t="str">
        <f>IF(COUNTIF('Yıldız Liste'!A:A, A53)&gt;0, "Yıldız Pazar", IF(COUNTIF('Ana Pazar Liste'!A:A, A53)&gt;0, "Ana Pazar", IF(COUNTIF('Alt Pazar Liste'!A:A, A53)&gt;0, "Alt Pazar", "")))</f>
        <v>Ana Pazar</v>
      </c>
    </row>
    <row r="54" spans="1:24" ht="30" customHeight="1" thickTop="1" thickBot="1">
      <c r="A54" s="125" t="s">
        <v>518</v>
      </c>
      <c r="B54" s="126" t="s">
        <v>208</v>
      </c>
      <c r="C54" s="127">
        <v>13276708610</v>
      </c>
      <c r="D54" s="127">
        <v>165200000</v>
      </c>
      <c r="E54" s="128">
        <f>VLOOKUP(A54,'Tüm - Sektör'!$A:$H,5,0)</f>
        <v>17.180984152028277</v>
      </c>
      <c r="F54" s="128">
        <f>VLOOKUP(A54,'Tüm - Sektör'!$A:$H,6,0)</f>
        <v>1.5072625321988522</v>
      </c>
      <c r="G54" s="127">
        <f>VLOOKUP(A54,'Tüm - Sektör'!$A:$H,7,0)</f>
        <v>33.030631999999997</v>
      </c>
      <c r="H54" s="159">
        <v>70.5</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E54*G54/100</f>
        <v>5.6749876492347804</v>
      </c>
      <c r="R54" s="166" t="str">
        <f>IF(OR(H54="", H55="", Q54=0), "", IF(H54&lt;H55, (H55-H54)/H54, ""))</f>
        <v/>
      </c>
      <c r="S54" s="191">
        <v>5.5567587398757219</v>
      </c>
      <c r="T54" s="208">
        <f>S54-Q54</f>
        <v>-0.1182289093590585</v>
      </c>
      <c r="U54" s="222" t="s">
        <v>26</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25.378540158641098</v>
      </c>
      <c r="F55" s="128">
        <f>VLOOKUP(A55,'Tüm - Sektör'!$A:$H,6,0)</f>
        <v>2.5518894076059424</v>
      </c>
      <c r="G55" s="127">
        <f>VLOOKUP(A55,'Tüm - Sektör'!$A:$H,7,0)</f>
        <v>22.737297000000002</v>
      </c>
      <c r="H55" s="159">
        <v>69.349999999999994</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E55*G55/100</f>
        <v>5.7703940501344979</v>
      </c>
      <c r="R55" s="166" t="str">
        <f>IF(OR(H55="", H56="", Q55=0), "", IF(H55&lt;H56, (H56-H55)/H55, ""))</f>
        <v/>
      </c>
      <c r="S55" s="191">
        <v>5.7168118196689628</v>
      </c>
      <c r="T55" s="208">
        <f>S55-Q55</f>
        <v>-5.3582230465535119E-2</v>
      </c>
      <c r="U55" s="222" t="s">
        <v>47</v>
      </c>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15.557479324304445</v>
      </c>
      <c r="F56" s="128">
        <f>VLOOKUP(A56,'Tüm - Sektör'!$A:$H,6,0)</f>
        <v>1.2536244419262244</v>
      </c>
      <c r="G56" s="127">
        <f>VLOOKUP(A56,'Tüm - Sektör'!$A:$H,7,0)</f>
        <v>37.993921</v>
      </c>
      <c r="H56" s="159">
        <v>67.7</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E56*G56/100</f>
        <v>5.9108964040675653</v>
      </c>
      <c r="R56" s="166" t="str">
        <f>IF(OR(H56="", H57="", Q56=0), "", IF(H56&lt;H57, (H57-H56)/H56, ""))</f>
        <v/>
      </c>
      <c r="S56" s="191">
        <v>5.8675613864424356</v>
      </c>
      <c r="T56" s="208">
        <f>S56-Q56</f>
        <v>-4.3335017625129701E-2</v>
      </c>
      <c r="U56" s="222" t="s">
        <v>24</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30.768417086606906</v>
      </c>
      <c r="F57" s="128">
        <f>VLOOKUP(A57,'Tüm - Sektör'!$A:$H,6,0)</f>
        <v>8.7448037466766628</v>
      </c>
      <c r="G57" s="127">
        <f>VLOOKUP(A57,'Tüm - Sektör'!$A:$H,7,0)</f>
        <v>22.243836999999999</v>
      </c>
      <c r="H57" s="159">
        <v>58.45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6.8440765442249889</v>
      </c>
      <c r="R57" s="166" t="str">
        <f>IF(OR(H57="", H58="", Q57=0), "", IF(H57&lt;H58, (H58-H57)/H57, ""))</f>
        <v/>
      </c>
      <c r="S57" s="191">
        <v>6.8912364170534124</v>
      </c>
      <c r="T57" s="208">
        <f>S57-Q57</f>
        <v>4.7159872828423488E-2</v>
      </c>
      <c r="U57" s="222" t="s">
        <v>149</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32.302880566306897</v>
      </c>
      <c r="F58" s="128">
        <f>VLOOKUP(A58,'Tüm - Sektör'!$A:$H,6,0)</f>
        <v>6.3747305442975897</v>
      </c>
      <c r="G58" s="127">
        <f>VLOOKUP(A58,'Tüm - Sektör'!$A:$H,7,0)</f>
        <v>21.769193000000001</v>
      </c>
      <c r="H58" s="159">
        <v>56.9</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7.0320764150388415</v>
      </c>
      <c r="R58" s="166" t="str">
        <f>IF(OR(H58="", H59="", Q58=0), "", IF(H58&lt;H59, (H59-H58)/H58, ""))</f>
        <v/>
      </c>
      <c r="S58" s="191">
        <v>7.0197394388721071</v>
      </c>
      <c r="T58" s="208">
        <f>S58-Q58</f>
        <v>-1.2336976166734459E-2</v>
      </c>
      <c r="U58" s="222" t="s">
        <v>17</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16.937555125654999</v>
      </c>
      <c r="F59" s="128">
        <f>VLOOKUP(A59,'Tüm - Sektör'!$A:$H,6,0)</f>
        <v>4.1369127741723144</v>
      </c>
      <c r="G59" s="127">
        <f>VLOOKUP(A59,'Tüm - Sektör'!$A:$H,7,0)</f>
        <v>42.211663999999999</v>
      </c>
      <c r="H59" s="159">
        <v>55.95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7.1496238594562662</v>
      </c>
      <c r="R59" s="166" t="str">
        <f>IF(OR(H59="", H60="", Q59=0), "", IF(H59&lt;H60, (H60-H59)/H59, ""))</f>
        <v/>
      </c>
      <c r="S59" s="191">
        <v>7.1688432784332985</v>
      </c>
      <c r="T59" s="208">
        <f>S59-Q59</f>
        <v>1.9219418977032277E-2</v>
      </c>
      <c r="U59" s="222" t="s">
        <v>15</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6.074680616696118</v>
      </c>
      <c r="F60" s="128">
        <f>VLOOKUP(A60,'Tüm - Sektör'!$A:$H,6,0)</f>
        <v>0.69967166876966413</v>
      </c>
      <c r="G60" s="127">
        <f>VLOOKUP(A60,'Tüm - Sektör'!$A:$H,7,0)</f>
        <v>124.842961</v>
      </c>
      <c r="H60" s="159">
        <v>52.75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7.5838111531764945</v>
      </c>
      <c r="R60" s="166" t="str">
        <f>IF(OR(H60="", H61="", Q60=0), "", IF(H60&lt;H61, (H61-H60)/H60, ""))</f>
        <v/>
      </c>
      <c r="S60" s="191">
        <v>7.8517377493632976</v>
      </c>
      <c r="T60" s="208">
        <f>S60-Q60</f>
        <v>0.26792659618680315</v>
      </c>
      <c r="U60" s="222" t="s">
        <v>286</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25.890611132341412</v>
      </c>
      <c r="F61" s="128">
        <f>VLOOKUP(A61,'Tüm - Sektör'!$A:$H,6,0)</f>
        <v>7.810139104778707</v>
      </c>
      <c r="G61" s="127">
        <f>VLOOKUP(A61,'Tüm - Sektör'!$A:$H,7,0)</f>
        <v>29.489985999999998</v>
      </c>
      <c r="H61" s="159">
        <v>52.4</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7.635137598241923</v>
      </c>
      <c r="R61" s="166" t="str">
        <f>IF(OR(H61="", H62="", Q61=0), "", IF(H61&lt;H62, (H62-H61)/H61, ""))</f>
        <v/>
      </c>
      <c r="S61" s="191">
        <v>7.5558302199787866</v>
      </c>
      <c r="T61" s="208">
        <f>S61-Q61</f>
        <v>-7.9307378263136385E-2</v>
      </c>
      <c r="U61" s="222" t="s">
        <v>381</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14.166491922988799</v>
      </c>
      <c r="F62" s="128">
        <f>VLOOKUP(A62,'Tüm - Sektör'!$A:$H,6,0)</f>
        <v>1.7736937427054964</v>
      </c>
      <c r="G62" s="127">
        <f>VLOOKUP(A62,'Tüm - Sektör'!$A:$H,7,0)</f>
        <v>56.026116999999999</v>
      </c>
      <c r="H62" s="159">
        <v>50.4</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7.9369353395692546</v>
      </c>
      <c r="R62" s="166" t="str">
        <f>IF(OR(H62="", H63="", Q62=0), "", IF(H62&lt;H63, (H63-H62)/H62, ""))</f>
        <v/>
      </c>
      <c r="S62" s="191">
        <v>7.9212186359265422</v>
      </c>
      <c r="T62" s="208">
        <f>S62-Q62</f>
        <v>-1.5716703642712382E-2</v>
      </c>
      <c r="U62" s="222" t="s">
        <v>509</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66.019446908938335</v>
      </c>
      <c r="F63" s="128">
        <f>VLOOKUP(A63,'Tüm - Sektör'!$A:$H,6,0)</f>
        <v>78.538678066412572</v>
      </c>
      <c r="G63" s="127">
        <f>VLOOKUP(A63,'Tüm - Sektör'!$A:$H,7,0)</f>
        <v>12.279838</v>
      </c>
      <c r="H63" s="159">
        <v>49.34</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8.1070811289136344</v>
      </c>
      <c r="R63" s="166" t="str">
        <f>IF(OR(H63="", H64="", Q63=0), "", IF(H63&lt;H64, (H64-H63)/H63, ""))</f>
        <v/>
      </c>
      <c r="S63" s="191">
        <v>8.1633343449101794</v>
      </c>
      <c r="T63" s="208">
        <f>S63-Q63</f>
        <v>5.6253215996544981E-2</v>
      </c>
      <c r="U63" s="222" t="s">
        <v>757</v>
      </c>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18.178920313183639</v>
      </c>
      <c r="F64" s="128">
        <f>VLOOKUP(A64,'Tüm - Sektör'!$A:$H,6,0)</f>
        <v>2.1608130646836607</v>
      </c>
      <c r="G64" s="127">
        <f>VLOOKUP(A64,'Tüm - Sektör'!$A:$H,7,0)</f>
        <v>47.254246999999999</v>
      </c>
      <c r="H64" s="159">
        <v>46.58</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8.5903119067249705</v>
      </c>
      <c r="R64" s="166" t="str">
        <f>IF(OR(H64="", H65="", Q64=0), "", IF(H64&lt;H65, (H65-H64)/H64, ""))</f>
        <v/>
      </c>
      <c r="S64" s="191">
        <v>8.6797555014153822</v>
      </c>
      <c r="T64" s="208">
        <f>S64-Q64</f>
        <v>8.9443594690411743E-2</v>
      </c>
      <c r="U64" s="222" t="s">
        <v>648</v>
      </c>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0.70442602083805628</v>
      </c>
      <c r="F65" s="128">
        <f>VLOOKUP(A65,'Tüm - Sektör'!$A:$H,6,0)</f>
        <v>8.2080730342141452E-3</v>
      </c>
      <c r="G65" s="127">
        <f>VLOOKUP(A65,'Tüm - Sektör'!$A:$H,7,0)</f>
        <v>1250.3727839999999</v>
      </c>
      <c r="H65" s="159">
        <v>45.42</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E65*G65/100</f>
        <v>8.8079512479732234</v>
      </c>
      <c r="R65" s="166" t="str">
        <f>IF(OR(H65="", H66="", Q65=0), "", IF(H65&lt;H66, (H66-H65)/H65, ""))</f>
        <v/>
      </c>
      <c r="S65" s="191">
        <v>8.890158792954308</v>
      </c>
      <c r="T65" s="208">
        <f>S65-Q65</f>
        <v>8.2207544981084624E-2</v>
      </c>
      <c r="U65" s="222" t="s">
        <v>524</v>
      </c>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28.913554400562596</v>
      </c>
      <c r="F66" s="128">
        <f>VLOOKUP(A66,'Tüm - Sektör'!$A:$H,6,0)</f>
        <v>8.8519185308646477</v>
      </c>
      <c r="G66" s="127">
        <f>VLOOKUP(A66,'Tüm - Sektör'!$A:$H,7,0)</f>
        <v>31.848393999999999</v>
      </c>
      <c r="H66" s="159">
        <v>43.44</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E66*G66/100</f>
        <v>9.2085027248955136</v>
      </c>
      <c r="R66" s="166" t="str">
        <f>IF(OR(H66="", H67="", Q66=0), "", IF(H66&lt;H67, (H67-H66)/H66, ""))</f>
        <v/>
      </c>
      <c r="S66" s="191">
        <v>9.2340110426930071</v>
      </c>
      <c r="T66" s="208">
        <f>S66-Q66</f>
        <v>2.5508317797493518E-2</v>
      </c>
      <c r="U66" s="222" t="s">
        <v>116</v>
      </c>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12.338872067921542</v>
      </c>
      <c r="F67" s="128">
        <f>VLOOKUP(A67,'Tüm - Sektör'!$A:$H,6,0)</f>
        <v>1.9130034213831848</v>
      </c>
      <c r="G67" s="127">
        <f>VLOOKUP(A67,'Tüm - Sektör'!$A:$H,7,0)</f>
        <v>74.740385000000003</v>
      </c>
      <c r="H67" s="159">
        <v>43.38</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9.2221204882220231</v>
      </c>
      <c r="R67" s="166" t="str">
        <f>IF(OR(H67="", H68="", Q67=0), "", IF(H67&lt;H68, (H68-H67)/H67, ""))</f>
        <v/>
      </c>
      <c r="S67" s="191">
        <v>9.2519793427167283</v>
      </c>
      <c r="T67" s="208">
        <f>S67-Q67</f>
        <v>2.9858854494705156E-2</v>
      </c>
      <c r="U67" s="222" t="s">
        <v>480</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47.237564917699764</v>
      </c>
      <c r="F68" s="128">
        <f>VLOOKUP(A68,'Tüm - Sektör'!$A:$H,6,0)</f>
        <v>16.459081852857061</v>
      </c>
      <c r="G68" s="127">
        <f>VLOOKUP(A68,'Tüm - Sektör'!$A:$H,7,0)</f>
        <v>19.831706000000001</v>
      </c>
      <c r="H68" s="159">
        <v>42.7</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9.3680149960373598</v>
      </c>
      <c r="R68" s="166" t="str">
        <f>IF(OR(H68="", H69="", Q68=0), "", IF(H68&lt;H69, (H69-H68)/H68, ""))</f>
        <v/>
      </c>
      <c r="S68" s="191">
        <v>9.4610747476536243</v>
      </c>
      <c r="T68" s="208">
        <f>S68-Q68</f>
        <v>9.3059751616264563E-2</v>
      </c>
      <c r="U68" s="222" t="s">
        <v>138</v>
      </c>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40.875220215248909</v>
      </c>
      <c r="F69" s="128">
        <f>VLOOKUP(A69,'Tüm - Sektör'!$A:$H,6,0)</f>
        <v>8.7340214135147249</v>
      </c>
      <c r="G69" s="127">
        <f>VLOOKUP(A69,'Tüm - Sektör'!$A:$H,7,0)</f>
        <v>23.988026999999999</v>
      </c>
      <c r="H69" s="159">
        <v>40.799999999999997</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9.8051588615433669</v>
      </c>
      <c r="R69" s="166" t="str">
        <f>IF(OR(H69="", H70="", Q69=0), "", IF(H69&lt;H70, (H70-H69)/H69, ""))</f>
        <v/>
      </c>
      <c r="S69" s="191">
        <v>9.8147811960492959</v>
      </c>
      <c r="T69" s="208">
        <f>S69-Q69</f>
        <v>9.6223345059289755E-3</v>
      </c>
      <c r="U69" s="222" t="s">
        <v>61</v>
      </c>
      <c r="W69" s="200"/>
      <c r="X69" s="209" t="str">
        <f>IF(COUNTIF('Yıldız Liste'!A:A, A69)&gt;0, "Yıldız Pazar", IF(COUNTIF('Ana Pazar Liste'!A:A, A69)&gt;0, "Ana Pazar", IF(COUNTIF('Alt Pazar Liste'!A:A, A69)&gt;0, "Alt Pazar", "")))</f>
        <v>Ana Pazar</v>
      </c>
    </row>
    <row r="70" spans="1:24" ht="30" customHeight="1" thickTop="1" thickBot="1">
      <c r="A70" s="125" t="s">
        <v>325</v>
      </c>
      <c r="B70" s="126" t="s">
        <v>200</v>
      </c>
      <c r="C70" s="127">
        <v>3231285211</v>
      </c>
      <c r="D70" s="127">
        <v>75000000</v>
      </c>
      <c r="E70" s="128">
        <f>VLOOKUP(A70,'Tüm - Sektör'!$A:$H,5,0)</f>
        <v>47.619345239955372</v>
      </c>
      <c r="F70" s="128">
        <f>VLOOKUP(A70,'Tüm - Sektör'!$A:$H,6,0)</f>
        <v>16.280118030753972</v>
      </c>
      <c r="G70" s="127">
        <f>VLOOKUP(A70,'Tüm - Sektör'!$A:$H,7,0)</f>
        <v>20.950914999999998</v>
      </c>
      <c r="H70" s="159">
        <v>40.1</v>
      </c>
      <c r="I70" s="128" t="e">
        <f>VLOOKUP(A70,'Tüm - Sektör'!$A:$H,9,0)</f>
        <v>#REF!</v>
      </c>
      <c r="J70" s="127" t="e">
        <f>VLOOKUP(A70,'Tüm - Sektör'!$A:$H,10,0)</f>
        <v>#REF!</v>
      </c>
      <c r="K70" s="128" t="e">
        <f>VLOOKUP(A70,'Tüm - Sektör'!$A:$H,11,0)</f>
        <v>#REF!</v>
      </c>
      <c r="L70" s="128" t="e">
        <f>VLOOKUP(A70,'Tüm - Sektör'!$A:$H,12,0)</f>
        <v>#REF!</v>
      </c>
      <c r="M70" s="128" t="e">
        <f>VLOOKUP(A70,'Tüm - Sektör'!$A:$H,13,0)</f>
        <v>#REF!</v>
      </c>
      <c r="N70" s="129" t="e">
        <f>VLOOKUP(A70,'Tüm - Sektör'!$A:$H,14,0)</f>
        <v>#REF!</v>
      </c>
      <c r="O70" s="130" t="e">
        <f>VLOOKUP(A70,'Tüm - Sektör'!$A:$H,15,0)</f>
        <v>#REF!</v>
      </c>
      <c r="P70" s="152" t="e">
        <f>VLOOKUP(A70,'Tüm - Sektör'!$A:$H,16,0)</f>
        <v>#REF!</v>
      </c>
      <c r="Q70" s="158">
        <f>E70*G70/100</f>
        <v>9.976688544779595</v>
      </c>
      <c r="R70" s="166" t="str">
        <f>IF(OR(H70="", H71="", Q70=0), "", IF(H70&lt;H71, (H71-H70)/H70, ""))</f>
        <v/>
      </c>
      <c r="S70" s="191">
        <v>10.051889714715122</v>
      </c>
      <c r="T70" s="208">
        <f>S70-Q70</f>
        <v>7.5201169935526835E-2</v>
      </c>
      <c r="U70" s="222" t="s">
        <v>638</v>
      </c>
      <c r="W70" s="200"/>
      <c r="X70" s="209" t="str">
        <f>IF(COUNTIF('Yıldız Liste'!A:A, A70)&gt;0, "Yıldız Pazar", IF(COUNTIF('Ana Pazar Liste'!A:A, A70)&gt;0, "Ana Pazar", IF(COUNTIF('Alt Pazar Liste'!A:A, A70)&gt;0, "Alt Pazar", "")))</f>
        <v>Ana Pazar</v>
      </c>
    </row>
    <row r="71" spans="1:24" ht="30" customHeight="1" thickTop="1" thickBot="1">
      <c r="A71" s="125" t="s">
        <v>95</v>
      </c>
      <c r="B71" s="136" t="s">
        <v>355</v>
      </c>
      <c r="C71" s="137">
        <v>418442261</v>
      </c>
      <c r="D71" s="137">
        <v>23000000</v>
      </c>
      <c r="E71" s="128">
        <f>VLOOKUP(A71,'Tüm - Sektör'!$A:$H,5,0)</f>
        <v>85.460241107696334</v>
      </c>
      <c r="F71" s="128">
        <f>VLOOKUP(A71,'Tüm - Sektör'!$A:$H,6,0)</f>
        <v>97.78059623306217</v>
      </c>
      <c r="G71" s="127">
        <f>VLOOKUP(A71,'Tüm - Sektör'!$A:$H,7,0)</f>
        <v>11.696857</v>
      </c>
      <c r="H71" s="159">
        <v>40.020000000000003</v>
      </c>
      <c r="I71" s="138" t="e">
        <f>VLOOKUP(A71,'Tüm - Sektör'!$A:$H,9,0)</f>
        <v>#REF!</v>
      </c>
      <c r="J71" s="137" t="e">
        <f>VLOOKUP(A71,'Tüm - Sektör'!$A:$H,10,0)</f>
        <v>#REF!</v>
      </c>
      <c r="K71" s="138" t="e">
        <f>VLOOKUP(A71,'Tüm - Sektör'!$A:$H,11,0)</f>
        <v>#REF!</v>
      </c>
      <c r="L71" s="138" t="e">
        <f>VLOOKUP(A71,'Tüm - Sektör'!$A:$H,12,0)</f>
        <v>#REF!</v>
      </c>
      <c r="M71" s="138" t="e">
        <f>VLOOKUP(A71,'Tüm - Sektör'!$A:$H,13,0)</f>
        <v>#REF!</v>
      </c>
      <c r="N71" s="139" t="e">
        <f>VLOOKUP(A71,'Tüm - Sektör'!$A:$H,14,0)</f>
        <v>#REF!</v>
      </c>
      <c r="O71" s="140" t="e">
        <f>VLOOKUP(A71,'Tüm - Sektör'!$A:$H,15,0)</f>
        <v>#REF!</v>
      </c>
      <c r="P71" s="154" t="e">
        <f>VLOOKUP(A71,'Tüm - Sektör'!$A:$H,16,0)</f>
        <v>#REF!</v>
      </c>
      <c r="Q71" s="158">
        <f>E71*G71/100</f>
        <v>9.996162194222455</v>
      </c>
      <c r="R71" s="166" t="str">
        <f>IF(OR(H71="", H72="", Q71=0), "", IF(H71&lt;H72, (H72-H71)/H71, ""))</f>
        <v/>
      </c>
      <c r="S71" s="191">
        <v>10.138023593836358</v>
      </c>
      <c r="T71" s="208">
        <f>S71-Q71</f>
        <v>0.14186139961390332</v>
      </c>
      <c r="U71" s="222" t="s">
        <v>62</v>
      </c>
      <c r="W71" s="200"/>
      <c r="X71" s="209" t="str">
        <f>IF(COUNTIF('Yıldız Liste'!A:A, A71)&gt;0, "Yıldız Pazar", IF(COUNTIF('Ana Pazar Liste'!A:A, A71)&gt;0, "Ana Pazar", IF(COUNTIF('Alt Pazar Liste'!A:A, A71)&gt;0, "Alt Pazar", "")))</f>
        <v>Ana Pazar</v>
      </c>
    </row>
    <row r="72" spans="1:24" ht="30" customHeight="1" thickTop="1" thickBot="1">
      <c r="A72" s="125" t="s">
        <v>672</v>
      </c>
      <c r="B72" s="136" t="s">
        <v>349</v>
      </c>
      <c r="C72" s="137">
        <v>620166725</v>
      </c>
      <c r="D72" s="137">
        <v>174710255</v>
      </c>
      <c r="E72" s="128">
        <f>VLOOKUP(A72,'Tüm - Sektör'!$A:$H,5,0)</f>
        <v>7.5794803315262902</v>
      </c>
      <c r="F72" s="128">
        <f>VLOOKUP(A72,'Tüm - Sektör'!$A:$H,6,0)</f>
        <v>1.1123883278284197</v>
      </c>
      <c r="G72" s="127">
        <f>VLOOKUP(A72,'Tüm - Sektör'!$A:$H,7,0)</f>
        <v>132.143317</v>
      </c>
      <c r="H72" s="159">
        <v>39.94</v>
      </c>
      <c r="I72" s="141" t="e">
        <f>VLOOKUP(A72,'Tüm - Sektör'!$A:$H,9,0)</f>
        <v>#REF!</v>
      </c>
      <c r="J72" s="145" t="e">
        <f>VLOOKUP(A72,'Tüm - Sektör'!$A:$H,10,0)</f>
        <v>#REF!</v>
      </c>
      <c r="K72" s="146" t="e">
        <f>VLOOKUP(A72,'Tüm - Sektör'!$A:$H,11,0)</f>
        <v>#REF!</v>
      </c>
      <c r="L72" s="146" t="e">
        <f>VLOOKUP(A72,'Tüm - Sektör'!$A:$H,12,0)</f>
        <v>#REF!</v>
      </c>
      <c r="M72" s="146" t="e">
        <f>VLOOKUP(A72,'Tüm - Sektör'!$A:$H,13,0)</f>
        <v>#REF!</v>
      </c>
      <c r="N72" s="147" t="e">
        <f>VLOOKUP(A72,'Tüm - Sektör'!$A:$H,14,0)</f>
        <v>#REF!</v>
      </c>
      <c r="O72" s="148" t="e">
        <f>VLOOKUP(A72,'Tüm - Sektör'!$A:$H,15,0)</f>
        <v>#REF!</v>
      </c>
      <c r="P72" s="156" t="e">
        <f>VLOOKUP(A72,'Tüm - Sektör'!$A:$H,16,0)</f>
        <v>#REF!</v>
      </c>
      <c r="Q72" s="158">
        <f>E72*G72/100</f>
        <v>10.015776721441437</v>
      </c>
      <c r="R72" s="166" t="str">
        <f>IF(OR(H72="", H73="", Q72=0), "", IF(H72&lt;H73, (H73-H72)/H72, ""))</f>
        <v/>
      </c>
      <c r="S72" s="191">
        <v>9.8287499325398269</v>
      </c>
      <c r="T72" s="208">
        <f>S72-Q72</f>
        <v>-0.18702678890161017</v>
      </c>
      <c r="U72" s="222" t="s">
        <v>163</v>
      </c>
      <c r="W72" s="200"/>
      <c r="X72" s="209"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18.607007534319674</v>
      </c>
      <c r="F73" s="128">
        <f>VLOOKUP(A73,'Tüm - Sektör'!$A:$H,6,0)</f>
        <v>1.7913228205904974</v>
      </c>
      <c r="G73" s="127">
        <f>VLOOKUP(A73,'Tüm - Sektör'!$A:$H,7,0)</f>
        <v>54.497838000000002</v>
      </c>
      <c r="H73" s="159">
        <v>39.46</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E73*G73/100</f>
        <v>10.140416822701331</v>
      </c>
      <c r="R73" s="166" t="str">
        <f>IF(OR(H73="", H74="", Q73=0), "", IF(H73&lt;H74, (H74-H73)/H73, ""))</f>
        <v/>
      </c>
      <c r="S73" s="191">
        <v>10.003521195594862</v>
      </c>
      <c r="T73" s="208">
        <f>S73-Q73</f>
        <v>-0.13689562710646896</v>
      </c>
      <c r="U73" s="222" t="s">
        <v>485</v>
      </c>
      <c r="W73" s="200"/>
      <c r="X73" s="209" t="str">
        <f>IF(COUNTIF('Yıldız Liste'!A:A, A73)&gt;0, "Yıldız Pazar", IF(COUNTIF('Ana Pazar Liste'!A:A, A73)&gt;0, "Ana Pazar", IF(COUNTIF('Alt Pazar Liste'!A:A, A73)&gt;0, "Alt Pazar", "")))</f>
        <v>Ana Pazar</v>
      </c>
    </row>
    <row r="74" spans="1:24" ht="30" customHeight="1" thickTop="1" thickBot="1">
      <c r="A74" s="125" t="s">
        <v>128</v>
      </c>
      <c r="B74" s="126" t="s">
        <v>208</v>
      </c>
      <c r="C74" s="127">
        <v>739991756</v>
      </c>
      <c r="D74" s="127">
        <v>331056000</v>
      </c>
      <c r="E74" s="128">
        <f>VLOOKUP(A74,'Tüm - Sektör'!$A:$H,5,0)</f>
        <v>3.3420595711878494</v>
      </c>
      <c r="F74" s="128">
        <f>VLOOKUP(A74,'Tüm - Sektör'!$A:$H,6,0)</f>
        <v>0.28843282199885467</v>
      </c>
      <c r="G74" s="127">
        <f>VLOOKUP(A74,'Tüm - Sektör'!$A:$H,7,0)</f>
        <v>306.919645</v>
      </c>
      <c r="H74" s="159">
        <v>39</v>
      </c>
      <c r="I74" s="128" t="e">
        <f>VLOOKUP(A74,'Tüm - Sektör'!$A:$H,9,0)</f>
        <v>#REF!</v>
      </c>
      <c r="J74" s="127" t="e">
        <f>VLOOKUP(A74,'Tüm - Sektör'!$A:$H,10,0)</f>
        <v>#REF!</v>
      </c>
      <c r="K74" s="128" t="e">
        <f>VLOOKUP(A74,'Tüm - Sektör'!$A:$H,11,0)</f>
        <v>#REF!</v>
      </c>
      <c r="L74" s="128" t="e">
        <f>VLOOKUP(A74,'Tüm - Sektör'!$A:$H,12,0)</f>
        <v>#REF!</v>
      </c>
      <c r="M74" s="128" t="e">
        <f>VLOOKUP(A74,'Tüm - Sektör'!$A:$H,13,0)</f>
        <v>#REF!</v>
      </c>
      <c r="N74" s="129" t="e">
        <f>VLOOKUP(A74,'Tüm - Sektör'!$A:$H,14,0)</f>
        <v>#REF!</v>
      </c>
      <c r="O74" s="130" t="e">
        <f>VLOOKUP(A74,'Tüm - Sektör'!$A:$H,15,0)</f>
        <v>#REF!</v>
      </c>
      <c r="P74" s="152" t="e">
        <f>VLOOKUP(A74,'Tüm - Sektör'!$A:$H,16,0)</f>
        <v>#REF!</v>
      </c>
      <c r="Q74" s="158">
        <f>E74*G74/100</f>
        <v>10.25743737157827</v>
      </c>
      <c r="R74" s="166" t="str">
        <f>IF(OR(H74="", H75="", Q74=0), "", IF(H74&lt;H75, (H75-H74)/H74, ""))</f>
        <v/>
      </c>
      <c r="S74" s="191">
        <v>10.74798649896702</v>
      </c>
      <c r="T74" s="208">
        <f>S74-Q74</f>
        <v>0.49054912738874989</v>
      </c>
      <c r="U74" s="222" t="s">
        <v>186</v>
      </c>
      <c r="W74" s="200"/>
      <c r="X74" s="209" t="str">
        <f>IF(COUNTIF('Yıldız Liste'!A:A, A74)&gt;0, "Yıldız Pazar", IF(COUNTIF('Ana Pazar Liste'!A:A, A74)&gt;0, "Ana Pazar", IF(COUNTIF('Alt Pazar Liste'!A:A, A74)&gt;0, "Alt Pazar", "")))</f>
        <v>Ana Pazar</v>
      </c>
    </row>
    <row r="75" spans="1:24" ht="30" customHeight="1" thickTop="1" thickBot="1">
      <c r="A75" s="125" t="s">
        <v>449</v>
      </c>
      <c r="B75" s="136" t="s">
        <v>426</v>
      </c>
      <c r="C75" s="137">
        <v>1225783772</v>
      </c>
      <c r="D75" s="137">
        <v>120000000</v>
      </c>
      <c r="E75" s="128">
        <f>VLOOKUP(A75,'Tüm - Sektör'!$A:$H,5,0)</f>
        <v>24.51446166928579</v>
      </c>
      <c r="F75" s="128">
        <f>VLOOKUP(A75,'Tüm - Sektör'!$A:$H,6,0)</f>
        <v>4.8639804899376564</v>
      </c>
      <c r="G75" s="127">
        <f>VLOOKUP(A75,'Tüm - Sektör'!$A:$H,7,0)</f>
        <v>42.238092000000002</v>
      </c>
      <c r="H75" s="159">
        <v>38.64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E75*G75/100</f>
        <v>10.354440873177669</v>
      </c>
      <c r="R75" s="166" t="str">
        <f>IF(OR(H75="", H76="", Q75=0), "", IF(H75&lt;H76, (H76-H75)/H75, ""))</f>
        <v/>
      </c>
      <c r="S75" s="191">
        <v>10.274668601427457</v>
      </c>
      <c r="T75" s="208">
        <f>S75-Q75</f>
        <v>-7.9772271750211843E-2</v>
      </c>
      <c r="U75" s="222" t="s">
        <v>510</v>
      </c>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19.604201829743278</v>
      </c>
      <c r="F76" s="128">
        <f>VLOOKUP(A76,'Tüm - Sektör'!$A:$H,6,0)</f>
        <v>4.5285751512458488</v>
      </c>
      <c r="G76" s="127">
        <f>VLOOKUP(A76,'Tüm - Sektör'!$A:$H,7,0)</f>
        <v>53.028322000000003</v>
      </c>
      <c r="H76" s="159">
        <v>38.479999999999997</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E76*G76/100</f>
        <v>10.395779271806157</v>
      </c>
      <c r="R76" s="166" t="str">
        <f>IF(OR(H76="", H77="", Q76=0), "", IF(H76&lt;H77, (H77-H76)/H76, ""))</f>
        <v/>
      </c>
      <c r="S76" s="191">
        <v>10.257168881515408</v>
      </c>
      <c r="T76" s="208">
        <f>S76-Q76</f>
        <v>-0.13861039029074895</v>
      </c>
      <c r="U76" s="222" t="s">
        <v>318</v>
      </c>
      <c r="W76" s="200"/>
      <c r="X76" s="209" t="str">
        <f>IF(COUNTIF('Yıldız Liste'!A:A, A76)&gt;0, "Yıldız Pazar", IF(COUNTIF('Ana Pazar Liste'!A:A, A76)&gt;0, "Ana Pazar", IF(COUNTIF('Alt Pazar Liste'!A:A, A76)&gt;0, "Alt Pazar", "")))</f>
        <v>Ana Pazar</v>
      </c>
    </row>
    <row r="77" spans="1:24" ht="30" customHeight="1" thickTop="1" thickBot="1">
      <c r="A77" s="125" t="s">
        <v>55</v>
      </c>
      <c r="B77" s="136" t="s">
        <v>375</v>
      </c>
      <c r="C77" s="137">
        <v>3590822435</v>
      </c>
      <c r="D77" s="137">
        <v>372475397</v>
      </c>
      <c r="E77" s="128">
        <f>VLOOKUP(A77,'Tüm - Sektör'!$A:$H,5,0)</f>
        <v>5.3991352929219154</v>
      </c>
      <c r="F77" s="128">
        <f>VLOOKUP(A77,'Tüm - Sektör'!$A:$H,6,0)</f>
        <v>0.41415086637037019</v>
      </c>
      <c r="G77" s="127">
        <f>VLOOKUP(A77,'Tüm - Sektör'!$A:$H,7,0)</f>
        <v>194.679441</v>
      </c>
      <c r="H77" s="159">
        <v>38.06</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E77*G77/100</f>
        <v>10.511006407094099</v>
      </c>
      <c r="R77" s="166" t="str">
        <f>IF(OR(H77="", H78="", Q77=0), "", IF(H77&lt;H78, (H78-H77)/H77, ""))</f>
        <v/>
      </c>
      <c r="S77" s="191">
        <v>10.385485562149567</v>
      </c>
      <c r="T77" s="208">
        <f>S77-Q77</f>
        <v>-0.12552084494453197</v>
      </c>
      <c r="U77" s="222" t="s">
        <v>220</v>
      </c>
      <c r="W77" s="200"/>
      <c r="X77" s="209" t="str">
        <f>IF(COUNTIF('Yıldız Liste'!A:A, A77)&gt;0, "Yıldız Pazar", IF(COUNTIF('Ana Pazar Liste'!A:A, A77)&gt;0, "Ana Pazar", IF(COUNTIF('Alt Pazar Liste'!A:A, A77)&gt;0, "Alt Pazar", "")))</f>
        <v>Ana Pazar</v>
      </c>
    </row>
    <row r="78" spans="1:24" ht="30" customHeight="1" thickTop="1" thickBot="1">
      <c r="A78" s="125" t="s">
        <v>94</v>
      </c>
      <c r="B78" s="136" t="s">
        <v>605</v>
      </c>
      <c r="C78" s="137">
        <v>3080653025</v>
      </c>
      <c r="D78" s="137">
        <v>72000000</v>
      </c>
      <c r="E78" s="128">
        <f>VLOOKUP(A78,'Tüm - Sektör'!$A:$H,5,0)</f>
        <v>84.386049298330008</v>
      </c>
      <c r="F78" s="128">
        <f>VLOOKUP(A78,'Tüm - Sektör'!$A:$H,6,0)</f>
        <v>31.676444931805559</v>
      </c>
      <c r="G78" s="127">
        <f>VLOOKUP(A78,'Tüm - Sektör'!$A:$H,7,0)</f>
        <v>12.606714999999999</v>
      </c>
      <c r="H78" s="159">
        <v>37.619999999999997</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E78*G78/100</f>
        <v>10.638308734799963</v>
      </c>
      <c r="R78" s="166" t="str">
        <f>IF(OR(H78="", H79="", Q78=0), "", IF(H78&lt;H79, (H79-H78)/H78, ""))</f>
        <v/>
      </c>
      <c r="S78" s="191">
        <v>10.672351322751322</v>
      </c>
      <c r="T78" s="208">
        <f>S78-Q78</f>
        <v>3.4042587951358172E-2</v>
      </c>
      <c r="U78" s="222" t="s">
        <v>421</v>
      </c>
      <c r="W78" s="200"/>
      <c r="X78" s="209" t="str">
        <f>IF(COUNTIF('Yıldız Liste'!A:A, A78)&gt;0, "Yıldız Pazar", IF(COUNTIF('Ana Pazar Liste'!A:A, A78)&gt;0, "Ana Pazar", IF(COUNTIF('Alt Pazar Liste'!A:A, A78)&gt;0, "Alt Pazar", "")))</f>
        <v>Ana Pazar</v>
      </c>
    </row>
    <row r="79" spans="1:24" ht="30" customHeight="1" thickTop="1" thickBot="1">
      <c r="A79" s="125" t="s">
        <v>488</v>
      </c>
      <c r="B79" s="136" t="s">
        <v>608</v>
      </c>
      <c r="C79" s="137">
        <v>1606779225</v>
      </c>
      <c r="D79" s="137">
        <v>84000000</v>
      </c>
      <c r="E79" s="128">
        <f>VLOOKUP(A79,'Tüm - Sektör'!$A:$H,5,0)</f>
        <v>62.32528430956107</v>
      </c>
      <c r="F79" s="128">
        <f>VLOOKUP(A79,'Tüm - Sektör'!$A:$H,6,0)</f>
        <v>20.610213065331042</v>
      </c>
      <c r="G79" s="127">
        <f>VLOOKUP(A79,'Tüm - Sektör'!$A:$H,7,0)</f>
        <v>17.924288000000001</v>
      </c>
      <c r="H79" s="159">
        <v>35.82</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11.171363456464537</v>
      </c>
      <c r="R79" s="166" t="str">
        <f>IF(OR(H79="", H80="", Q79=0), "", IF(H79&lt;H80, (H80-H79)/H79, ""))</f>
        <v/>
      </c>
      <c r="S79" s="191">
        <v>11.190107354881425</v>
      </c>
      <c r="T79" s="208">
        <f>S79-Q79</f>
        <v>1.8743898416888172E-2</v>
      </c>
      <c r="U79" s="222" t="s">
        <v>415</v>
      </c>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36.357803249893138</v>
      </c>
      <c r="F80" s="128">
        <f>VLOOKUP(A80,'Tüm - Sektör'!$A:$H,6,0)</f>
        <v>15.981451977975006</v>
      </c>
      <c r="G80" s="127">
        <f>VLOOKUP(A80,'Tüm - Sektör'!$A:$H,7,0)</f>
        <v>31.101011</v>
      </c>
      <c r="H80" s="159">
        <v>35.380000000000003</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E80*G80/100</f>
        <v>11.307644388107622</v>
      </c>
      <c r="R80" s="166" t="str">
        <f>IF(OR(H80="", H81="", Q80=0), "", IF(H80&lt;H81, (H81-H80)/H80, ""))</f>
        <v/>
      </c>
      <c r="S80" s="191">
        <v>11.346127579445483</v>
      </c>
      <c r="T80" s="208">
        <f>S80-Q80</f>
        <v>3.848319133786049E-2</v>
      </c>
      <c r="U80" s="222" t="s">
        <v>290</v>
      </c>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72.828214088563755</v>
      </c>
      <c r="F81" s="128">
        <f>VLOOKUP(A81,'Tüm - Sektör'!$A:$H,6,0)</f>
        <v>47.077061466427764</v>
      </c>
      <c r="G81" s="127">
        <f>VLOOKUP(A81,'Tüm - Sektör'!$A:$H,7,0)</f>
        <v>15.667655999999999</v>
      </c>
      <c r="H81" s="159">
        <v>35.06</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E81*G81/100</f>
        <v>11.410474054339705</v>
      </c>
      <c r="R81" s="166" t="str">
        <f>IF(OR(H81="", H82="", Q81=0), "", IF(H81&lt;H82, (H82-H81)/H81, ""))</f>
        <v/>
      </c>
      <c r="S81" s="191">
        <v>11.489121779010627</v>
      </c>
      <c r="T81" s="208">
        <f>S81-Q81</f>
        <v>7.8647724670922514E-2</v>
      </c>
      <c r="U81" s="222" t="s">
        <v>525</v>
      </c>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37.391172991009668</v>
      </c>
      <c r="F82" s="128">
        <f>VLOOKUP(A82,'Tüm - Sektör'!$A:$H,6,0)</f>
        <v>10.997403820885197</v>
      </c>
      <c r="G82" s="127">
        <f>VLOOKUP(A82,'Tüm - Sektör'!$A:$H,7,0)</f>
        <v>30.53511</v>
      </c>
      <c r="H82" s="159">
        <v>35.04</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11.417435803095094</v>
      </c>
      <c r="R82" s="166" t="str">
        <f>IF(OR(H82="", H83="", Q82=0), "", IF(H82&lt;H83, (H83-H82)/H82, ""))</f>
        <v/>
      </c>
      <c r="S82" s="191">
        <v>11.589424986687483</v>
      </c>
      <c r="T82" s="208">
        <f>S82-Q82</f>
        <v>0.17198918359238924</v>
      </c>
      <c r="U82" s="222" t="s">
        <v>545</v>
      </c>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79.366706382560224</v>
      </c>
      <c r="F83" s="128">
        <f>VLOOKUP(A83,'Tüm - Sektör'!$A:$H,6,0)</f>
        <v>43.228053585272455</v>
      </c>
      <c r="G83" s="127">
        <f>VLOOKUP(A83,'Tüm - Sektör'!$A:$H,7,0)</f>
        <v>14.576017</v>
      </c>
      <c r="H83" s="159">
        <v>34.58</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11.568504614662062</v>
      </c>
      <c r="R83" s="166" t="str">
        <f>IF(OR(H83="", H84="", Q83=0), "", IF(H83&lt;H84, (H84-H83)/H83, ""))</f>
        <v/>
      </c>
      <c r="S83" s="191">
        <v>11.66974590358851</v>
      </c>
      <c r="T83" s="208">
        <f>S83-Q83</f>
        <v>0.10124128892644713</v>
      </c>
      <c r="U83" s="222" t="s">
        <v>458</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45.047588864125672</v>
      </c>
      <c r="F84" s="128">
        <f>VLOOKUP(A84,'Tüm - Sektör'!$A:$H,6,0)</f>
        <v>36.646401353773172</v>
      </c>
      <c r="G84" s="127">
        <f>VLOOKUP(A84,'Tüm - Sektör'!$A:$H,7,0)</f>
        <v>26.585895000000001</v>
      </c>
      <c r="H84" s="159">
        <v>33.4</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11.976304675448143</v>
      </c>
      <c r="R84" s="166" t="str">
        <f>IF(OR(H84="", H85="", Q84=0), "", IF(H84&lt;H85, (H85-H84)/H84, ""))</f>
        <v/>
      </c>
      <c r="S84" s="191">
        <v>11.912107687908515</v>
      </c>
      <c r="T84" s="208">
        <f>S84-Q84</f>
        <v>-6.419698753962777E-2</v>
      </c>
      <c r="U84" s="222" t="s">
        <v>392</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63.78210156360803</v>
      </c>
      <c r="F85" s="128">
        <f>VLOOKUP(A85,'Tüm - Sektör'!$A:$H,6,0)</f>
        <v>37.169056855249437</v>
      </c>
      <c r="G85" s="127">
        <f>VLOOKUP(A85,'Tüm - Sektör'!$A:$H,7,0)</f>
        <v>18.913271000000002</v>
      </c>
      <c r="H85" s="159">
        <v>33.159999999999997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12.063281718220425</v>
      </c>
      <c r="R85" s="166" t="str">
        <f>IF(OR(H85="", H86="", Q85=0), "", IF(H85&lt;H86, (H86-H85)/H85, ""))</f>
        <v/>
      </c>
      <c r="S85" s="191">
        <v>11.990959885377377</v>
      </c>
      <c r="T85" s="208">
        <f>S85-Q85</f>
        <v>-7.2321832843048384E-2</v>
      </c>
      <c r="U85" s="222" t="s">
        <v>155</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27.608613562931041</v>
      </c>
      <c r="F86" s="128">
        <f>VLOOKUP(A86,'Tüm - Sektör'!$A:$H,6,0)</f>
        <v>10.572179932501241</v>
      </c>
      <c r="G86" s="127">
        <f>VLOOKUP(A86,'Tüm - Sektör'!$A:$H,7,0)</f>
        <v>44.361629999999998</v>
      </c>
      <c r="H86" s="159">
        <v>32.659999999999997</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E86*G86/100</f>
        <v>12.247630996917286</v>
      </c>
      <c r="R86" s="166" t="str">
        <f>IF(OR(H86="", H87="", Q86=0), "", IF(H86&lt;H87, (H87-H86)/H86, ""))</f>
        <v/>
      </c>
      <c r="S86" s="191">
        <v>12.121443283615712</v>
      </c>
      <c r="T86" s="208">
        <f>S86-Q86</f>
        <v>-0.12618771330157408</v>
      </c>
      <c r="U86" s="222" t="s">
        <v>129</v>
      </c>
      <c r="W86" s="200"/>
      <c r="X86" s="209" t="str">
        <f>IF(COUNTIF('Yıldız Liste'!A:A, A86)&gt;0, "Yıldız Pazar", IF(COUNTIF('Ana Pazar Liste'!A:A, A86)&gt;0, "Ana Pazar", IF(COUNTIF('Alt Pazar Liste'!A:A, A86)&gt;0, "Alt Pazar", "")))</f>
        <v>Ana Pazar</v>
      </c>
    </row>
    <row r="87" spans="1:24" ht="30" customHeight="1" thickTop="1" thickBot="1">
      <c r="A87" s="125" t="s">
        <v>768</v>
      </c>
      <c r="B87" s="126" t="s">
        <v>208</v>
      </c>
      <c r="C87" s="127">
        <v>4337630740</v>
      </c>
      <c r="D87" s="127">
        <v>188205000</v>
      </c>
      <c r="E87" s="128">
        <f>VLOOKUP(A87,'Tüm - Sektör'!$A:$H,5,0)</f>
        <v>22.585624499192331</v>
      </c>
      <c r="F87" s="128">
        <f>VLOOKUP(A87,'Tüm - Sektör'!$A:$H,6,0)</f>
        <v>3.7501701102508456</v>
      </c>
      <c r="G87" s="127">
        <f>VLOOKUP(A87,'Tüm - Sektör'!$A:$H,7,0)</f>
        <v>54.564166</v>
      </c>
      <c r="H87" s="159">
        <v>32.46</v>
      </c>
      <c r="I87" s="128" t="e">
        <f>VLOOKUP(A87,'Tüm - Sektör'!$A:$H,9,0)</f>
        <v>#REF!</v>
      </c>
      <c r="J87" s="127" t="e">
        <f>VLOOKUP(A87,'Tüm - Sektör'!$A:$H,10,0)</f>
        <v>#REF!</v>
      </c>
      <c r="K87" s="128" t="e">
        <f>VLOOKUP(A87,'Tüm - Sektör'!$A:$H,11,0)</f>
        <v>#REF!</v>
      </c>
      <c r="L87" s="128" t="e">
        <f>VLOOKUP(A87,'Tüm - Sektör'!$A:$H,12,0)</f>
        <v>#REF!</v>
      </c>
      <c r="M87" s="128" t="e">
        <f>VLOOKUP(A87,'Tüm - Sektör'!$A:$H,13,0)</f>
        <v>#REF!</v>
      </c>
      <c r="N87" s="129" t="e">
        <f>VLOOKUP(A87,'Tüm - Sektör'!$A:$H,14,0)</f>
        <v>#REF!</v>
      </c>
      <c r="O87" s="130" t="e">
        <f>VLOOKUP(A87,'Tüm - Sektör'!$A:$H,15,0)</f>
        <v>#REF!</v>
      </c>
      <c r="P87" s="152" t="e">
        <f>VLOOKUP(A87,'Tüm - Sektör'!$A:$H,16,0)</f>
        <v>#REF!</v>
      </c>
      <c r="Q87" s="158">
        <f>E87*G87/100</f>
        <v>12.323657643875972</v>
      </c>
      <c r="R87" s="166" t="str">
        <f>IF(OR(H87="", H88="", Q87=0), "", IF(H87&lt;H88, (H88-H87)/H87, ""))</f>
        <v/>
      </c>
      <c r="S87" s="191">
        <v>12.651041338400194</v>
      </c>
      <c r="T87" s="208">
        <f>S87-Q87</f>
        <v>0.32738369452422234</v>
      </c>
      <c r="U87" s="222" t="s">
        <v>450</v>
      </c>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31.126327319975907</v>
      </c>
      <c r="F88" s="128">
        <f>VLOOKUP(A88,'Tüm - Sektör'!$A:$H,6,0)</f>
        <v>6.2754692177370783</v>
      </c>
      <c r="G88" s="127">
        <f>VLOOKUP(A88,'Tüm - Sektör'!$A:$H,7,0)</f>
        <v>39.992564999999999</v>
      </c>
      <c r="H88" s="159">
        <v>32.14</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E88*G88/100</f>
        <v>12.448216685554122</v>
      </c>
      <c r="R88" s="166" t="str">
        <f>IF(OR(H88="", H89="", Q88=0), "", IF(H88&lt;H89, (H89-H88)/H88, ""))</f>
        <v/>
      </c>
      <c r="S88" s="191">
        <v>12.52616419141232</v>
      </c>
      <c r="T88" s="208">
        <f>S88-Q88</f>
        <v>7.7947505858197985E-2</v>
      </c>
      <c r="U88" s="222" t="s">
        <v>438</v>
      </c>
      <c r="W88" s="200"/>
      <c r="X88" s="209" t="str">
        <f>IF(COUNTIF('Yıldız Liste'!A:A, A88)&gt;0, "Yıldız Pazar", IF(COUNTIF('Ana Pazar Liste'!A:A, A88)&gt;0, "Ana Pazar", IF(COUNTIF('Alt Pazar Liste'!A:A, A88)&gt;0, "Alt Pazar", "")))</f>
        <v>Ana Pazar</v>
      </c>
    </row>
    <row r="89" spans="1:24" ht="30" customHeight="1" thickTop="1" thickBot="1">
      <c r="A89" s="125" t="s">
        <v>373</v>
      </c>
      <c r="B89" s="136" t="s">
        <v>696</v>
      </c>
      <c r="C89" s="137">
        <v>1357332842</v>
      </c>
      <c r="D89" s="137">
        <v>535000000</v>
      </c>
      <c r="E89" s="128">
        <f>VLOOKUP(A89,'Tüm - Sektör'!$A:$H,5,0)</f>
        <v>17.515129305967555</v>
      </c>
      <c r="F89" s="128">
        <f>VLOOKUP(A89,'Tüm - Sektör'!$A:$H,6,0)</f>
        <v>2.2466094989216039</v>
      </c>
      <c r="G89" s="127">
        <f>VLOOKUP(A89,'Tüm - Sektör'!$A:$H,7,0)</f>
        <v>71.729606000000004</v>
      </c>
      <c r="H89" s="159">
        <v>31.84</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E89*G89/100</f>
        <v>12.563533241561062</v>
      </c>
      <c r="R89" s="166" t="str">
        <f>IF(OR(H89="", H90="", Q89=0), "", IF(H89&lt;H90, (H90-H89)/H89, ""))</f>
        <v/>
      </c>
      <c r="S89" s="191">
        <v>12.739582751952364</v>
      </c>
      <c r="T89" s="208">
        <f>S89-Q89</f>
        <v>0.17604951039130157</v>
      </c>
      <c r="U89" s="222" t="s">
        <v>181</v>
      </c>
      <c r="W89" s="200"/>
      <c r="X89" s="209" t="str">
        <f>IF(COUNTIF('Yıldız Liste'!A:A, A89)&gt;0, "Yıldız Pazar", IF(COUNTIF('Ana Pazar Liste'!A:A, A89)&gt;0, "Ana Pazar", IF(COUNTIF('Alt Pazar Liste'!A:A, A89)&gt;0, "Alt Pazar", "")))</f>
        <v>Ana Pazar</v>
      </c>
    </row>
    <row r="90" spans="1:24" ht="30" customHeight="1" thickTop="1" thickBot="1">
      <c r="A90" s="125" t="s">
        <v>650</v>
      </c>
      <c r="B90" s="136" t="s">
        <v>696</v>
      </c>
      <c r="C90" s="137">
        <v>1357332842</v>
      </c>
      <c r="D90" s="137">
        <v>535000000</v>
      </c>
      <c r="E90" s="128">
        <f>VLOOKUP(A90,'Tüm - Sektör'!$A:$H,5,0)</f>
        <v>17.357668506857252</v>
      </c>
      <c r="F90" s="128">
        <f>VLOOKUP(A90,'Tüm - Sektör'!$A:$H,6,0)</f>
        <v>2.0892716065066503</v>
      </c>
      <c r="G90" s="127">
        <f>VLOOKUP(A90,'Tüm - Sektör'!$A:$H,7,0)</f>
        <v>72.488142999999994</v>
      </c>
      <c r="H90" s="159">
        <v>31.8</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E90*G90/100</f>
        <v>12.58225156871665</v>
      </c>
      <c r="R90" s="166" t="str">
        <f>IF(OR(H90="", H91="", Q90=0), "", IF(H90&lt;H91, (H91-H90)/H90, ""))</f>
        <v/>
      </c>
      <c r="S90" s="191">
        <v>12.637890078496191</v>
      </c>
      <c r="T90" s="208">
        <f>S90-Q90</f>
        <v>5.5638509779541323E-2</v>
      </c>
      <c r="U90" s="222" t="s">
        <v>457</v>
      </c>
      <c r="W90" s="200"/>
      <c r="X90" s="209" t="str">
        <f>IF(COUNTIF('Yıldız Liste'!A:A, A90)&gt;0, "Yıldız Pazar", IF(COUNTIF('Ana Pazar Liste'!A:A, A90)&gt;0, "Ana Pazar", IF(COUNTIF('Alt Pazar Liste'!A:A, A90)&gt;0, "Alt Pazar", "")))</f>
        <v>Ana Pazar</v>
      </c>
    </row>
    <row r="91" spans="1:24" ht="30" customHeight="1" thickTop="1" thickBot="1">
      <c r="A91" s="125" t="s">
        <v>154</v>
      </c>
      <c r="B91" s="136" t="s">
        <v>355</v>
      </c>
      <c r="C91" s="137">
        <v>1139133952</v>
      </c>
      <c r="D91" s="137">
        <v>100500000</v>
      </c>
      <c r="E91" s="128">
        <f>VLOOKUP(A91,'Tüm - Sektör'!$A:$H,5,0)</f>
        <v>31.381912126910031</v>
      </c>
      <c r="F91" s="128">
        <f>VLOOKUP(A91,'Tüm - Sektör'!$A:$H,6,0)</f>
        <v>10.072833293824436</v>
      </c>
      <c r="G91" s="127">
        <f>VLOOKUP(A91,'Tüm - Sektör'!$A:$H,7,0)</f>
        <v>40.319831000000001</v>
      </c>
      <c r="H91" s="159">
        <v>31.62</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E91*G91/100</f>
        <v>12.65313393413863</v>
      </c>
      <c r="R91" s="166" t="str">
        <f>IF(OR(H91="", H92="", Q91=0), "", IF(H91&lt;H92, (H92-H91)/H91, ""))</f>
        <v/>
      </c>
      <c r="S91" s="191">
        <v>12.864697588342876</v>
      </c>
      <c r="T91" s="208">
        <f>S91-Q91</f>
        <v>0.21156365420424628</v>
      </c>
      <c r="U91" s="222" t="s">
        <v>121</v>
      </c>
      <c r="W91" s="200"/>
      <c r="X91" s="209" t="str">
        <f>IF(COUNTIF('Yıldız Liste'!A:A, A91)&gt;0, "Yıldız Pazar", IF(COUNTIF('Ana Pazar Liste'!A:A, A91)&gt;0, "Ana Pazar", IF(COUNTIF('Alt Pazar Liste'!A:A, A91)&gt;0, "Alt Pazar", "")))</f>
        <v>Ana Pazar</v>
      </c>
    </row>
    <row r="92" spans="1:24" ht="30" customHeight="1" thickTop="1" thickBot="1">
      <c r="A92" s="125" t="s">
        <v>189</v>
      </c>
      <c r="B92" s="136" t="s">
        <v>351</v>
      </c>
      <c r="C92" s="137">
        <v>2158486550</v>
      </c>
      <c r="D92" s="137">
        <v>118350000</v>
      </c>
      <c r="E92" s="128">
        <f>VLOOKUP(A92,'Tüm - Sektör'!$A:$H,5,0)</f>
        <v>28.623888102740956</v>
      </c>
      <c r="F92" s="128">
        <f>VLOOKUP(A92,'Tüm - Sektör'!$A:$H,6,0)</f>
        <v>7.5580608636303754</v>
      </c>
      <c r="G92" s="127">
        <f>VLOOKUP(A92,'Tüm - Sektör'!$A:$H,7,0)</f>
        <v>44.628962999999999</v>
      </c>
      <c r="H92" s="159">
        <v>31.32</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E92*G92/100</f>
        <v>12.774544430533663</v>
      </c>
      <c r="R92" s="166" t="str">
        <f>IF(OR(H92="", H93="", Q92=0), "", IF(H92&lt;H93, (H93-H92)/H92, ""))</f>
        <v/>
      </c>
      <c r="S92" s="191">
        <v>12.848385727819984</v>
      </c>
      <c r="T92" s="208">
        <f>S92-Q92</f>
        <v>7.3841297286321605E-2</v>
      </c>
      <c r="U92" s="222" t="s">
        <v>665</v>
      </c>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26.571904452979801</v>
      </c>
      <c r="F93" s="128">
        <f>VLOOKUP(A93,'Tüm - Sektör'!$A:$H,6,0)</f>
        <v>10.808177528159366</v>
      </c>
      <c r="G93" s="127">
        <f>VLOOKUP(A93,'Tüm - Sektör'!$A:$H,7,0)</f>
        <v>48.191560000000003</v>
      </c>
      <c r="H93" s="159">
        <v>31.24</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E93*G93/100</f>
        <v>12.805415277600435</v>
      </c>
      <c r="R93" s="166" t="str">
        <f>IF(OR(H93="", H94="", Q93=0), "", IF(H93&lt;H94, (H94-H93)/H93, ""))</f>
        <v/>
      </c>
      <c r="S93" s="191">
        <v>12.988349781566153</v>
      </c>
      <c r="T93" s="208">
        <f>S93-Q93</f>
        <v>0.18293450396571842</v>
      </c>
      <c r="U93" s="222" t="s">
        <v>383</v>
      </c>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37.5725972426659</v>
      </c>
      <c r="F94" s="128">
        <f>VLOOKUP(A94,'Tüm - Sektör'!$A:$H,6,0)</f>
        <v>5.7786130420063397</v>
      </c>
      <c r="G94" s="127">
        <f>VLOOKUP(A94,'Tüm - Sektör'!$A:$H,7,0)</f>
        <v>35.091225000000001</v>
      </c>
      <c r="H94" s="159">
        <v>30.34</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E94*G94/100</f>
        <v>13.184684636767688</v>
      </c>
      <c r="R94" s="166" t="str">
        <f>IF(OR(H94="", H95="", Q94=0), "", IF(H94&lt;H95, (H95-H94)/H94, ""))</f>
        <v/>
      </c>
      <c r="S94" s="191">
        <v>13.202090161040649</v>
      </c>
      <c r="T94" s="208">
        <f>S94-Q94</f>
        <v>1.7405524272961159E-2</v>
      </c>
      <c r="U94" s="222" t="s">
        <v>285</v>
      </c>
      <c r="W94" s="200"/>
      <c r="X94" s="209" t="str">
        <f>IF(COUNTIF('Yıldız Liste'!A:A, A94)&gt;0, "Yıldız Pazar", IF(COUNTIF('Ana Pazar Liste'!A:A, A94)&gt;0, "Ana Pazar", IF(COUNTIF('Alt Pazar Liste'!A:A, A94)&gt;0, "Alt Pazar", "")))</f>
        <v>Ana Pazar</v>
      </c>
    </row>
    <row r="95" spans="1:24" ht="30" customHeight="1" thickTop="1" thickBot="1">
      <c r="A95" s="125" t="s">
        <v>35</v>
      </c>
      <c r="B95" s="126" t="s">
        <v>208</v>
      </c>
      <c r="C95" s="127">
        <v>989726098</v>
      </c>
      <c r="D95" s="127">
        <v>66000000</v>
      </c>
      <c r="E95" s="128">
        <f>VLOOKUP(A95,'Tüm - Sektör'!$A:$H,5,0)</f>
        <v>24.990483374026336</v>
      </c>
      <c r="F95" s="128">
        <f>VLOOKUP(A95,'Tüm - Sektör'!$A:$H,6,0)</f>
        <v>13.52298883875884</v>
      </c>
      <c r="G95" s="127">
        <f>VLOOKUP(A95,'Tüm - Sektör'!$A:$H,7,0)</f>
        <v>53.070768999999999</v>
      </c>
      <c r="H95" s="159">
        <v>30.16</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E95*G95/100</f>
        <v>13.262641703412923</v>
      </c>
      <c r="R95" s="166" t="str">
        <f>IF(OR(H95="", H96="", Q95=0), "", IF(H95&lt;H96, (H96-H95)/H95, ""))</f>
        <v/>
      </c>
      <c r="S95" s="191">
        <v>13.468056356058376</v>
      </c>
      <c r="T95" s="208">
        <f>S95-Q95</f>
        <v>0.20541465264545344</v>
      </c>
      <c r="U95" s="222" t="s">
        <v>101</v>
      </c>
      <c r="W95" s="200"/>
      <c r="X95" s="209" t="str">
        <f>IF(COUNTIF('Yıldız Liste'!A:A, A95)&gt;0, "Yıldız Pazar", IF(COUNTIF('Ana Pazar Liste'!A:A, A95)&gt;0, "Ana Pazar", IF(COUNTIF('Alt Pazar Liste'!A:A, A95)&gt;0, "Alt Pazar", "")))</f>
        <v>Ana Pazar</v>
      </c>
    </row>
    <row r="96" spans="1:24" ht="30" customHeight="1" thickTop="1" thickBot="1">
      <c r="A96" s="125" t="s">
        <v>36</v>
      </c>
      <c r="B96" s="126" t="s">
        <v>208</v>
      </c>
      <c r="C96" s="127">
        <v>18685926047</v>
      </c>
      <c r="D96" s="127">
        <v>277500000</v>
      </c>
      <c r="E96" s="128">
        <f>VLOOKUP(A96,'Tüm - Sektör'!$A:$H,5,0)</f>
        <v>28.286131117213962</v>
      </c>
      <c r="F96" s="128">
        <f>VLOOKUP(A96,'Tüm - Sektör'!$A:$H,6,0)</f>
        <v>3.3977334675332087</v>
      </c>
      <c r="G96" s="127">
        <f>VLOOKUP(A96,'Tüm - Sektör'!$A:$H,7,0)</f>
        <v>46.985779999999998</v>
      </c>
      <c r="H96" s="159">
        <v>30.1</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E96*G96/100</f>
        <v>13.290459337245693</v>
      </c>
      <c r="R96" s="166" t="str">
        <f>IF(OR(H96="", H97="", Q96=0), "", IF(H96&lt;H97, (H97-H96)/H96, ""))</f>
        <v/>
      </c>
      <c r="S96" s="191">
        <v>13.325876950402909</v>
      </c>
      <c r="T96" s="208">
        <f>S96-Q96</f>
        <v>3.5417613157216365E-2</v>
      </c>
      <c r="U96" s="222" t="s">
        <v>128</v>
      </c>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47.167633358638405</v>
      </c>
      <c r="F97" s="128">
        <f>VLOOKUP(A97,'Tüm - Sektör'!$A:$H,6,0)</f>
        <v>13.142897311550083</v>
      </c>
      <c r="G97" s="127">
        <f>VLOOKUP(A97,'Tüm - Sektör'!$A:$H,7,0)</f>
        <v>29.906797999999998</v>
      </c>
      <c r="H97" s="159">
        <v>28.36</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14.106328829948602</v>
      </c>
      <c r="R97" s="166" t="str">
        <f>IF(OR(H97="", H98="", Q97=0), "", IF(H97&lt;H98, (H98-H97)/H97, ""))</f>
        <v/>
      </c>
      <c r="S97" s="191">
        <v>13.833177234347936</v>
      </c>
      <c r="T97" s="208">
        <f>S97-Q97</f>
        <v>-0.27315159560066604</v>
      </c>
      <c r="U97" s="222" t="s">
        <v>536</v>
      </c>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76.257820851973989</v>
      </c>
      <c r="F98" s="128">
        <f>VLOOKUP(A98,'Tüm - Sektör'!$A:$H,6,0)</f>
        <v>50.661232919431313</v>
      </c>
      <c r="G98" s="127">
        <f>VLOOKUP(A98,'Tüm - Sektör'!$A:$H,7,0)</f>
        <v>18.855746</v>
      </c>
      <c r="H98" s="159">
        <v>27.82</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E98*G98/100</f>
        <v>14.378981004983252</v>
      </c>
      <c r="R98" s="166" t="str">
        <f>IF(OR(H98="", H99="", Q98=0), "", IF(H98&lt;H99, (H99-H98)/H98, ""))</f>
        <v/>
      </c>
      <c r="S98" s="191">
        <v>14.368651277249787</v>
      </c>
      <c r="T98" s="208">
        <f>S98-Q98</f>
        <v>-1.0329727733465077E-2</v>
      </c>
      <c r="U98" s="222" t="s">
        <v>345</v>
      </c>
      <c r="W98" s="200"/>
      <c r="X98" s="209" t="str">
        <f>IF(COUNTIF('Yıldız Liste'!A:A, A98)&gt;0, "Yıldız Pazar", IF(COUNTIF('Ana Pazar Liste'!A:A, A98)&gt;0, "Ana Pazar", IF(COUNTIF('Alt Pazar Liste'!A:A, A98)&gt;0, "Alt Pazar", "")))</f>
        <v>Ana Pazar</v>
      </c>
    </row>
    <row r="99" spans="1:24" ht="30" customHeight="1" thickTop="1" thickBot="1">
      <c r="A99" s="125" t="s">
        <v>102</v>
      </c>
      <c r="B99" s="136" t="s">
        <v>255</v>
      </c>
      <c r="C99" s="137">
        <v>1186366071</v>
      </c>
      <c r="D99" s="137">
        <v>46656000</v>
      </c>
      <c r="E99" s="128">
        <f>VLOOKUP(A99,'Tüm - Sektör'!$A:$H,5,0)</f>
        <v>58.453415719062633</v>
      </c>
      <c r="F99" s="128">
        <f>VLOOKUP(A99,'Tüm - Sektör'!$A:$H,6,0)</f>
        <v>46.402205995547106</v>
      </c>
      <c r="G99" s="127">
        <f>VLOOKUP(A99,'Tüm - Sektör'!$A:$H,7,0)</f>
        <v>24.81212</v>
      </c>
      <c r="H99" s="159">
        <v>27.58</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E99*G99/100</f>
        <v>14.503531652312683</v>
      </c>
      <c r="R99" s="166" t="str">
        <f>IF(OR(H99="", H100="", Q99=0), "", IF(H99&lt;H100, (H100-H99)/H99, ""))</f>
        <v/>
      </c>
      <c r="S99" s="191">
        <v>14.566911979999409</v>
      </c>
      <c r="T99" s="208">
        <f>S99-Q99</f>
        <v>6.338032768672619E-2</v>
      </c>
      <c r="U99" s="222" t="s">
        <v>382</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57.911410256438764</v>
      </c>
      <c r="F100" s="128">
        <f>VLOOKUP(A100,'Tüm - Sektör'!$A:$H,6,0)</f>
        <v>27.081654627964255</v>
      </c>
      <c r="G100" s="127">
        <f>VLOOKUP(A100,'Tüm - Sektör'!$A:$H,7,0)</f>
        <v>25.101271000000001</v>
      </c>
      <c r="H100" s="159">
        <v>27.52</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E100*G100/100</f>
        <v>14.53650002839049</v>
      </c>
      <c r="R100" s="166" t="str">
        <f>IF(OR(H100="", H101="", Q100=0), "", IF(H100&lt;H101, (H101-H100)/H100, ""))</f>
        <v/>
      </c>
      <c r="S100" s="191">
        <v>14.547072028411137</v>
      </c>
      <c r="T100" s="208">
        <f>S100-Q100</f>
        <v>1.0572000020646399E-2</v>
      </c>
      <c r="U100" s="222" t="s">
        <v>19</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45.422465838047337</v>
      </c>
      <c r="F101" s="128">
        <f>VLOOKUP(A101,'Tüm - Sektör'!$A:$H,6,0)</f>
        <v>3.7688111579667893</v>
      </c>
      <c r="G101" s="127">
        <f>VLOOKUP(A101,'Tüm - Sektör'!$A:$H,7,0)</f>
        <v>33.254894999999998</v>
      </c>
      <c r="H101" s="159">
        <v>26.5</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15.105193320853511</v>
      </c>
      <c r="R101" s="166" t="str">
        <f>IF(OR(H101="", H102="", Q101=0), "", IF(H101&lt;H102, (H102-H101)/H101, ""))</f>
        <v/>
      </c>
      <c r="S101" s="191">
        <v>15.128028080219881</v>
      </c>
      <c r="T101" s="208">
        <f>S101-Q101</f>
        <v>2.283475936637025E-2</v>
      </c>
      <c r="U101" s="222" t="s">
        <v>774</v>
      </c>
      <c r="W101" s="200"/>
      <c r="X101" s="209" t="str">
        <f>IF(COUNTIF('Yıldız Liste'!A:A, A101)&gt;0, "Yıldız Pazar", IF(COUNTIF('Ana Pazar Liste'!A:A, A101)&gt;0, "Ana Pazar", IF(COUNTIF('Alt Pazar Liste'!A:A, A101)&gt;0, "Alt Pazar", "")))</f>
        <v>Ana Pazar</v>
      </c>
    </row>
    <row r="102" spans="1:24" ht="30" customHeight="1" thickTop="1" thickBot="1">
      <c r="A102" s="125" t="s">
        <v>166</v>
      </c>
      <c r="B102" s="136" t="s">
        <v>255</v>
      </c>
      <c r="C102" s="137">
        <v>8044975103</v>
      </c>
      <c r="D102" s="137">
        <v>135000000</v>
      </c>
      <c r="E102" s="128">
        <f>VLOOKUP(A102,'Tüm - Sektör'!$A:$H,5,0)</f>
        <v>18.516120680890342</v>
      </c>
      <c r="F102" s="128">
        <f>VLOOKUP(A102,'Tüm - Sektör'!$A:$H,6,0)</f>
        <v>5.4862579795230646</v>
      </c>
      <c r="G102" s="127">
        <f>VLOOKUP(A102,'Tüm - Sektör'!$A:$H,7,0)</f>
        <v>82.584238999999997</v>
      </c>
      <c r="H102" s="159">
        <v>26.16</v>
      </c>
      <c r="I102" s="141" t="e">
        <f>VLOOKUP(A102,'Tüm - Sektör'!$A:$H,9,0)</f>
        <v>#REF!</v>
      </c>
      <c r="J102" s="145" t="e">
        <f>VLOOKUP(A102,'Tüm - Sektör'!$A:$H,10,0)</f>
        <v>#REF!</v>
      </c>
      <c r="K102" s="146" t="e">
        <f>VLOOKUP(A102,'Tüm - Sektör'!$A:$H,11,0)</f>
        <v>#REF!</v>
      </c>
      <c r="L102" s="146" t="e">
        <f>VLOOKUP(A102,'Tüm - Sektör'!$A:$H,12,0)</f>
        <v>#REF!</v>
      </c>
      <c r="M102" s="146" t="e">
        <f>VLOOKUP(A102,'Tüm - Sektör'!$A:$H,13,0)</f>
        <v>#REF!</v>
      </c>
      <c r="N102" s="147" t="e">
        <f>VLOOKUP(A102,'Tüm - Sektör'!$A:$H,14,0)</f>
        <v>#REF!</v>
      </c>
      <c r="O102" s="148" t="e">
        <f>VLOOKUP(A102,'Tüm - Sektör'!$A:$H,15,0)</f>
        <v>#REF!</v>
      </c>
      <c r="P102" s="156" t="e">
        <f>VLOOKUP(A102,'Tüm - Sektör'!$A:$H,16,0)</f>
        <v>#REF!</v>
      </c>
      <c r="Q102" s="158">
        <f>E102*G102/100</f>
        <v>15.291397356634906</v>
      </c>
      <c r="R102" s="166" t="str">
        <f>IF(OR(H102="", H103="", Q102=0), "", IF(H102&lt;H103, (H103-H102)/H102, ""))</f>
        <v/>
      </c>
      <c r="S102" s="191">
        <v>15.421085383560879</v>
      </c>
      <c r="T102" s="208">
        <f>S102-Q102</f>
        <v>0.12968802692597237</v>
      </c>
      <c r="U102" s="222" t="s">
        <v>168</v>
      </c>
      <c r="W102" s="200"/>
      <c r="X102" s="209" t="str">
        <f>IF(COUNTIF('Yıldız Liste'!A:A, A102)&gt;0, "Yıldız Pazar", IF(COUNTIF('Ana Pazar Liste'!A:A, A102)&gt;0, "Ana Pazar", IF(COUNTIF('Alt Pazar Liste'!A:A, A102)&gt;0, "Alt Pazar", "")))</f>
        <v>Ana Pazar</v>
      </c>
    </row>
    <row r="103" spans="1:24" ht="30" customHeight="1" thickTop="1" thickBot="1">
      <c r="A103" s="125" t="s">
        <v>175</v>
      </c>
      <c r="B103" s="131" t="s">
        <v>233</v>
      </c>
      <c r="C103" s="132">
        <v>2503213131</v>
      </c>
      <c r="D103" s="132">
        <v>129600000</v>
      </c>
      <c r="E103" s="128">
        <f>VLOOKUP(A103,'Tüm - Sektör'!$A:$H,5,0)</f>
        <v>37.751784013406052</v>
      </c>
      <c r="F103" s="128">
        <f>VLOOKUP(A103,'Tüm - Sektör'!$A:$H,6,0)</f>
        <v>11.203639605118131</v>
      </c>
      <c r="G103" s="127">
        <f>VLOOKUP(A103,'Tüm - Sektör'!$A:$H,7,0)</f>
        <v>40.565173999999999</v>
      </c>
      <c r="H103" s="159">
        <v>26.12</v>
      </c>
      <c r="I103" s="133" t="e">
        <f>VLOOKUP(A103,'Tüm - Sektör'!$A:$H,9,0)</f>
        <v>#REF!</v>
      </c>
      <c r="J103" s="132" t="e">
        <f>VLOOKUP(A103,'Tüm - Sektör'!$A:$H,10,0)</f>
        <v>#REF!</v>
      </c>
      <c r="K103" s="133" t="e">
        <f>VLOOKUP(A103,'Tüm - Sektör'!$A:$H,11,0)</f>
        <v>#REF!</v>
      </c>
      <c r="L103" s="133" t="e">
        <f>VLOOKUP(A103,'Tüm - Sektör'!$A:$H,12,0)</f>
        <v>#REF!</v>
      </c>
      <c r="M103" s="133" t="e">
        <f>VLOOKUP(A103,'Tüm - Sektör'!$A:$H,13,0)</f>
        <v>#REF!</v>
      </c>
      <c r="N103" s="134" t="e">
        <f>VLOOKUP(A103,'Tüm - Sektör'!$A:$H,14,0)</f>
        <v>#REF!</v>
      </c>
      <c r="O103" s="135" t="e">
        <f>VLOOKUP(A103,'Tüm - Sektör'!$A:$H,15,0)</f>
        <v>#REF!</v>
      </c>
      <c r="P103" s="153" t="e">
        <f>VLOOKUP(A103,'Tüm - Sektör'!$A:$H,16,0)</f>
        <v>#REF!</v>
      </c>
      <c r="Q103" s="158">
        <f>E103*G103/100</f>
        <v>15.314076873142348</v>
      </c>
      <c r="R103" s="166" t="str">
        <f>IF(OR(H103="", H104="", Q103=0), "", IF(H103&lt;H104, (H104-H103)/H103, ""))</f>
        <v/>
      </c>
      <c r="S103" s="191">
        <v>15.314076873142348</v>
      </c>
      <c r="T103" s="208">
        <f>S103-Q103</f>
        <v>0</v>
      </c>
      <c r="U103" s="222" t="s">
        <v>212</v>
      </c>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22.819546676013552</v>
      </c>
      <c r="F104" s="128">
        <f>VLOOKUP(A104,'Tüm - Sektör'!$A:$H,6,0)</f>
        <v>4.7540722241694899</v>
      </c>
      <c r="G104" s="127">
        <f>VLOOKUP(A104,'Tüm - Sektör'!$A:$H,7,0)</f>
        <v>69.12876</v>
      </c>
      <c r="H104" s="159">
        <v>25.36</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15.774869654749386</v>
      </c>
      <c r="R104" s="166" t="str">
        <f>IF(OR(H104="", H105="", Q104=0), "", IF(H104&lt;H105, (H105-H104)/H104, ""))</f>
        <v/>
      </c>
      <c r="S104" s="191">
        <v>15.578298070266529</v>
      </c>
      <c r="T104" s="208">
        <f>S104-Q104</f>
        <v>-0.19657158448285728</v>
      </c>
      <c r="U104" s="222" t="s">
        <v>429</v>
      </c>
      <c r="W104" s="200"/>
      <c r="X104" s="209" t="str">
        <f>IF(COUNTIF('Yıldız Liste'!A:A, A104)&gt;0, "Yıldız Pazar", IF(COUNTIF('Ana Pazar Liste'!A:A, A104)&gt;0, "Ana Pazar", IF(COUNTIF('Alt Pazar Liste'!A:A, A104)&gt;0, "Alt Pazar", "")))</f>
        <v>Ana Pazar</v>
      </c>
    </row>
    <row r="105" spans="1:24" ht="30" customHeight="1" thickTop="1" thickBot="1">
      <c r="A105" s="125" t="s">
        <v>48</v>
      </c>
      <c r="B105" s="126" t="s">
        <v>200</v>
      </c>
      <c r="C105" s="127">
        <v>4404805235</v>
      </c>
      <c r="D105" s="127">
        <v>385499653</v>
      </c>
      <c r="E105" s="128">
        <f>VLOOKUP(A105,'Tüm - Sektör'!$A:$H,5,0)</f>
        <v>21.781124217916485</v>
      </c>
      <c r="F105" s="128">
        <f>VLOOKUP(A105,'Tüm - Sektör'!$A:$H,6,0)</f>
        <v>2.3542092330059421</v>
      </c>
      <c r="G105" s="127">
        <f>VLOOKUP(A105,'Tüm - Sektör'!$A:$H,7,0)</f>
        <v>74.176674000000006</v>
      </c>
      <c r="H105" s="159">
        <v>24.76</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E105*G105/100</f>
        <v>16.156513504658964</v>
      </c>
      <c r="R105" s="166" t="str">
        <f>IF(OR(H105="", H106="", Q105=0), "", IF(H105&lt;H106, (H106-H105)/H105, ""))</f>
        <v/>
      </c>
      <c r="S105" s="191">
        <v>16.435302973515032</v>
      </c>
      <c r="T105" s="208">
        <f>S105-Q105</f>
        <v>0.27878946885606837</v>
      </c>
      <c r="U105" s="222" t="s">
        <v>636</v>
      </c>
      <c r="W105" s="200"/>
      <c r="X105" s="209" t="str">
        <f>IF(COUNTIF('Yıldız Liste'!A:A, A105)&gt;0, "Yıldız Pazar", IF(COUNTIF('Ana Pazar Liste'!A:A, A105)&gt;0, "Ana Pazar", IF(COUNTIF('Alt Pazar Liste'!A:A, A105)&gt;0, "Alt Pazar", "")))</f>
        <v>Ana Pazar</v>
      </c>
    </row>
    <row r="106" spans="1:24" ht="30" customHeight="1" thickTop="1" thickBot="1">
      <c r="A106" s="125" t="s">
        <v>153</v>
      </c>
      <c r="B106" s="136" t="s">
        <v>355</v>
      </c>
      <c r="C106" s="137">
        <v>824789585</v>
      </c>
      <c r="D106" s="137">
        <v>171222156</v>
      </c>
      <c r="E106" s="128">
        <f>VLOOKUP(A106,'Tüm - Sektör'!$A:$H,5,0)</f>
        <v>14.526928501193282</v>
      </c>
      <c r="F106" s="128">
        <f>VLOOKUP(A106,'Tüm - Sektör'!$A:$H,6,0)</f>
        <v>3.6888075805353342</v>
      </c>
      <c r="G106" s="127">
        <f>VLOOKUP(A106,'Tüm - Sektör'!$A:$H,7,0)</f>
        <v>111.579138</v>
      </c>
      <c r="H106" s="159">
        <v>24.68</v>
      </c>
      <c r="I106" s="138" t="e">
        <f>VLOOKUP(A106,'Tüm - Sektör'!$A:$H,9,0)</f>
        <v>#REF!</v>
      </c>
      <c r="J106" s="137" t="e">
        <f>VLOOKUP(A106,'Tüm - Sektör'!$A:$H,10,0)</f>
        <v>#REF!</v>
      </c>
      <c r="K106" s="138" t="e">
        <f>VLOOKUP(A106,'Tüm - Sektör'!$A:$H,11,0)</f>
        <v>#REF!</v>
      </c>
      <c r="L106" s="138" t="e">
        <f>VLOOKUP(A106,'Tüm - Sektör'!$A:$H,12,0)</f>
        <v>#REF!</v>
      </c>
      <c r="M106" s="138" t="e">
        <f>VLOOKUP(A106,'Tüm - Sektör'!$A:$H,13,0)</f>
        <v>#REF!</v>
      </c>
      <c r="N106" s="139" t="e">
        <f>VLOOKUP(A106,'Tüm - Sektör'!$A:$H,14,0)</f>
        <v>#REF!</v>
      </c>
      <c r="O106" s="140" t="e">
        <f>VLOOKUP(A106,'Tüm - Sektör'!$A:$H,15,0)</f>
        <v>#REF!</v>
      </c>
      <c r="P106" s="154" t="e">
        <f>VLOOKUP(A106,'Tüm - Sektör'!$A:$H,16,0)</f>
        <v>#REF!</v>
      </c>
      <c r="Q106" s="158">
        <f>E106*G106/100</f>
        <v>16.209021599507786</v>
      </c>
      <c r="R106" s="166" t="str">
        <f>IF(OR(H106="", H107="", Q106=0), "", IF(H106&lt;H107, (H107-H106)/H106, ""))</f>
        <v/>
      </c>
      <c r="S106" s="191">
        <v>16.130590849832746</v>
      </c>
      <c r="T106" s="208">
        <f>S106-Q106</f>
        <v>-7.843074967503938E-2</v>
      </c>
      <c r="U106" s="222" t="s">
        <v>107</v>
      </c>
      <c r="W106" s="200"/>
      <c r="X106" s="209"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66.394568446260209</v>
      </c>
      <c r="F107" s="128">
        <f>VLOOKUP(A107,'Tüm - Sektör'!$A:$H,6,0)</f>
        <v>23.247397915357215</v>
      </c>
      <c r="G107" s="127">
        <f>VLOOKUP(A107,'Tüm - Sektör'!$A:$H,7,0)</f>
        <v>24.496238000000002</v>
      </c>
      <c r="H107" s="159">
        <v>24.6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E107*G107/100</f>
        <v>16.264171505668802</v>
      </c>
      <c r="R107" s="166" t="str">
        <f>IF(OR(H107="", H108="", Q107=0), "", IF(H107&lt;H108, (H108-H107)/H107, ""))</f>
        <v/>
      </c>
      <c r="S107" s="191">
        <v>16.29066038434253</v>
      </c>
      <c r="T107" s="208">
        <f>S107-Q107</f>
        <v>2.6488878673728067E-2</v>
      </c>
      <c r="U107" s="222" t="s">
        <v>264</v>
      </c>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90.165748596196792</v>
      </c>
      <c r="F108" s="128">
        <f>VLOOKUP(A108,'Tüm - Sektör'!$A:$H,6,0)</f>
        <v>55.021051774948461</v>
      </c>
      <c r="G108" s="127">
        <f>VLOOKUP(A108,'Tüm - Sektör'!$A:$H,7,0)</f>
        <v>18.348433</v>
      </c>
      <c r="H108" s="159">
        <v>24.18</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E108*G108/100</f>
        <v>16.544001970121609</v>
      </c>
      <c r="R108" s="166" t="str">
        <f>IF(OR(H108="", H109="", Q108=0), "", IF(H108&lt;H109, (H109-H108)/H108, ""))</f>
        <v/>
      </c>
      <c r="S108" s="191">
        <v>16.598919818985081</v>
      </c>
      <c r="T108" s="208">
        <f>S108-Q108</f>
        <v>5.4917848863471619E-2</v>
      </c>
      <c r="U108" s="222" t="s">
        <v>122</v>
      </c>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64.037380681671081</v>
      </c>
      <c r="F109" s="128">
        <f>VLOOKUP(A109,'Tüm - Sektör'!$A:$H,6,0)</f>
        <v>34.597039893886368</v>
      </c>
      <c r="G109" s="127">
        <f>VLOOKUP(A109,'Tüm - Sektör'!$A:$H,7,0)</f>
        <v>26.361856</v>
      </c>
      <c r="H109" s="159">
        <v>23.7</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E109*G109/100</f>
        <v>16.881442081473949</v>
      </c>
      <c r="R109" s="166" t="str">
        <f>IF(OR(H109="", H110="", Q109=0), "", IF(H109&lt;H110, (H110-H109)/H109, ""))</f>
        <v/>
      </c>
      <c r="S109" s="191">
        <v>16.938618853976823</v>
      </c>
      <c r="T109" s="208">
        <f>S109-Q109</f>
        <v>5.7176772502874229E-2</v>
      </c>
      <c r="U109" s="222" t="s">
        <v>455</v>
      </c>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76.744639732265583</v>
      </c>
      <c r="F110" s="128">
        <f>VLOOKUP(A110,'Tüm - Sektör'!$A:$H,6,0)</f>
        <v>75.834624241369156</v>
      </c>
      <c r="G110" s="127">
        <f>VLOOKUP(A110,'Tüm - Sektör'!$A:$H,7,0)</f>
        <v>22.200189999999999</v>
      </c>
      <c r="H110" s="159">
        <v>23.48</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17.037455835378452</v>
      </c>
      <c r="R110" s="166" t="str">
        <f>IF(OR(H110="", H111="", Q110=0), "", IF(H110&lt;H111, (H111-H110)/H110, ""))</f>
        <v/>
      </c>
      <c r="S110" s="191">
        <v>17.095703547636152</v>
      </c>
      <c r="T110" s="208">
        <f>S110-Q110</f>
        <v>5.8247712257699646E-2</v>
      </c>
      <c r="U110" s="222" t="s">
        <v>531</v>
      </c>
      <c r="W110" s="200"/>
      <c r="X110" s="209" t="str">
        <f>IF(COUNTIF('Yıldız Liste'!A:A, A110)&gt;0, "Yıldız Pazar", IF(COUNTIF('Ana Pazar Liste'!A:A, A110)&gt;0, "Ana Pazar", IF(COUNTIF('Alt Pazar Liste'!A:A, A110)&gt;0, "Alt Pazar", "")))</f>
        <v>Ana Pazar</v>
      </c>
    </row>
    <row r="111" spans="1:24" ht="30" customHeight="1" thickTop="1" thickBot="1">
      <c r="A111" s="125" t="s">
        <v>757</v>
      </c>
      <c r="B111" s="136" t="s">
        <v>376</v>
      </c>
      <c r="C111" s="137">
        <v>903452863</v>
      </c>
      <c r="D111" s="137">
        <v>49875000</v>
      </c>
      <c r="E111" s="128">
        <f>VLOOKUP(A111,'Tüm - Sektör'!$A:$H,5,0)</f>
        <v>46.774690206008465</v>
      </c>
      <c r="F111" s="128">
        <f>VLOOKUP(A111,'Tüm - Sektör'!$A:$H,6,0)</f>
        <v>46.891920006023526</v>
      </c>
      <c r="G111" s="127">
        <f>VLOOKUP(A111,'Tüm - Sektör'!$A:$H,7,0)</f>
        <v>37.056989999999999</v>
      </c>
      <c r="H111" s="159">
        <v>23.08</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E111*G111/100</f>
        <v>17.333292272171537</v>
      </c>
      <c r="R111" s="166" t="str">
        <f>IF(OR(H111="", H112="", Q111=0), "", IF(H111&lt;H112, (H112-H111)/H111, ""))</f>
        <v/>
      </c>
      <c r="S111" s="191">
        <v>18.200745479605054</v>
      </c>
      <c r="T111" s="208">
        <f>S111-Q111</f>
        <v>0.86745320743351684</v>
      </c>
      <c r="U111" s="222" t="s">
        <v>185</v>
      </c>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59.336234283607546</v>
      </c>
      <c r="F112" s="128">
        <f>VLOOKUP(A112,'Tüm - Sektör'!$A:$H,6,0)</f>
        <v>84.648146201515814</v>
      </c>
      <c r="G112" s="127">
        <f>VLOOKUP(A112,'Tüm - Sektör'!$A:$H,7,0)</f>
        <v>29.645479000000002</v>
      </c>
      <c r="H112" s="159">
        <v>22.74</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E112*G112/100</f>
        <v>17.590510873937674</v>
      </c>
      <c r="R112" s="166" t="str">
        <f>IF(OR(H112="", H113="", Q112=0), "", IF(H112&lt;H113, (H113-H112)/H112, ""))</f>
        <v/>
      </c>
      <c r="S112" s="191">
        <v>17.605995478580226</v>
      </c>
      <c r="T112" s="208">
        <f>S112-Q112</f>
        <v>1.5484604642551858E-2</v>
      </c>
      <c r="U112" s="222" t="s">
        <v>542</v>
      </c>
      <c r="W112" s="200"/>
      <c r="X112" s="209" t="str">
        <f>IF(COUNTIF('Yıldız Liste'!A:A, A112)&gt;0, "Yıldız Pazar", IF(COUNTIF('Ana Pazar Liste'!A:A, A112)&gt;0, "Ana Pazar", IF(COUNTIF('Alt Pazar Liste'!A:A, A112)&gt;0, "Alt Pazar", "")))</f>
        <v>Ana Pazar</v>
      </c>
    </row>
    <row r="113" spans="1:24" ht="30" customHeight="1" thickTop="1" thickBot="1">
      <c r="A113" s="125" t="s">
        <v>542</v>
      </c>
      <c r="B113" s="136" t="s">
        <v>375</v>
      </c>
      <c r="C113" s="137">
        <v>7612948946</v>
      </c>
      <c r="D113" s="137">
        <v>300500000</v>
      </c>
      <c r="E113" s="128">
        <f>VLOOKUP(A113,'Tüm - Sektör'!$A:$H,5,0)</f>
        <v>19.896701657311283</v>
      </c>
      <c r="F113" s="128">
        <f>VLOOKUP(A113,'Tüm - Sektör'!$A:$H,6,0)</f>
        <v>3.0096357067480386</v>
      </c>
      <c r="G113" s="127">
        <f>VLOOKUP(A113,'Tüm - Sektör'!$A:$H,7,0)</f>
        <v>89.692524000000006</v>
      </c>
      <c r="H113" s="159">
        <v>22.42</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E113*G113/100</f>
        <v>17.845853909192321</v>
      </c>
      <c r="R113" s="166" t="str">
        <f>IF(OR(H113="", H114="", Q113=0), "", IF(H113&lt;H114, (H114-H113)/H113, ""))</f>
        <v/>
      </c>
      <c r="S113" s="191">
        <v>18.203095752688437</v>
      </c>
      <c r="T113" s="208">
        <f>S113-Q113</f>
        <v>0.35724184349611576</v>
      </c>
      <c r="U113" s="222" t="s">
        <v>60</v>
      </c>
      <c r="W113" s="200"/>
      <c r="X113" s="209" t="str">
        <f>IF(COUNTIF('Yıldız Liste'!A:A, A113)&gt;0, "Yıldız Pazar", IF(COUNTIF('Ana Pazar Liste'!A:A, A113)&gt;0, "Ana Pazar", IF(COUNTIF('Alt Pazar Liste'!A:A, A113)&gt;0, "Alt Pazar", "")))</f>
        <v>Ana Pazar</v>
      </c>
    </row>
    <row r="114" spans="1:24" ht="30" customHeight="1" thickTop="1" thickBot="1">
      <c r="A114" s="125" t="s">
        <v>361</v>
      </c>
      <c r="B114" s="126" t="s">
        <v>200</v>
      </c>
      <c r="C114" s="127">
        <v>6812645348</v>
      </c>
      <c r="D114" s="127">
        <v>324000000</v>
      </c>
      <c r="E114" s="128">
        <f>VLOOKUP(A114,'Tüm - Sektör'!$A:$H,5,0)</f>
        <v>55.990540465377023</v>
      </c>
      <c r="F114" s="128">
        <f>VLOOKUP(A114,'Tüm - Sektör'!$A:$H,6,0)</f>
        <v>7.8550140944692792</v>
      </c>
      <c r="G114" s="127">
        <f>VLOOKUP(A114,'Tüm - Sektör'!$A:$H,7,0)</f>
        <v>32.008808999999999</v>
      </c>
      <c r="H114" s="159">
        <v>22.34</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E114*G114/100</f>
        <v>17.921905155630242</v>
      </c>
      <c r="R114" s="166" t="str">
        <f>IF(OR(H114="", H115="", Q114=0), "", IF(H114&lt;H115, (H115-H114)/H114, ""))</f>
        <v/>
      </c>
      <c r="S114" s="191">
        <v>18.002489261545847</v>
      </c>
      <c r="T114" s="208">
        <f>S114-Q114</f>
        <v>8.0584105915605164E-2</v>
      </c>
      <c r="U114" s="222" t="s">
        <v>522</v>
      </c>
      <c r="W114" s="200"/>
      <c r="X114" s="209" t="str">
        <f>IF(COUNTIF('Yıldız Liste'!A:A, A114)&gt;0, "Yıldız Pazar", IF(COUNTIF('Ana Pazar Liste'!A:A, A114)&gt;0, "Ana Pazar", IF(COUNTIF('Alt Pazar Liste'!A:A, A114)&gt;0, "Alt Pazar", "")))</f>
        <v>Ana Pazar</v>
      </c>
    </row>
    <row r="115" spans="1:24" ht="30" customHeight="1" thickTop="1" thickBot="1">
      <c r="A115" s="125" t="s">
        <v>475</v>
      </c>
      <c r="B115" s="136" t="s">
        <v>221</v>
      </c>
      <c r="C115" s="137">
        <v>13860116923</v>
      </c>
      <c r="D115" s="137">
        <v>200000000</v>
      </c>
      <c r="E115" s="128">
        <f>VLOOKUP(A115,'Tüm - Sektör'!$A:$H,5,0)</f>
        <v>36.977216118516417</v>
      </c>
      <c r="F115" s="128">
        <f>VLOOKUP(A115,'Tüm - Sektör'!$A:$H,6,0)</f>
        <v>8.8040990758372413</v>
      </c>
      <c r="G115" s="127">
        <f>VLOOKUP(A115,'Tüm - Sektör'!$A:$H,7,0)</f>
        <v>49.455556000000001</v>
      </c>
      <c r="H115" s="159">
        <v>21.88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E115*G115/100</f>
        <v>18.287287824733912</v>
      </c>
      <c r="R115" s="166" t="str">
        <f>IF(OR(H115="", H116="", Q115=0), "", IF(H115&lt;H116, (H116-H115)/H115, ""))</f>
        <v/>
      </c>
      <c r="S115" s="191">
        <v>17.926785734999015</v>
      </c>
      <c r="T115" s="208">
        <f>S115-Q115</f>
        <v>-0.36050208973489717</v>
      </c>
      <c r="U115" s="222" t="s">
        <v>327</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75.419812839512304</v>
      </c>
      <c r="F116" s="128">
        <f>VLOOKUP(A116,'Tüm - Sektör'!$A:$H,6,0)</f>
        <v>36.026780278614623</v>
      </c>
      <c r="G116" s="127">
        <f>VLOOKUP(A116,'Tüm - Sektör'!$A:$H,7,0)</f>
        <v>24.468298000000001</v>
      </c>
      <c r="H116" s="159">
        <v>21.68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E116*G116/100</f>
        <v>18.453944556614132</v>
      </c>
      <c r="R116" s="166" t="str">
        <f>IF(OR(H116="", H117="", Q116=0), "", IF(H116&lt;H117, (H117-H116)/H116, ""))</f>
        <v/>
      </c>
      <c r="S116" s="191">
        <v>18.539458664846823</v>
      </c>
      <c r="T116" s="208">
        <f>S116-Q116</f>
        <v>8.5514108232690234E-2</v>
      </c>
      <c r="U116" s="222" t="s">
        <v>484</v>
      </c>
      <c r="W116" s="200"/>
      <c r="X116" s="209" t="str">
        <f>IF(COUNTIF('Yıldız Liste'!A:A, A116)&gt;0, "Yıldız Pazar", IF(COUNTIF('Ana Pazar Liste'!A:A, A116)&gt;0, "Ana Pazar", IF(COUNTIF('Alt Pazar Liste'!A:A, A116)&gt;0, "Alt Pazar", "")))</f>
        <v>Ana Pazar</v>
      </c>
    </row>
    <row r="117" spans="1:24" ht="30" customHeight="1" thickTop="1" thickBot="1">
      <c r="A117" s="125" t="s">
        <v>552</v>
      </c>
      <c r="B117" s="131" t="s">
        <v>233</v>
      </c>
      <c r="C117" s="132">
        <v>2574862803</v>
      </c>
      <c r="D117" s="132">
        <v>132500000</v>
      </c>
      <c r="E117" s="128">
        <f>VLOOKUP(A117,'Tüm - Sektör'!$A:$H,5,0)</f>
        <v>43.743112578575897</v>
      </c>
      <c r="F117" s="128">
        <f>VLOOKUP(A117,'Tüm - Sektör'!$A:$H,6,0)</f>
        <v>15.006213577556053</v>
      </c>
      <c r="G117" s="127">
        <f>VLOOKUP(A117,'Tüm - Sektör'!$A:$H,7,0)</f>
        <v>42.424709</v>
      </c>
      <c r="H117" s="159">
        <v>21.56</v>
      </c>
      <c r="I117" s="133" t="e">
        <f>VLOOKUP(A117,'Tüm - Sektör'!$A:$H,9,0)</f>
        <v>#REF!</v>
      </c>
      <c r="J117" s="132" t="e">
        <f>VLOOKUP(A117,'Tüm - Sektör'!$A:$H,10,0)</f>
        <v>#REF!</v>
      </c>
      <c r="K117" s="133" t="e">
        <f>VLOOKUP(A117,'Tüm - Sektör'!$A:$H,11,0)</f>
        <v>#REF!</v>
      </c>
      <c r="L117" s="133" t="e">
        <f>VLOOKUP(A117,'Tüm - Sektör'!$A:$H,12,0)</f>
        <v>#REF!</v>
      </c>
      <c r="M117" s="133" t="e">
        <f>VLOOKUP(A117,'Tüm - Sektör'!$A:$H,13,0)</f>
        <v>#REF!</v>
      </c>
      <c r="N117" s="134" t="e">
        <f>VLOOKUP(A117,'Tüm - Sektör'!$A:$H,14,0)</f>
        <v>#REF!</v>
      </c>
      <c r="O117" s="135" t="e">
        <f>VLOOKUP(A117,'Tüm - Sektör'!$A:$H,15,0)</f>
        <v>#REF!</v>
      </c>
      <c r="P117" s="153" t="e">
        <f>VLOOKUP(A117,'Tüm - Sektör'!$A:$H,16,0)</f>
        <v>#REF!</v>
      </c>
      <c r="Q117" s="158">
        <f>E117*G117/100</f>
        <v>18.557888219003221</v>
      </c>
      <c r="R117" s="166" t="str">
        <f>IF(OR(H117="", H118="", Q117=0), "", IF(H117&lt;H118, (H118-H117)/H117, ""))</f>
        <v/>
      </c>
      <c r="S117" s="191">
        <v>18.269774885922804</v>
      </c>
      <c r="T117" s="208">
        <f>S117-Q117</f>
        <v>-0.28811333308041753</v>
      </c>
      <c r="U117" s="222" t="s">
        <v>414</v>
      </c>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37.670883520752412</v>
      </c>
      <c r="F118" s="128">
        <f>VLOOKUP(A118,'Tüm - Sektör'!$A:$H,6,0)</f>
        <v>8.5221750885397558</v>
      </c>
      <c r="G118" s="127">
        <f>VLOOKUP(A118,'Tüm - Sektör'!$A:$H,7,0)</f>
        <v>50.002209999999998</v>
      </c>
      <c r="H118" s="159">
        <v>21.24</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18.836274286902015</v>
      </c>
      <c r="R118" s="166" t="str">
        <f>IF(OR(H118="", H119="", Q118=0), "", IF(H118&lt;H119, (H119-H118)/H118, ""))</f>
        <v/>
      </c>
      <c r="S118" s="191">
        <v>19.051545993038037</v>
      </c>
      <c r="T118" s="208">
        <f>S118-Q118</f>
        <v>0.21527170613602209</v>
      </c>
      <c r="U118" s="222" t="s">
        <v>768</v>
      </c>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39.141787979466592</v>
      </c>
      <c r="F119" s="128">
        <f>VLOOKUP(A119,'Tüm - Sektör'!$A:$H,6,0)</f>
        <v>7.9962794646509892</v>
      </c>
      <c r="G119" s="127">
        <f>VLOOKUP(A119,'Tüm - Sektör'!$A:$H,7,0)</f>
        <v>49.484341999999998</v>
      </c>
      <c r="H119" s="159">
        <v>20.66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19.369056228674136</v>
      </c>
      <c r="R119" s="166" t="str">
        <f>IF(OR(H119="", H120="", Q119=0), "", IF(H119&lt;H120, (H120-H119)/H119, ""))</f>
        <v/>
      </c>
      <c r="S119" s="191">
        <v>19.539292074433966</v>
      </c>
      <c r="T119" s="208">
        <f>S119-Q119</f>
        <v>0.17023584575983008</v>
      </c>
      <c r="U119" s="222" t="s">
        <v>43</v>
      </c>
      <c r="W119" s="200"/>
      <c r="X119" s="209" t="str">
        <f>IF(COUNTIF('Yıldız Liste'!A:A, A119)&gt;0, "Yıldız Pazar", IF(COUNTIF('Ana Pazar Liste'!A:A, A119)&gt;0, "Ana Pazar", IF(COUNTIF('Alt Pazar Liste'!A:A, A119)&gt;0, "Alt Pazar", "")))</f>
        <v>Ana Pazar</v>
      </c>
    </row>
    <row r="120" spans="1:24" ht="30" customHeight="1" thickTop="1" thickBot="1">
      <c r="A120" s="125" t="s">
        <v>53</v>
      </c>
      <c r="B120" s="136" t="s">
        <v>375</v>
      </c>
      <c r="C120" s="137">
        <v>1141807084</v>
      </c>
      <c r="D120" s="137">
        <v>170000000</v>
      </c>
      <c r="E120" s="128">
        <f>VLOOKUP(A120,'Tüm - Sektör'!$A:$H,5,0)</f>
        <v>35.171660476776829</v>
      </c>
      <c r="F120" s="128">
        <f>VLOOKUP(A120,'Tüm - Sektör'!$A:$H,6,0)</f>
        <v>10.34460602258142</v>
      </c>
      <c r="G120" s="127">
        <f>VLOOKUP(A120,'Tüm - Sektör'!$A:$H,7,0)</f>
        <v>55.376739000000001</v>
      </c>
      <c r="H120" s="159">
        <v>20.54</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19.476918624190859</v>
      </c>
      <c r="R120" s="166" t="str">
        <f>IF(OR(H120="", H121="", Q120=0), "", IF(H120&lt;H121, (H121-H120)/H120, ""))</f>
        <v/>
      </c>
      <c r="S120" s="191">
        <v>19.420189734994189</v>
      </c>
      <c r="T120" s="208">
        <f>S120-Q120</f>
        <v>-5.6728889196669741E-2</v>
      </c>
      <c r="U120" s="222" t="s">
        <v>130</v>
      </c>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114.60082070231738</v>
      </c>
      <c r="F121" s="128">
        <f>VLOOKUP(A121,'Tüm - Sektör'!$A:$H,6,0)</f>
        <v>143.61005100541024</v>
      </c>
      <c r="G121" s="127">
        <f>VLOOKUP(A121,'Tüm - Sektör'!$A:$H,7,0)</f>
        <v>17.263808999999998</v>
      </c>
      <c r="H121" s="159">
        <v>20.22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E121*G121/100</f>
        <v>19.784466798480526</v>
      </c>
      <c r="R121" s="166" t="str">
        <f>IF(OR(H121="", H122="", Q121=0), "", IF(H121&lt;H122, (H122-H121)/H121, ""))</f>
        <v/>
      </c>
      <c r="S121" s="191">
        <v>19.62914223087715</v>
      </c>
      <c r="T121" s="208">
        <f>S121-Q121</f>
        <v>-0.1553245676033761</v>
      </c>
      <c r="U121" s="222" t="s">
        <v>97</v>
      </c>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99.609232979023304</v>
      </c>
      <c r="F122" s="128">
        <f>VLOOKUP(A122,'Tüm - Sektör'!$A:$H,6,0)</f>
        <v>34.950608062815192</v>
      </c>
      <c r="G122" s="127">
        <f>VLOOKUP(A122,'Tüm - Sektör'!$A:$H,7,0)</f>
        <v>20.225930999999999</v>
      </c>
      <c r="H122" s="159">
        <v>19.86</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E122*G122/100</f>
        <v>20.146894731966498</v>
      </c>
      <c r="R122" s="166" t="str">
        <f>IF(OR(H122="", H123="", Q122=0), "", IF(H122&lt;H123, (H123-H122)/H122, ""))</f>
        <v/>
      </c>
      <c r="S122" s="191">
        <v>20.136755378804963</v>
      </c>
      <c r="T122" s="208">
        <f>S122-Q122</f>
        <v>-1.0139353161534359E-2</v>
      </c>
      <c r="U122" s="222" t="s">
        <v>109</v>
      </c>
      <c r="W122" s="200"/>
      <c r="X122" s="209" t="str">
        <f>IF(COUNTIF('Yıldız Liste'!A:A, A122)&gt;0, "Yıldız Pazar", IF(COUNTIF('Ana Pazar Liste'!A:A, A122)&gt;0, "Ana Pazar", IF(COUNTIF('Alt Pazar Liste'!A:A, A122)&gt;0, "Alt Pazar", "")))</f>
        <v>Ana Pazar</v>
      </c>
    </row>
    <row r="123" spans="1:24" ht="30" customHeight="1" thickTop="1" thickBot="1">
      <c r="A123" s="125" t="s">
        <v>327</v>
      </c>
      <c r="B123" s="136" t="s">
        <v>375</v>
      </c>
      <c r="C123" s="137">
        <v>1614800897</v>
      </c>
      <c r="D123" s="137">
        <v>224000000</v>
      </c>
      <c r="E123" s="128">
        <f>VLOOKUP(A123,'Tüm - Sektör'!$A:$H,5,0)</f>
        <v>18.921355580407287</v>
      </c>
      <c r="F123" s="128">
        <f>VLOOKUP(A123,'Tüm - Sektör'!$A:$H,6,0)</f>
        <v>4.445807232238554</v>
      </c>
      <c r="G123" s="127">
        <f>VLOOKUP(A123,'Tüm - Sektör'!$A:$H,7,0)</f>
        <v>107.968583</v>
      </c>
      <c r="H123" s="159">
        <v>19.579999999999998</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E123*G123/100</f>
        <v>20.429119504557171</v>
      </c>
      <c r="R123" s="166" t="str">
        <f>IF(OR(H123="", H124="", Q123=0), "", IF(H123&lt;H124, (H124-H123)/H123, ""))</f>
        <v/>
      </c>
      <c r="S123" s="191">
        <v>20.779332981778147</v>
      </c>
      <c r="T123" s="208">
        <f>S123-Q123</f>
        <v>0.35021347722097573</v>
      </c>
      <c r="U123" s="222" t="s">
        <v>205</v>
      </c>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40.609660652477444</v>
      </c>
      <c r="F124" s="128">
        <f>VLOOKUP(A124,'Tüm - Sektör'!$A:$H,6,0)</f>
        <v>21.373505606567075</v>
      </c>
      <c r="G124" s="127">
        <f>VLOOKUP(A124,'Tüm - Sektör'!$A:$H,7,0)</f>
        <v>50.595194999999997</v>
      </c>
      <c r="H124" s="159">
        <v>19.47</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E124*G124/100</f>
        <v>20.546536995959237</v>
      </c>
      <c r="R124" s="166" t="str">
        <f>IF(OR(H124="", H125="", Q124=0), "", IF(H124&lt;H125, (H125-H124)/H124, ""))</f>
        <v/>
      </c>
      <c r="S124" s="191">
        <v>20.652611012458763</v>
      </c>
      <c r="T124" s="208">
        <f>S124-Q124</f>
        <v>0.10607401649952664</v>
      </c>
      <c r="U124" s="222" t="s">
        <v>86</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33.613176472739482</v>
      </c>
      <c r="F125" s="128">
        <f>VLOOKUP(A125,'Tüm - Sektör'!$A:$H,6,0)</f>
        <v>2.1713938289883385</v>
      </c>
      <c r="G125" s="127">
        <f>VLOOKUP(A125,'Tüm - Sektör'!$A:$H,7,0)</f>
        <v>61.448740000000001</v>
      </c>
      <c r="H125" s="159">
        <v>19.38</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20.654873416474857</v>
      </c>
      <c r="R125" s="166" t="str">
        <f>IF(OR(H125="", H126="", Q125=0), "", IF(H125&lt;H126, (H126-H125)/H125, ""))</f>
        <v/>
      </c>
      <c r="S125" s="191">
        <v>20.569961295543813</v>
      </c>
      <c r="T125" s="208">
        <f>S125-Q125</f>
        <v>-8.4912120931043944E-2</v>
      </c>
      <c r="U125" s="222" t="s">
        <v>34</v>
      </c>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44.106695332314686</v>
      </c>
      <c r="F126" s="128">
        <f>VLOOKUP(A126,'Tüm - Sektör'!$A:$H,6,0)</f>
        <v>13.401918587249943</v>
      </c>
      <c r="G126" s="127">
        <f>VLOOKUP(A126,'Tüm - Sektör'!$A:$H,7,0)</f>
        <v>46.995370999999999</v>
      </c>
      <c r="H126" s="159">
        <v>19.3</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E126*G126/100</f>
        <v>20.728105107260966</v>
      </c>
      <c r="R126" s="166" t="str">
        <f>IF(OR(H126="", H127="", Q126=0), "", IF(H126&lt;H127, (H127-H126)/H126, ""))</f>
        <v/>
      </c>
      <c r="S126" s="191">
        <v>21.000127483996675</v>
      </c>
      <c r="T126" s="208">
        <f>S126-Q126</f>
        <v>0.27202237673570906</v>
      </c>
      <c r="U126" s="222" t="s">
        <v>758</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44.928302561740182</v>
      </c>
      <c r="F127" s="128">
        <f>VLOOKUP(A127,'Tüm - Sektör'!$A:$H,6,0)</f>
        <v>16.766729595345335</v>
      </c>
      <c r="G127" s="127">
        <f>VLOOKUP(A127,'Tüm - Sektör'!$A:$H,7,0)</f>
        <v>46.839131000000002</v>
      </c>
      <c r="H127" s="159">
        <v>19.010000000000002</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21.044026492969842</v>
      </c>
      <c r="R127" s="166" t="str">
        <f>IF(OR(H127="", H128="", Q127=0), "", IF(H127&lt;H128, (H128-H127)/H127, ""))</f>
        <v/>
      </c>
      <c r="S127" s="191">
        <v>20.955837801537804</v>
      </c>
      <c r="T127" s="208">
        <f>S127-Q127</f>
        <v>-8.8188691432037558E-2</v>
      </c>
      <c r="U127" s="222" t="s">
        <v>338</v>
      </c>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15.734919661846979</v>
      </c>
      <c r="F128" s="128">
        <f>VLOOKUP(A128,'Tüm - Sektör'!$A:$H,6,0)</f>
        <v>2.1736136545141189</v>
      </c>
      <c r="G128" s="127">
        <f>VLOOKUP(A128,'Tüm - Sektör'!$A:$H,7,0)</f>
        <v>145.268338</v>
      </c>
      <c r="H128" s="159">
        <v>17.5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E128*G128/100</f>
        <v>22.857856278400327</v>
      </c>
      <c r="R128" s="166" t="str">
        <f>IF(OR(H128="", H129="", Q128=0), "", IF(H128&lt;H129, (H129-H128)/H128, ""))</f>
        <v/>
      </c>
      <c r="S128" s="191">
        <v>22.535914640676378</v>
      </c>
      <c r="T128" s="208">
        <f>S128-Q128</f>
        <v>-0.32194163772394901</v>
      </c>
      <c r="U128" s="222" t="s">
        <v>667</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21.398091339211376</v>
      </c>
      <c r="F129" s="128">
        <f>VLOOKUP(A129,'Tüm - Sektör'!$A:$H,6,0)</f>
        <v>5.1417943433322222</v>
      </c>
      <c r="G129" s="127">
        <f>VLOOKUP(A129,'Tüm - Sektör'!$A:$H,7,0)</f>
        <v>106.89830000000001</v>
      </c>
      <c r="H129" s="159">
        <v>17.489999999999998</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E129*G129/100</f>
        <v>22.874195874064196</v>
      </c>
      <c r="R129" s="166" t="str">
        <f>IF(OR(H129="", H130="", Q129=0), "", IF(H129&lt;H130, (H130-H129)/H129, ""))</f>
        <v/>
      </c>
      <c r="S129" s="191">
        <v>22.848068865641505</v>
      </c>
      <c r="T129" s="208">
        <f>S129-Q129</f>
        <v>-2.6127008422690778E-2</v>
      </c>
      <c r="U129" s="222" t="s">
        <v>158</v>
      </c>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31.646363866149873</v>
      </c>
      <c r="F130" s="128">
        <f>VLOOKUP(A130,'Tüm - Sektör'!$A:$H,6,0)</f>
        <v>10.389703802986654</v>
      </c>
      <c r="G130" s="127">
        <f>VLOOKUP(A130,'Tüm - Sektör'!$A:$H,7,0)</f>
        <v>74.278114000000002</v>
      </c>
      <c r="H130" s="159">
        <v>17.02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E130*G130/100</f>
        <v>23.506322229353611</v>
      </c>
      <c r="R130" s="166" t="str">
        <f>IF(OR(H130="", H131="", Q130=0), "", IF(H130&lt;H131, (H131-H130)/H130, ""))</f>
        <v/>
      </c>
      <c r="S130" s="191">
        <v>23.645248483664208</v>
      </c>
      <c r="T130" s="208">
        <f>S130-Q130</f>
        <v>0.13892625431059713</v>
      </c>
      <c r="U130" s="222" t="s">
        <v>767</v>
      </c>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23.909280500556282</v>
      </c>
      <c r="F131" s="128">
        <f>VLOOKUP(A131,'Tüm - Sektör'!$A:$H,6,0)</f>
        <v>7.4344777675859088</v>
      </c>
      <c r="G131" s="127">
        <f>VLOOKUP(A131,'Tüm - Sektör'!$A:$H,7,0)</f>
        <v>100.424344</v>
      </c>
      <c r="H131" s="159">
        <v>16.66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E131*G131/100</f>
        <v>24.010738097803564</v>
      </c>
      <c r="R131" s="166" t="str">
        <f>IF(OR(H131="", H132="", Q131=0), "", IF(H131&lt;H132, (H132-H131)/H131, ""))</f>
        <v/>
      </c>
      <c r="S131" s="191">
        <v>24.010738097803564</v>
      </c>
      <c r="T131" s="208">
        <f>S131-Q131</f>
        <v>0</v>
      </c>
      <c r="U131" s="222" t="s">
        <v>48</v>
      </c>
      <c r="W131" s="200"/>
      <c r="X131" s="209" t="str">
        <f>IF(COUNTIF('Yıldız Liste'!A:A, A131)&gt;0, "Yıldız Pazar", IF(COUNTIF('Ana Pazar Liste'!A:A, A131)&gt;0, "Ana Pazar", IF(COUNTIF('Alt Pazar Liste'!A:A, A131)&gt;0, "Alt Pazar", "")))</f>
        <v>Ana Pazar</v>
      </c>
    </row>
    <row r="132" spans="1:24" ht="30" customHeight="1" thickTop="1" thickBot="1">
      <c r="A132" s="125" t="s">
        <v>517</v>
      </c>
      <c r="B132" s="136" t="s">
        <v>679</v>
      </c>
      <c r="C132" s="137">
        <v>31421246000</v>
      </c>
      <c r="D132" s="137">
        <v>1500000000</v>
      </c>
      <c r="E132" s="128">
        <f>VLOOKUP(A132,'Tüm - Sektör'!$A:$H,5,0)</f>
        <v>46.92935372413752</v>
      </c>
      <c r="F132" s="128">
        <f>VLOOKUP(A132,'Tüm - Sektör'!$A:$H,6,0)</f>
        <v>20.184668268446245</v>
      </c>
      <c r="G132" s="127">
        <f>VLOOKUP(A132,'Tüm - Sektör'!$A:$H,7,0)</f>
        <v>52.462822000000003</v>
      </c>
      <c r="H132" s="159">
        <v>16.25</v>
      </c>
      <c r="I132" s="141" t="e">
        <f>VLOOKUP(A132,'Tüm - Sektör'!$A:$H,9,0)</f>
        <v>#REF!</v>
      </c>
      <c r="J132" s="142" t="e">
        <f>VLOOKUP(A132,'Tüm - Sektör'!$A:$H,10,0)</f>
        <v>#REF!</v>
      </c>
      <c r="K132" s="141" t="e">
        <f>VLOOKUP(A132,'Tüm - Sektör'!$A:$H,11,0)</f>
        <v>#REF!</v>
      </c>
      <c r="L132" s="141" t="e">
        <f>VLOOKUP(A132,'Tüm - Sektör'!$A:$H,12,0)</f>
        <v>#REF!</v>
      </c>
      <c r="M132" s="141" t="e">
        <f>VLOOKUP(A132,'Tüm - Sektör'!$A:$H,13,0)</f>
        <v>#REF!</v>
      </c>
      <c r="N132" s="143" t="e">
        <f>VLOOKUP(A132,'Tüm - Sektör'!$A:$H,14,0)</f>
        <v>#REF!</v>
      </c>
      <c r="O132" s="144" t="e">
        <f>VLOOKUP(A132,'Tüm - Sektör'!$A:$H,15,0)</f>
        <v>#REF!</v>
      </c>
      <c r="P132" s="155" t="e">
        <f>VLOOKUP(A132,'Tüm - Sektör'!$A:$H,16,0)</f>
        <v>#REF!</v>
      </c>
      <c r="Q132" s="158">
        <f>E132*G132/100</f>
        <v>24.620463310044638</v>
      </c>
      <c r="R132" s="166" t="str">
        <f>IF(OR(H132="", H133="", Q132=0), "", IF(H132&lt;H133, (H133-H132)/H132, ""))</f>
        <v/>
      </c>
      <c r="S132" s="191">
        <v>25.67923804802474</v>
      </c>
      <c r="T132" s="208">
        <f>S132-Q132</f>
        <v>1.0587747379801016</v>
      </c>
      <c r="U132" s="222" t="s">
        <v>384</v>
      </c>
      <c r="W132" s="200"/>
      <c r="X132" s="209" t="str">
        <f>IF(COUNTIF('Yıldız Liste'!A:A, A132)&gt;0, "Yıldız Pazar", IF(COUNTIF('Ana Pazar Liste'!A:A, A132)&gt;0, "Ana Pazar", IF(COUNTIF('Alt Pazar Liste'!A:A, A132)&gt;0, "Alt Pazar", "")))</f>
        <v>Ana Pazar</v>
      </c>
    </row>
    <row r="133" spans="1:24" ht="30" customHeight="1" thickTop="1" thickBot="1">
      <c r="A133" s="125" t="s">
        <v>72</v>
      </c>
      <c r="B133" s="136" t="s">
        <v>221</v>
      </c>
      <c r="C133" s="137">
        <v>2304065148</v>
      </c>
      <c r="D133" s="137">
        <v>111600000</v>
      </c>
      <c r="E133" s="128">
        <f>VLOOKUP(A133,'Tüm - Sektör'!$A:$H,5,0)</f>
        <v>42.613999309005479</v>
      </c>
      <c r="F133" s="128">
        <f>VLOOKUP(A133,'Tüm - Sektör'!$A:$H,6,0)</f>
        <v>23.865366996530845</v>
      </c>
      <c r="G133" s="127">
        <f>VLOOKUP(A133,'Tüm - Sektör'!$A:$H,7,0)</f>
        <v>58.125256</v>
      </c>
      <c r="H133" s="159">
        <v>16.149999999999999</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E133*G133/100</f>
        <v>24.769496190197664</v>
      </c>
      <c r="R133" s="166" t="str">
        <f>IF(OR(H133="", H134="", Q133=0), "", IF(H133&lt;H134, (H134-H133)/H133, ""))</f>
        <v/>
      </c>
      <c r="S133" s="191">
        <v>25.001710216980769</v>
      </c>
      <c r="T133" s="208">
        <f>S133-Q133</f>
        <v>0.23221402678310454</v>
      </c>
      <c r="U133" s="222" t="s">
        <v>265</v>
      </c>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80.445742777903035</v>
      </c>
      <c r="F134" s="128">
        <f>VLOOKUP(A134,'Tüm - Sektör'!$A:$H,6,0)</f>
        <v>63.058466822926711</v>
      </c>
      <c r="G134" s="127">
        <f>VLOOKUP(A134,'Tüm - Sektör'!$A:$H,7,0)</f>
        <v>31.079121000000001</v>
      </c>
      <c r="H134" s="159">
        <v>16</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25.001829737293246</v>
      </c>
      <c r="R134" s="166" t="str">
        <f>IF(OR(H134="", H135="", Q134=0), "", IF(H134&lt;H135, (H135-H134)/H134, ""))</f>
        <v/>
      </c>
      <c r="S134" s="191">
        <v>25.30229448429424</v>
      </c>
      <c r="T134" s="208">
        <f>S134-Q134</f>
        <v>0.30046474700099424</v>
      </c>
      <c r="U134" s="222" t="s">
        <v>451</v>
      </c>
      <c r="W134" s="200"/>
      <c r="X134" s="209" t="str">
        <f>IF(COUNTIF('Yıldız Liste'!A:A, A134)&gt;0, "Yıldız Pazar", IF(COUNTIF('Ana Pazar Liste'!A:A, A134)&gt;0, "Ana Pazar", IF(COUNTIF('Alt Pazar Liste'!A:A, A134)&gt;0, "Alt Pazar", "")))</f>
        <v>Ana Pazar</v>
      </c>
    </row>
    <row r="135" spans="1:24" ht="30" customHeight="1" thickTop="1" thickBot="1">
      <c r="A135" s="125" t="s">
        <v>30</v>
      </c>
      <c r="B135" s="131" t="s">
        <v>233</v>
      </c>
      <c r="C135" s="132">
        <v>2031267319</v>
      </c>
      <c r="D135" s="132">
        <v>83895000</v>
      </c>
      <c r="E135" s="128">
        <f>VLOOKUP(A135,'Tüm - Sektör'!$A:$H,5,0)</f>
        <v>60.285097849684909</v>
      </c>
      <c r="F135" s="128">
        <f>VLOOKUP(A135,'Tüm - Sektör'!$A:$H,6,0)</f>
        <v>47.905197250281034</v>
      </c>
      <c r="G135" s="127">
        <f>VLOOKUP(A135,'Tüm - Sektör'!$A:$H,7,0)</f>
        <v>41.711512999999997</v>
      </c>
      <c r="H135" s="159">
        <v>15.91</v>
      </c>
      <c r="I135" s="133" t="e">
        <f>VLOOKUP(A135,'Tüm - Sektör'!$A:$H,9,0)</f>
        <v>#REF!</v>
      </c>
      <c r="J135" s="132" t="e">
        <f>VLOOKUP(A135,'Tüm - Sektör'!$A:$H,10,0)</f>
        <v>#REF!</v>
      </c>
      <c r="K135" s="133" t="e">
        <f>VLOOKUP(A135,'Tüm - Sektör'!$A:$H,11,0)</f>
        <v>#REF!</v>
      </c>
      <c r="L135" s="133" t="e">
        <f>VLOOKUP(A135,'Tüm - Sektör'!$A:$H,12,0)</f>
        <v>#REF!</v>
      </c>
      <c r="M135" s="133" t="e">
        <f>VLOOKUP(A135,'Tüm - Sektör'!$A:$H,13,0)</f>
        <v>#REF!</v>
      </c>
      <c r="N135" s="134" t="e">
        <f>VLOOKUP(A135,'Tüm - Sektör'!$A:$H,14,0)</f>
        <v>#REF!</v>
      </c>
      <c r="O135" s="135" t="e">
        <f>VLOOKUP(A135,'Tüm - Sektör'!$A:$H,15,0)</f>
        <v>#REF!</v>
      </c>
      <c r="P135" s="153" t="e">
        <f>VLOOKUP(A135,'Tüm - Sektör'!$A:$H,16,0)</f>
        <v>#REF!</v>
      </c>
      <c r="Q135" s="158">
        <f>E135*G135/100</f>
        <v>25.145826426634038</v>
      </c>
      <c r="R135" s="166" t="str">
        <f>IF(OR(H135="", H136="", Q135=0), "", IF(H135&lt;H136, (H136-H135)/H135, ""))</f>
        <v/>
      </c>
      <c r="S135" s="191">
        <v>25.256950659580024</v>
      </c>
      <c r="T135" s="208">
        <f>S135-Q135</f>
        <v>0.11112423294598628</v>
      </c>
      <c r="U135" s="222" t="s">
        <v>760</v>
      </c>
      <c r="W135" s="200"/>
      <c r="X135" s="209" t="str">
        <f>IF(COUNTIF('Yıldız Liste'!A:A, A135)&gt;0, "Yıldız Pazar", IF(COUNTIF('Ana Pazar Liste'!A:A, A135)&gt;0, "Ana Pazar", IF(COUNTIF('Alt Pazar Liste'!A:A, A135)&gt;0, "Alt Pazar", "")))</f>
        <v>Ana Pazar</v>
      </c>
    </row>
    <row r="136" spans="1:24" ht="30" customHeight="1" thickTop="1" thickBot="1">
      <c r="A136" s="125" t="s">
        <v>408</v>
      </c>
      <c r="B136" s="136" t="s">
        <v>390</v>
      </c>
      <c r="C136" s="137">
        <v>3803390886</v>
      </c>
      <c r="D136" s="137">
        <v>431419816</v>
      </c>
      <c r="E136" s="128">
        <f>VLOOKUP(A136,'Tüm - Sektör'!$A:$H,5,0)</f>
        <v>23.511841591608199</v>
      </c>
      <c r="F136" s="128">
        <f>VLOOKUP(A136,'Tüm - Sektör'!$A:$H,6,0)</f>
        <v>3.6332501382069413</v>
      </c>
      <c r="G136" s="127">
        <f>VLOOKUP(A136,'Tüm - Sektör'!$A:$H,7,0)</f>
        <v>107.825118</v>
      </c>
      <c r="H136" s="159">
        <v>15.78</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E136*G136/100</f>
        <v>25.351670940124617</v>
      </c>
      <c r="R136" s="166" t="str">
        <f>IF(OR(H136="", H137="", Q136=0), "", IF(H136&lt;H137, (H137-H136)/H136, ""))</f>
        <v/>
      </c>
      <c r="S136" s="191">
        <v>25.497091614733367</v>
      </c>
      <c r="T136" s="208">
        <f>S136-Q136</f>
        <v>0.14542067460875074</v>
      </c>
      <c r="U136" s="222" t="s">
        <v>397</v>
      </c>
      <c r="W136" s="200"/>
      <c r="X136" s="209" t="str">
        <f>IF(COUNTIF('Yıldız Liste'!A:A, A136)&gt;0, "Yıldız Pazar", IF(COUNTIF('Ana Pazar Liste'!A:A, A136)&gt;0, "Ana Pazar", IF(COUNTIF('Alt Pazar Liste'!A:A, A136)&gt;0, "Alt Pazar", "")))</f>
        <v>Ana Pazar</v>
      </c>
    </row>
    <row r="137" spans="1:24" ht="30" customHeight="1" thickTop="1" thickBot="1">
      <c r="A137" s="125" t="s">
        <v>772</v>
      </c>
      <c r="B137" s="136" t="s">
        <v>221</v>
      </c>
      <c r="C137" s="137">
        <v>4233251169</v>
      </c>
      <c r="D137" s="137">
        <v>1083000000</v>
      </c>
      <c r="E137" s="128">
        <f>VLOOKUP(A137,'Tüm - Sektör'!$A:$H,5,0)</f>
        <v>8.6820403201071752</v>
      </c>
      <c r="F137" s="128">
        <f>VLOOKUP(A137,'Tüm - Sektör'!$A:$H,6,0)</f>
        <v>0.50104110803942603</v>
      </c>
      <c r="G137" s="127">
        <f>VLOOKUP(A137,'Tüm - Sektör'!$A:$H,7,0)</f>
        <v>295.34477800000002</v>
      </c>
      <c r="H137" s="159">
        <v>15.6</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25.641952709291026</v>
      </c>
      <c r="R137" s="166" t="str">
        <f>IF(OR(H137="", H138="", Q137=0), "", IF(H137&lt;H138, (H138-H137)/H137, ""))</f>
        <v/>
      </c>
      <c r="S137" s="191">
        <v>26.649864241501668</v>
      </c>
      <c r="T137" s="208">
        <f>S137-Q137</f>
        <v>1.0079115322106418</v>
      </c>
      <c r="U137" s="222" t="s">
        <v>257</v>
      </c>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18.396772764534553</v>
      </c>
      <c r="F138" s="128">
        <f>VLOOKUP(A138,'Tüm - Sektör'!$A:$H,6,0)</f>
        <v>4.0881717254521233</v>
      </c>
      <c r="G138" s="127">
        <f>VLOOKUP(A138,'Tüm - Sektör'!$A:$H,7,0)</f>
        <v>140.647705</v>
      </c>
      <c r="H138" s="159">
        <v>15.46</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E138*G138/100</f>
        <v>25.874638687382902</v>
      </c>
      <c r="R138" s="166" t="str">
        <f>IF(OR(H138="", H139="", Q138=0), "", IF(H138&lt;H139, (H139-H138)/H138, ""))</f>
        <v/>
      </c>
      <c r="S138" s="191">
        <v>26.145223144244422</v>
      </c>
      <c r="T138" s="208">
        <f>S138-Q138</f>
        <v>0.27058445686152055</v>
      </c>
      <c r="U138" s="222" t="s">
        <v>515</v>
      </c>
      <c r="W138" s="200"/>
      <c r="X138" s="209" t="str">
        <f>IF(COUNTIF('Yıldız Liste'!A:A, A138)&gt;0, "Yıldız Pazar", IF(COUNTIF('Ana Pazar Liste'!A:A, A138)&gt;0, "Ana Pazar", IF(COUNTIF('Alt Pazar Liste'!A:A, A138)&gt;0, "Alt Pazar", "")))</f>
        <v>Ana Pazar</v>
      </c>
    </row>
    <row r="139" spans="1:24" ht="30" customHeight="1" thickTop="1" thickBot="1">
      <c r="A139" s="125" t="s">
        <v>182</v>
      </c>
      <c r="B139" s="136" t="s">
        <v>375</v>
      </c>
      <c r="C139" s="137">
        <v>7154261414</v>
      </c>
      <c r="D139" s="137">
        <v>700000000</v>
      </c>
      <c r="E139" s="128">
        <f>VLOOKUP(A139,'Tüm - Sektör'!$A:$H,5,0)</f>
        <v>21.71622453881254</v>
      </c>
      <c r="F139" s="128">
        <f>VLOOKUP(A139,'Tüm - Sektör'!$A:$H,6,0)</f>
        <v>2.0682118608392894</v>
      </c>
      <c r="G139" s="127">
        <f>VLOOKUP(A139,'Tüm - Sektör'!$A:$H,7,0)</f>
        <v>119.87214899999999</v>
      </c>
      <c r="H139" s="159">
        <v>15.37</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26.031705036339932</v>
      </c>
      <c r="R139" s="166" t="str">
        <f>IF(OR(H139="", H140="", Q139=0), "", IF(H139&lt;H140, (H140-H139)/H139, ""))</f>
        <v/>
      </c>
      <c r="S139" s="191">
        <v>26.082614498601352</v>
      </c>
      <c r="T139" s="208">
        <f>S139-Q139</f>
        <v>5.0909462261419236E-2</v>
      </c>
      <c r="U139" s="222" t="s">
        <v>307</v>
      </c>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63.051443193310455</v>
      </c>
      <c r="F140" s="128">
        <f>VLOOKUP(A140,'Tüm - Sektör'!$A:$H,6,0)</f>
        <v>40.211379587570441</v>
      </c>
      <c r="G140" s="127">
        <f>VLOOKUP(A140,'Tüm - Sektör'!$A:$H,7,0)</f>
        <v>42.556854000000001</v>
      </c>
      <c r="H140" s="159">
        <v>14.91</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26.832710624670067</v>
      </c>
      <c r="R140" s="166" t="str">
        <f>IF(OR(H140="", H141="", Q140=0), "", IF(H140&lt;H141, (H141-H140)/H140, ""))</f>
        <v/>
      </c>
      <c r="S140" s="191">
        <v>27.032142933366941</v>
      </c>
      <c r="T140" s="208">
        <f>S140-Q140</f>
        <v>0.19943230869687412</v>
      </c>
      <c r="U140" s="222" t="s">
        <v>633</v>
      </c>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24.030462585966227</v>
      </c>
      <c r="F141" s="128">
        <f>VLOOKUP(A141,'Tüm - Sektör'!$A:$H,6,0)</f>
        <v>2.3790181750288313</v>
      </c>
      <c r="G141" s="127">
        <f>VLOOKUP(A141,'Tüm - Sektör'!$A:$H,7,0)</f>
        <v>112.720027</v>
      </c>
      <c r="H141" s="159">
        <v>14.77</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27.087143915126031</v>
      </c>
      <c r="R141" s="166" t="str">
        <f>IF(OR(H141="", H142="", Q141=0), "", IF(H141&lt;H142, (H142-H141)/H141, ""))</f>
        <v/>
      </c>
      <c r="S141" s="191">
        <v>27.032237542325095</v>
      </c>
      <c r="T141" s="208">
        <f>S141-Q141</f>
        <v>-5.4906372800935799E-2</v>
      </c>
      <c r="U141" s="222" t="s">
        <v>707</v>
      </c>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25.705288863183601</v>
      </c>
      <c r="F142" s="128">
        <f>VLOOKUP(A142,'Tüm - Sektör'!$A:$H,6,0)</f>
        <v>3.4273718484244799</v>
      </c>
      <c r="G142" s="127">
        <f>VLOOKUP(A142,'Tüm - Sektör'!$A:$H,7,0)</f>
        <v>109.220557</v>
      </c>
      <c r="H142" s="159">
        <v>14.25</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28.0754596748281</v>
      </c>
      <c r="R142" s="166" t="str">
        <f>IF(OR(H142="", H143="", Q142=0), "", IF(H142&lt;H143, (H143-H142)/H142, ""))</f>
        <v/>
      </c>
      <c r="S142" s="191">
        <v>28.699806339045939</v>
      </c>
      <c r="T142" s="208">
        <f>S142-Q142</f>
        <v>0.62434666421783902</v>
      </c>
      <c r="U142" s="222" t="s">
        <v>211</v>
      </c>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40.186667068533339</v>
      </c>
      <c r="F143" s="128">
        <f>VLOOKUP(A143,'Tüm - Sektör'!$A:$H,6,0)</f>
        <v>11.162963074592595</v>
      </c>
      <c r="G143" s="127">
        <f>VLOOKUP(A143,'Tüm - Sektör'!$A:$H,7,0)</f>
        <v>75.779038999999997</v>
      </c>
      <c r="H143" s="159">
        <v>13.14</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30.453070110664033</v>
      </c>
      <c r="R143" s="166" t="str">
        <f>IF(OR(H143="", H144="", Q143=0), "", IF(H143&lt;H144, (H144-H143)/H143, ""))</f>
        <v/>
      </c>
      <c r="S143" s="191">
        <v>30.663091283841027</v>
      </c>
      <c r="T143" s="208">
        <f>S143-Q143</f>
        <v>0.21002117317699387</v>
      </c>
      <c r="U143" s="222" t="s">
        <v>762</v>
      </c>
      <c r="W143" s="200"/>
      <c r="X143" s="209" t="str">
        <f>IF(COUNTIF('Yıldız Liste'!A:A, A143)&gt;0, "Yıldız Pazar", IF(COUNTIF('Ana Pazar Liste'!A:A, A143)&gt;0, "Ana Pazar", IF(COUNTIF('Alt Pazar Liste'!A:A, A143)&gt;0, "Alt Pazar", "")))</f>
        <v>Ana Pazar</v>
      </c>
    </row>
    <row r="144" spans="1:24" ht="30" customHeight="1" thickTop="1" thickBot="1">
      <c r="A144" s="125" t="s">
        <v>148</v>
      </c>
      <c r="B144" s="136" t="s">
        <v>352</v>
      </c>
      <c r="C144" s="137">
        <v>4993766474</v>
      </c>
      <c r="D144" s="137">
        <v>240000000</v>
      </c>
      <c r="E144" s="128">
        <f>VLOOKUP(A144,'Tüm - Sektör'!$A:$H,5,0)</f>
        <v>47.179135876383107</v>
      </c>
      <c r="F144" s="128">
        <f>VLOOKUP(A144,'Tüm - Sektör'!$A:$H,6,0)</f>
        <v>15.12151790909715</v>
      </c>
      <c r="G144" s="127">
        <f>VLOOKUP(A144,'Tüm - Sektör'!$A:$H,7,0)</f>
        <v>64.982984999999999</v>
      </c>
      <c r="H144" s="159">
        <v>13.05</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30.65841078967965</v>
      </c>
      <c r="R144" s="166" t="str">
        <f>IF(OR(H144="", H145="", Q144=0), "", IF(H144&lt;H145, (H145-H144)/H144, ""))</f>
        <v/>
      </c>
      <c r="S144" s="191">
        <v>30.752671852830094</v>
      </c>
      <c r="T144" s="208">
        <f>S144-Q144</f>
        <v>9.4261063150444357E-2</v>
      </c>
      <c r="U144" s="222" t="s">
        <v>312</v>
      </c>
      <c r="W144" s="200"/>
      <c r="X144" s="209" t="str">
        <f>IF(COUNTIF('Yıldız Liste'!A:A, A144)&gt;0, "Yıldız Pazar", IF(COUNTIF('Ana Pazar Liste'!A:A, A144)&gt;0, "Ana Pazar", IF(COUNTIF('Alt Pazar Liste'!A:A, A144)&gt;0, "Alt Pazar", "")))</f>
        <v>Ana Pazar</v>
      </c>
    </row>
    <row r="145" spans="1:24" ht="30" customHeight="1" thickTop="1" thickBot="1">
      <c r="A145" s="125" t="s">
        <v>86</v>
      </c>
      <c r="B145" s="136" t="s">
        <v>375</v>
      </c>
      <c r="C145" s="137">
        <v>1050946163</v>
      </c>
      <c r="D145" s="137">
        <v>150000000</v>
      </c>
      <c r="E145" s="128">
        <f>VLOOKUP(A145,'Tüm - Sektör'!$A:$H,5,0)</f>
        <v>26.278367004461941</v>
      </c>
      <c r="F145" s="128">
        <f>VLOOKUP(A145,'Tüm - Sektör'!$A:$H,6,0)</f>
        <v>13.476085643313816</v>
      </c>
      <c r="G145" s="127">
        <f>VLOOKUP(A145,'Tüm - Sektör'!$A:$H,7,0)</f>
        <v>116.820232</v>
      </c>
      <c r="H145" s="159">
        <v>13.03</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30.698449300423889</v>
      </c>
      <c r="R145" s="166" t="str">
        <f>IF(OR(H145="", H146="", Q145=0), "", IF(H145&lt;H146, (H146-H145)/H145, ""))</f>
        <v/>
      </c>
      <c r="S145" s="191">
        <v>31.007813518180097</v>
      </c>
      <c r="T145" s="208">
        <f>S145-Q145</f>
        <v>0.30936421775620815</v>
      </c>
      <c r="U145" s="222" t="s">
        <v>31</v>
      </c>
      <c r="W145" s="200"/>
      <c r="X145" s="209" t="str">
        <f>IF(COUNTIF('Yıldız Liste'!A:A, A145)&gt;0, "Yıldız Pazar", IF(COUNTIF('Ana Pazar Liste'!A:A, A145)&gt;0, "Ana Pazar", IF(COUNTIF('Alt Pazar Liste'!A:A, A145)&gt;0, "Alt Pazar", "")))</f>
        <v>Ana Pazar</v>
      </c>
    </row>
    <row r="146" spans="1:24" ht="30" customHeight="1" thickTop="1" thickBot="1">
      <c r="A146" s="125" t="s">
        <v>279</v>
      </c>
      <c r="B146" s="136" t="s">
        <v>355</v>
      </c>
      <c r="C146" s="137">
        <v>4414419520</v>
      </c>
      <c r="D146" s="137">
        <v>393516000</v>
      </c>
      <c r="E146" s="128">
        <f>VLOOKUP(A146,'Tüm - Sektör'!$A:$H,5,0)</f>
        <v>19.174402975781486</v>
      </c>
      <c r="F146" s="128">
        <f>VLOOKUP(A146,'Tüm - Sektör'!$A:$H,6,0)</f>
        <v>4.0604877937579591</v>
      </c>
      <c r="G146" s="127">
        <f>VLOOKUP(A146,'Tüm - Sektör'!$A:$H,7,0)</f>
        <v>160.62860900000001</v>
      </c>
      <c r="H146" s="159">
        <v>12.99</v>
      </c>
      <c r="I146" s="138" t="e">
        <f>VLOOKUP(A146,'Tüm - Sektör'!$A:$H,9,0)</f>
        <v>#REF!</v>
      </c>
      <c r="J146" s="137" t="e">
        <f>VLOOKUP(A146,'Tüm - Sektör'!$A:$H,10,0)</f>
        <v>#REF!</v>
      </c>
      <c r="K146" s="138" t="e">
        <f>VLOOKUP(A146,'Tüm - Sektör'!$A:$H,11,0)</f>
        <v>#REF!</v>
      </c>
      <c r="L146" s="138" t="e">
        <f>VLOOKUP(A146,'Tüm - Sektör'!$A:$H,12,0)</f>
        <v>#REF!</v>
      </c>
      <c r="M146" s="138" t="e">
        <f>VLOOKUP(A146,'Tüm - Sektör'!$A:$H,13,0)</f>
        <v>#REF!</v>
      </c>
      <c r="N146" s="139" t="e">
        <f>VLOOKUP(A146,'Tüm - Sektör'!$A:$H,14,0)</f>
        <v>#REF!</v>
      </c>
      <c r="O146" s="140" t="e">
        <f>VLOOKUP(A146,'Tüm - Sektör'!$A:$H,15,0)</f>
        <v>#REF!</v>
      </c>
      <c r="P146" s="154" t="e">
        <f>VLOOKUP(A146,'Tüm - Sektör'!$A:$H,16,0)</f>
        <v>#REF!</v>
      </c>
      <c r="Q146" s="158">
        <f>E146*G146/100</f>
        <v>30.799576784052409</v>
      </c>
      <c r="R146" s="166" t="str">
        <f>IF(OR(H146="", H147="", Q146=0), "", IF(H146&lt;H147, (H147-H146)/H146, ""))</f>
        <v/>
      </c>
      <c r="S146" s="191">
        <v>31.014457552313242</v>
      </c>
      <c r="T146" s="208">
        <f>S146-Q146</f>
        <v>0.21488076826083358</v>
      </c>
      <c r="U146" s="222" t="s">
        <v>519</v>
      </c>
      <c r="W146" s="200"/>
      <c r="X146" s="209" t="str">
        <f>IF(COUNTIF('Yıldız Liste'!A:A, A146)&gt;0, "Yıldız Pazar", IF(COUNTIF('Ana Pazar Liste'!A:A, A146)&gt;0, "Ana Pazar", IF(COUNTIF('Alt Pazar Liste'!A:A, A146)&gt;0, "Alt Pazar", "")))</f>
        <v>Ana Pazar</v>
      </c>
    </row>
    <row r="147" spans="1:24" ht="30" customHeight="1" thickTop="1" thickBot="1">
      <c r="A147" s="125" t="s">
        <v>122</v>
      </c>
      <c r="B147" s="136" t="s">
        <v>356</v>
      </c>
      <c r="C147" s="137">
        <v>2913670000</v>
      </c>
      <c r="D147" s="137">
        <v>150000000</v>
      </c>
      <c r="E147" s="128">
        <f>VLOOKUP(A147,'Tüm - Sektör'!$A:$H,5,0)</f>
        <v>67.535921512453456</v>
      </c>
      <c r="F147" s="128">
        <f>VLOOKUP(A147,'Tüm - Sektör'!$A:$H,6,0)</f>
        <v>37.519956395807476</v>
      </c>
      <c r="G147" s="127">
        <f>VLOOKUP(A147,'Tüm - Sektör'!$A:$H,7,0)</f>
        <v>45.644831000000003</v>
      </c>
      <c r="H147" s="159">
        <v>12.98</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30.826657238652029</v>
      </c>
      <c r="R147" s="166" t="str">
        <f>IF(OR(H147="", H148="", Q147=0), "", IF(H147&lt;H148, (H148-H147)/H147, ""))</f>
        <v/>
      </c>
      <c r="S147" s="191">
        <v>31.211389310273265</v>
      </c>
      <c r="T147" s="208">
        <f>S147-Q147</f>
        <v>0.38473207162123657</v>
      </c>
      <c r="U147" s="222" t="s">
        <v>698</v>
      </c>
      <c r="W147" s="200"/>
      <c r="X147" s="209" t="str">
        <f>IF(COUNTIF('Yıldız Liste'!A:A, A147)&gt;0, "Yıldız Pazar", IF(COUNTIF('Ana Pazar Liste'!A:A, A147)&gt;0, "Ana Pazar", IF(COUNTIF('Alt Pazar Liste'!A:A, A147)&gt;0, "Alt Pazar", "")))</f>
        <v>Ana Pazar</v>
      </c>
    </row>
    <row r="148" spans="1:24" ht="30" customHeight="1" thickTop="1" thickBot="1">
      <c r="A148" s="125" t="s">
        <v>400</v>
      </c>
      <c r="B148" s="136" t="s">
        <v>375</v>
      </c>
      <c r="C148" s="137">
        <v>1053946708</v>
      </c>
      <c r="D148" s="137">
        <v>105000000</v>
      </c>
      <c r="E148" s="128">
        <f>VLOOKUP(A148,'Tüm - Sektör'!$A:$H,5,0)</f>
        <v>44.362320915964808</v>
      </c>
      <c r="F148" s="128">
        <f>VLOOKUP(A148,'Tüm - Sektör'!$A:$H,6,0)</f>
        <v>32.499868802904622</v>
      </c>
      <c r="G148" s="127">
        <f>VLOOKUP(A148,'Tüm - Sektör'!$A:$H,7,0)</f>
        <v>69.578063</v>
      </c>
      <c r="H148" s="159">
        <v>12.96</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E148*G148/100</f>
        <v>30.866443595172171</v>
      </c>
      <c r="R148" s="166" t="str">
        <f>IF(OR(H148="", H149="", Q148=0), "", IF(H148&lt;H149, (H149-H148)/H148, ""))</f>
        <v/>
      </c>
      <c r="S148" s="191">
        <v>31.010008449103204</v>
      </c>
      <c r="T148" s="208">
        <f>S148-Q148</f>
        <v>0.14356485393103213</v>
      </c>
      <c r="U148" s="222" t="s">
        <v>398</v>
      </c>
      <c r="W148" s="200"/>
      <c r="X148" s="209" t="str">
        <f>IF(COUNTIF('Yıldız Liste'!A:A, A148)&gt;0, "Yıldız Pazar", IF(COUNTIF('Ana Pazar Liste'!A:A, A148)&gt;0, "Ana Pazar", IF(COUNTIF('Alt Pazar Liste'!A:A, A148)&gt;0, "Alt Pazar", "")))</f>
        <v>Ana Pazar</v>
      </c>
    </row>
    <row r="149" spans="1:24" ht="30" customHeight="1" thickTop="1" thickBot="1">
      <c r="A149" s="125" t="s">
        <v>412</v>
      </c>
      <c r="B149" s="136" t="s">
        <v>393</v>
      </c>
      <c r="C149" s="137">
        <v>2598430651</v>
      </c>
      <c r="D149" s="137">
        <v>216000000</v>
      </c>
      <c r="E149" s="128">
        <f>VLOOKUP(A149,'Tüm - Sektör'!$A:$H,5,0)</f>
        <v>20.004284757760836</v>
      </c>
      <c r="F149" s="128">
        <f>VLOOKUP(A149,'Tüm - Sektör'!$A:$H,6,0)</f>
        <v>7.124033033390611</v>
      </c>
      <c r="G149" s="127">
        <f>VLOOKUP(A149,'Tüm - Sektör'!$A:$H,7,0)</f>
        <v>154.526747</v>
      </c>
      <c r="H149" s="159">
        <v>12.94</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30.911970496784647</v>
      </c>
      <c r="R149" s="166" t="str">
        <f>IF(OR(H149="", H150="", Q149=0), "", IF(H149&lt;H150, (H150-H149)/H149, ""))</f>
        <v/>
      </c>
      <c r="S149" s="191">
        <v>30.840470179521454</v>
      </c>
      <c r="T149" s="208">
        <f>S149-Q149</f>
        <v>-7.1500317263193836E-2</v>
      </c>
      <c r="U149" s="222" t="s">
        <v>460</v>
      </c>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69.525112042021064</v>
      </c>
      <c r="F150" s="128">
        <f>VLOOKUP(A150,'Tüm - Sektör'!$A:$H,6,0)</f>
        <v>91.964433918017278</v>
      </c>
      <c r="G150" s="127">
        <f>VLOOKUP(A150,'Tüm - Sektör'!$A:$H,7,0)</f>
        <v>44.915382999999999</v>
      </c>
      <c r="H150" s="159">
        <v>12.81</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31.22747035485288</v>
      </c>
      <c r="R150" s="166" t="str">
        <f>IF(OR(H150="", H151="", Q150=0), "", IF(H150&lt;H151, (H151-H150)/H150, ""))</f>
        <v/>
      </c>
      <c r="S150" s="191">
        <v>31.251866816067615</v>
      </c>
      <c r="T150" s="208">
        <f>S150-Q150</f>
        <v>2.4396461214735154E-2</v>
      </c>
      <c r="U150" s="222" t="s">
        <v>323</v>
      </c>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16.510698354659375</v>
      </c>
      <c r="F151" s="128">
        <f>VLOOKUP(A151,'Tüm - Sektör'!$A:$H,6,0)</f>
        <v>3.43972882388737</v>
      </c>
      <c r="G151" s="127">
        <f>VLOOKUP(A151,'Tüm - Sektör'!$A:$H,7,0)</f>
        <v>194.30446800000001</v>
      </c>
      <c r="H151" s="159">
        <v>12.47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32.081024601105653</v>
      </c>
      <c r="R151" s="166" t="str">
        <f>IF(OR(H151="", H152="", Q151=0), "", IF(H151&lt;H152, (H152-H151)/H151, ""))</f>
        <v/>
      </c>
      <c r="S151" s="191">
        <v>32.366535337846898</v>
      </c>
      <c r="T151" s="208">
        <f>S151-Q151</f>
        <v>0.28551073674124439</v>
      </c>
      <c r="U151" s="222" t="s">
        <v>197</v>
      </c>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11.03066995049711</v>
      </c>
      <c r="F152" s="128">
        <f>VLOOKUP(A152,'Tüm - Sektör'!$A:$H,6,0)</f>
        <v>0.91922249587475913</v>
      </c>
      <c r="G152" s="127">
        <f>VLOOKUP(A152,'Tüm - Sektör'!$A:$H,7,0)</f>
        <v>294.12620600000002</v>
      </c>
      <c r="H152" s="159">
        <v>12.33</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E152*G152/100</f>
        <v>32.444091021779229</v>
      </c>
      <c r="R152" s="166" t="str">
        <f>IF(OR(H152="", H153="", Q152=0), "", IF(H152&lt;H153, (H153-H152)/H152, ""))</f>
        <v/>
      </c>
      <c r="S152" s="191">
        <v>32.843648792983409</v>
      </c>
      <c r="T152" s="208">
        <f>S152-Q152</f>
        <v>0.39955777120417935</v>
      </c>
      <c r="U152" s="222" t="s">
        <v>72</v>
      </c>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53.494295185410941</v>
      </c>
      <c r="F153" s="128">
        <f>VLOOKUP(A153,'Tüm - Sektör'!$A:$H,6,0)</f>
        <v>19.500690866656072</v>
      </c>
      <c r="G153" s="127">
        <f>VLOOKUP(A153,'Tüm - Sektör'!$A:$H,7,0)</f>
        <v>61.006332999999998</v>
      </c>
      <c r="H153" s="159">
        <v>12.26</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32.634907856814763</v>
      </c>
      <c r="R153" s="166" t="str">
        <f>IF(OR(H153="", H154="", Q153=0), "", IF(H153&lt;H154, (H154-H153)/H153, ""))</f>
        <v/>
      </c>
      <c r="S153" s="191">
        <v>32.849258647335716</v>
      </c>
      <c r="T153" s="208">
        <f>S153-Q153</f>
        <v>0.21435079052095318</v>
      </c>
      <c r="U153" s="222" t="s">
        <v>487</v>
      </c>
      <c r="W153" s="200"/>
      <c r="X153" s="209" t="str">
        <f>IF(COUNTIF('Yıldız Liste'!A:A, A153)&gt;0, "Yıldız Pazar", IF(COUNTIF('Ana Pazar Liste'!A:A, A153)&gt;0, "Ana Pazar", IF(COUNTIF('Alt Pazar Liste'!A:A, A153)&gt;0, "Alt Pazar", "")))</f>
        <v>Ana Pazar</v>
      </c>
    </row>
    <row r="154" spans="1:24" ht="30" customHeight="1" thickTop="1" thickBot="1">
      <c r="A154" s="125" t="s">
        <v>162</v>
      </c>
      <c r="B154" s="131" t="s">
        <v>233</v>
      </c>
      <c r="C154" s="132">
        <v>11759814183</v>
      </c>
      <c r="D154" s="132">
        <v>314657358</v>
      </c>
      <c r="E154" s="128">
        <f>VLOOKUP(A154,'Tüm - Sektör'!$A:$H,5,0)</f>
        <v>27.519388826215945</v>
      </c>
      <c r="F154" s="128">
        <f>VLOOKUP(A154,'Tüm - Sektör'!$A:$H,6,0)</f>
        <v>8.745827179657967</v>
      </c>
      <c r="G154" s="127">
        <f>VLOOKUP(A154,'Tüm - Sektör'!$A:$H,7,0)</f>
        <v>118.75529</v>
      </c>
      <c r="H154" s="159">
        <v>12.24</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E154*G154/100</f>
        <v>32.680730006800339</v>
      </c>
      <c r="R154" s="166" t="str">
        <f>IF(OR(H154="", H155="", Q154=0), "", IF(H154&lt;H155, (H155-H154)/H154, ""))</f>
        <v/>
      </c>
      <c r="S154" s="191">
        <v>35.651705461964006</v>
      </c>
      <c r="T154" s="208">
        <f>S154-Q154</f>
        <v>2.9709754551636678</v>
      </c>
      <c r="U154" s="222" t="s">
        <v>44</v>
      </c>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32.737210219842638</v>
      </c>
      <c r="F155" s="128">
        <f>VLOOKUP(A155,'Tüm - Sektör'!$A:$H,6,0)</f>
        <v>9.8109743690705109</v>
      </c>
      <c r="G155" s="127">
        <f>VLOOKUP(A155,'Tüm - Sektör'!$A:$H,7,0)</f>
        <v>100.333235</v>
      </c>
      <c r="H155" s="159">
        <v>12.18</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E155*G155/100</f>
        <v>32.846302062318735</v>
      </c>
      <c r="R155" s="166" t="str">
        <f>IF(OR(H155="", H156="", Q155=0), "", IF(H155&lt;H156, (H156-H155)/H155, ""))</f>
        <v/>
      </c>
      <c r="S155" s="191">
        <v>34.19384265974719</v>
      </c>
      <c r="T155" s="208">
        <f>S155-Q155</f>
        <v>1.3475405974284556</v>
      </c>
      <c r="U155" s="222" t="s">
        <v>763</v>
      </c>
      <c r="W155" s="200"/>
      <c r="X155" s="209" t="str">
        <f>IF(COUNTIF('Yıldız Liste'!A:A, A155)&gt;0, "Yıldız Pazar", IF(COUNTIF('Ana Pazar Liste'!A:A, A155)&gt;0, "Ana Pazar", IF(COUNTIF('Alt Pazar Liste'!A:A, A155)&gt;0, "Alt Pazar", "")))</f>
        <v>Ana Pazar</v>
      </c>
    </row>
    <row r="156" spans="1:24" ht="30" customHeight="1" thickTop="1" thickBot="1">
      <c r="A156" s="125" t="s">
        <v>138</v>
      </c>
      <c r="B156" s="131" t="s">
        <v>233</v>
      </c>
      <c r="C156" s="132">
        <v>1535118620</v>
      </c>
      <c r="D156" s="132">
        <v>264000000</v>
      </c>
      <c r="E156" s="128">
        <f>VLOOKUP(A156,'Tüm - Sektör'!$A:$H,5,0)</f>
        <v>55.74601180488694</v>
      </c>
      <c r="F156" s="128">
        <f>VLOOKUP(A156,'Tüm - Sektör'!$A:$H,6,0)</f>
        <v>19.196285056779249</v>
      </c>
      <c r="G156" s="127">
        <f>VLOOKUP(A156,'Tüm - Sektör'!$A:$H,7,0)</f>
        <v>59.070202000000002</v>
      </c>
      <c r="H156" s="159">
        <v>12.15</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32.929281780090562</v>
      </c>
      <c r="R156" s="166" t="str">
        <f>IF(OR(H156="", H157="", Q156=0), "", IF(H156&lt;H157, (H157-H156)/H156, ""))</f>
        <v/>
      </c>
      <c r="S156" s="191">
        <v>33.70604664095201</v>
      </c>
      <c r="T156" s="208">
        <f>S156-Q156</f>
        <v>0.77676486086144791</v>
      </c>
      <c r="U156" s="222" t="s">
        <v>279</v>
      </c>
      <c r="W156" s="200"/>
      <c r="X156" s="209" t="str">
        <f>IF(COUNTIF('Yıldız Liste'!A:A, A156)&gt;0, "Yıldız Pazar", IF(COUNTIF('Ana Pazar Liste'!A:A, A156)&gt;0, "Ana Pazar", IF(COUNTIF('Alt Pazar Liste'!A:A, A156)&gt;0, "Alt Pazar", "")))</f>
        <v>Ana Pazar</v>
      </c>
    </row>
    <row r="157" spans="1:24" ht="30" customHeight="1" thickTop="1" thickBot="1">
      <c r="A157" s="125" t="s">
        <v>409</v>
      </c>
      <c r="B157" s="136" t="s">
        <v>255</v>
      </c>
      <c r="C157" s="137">
        <v>932814398</v>
      </c>
      <c r="D157" s="137">
        <v>174600000</v>
      </c>
      <c r="E157" s="128">
        <f>VLOOKUP(A157,'Tüm - Sektör'!$A:$H,5,0)</f>
        <v>42.200320525951305</v>
      </c>
      <c r="F157" s="128">
        <f>VLOOKUP(A157,'Tüm - Sektör'!$A:$H,6,0)</f>
        <v>24.169713932389065</v>
      </c>
      <c r="G157" s="127">
        <f>VLOOKUP(A157,'Tüm - Sektör'!$A:$H,7,0)</f>
        <v>78.469515999999999</v>
      </c>
      <c r="H157" s="159">
        <v>12.08</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E157*G157/100</f>
        <v>33.114387267162641</v>
      </c>
      <c r="R157" s="166" t="str">
        <f>IF(OR(H157="", H158="", Q157=0), "", IF(H157&lt;H158, (H158-H157)/H157, ""))</f>
        <v/>
      </c>
      <c r="S157" s="191">
        <v>35.400159131621656</v>
      </c>
      <c r="T157" s="208">
        <f>S157-Q157</f>
        <v>2.285771864459015</v>
      </c>
      <c r="U157" s="222" t="s">
        <v>513</v>
      </c>
      <c r="W157" s="200"/>
      <c r="X157" s="209" t="str">
        <f>IF(COUNTIF('Yıldız Liste'!A:A, A157)&gt;0, "Yıldız Pazar", IF(COUNTIF('Ana Pazar Liste'!A:A, A157)&gt;0, "Ana Pazar", IF(COUNTIF('Alt Pazar Liste'!A:A, A157)&gt;0, "Alt Pazar", "")))</f>
        <v>Ana Pazar</v>
      </c>
    </row>
    <row r="158" spans="1:24" ht="30" customHeight="1" thickTop="1" thickBot="1">
      <c r="A158" s="125" t="s">
        <v>451</v>
      </c>
      <c r="B158" s="131" t="s">
        <v>233</v>
      </c>
      <c r="C158" s="132">
        <v>4310209139</v>
      </c>
      <c r="D158" s="132">
        <v>386500000</v>
      </c>
      <c r="E158" s="128">
        <f>VLOOKUP(A158,'Tüm - Sektör'!$A:$H,5,0)</f>
        <v>36.7452494585173</v>
      </c>
      <c r="F158" s="128">
        <f>VLOOKUP(A158,'Tüm - Sektör'!$A:$H,6,0)</f>
        <v>8.6428906170803952</v>
      </c>
      <c r="G158" s="127">
        <f>VLOOKUP(A158,'Tüm - Sektör'!$A:$H,7,0)</f>
        <v>94.595506999999998</v>
      </c>
      <c r="H158" s="159">
        <v>11.51</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34.759355023699193</v>
      </c>
      <c r="R158" s="166" t="str">
        <f>IF(OR(H158="", H159="", Q158=0), "", IF(H158&lt;H159, (H159-H158)/H158, ""))</f>
        <v/>
      </c>
      <c r="S158" s="191">
        <v>35.033290396040087</v>
      </c>
      <c r="T158" s="208">
        <f>S158-Q158</f>
        <v>0.27393537234089393</v>
      </c>
      <c r="U158" s="222" t="s">
        <v>154</v>
      </c>
      <c r="W158" s="200"/>
      <c r="X158" s="209" t="str">
        <f>IF(COUNTIF('Yıldız Liste'!A:A, A158)&gt;0, "Yıldız Pazar", IF(COUNTIF('Ana Pazar Liste'!A:A, A158)&gt;0, "Ana Pazar", IF(COUNTIF('Alt Pazar Liste'!A:A, A158)&gt;0, "Alt Pazar", "")))</f>
        <v>Ana Pazar</v>
      </c>
    </row>
    <row r="159" spans="1:24" ht="30" customHeight="1" thickTop="1" thickBot="1">
      <c r="A159" s="125" t="s">
        <v>762</v>
      </c>
      <c r="B159" s="131" t="s">
        <v>233</v>
      </c>
      <c r="C159" s="132">
        <v>4581844648</v>
      </c>
      <c r="D159" s="132">
        <v>870000000</v>
      </c>
      <c r="E159" s="128">
        <f>VLOOKUP(A159,'Tüm - Sektör'!$A:$H,5,0)</f>
        <v>20.588780442635102</v>
      </c>
      <c r="F159" s="128">
        <f>VLOOKUP(A159,'Tüm - Sektör'!$A:$H,6,0)</f>
        <v>2.1513877160538248</v>
      </c>
      <c r="G159" s="127">
        <f>VLOOKUP(A159,'Tüm - Sektör'!$A:$H,7,0)</f>
        <v>174.93409199999999</v>
      </c>
      <c r="H159" s="159">
        <v>11.11</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E159*G159/100</f>
        <v>36.016796121197295</v>
      </c>
      <c r="R159" s="166" t="str">
        <f>IF(OR(H159="", H160="", Q159=0), "", IF(H159&lt;H160, (H160-H159)/H159, ""))</f>
        <v/>
      </c>
      <c r="S159" s="191">
        <v>36.278024016908603</v>
      </c>
      <c r="T159" s="208">
        <f>S159-Q159</f>
        <v>0.26122789571130767</v>
      </c>
      <c r="U159" s="222" t="s">
        <v>319</v>
      </c>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26.309088397881133</v>
      </c>
      <c r="F160" s="128">
        <f>VLOOKUP(A160,'Tüm - Sektör'!$A:$H,6,0)</f>
        <v>9.4878444916899376</v>
      </c>
      <c r="G160" s="127">
        <f>VLOOKUP(A160,'Tüm - Sektör'!$A:$H,7,0)</f>
        <v>137.36788300000001</v>
      </c>
      <c r="H160" s="159">
        <v>11.07</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E160*G160/100</f>
        <v>36.140237768767932</v>
      </c>
      <c r="R160" s="166" t="str">
        <f>IF(OR(H160="", H161="", Q160=0), "", IF(H160&lt;H161, (H161-H160)/H160, ""))</f>
        <v/>
      </c>
      <c r="S160" s="191">
        <v>36.271299374457023</v>
      </c>
      <c r="T160" s="208">
        <f>S160-Q160</f>
        <v>0.13106160568909075</v>
      </c>
      <c r="U160" s="222" t="s">
        <v>35</v>
      </c>
      <c r="W160" s="200"/>
      <c r="X160" s="209" t="str">
        <f>IF(COUNTIF('Yıldız Liste'!A:A, A160)&gt;0, "Yıldız Pazar", IF(COUNTIF('Ana Pazar Liste'!A:A, A160)&gt;0, "Ana Pazar", IF(COUNTIF('Alt Pazar Liste'!A:A, A160)&gt;0, "Alt Pazar", "")))</f>
        <v>Ana Pazar</v>
      </c>
    </row>
    <row r="161" spans="1:24" ht="30" customHeight="1" thickTop="1" thickBot="1">
      <c r="A161" s="125" t="s">
        <v>771</v>
      </c>
      <c r="B161" s="136" t="s">
        <v>255</v>
      </c>
      <c r="C161" s="137">
        <v>6697968298</v>
      </c>
      <c r="D161" s="137">
        <v>609000000</v>
      </c>
      <c r="E161" s="128">
        <f>VLOOKUP(A161,'Tüm - Sektör'!$A:$H,5,0)</f>
        <v>29.698475315173027</v>
      </c>
      <c r="F161" s="128">
        <f>VLOOKUP(A161,'Tüm - Sektör'!$A:$H,6,0)</f>
        <v>4.8765969318839124</v>
      </c>
      <c r="G161" s="127">
        <f>VLOOKUP(A161,'Tüm - Sektör'!$A:$H,7,0)</f>
        <v>123.570446</v>
      </c>
      <c r="H161" s="159">
        <v>10.9</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E161*G161/100</f>
        <v>36.698538402159215</v>
      </c>
      <c r="R161" s="166" t="str">
        <f>IF(OR(H161="", H162="", Q161=0), "", IF(H161&lt;H162, (H162-H161)/H161, ""))</f>
        <v/>
      </c>
      <c r="S161" s="191">
        <v>35.875701218254299</v>
      </c>
      <c r="T161" s="208">
        <f>S161-Q161</f>
        <v>-0.822837183904916</v>
      </c>
      <c r="U161" s="222" t="s">
        <v>413</v>
      </c>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5.044893808763951</v>
      </c>
      <c r="F162" s="128">
        <f>VLOOKUP(A162,'Tüm - Sektör'!$A:$H,6,0)</f>
        <v>0.34031933410442194</v>
      </c>
      <c r="G162" s="127">
        <f>VLOOKUP(A162,'Tüm - Sektör'!$A:$H,7,0)</f>
        <v>727.55648099999996</v>
      </c>
      <c r="H162" s="159">
        <v>10.9</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E162*G162/100</f>
        <v>36.704451865229871</v>
      </c>
      <c r="R162" s="166" t="str">
        <f>IF(OR(H162="", H163="", Q162=0), "", IF(H162&lt;H163, (H163-H162)/H162, ""))</f>
        <v/>
      </c>
      <c r="S162" s="191">
        <v>37.390516386075291</v>
      </c>
      <c r="T162" s="208">
        <f>S162-Q162</f>
        <v>0.68606452084542013</v>
      </c>
      <c r="U162" s="222" t="s">
        <v>170</v>
      </c>
      <c r="W162" s="200"/>
      <c r="X162" s="209" t="str">
        <f>IF(COUNTIF('Yıldız Liste'!A:A, A162)&gt;0, "Yıldız Pazar", IF(COUNTIF('Ana Pazar Liste'!A:A, A162)&gt;0, "Ana Pazar", IF(COUNTIF('Alt Pazar Liste'!A:A, A162)&gt;0, "Alt Pazar", "")))</f>
        <v>Ana Pazar</v>
      </c>
    </row>
    <row r="163" spans="1:24" ht="30" customHeight="1" thickTop="1" thickBot="1">
      <c r="A163" s="125" t="s">
        <v>26</v>
      </c>
      <c r="B163" s="136" t="s">
        <v>221</v>
      </c>
      <c r="C163" s="137">
        <v>8135775636</v>
      </c>
      <c r="D163" s="137">
        <v>5000000000</v>
      </c>
      <c r="E163" s="128">
        <f>VLOOKUP(A163,'Tüm - Sektör'!$A:$H,5,0)</f>
        <v>1.1342121776391769</v>
      </c>
      <c r="F163" s="128">
        <f>VLOOKUP(A163,'Tüm - Sektör'!$A:$H,6,0)</f>
        <v>2.062203959343958E-2</v>
      </c>
      <c r="G163" s="127">
        <f>VLOOKUP(A163,'Tüm - Sektör'!$A:$H,7,0)</f>
        <v>3271.9011879999998</v>
      </c>
      <c r="H163" s="159">
        <v>10.78</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37.110301714616895</v>
      </c>
      <c r="R163" s="166" t="str">
        <f>IF(OR(H163="", H164="", Q163=0), "", IF(H163&lt;H164, (H164-H163)/H163, ""))</f>
        <v/>
      </c>
      <c r="S163" s="191">
        <v>38.099909760340012</v>
      </c>
      <c r="T163" s="208">
        <f>S163-Q163</f>
        <v>0.98960804572311645</v>
      </c>
      <c r="U163" s="222" t="s">
        <v>245</v>
      </c>
      <c r="W163" s="200"/>
      <c r="X163" s="209" t="str">
        <f>IF(COUNTIF('Yıldız Liste'!A:A, A163)&gt;0, "Yıldız Pazar", IF(COUNTIF('Ana Pazar Liste'!A:A, A163)&gt;0, "Ana Pazar", IF(COUNTIF('Alt Pazar Liste'!A:A, A163)&gt;0, "Alt Pazar", "")))</f>
        <v>Ana Pazar</v>
      </c>
    </row>
    <row r="164" spans="1:24" ht="30" customHeight="1" thickTop="1" thickBot="1">
      <c r="A164" s="125" t="s">
        <v>130</v>
      </c>
      <c r="B164" s="136" t="s">
        <v>426</v>
      </c>
      <c r="C164" s="137">
        <v>753453064</v>
      </c>
      <c r="D164" s="137">
        <v>298200000</v>
      </c>
      <c r="E164" s="128">
        <f>VLOOKUP(A164,'Tüm - Sektör'!$A:$H,5,0)</f>
        <v>44.959518552901862</v>
      </c>
      <c r="F164" s="128">
        <f>VLOOKUP(A164,'Tüm - Sektör'!$A:$H,6,0)</f>
        <v>15.076967992254145</v>
      </c>
      <c r="G164" s="127">
        <f>VLOOKUP(A164,'Tüm - Sektör'!$A:$H,7,0)</f>
        <v>83.863085999999996</v>
      </c>
      <c r="H164" s="159">
        <v>10.61</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37.704439709206042</v>
      </c>
      <c r="R164" s="166" t="str">
        <f>IF(OR(H164="", H165="", Q164=0), "", IF(H164&lt;H165, (H165-H164)/H164, ""))</f>
        <v/>
      </c>
      <c r="S164" s="191">
        <v>38.027006208619397</v>
      </c>
      <c r="T164" s="208">
        <f>S164-Q164</f>
        <v>0.32256649941335525</v>
      </c>
      <c r="U164" s="222" t="s">
        <v>471</v>
      </c>
      <c r="W164" s="200"/>
      <c r="X164" s="209" t="str">
        <f>IF(COUNTIF('Yıldız Liste'!A:A, A164)&gt;0, "Yıldız Pazar", IF(COUNTIF('Ana Pazar Liste'!A:A, A164)&gt;0, "Ana Pazar", IF(COUNTIF('Alt Pazar Liste'!A:A, A164)&gt;0, "Alt Pazar", "")))</f>
        <v>Ana Pazar</v>
      </c>
    </row>
    <row r="165" spans="1:24" ht="30" customHeight="1" thickTop="1" thickBot="1">
      <c r="A165" s="125" t="s">
        <v>32</v>
      </c>
      <c r="B165" s="131" t="s">
        <v>233</v>
      </c>
      <c r="C165" s="132">
        <v>2705096261</v>
      </c>
      <c r="D165" s="132">
        <v>284288125</v>
      </c>
      <c r="E165" s="128">
        <f>VLOOKUP(A165,'Tüm - Sektör'!$A:$H,5,0)</f>
        <v>38.666509597591698</v>
      </c>
      <c r="F165" s="128">
        <f>VLOOKUP(A165,'Tüm - Sektör'!$A:$H,6,0)</f>
        <v>13.601169446522501</v>
      </c>
      <c r="G165" s="127">
        <f>VLOOKUP(A165,'Tüm - Sektör'!$A:$H,7,0)</f>
        <v>98.355564999999999</v>
      </c>
      <c r="H165" s="159">
        <v>10.52</v>
      </c>
      <c r="I165" s="133" t="e">
        <f>VLOOKUP(A165,'Tüm - Sektör'!$A:$H,9,0)</f>
        <v>#REF!</v>
      </c>
      <c r="J165" s="132" t="e">
        <f>VLOOKUP(A165,'Tüm - Sektör'!$A:$H,10,0)</f>
        <v>#REF!</v>
      </c>
      <c r="K165" s="133" t="e">
        <f>VLOOKUP(A165,'Tüm - Sektör'!$A:$H,11,0)</f>
        <v>#REF!</v>
      </c>
      <c r="L165" s="133" t="e">
        <f>VLOOKUP(A165,'Tüm - Sektör'!$A:$H,12,0)</f>
        <v>#REF!</v>
      </c>
      <c r="M165" s="133" t="e">
        <f>VLOOKUP(A165,'Tüm - Sektör'!$A:$H,13,0)</f>
        <v>#REF!</v>
      </c>
      <c r="N165" s="134" t="e">
        <f>VLOOKUP(A165,'Tüm - Sektör'!$A:$H,14,0)</f>
        <v>#REF!</v>
      </c>
      <c r="O165" s="135" t="e">
        <f>VLOOKUP(A165,'Tüm - Sektör'!$A:$H,15,0)</f>
        <v>#REF!</v>
      </c>
      <c r="P165" s="153" t="e">
        <f>VLOOKUP(A165,'Tüm - Sektör'!$A:$H,16,0)</f>
        <v>#REF!</v>
      </c>
      <c r="Q165" s="158">
        <f>E165*G165/100</f>
        <v>38.030663980490537</v>
      </c>
      <c r="R165" s="166" t="str">
        <f>IF(OR(H165="", H166="", Q165=0), "", IF(H165&lt;H166, (H166-H165)/H165, ""))</f>
        <v/>
      </c>
      <c r="S165" s="191">
        <v>39.57295599156879</v>
      </c>
      <c r="T165" s="208">
        <f>S165-Q165</f>
        <v>1.5422920110782528</v>
      </c>
      <c r="U165" s="222" t="s">
        <v>344</v>
      </c>
      <c r="W165" s="200"/>
      <c r="X165" s="209" t="str">
        <f>IF(COUNTIF('Yıldız Liste'!A:A, A165)&gt;0, "Yıldız Pazar", IF(COUNTIF('Ana Pazar Liste'!A:A, A165)&gt;0, "Ana Pazar", IF(COUNTIF('Alt Pazar Liste'!A:A, A165)&gt;0, "Alt Pazar", "")))</f>
        <v>Ana Pazar</v>
      </c>
    </row>
    <row r="166" spans="1:24" ht="30" customHeight="1" thickTop="1" thickBot="1">
      <c r="A166" s="125" t="s">
        <v>752</v>
      </c>
      <c r="B166" s="136" t="s">
        <v>349</v>
      </c>
      <c r="C166" s="137">
        <v>2885537108</v>
      </c>
      <c r="D166" s="137">
        <v>175740000</v>
      </c>
      <c r="E166" s="128">
        <f>VLOOKUP(A166,'Tüm - Sektör'!$A:$H,5,0)</f>
        <v>61.805386902045868</v>
      </c>
      <c r="F166" s="128">
        <f>VLOOKUP(A166,'Tüm - Sektör'!$A:$H,6,0)</f>
        <v>35.168650792105311</v>
      </c>
      <c r="G166" s="127">
        <f>VLOOKUP(A166,'Tüm - Sektör'!$A:$H,7,0)</f>
        <v>61.770183000000003</v>
      </c>
      <c r="H166" s="159">
        <v>10.48</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E166*G166/100</f>
        <v>38.177300593251765</v>
      </c>
      <c r="R166" s="166" t="str">
        <f>IF(OR(H166="", H167="", Q166=0), "", IF(H166&lt;H167, (H167-H166)/H166, ""))</f>
        <v/>
      </c>
      <c r="S166" s="191">
        <v>38.286900499261101</v>
      </c>
      <c r="T166" s="208">
        <f>S166-Q166</f>
        <v>0.10959990600933622</v>
      </c>
      <c r="U166" s="222" t="s">
        <v>343</v>
      </c>
      <c r="W166" s="200"/>
      <c r="X166" s="209" t="str">
        <f>IF(COUNTIF('Yıldız Liste'!A:A, A166)&gt;0, "Yıldız Pazar", IF(COUNTIF('Ana Pazar Liste'!A:A, A166)&gt;0, "Ana Pazar", IF(COUNTIF('Alt Pazar Liste'!A:A, A166)&gt;0, "Alt Pazar", "")))</f>
        <v>Ana Pazar</v>
      </c>
    </row>
    <row r="167" spans="1:24" ht="30" customHeight="1" thickTop="1" thickBot="1">
      <c r="A167" s="125" t="s">
        <v>742</v>
      </c>
      <c r="B167" s="136" t="s">
        <v>695</v>
      </c>
      <c r="C167" s="137">
        <v>2485538000</v>
      </c>
      <c r="D167" s="137">
        <v>600000000</v>
      </c>
      <c r="E167" s="128">
        <f>VLOOKUP(A167,'Tüm - Sektör'!$A:$H,5,0)</f>
        <v>23.988339747815385</v>
      </c>
      <c r="F167" s="128">
        <f>VLOOKUP(A167,'Tüm - Sektör'!$A:$H,6,0)</f>
        <v>2.5894149123289489</v>
      </c>
      <c r="G167" s="127">
        <f>VLOOKUP(A167,'Tüm - Sektör'!$A:$H,7,0)</f>
        <v>159.75809699999999</v>
      </c>
      <c r="H167" s="159">
        <v>10.44</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E167*G167/100</f>
        <v>38.323315083004452</v>
      </c>
      <c r="R167" s="166" t="str">
        <f>IF(OR(H167="", H168="", Q167=0), "", IF(H167&lt;H168, (H168-H167)/H167, ""))</f>
        <v/>
      </c>
      <c r="S167" s="191">
        <v>38.470712448708312</v>
      </c>
      <c r="T167" s="208">
        <f>S167-Q167</f>
        <v>0.14739736570385986</v>
      </c>
      <c r="U167" s="222" t="s">
        <v>284</v>
      </c>
      <c r="W167" s="200"/>
      <c r="X167" s="209" t="str">
        <f>IF(COUNTIF('Yıldız Liste'!A:A, A167)&gt;0, "Yıldız Pazar", IF(COUNTIF('Ana Pazar Liste'!A:A, A167)&gt;0, "Ana Pazar", IF(COUNTIF('Alt Pazar Liste'!A:A, A167)&gt;0, "Alt Pazar", "")))</f>
        <v>Ana Pazar</v>
      </c>
    </row>
    <row r="168" spans="1:24" ht="30" customHeight="1" thickTop="1" thickBot="1">
      <c r="A168" s="125" t="s">
        <v>324</v>
      </c>
      <c r="B168" s="126" t="s">
        <v>200</v>
      </c>
      <c r="C168" s="127">
        <v>19079519513</v>
      </c>
      <c r="D168" s="127">
        <v>1500000000</v>
      </c>
      <c r="E168" s="128">
        <f>VLOOKUP(A168,'Tüm - Sektör'!$A:$H,5,0)</f>
        <v>10.580914701559349</v>
      </c>
      <c r="F168" s="128">
        <f>VLOOKUP(A168,'Tüm - Sektör'!$A:$H,6,0)</f>
        <v>0.78377145937476655</v>
      </c>
      <c r="G168" s="127">
        <f>VLOOKUP(A168,'Tüm - Sektör'!$A:$H,7,0)</f>
        <v>363.24555199999998</v>
      </c>
      <c r="H168" s="159">
        <v>10.41</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E168*G168/100</f>
        <v>38.434702014328408</v>
      </c>
      <c r="R168" s="166" t="str">
        <f>IF(OR(H168="", H169="", Q168=0), "", IF(H168&lt;H169, (H169-H168)/H168, ""))</f>
        <v/>
      </c>
      <c r="S168" s="191">
        <v>40.010524796915867</v>
      </c>
      <c r="T168" s="208">
        <f>S168-Q168</f>
        <v>1.5758227825874584</v>
      </c>
      <c r="U168" s="222" t="s">
        <v>483</v>
      </c>
      <c r="W168" s="200"/>
      <c r="X168" s="209" t="str">
        <f>IF(COUNTIF('Yıldız Liste'!A:A, A168)&gt;0, "Yıldız Pazar", IF(COUNTIF('Ana Pazar Liste'!A:A, A168)&gt;0, "Ana Pazar", IF(COUNTIF('Alt Pazar Liste'!A:A, A168)&gt;0, "Alt Pazar", "")))</f>
        <v>Ana Pazar</v>
      </c>
    </row>
    <row r="169" spans="1:24" ht="30" customHeight="1" thickTop="1" thickBot="1">
      <c r="A169" s="125" t="s">
        <v>34</v>
      </c>
      <c r="B169" s="126" t="s">
        <v>208</v>
      </c>
      <c r="C169" s="127">
        <v>14552864000</v>
      </c>
      <c r="D169" s="127">
        <v>729164000</v>
      </c>
      <c r="E169" s="128">
        <f>VLOOKUP(A169,'Tüm - Sektör'!$A:$H,5,0)</f>
        <v>21.19578593703346</v>
      </c>
      <c r="F169" s="128">
        <f>VLOOKUP(A169,'Tüm - Sektör'!$A:$H,6,0)</f>
        <v>2.9068612736001036</v>
      </c>
      <c r="G169" s="127">
        <f>VLOOKUP(A169,'Tüm - Sektör'!$A:$H,7,0)</f>
        <v>184.162025</v>
      </c>
      <c r="H169" s="159">
        <v>10.25</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E169*G169/100</f>
        <v>39.034588596306044</v>
      </c>
      <c r="R169" s="166" t="str">
        <f>IF(OR(H169="", H170="", Q169=0), "", IF(H169&lt;H170, (H170-H169)/H169, ""))</f>
        <v/>
      </c>
      <c r="S169" s="191">
        <v>39.341645340426446</v>
      </c>
      <c r="T169" s="208">
        <f>S169-Q169</f>
        <v>0.30705674412040196</v>
      </c>
      <c r="U169" s="222" t="s">
        <v>373</v>
      </c>
      <c r="W169" s="200"/>
      <c r="X169" s="209" t="str">
        <f>IF(COUNTIF('Yıldız Liste'!A:A, A169)&gt;0, "Yıldız Pazar", IF(COUNTIF('Ana Pazar Liste'!A:A, A169)&gt;0, "Ana Pazar", IF(COUNTIF('Alt Pazar Liste'!A:A, A169)&gt;0, "Alt Pazar", "")))</f>
        <v>Ana Pazar</v>
      </c>
    </row>
    <row r="170" spans="1:24" ht="30" customHeight="1" thickTop="1" thickBot="1">
      <c r="A170" s="125" t="s">
        <v>85</v>
      </c>
      <c r="B170" s="126" t="s">
        <v>200</v>
      </c>
      <c r="C170" s="127">
        <v>1271636030</v>
      </c>
      <c r="D170" s="127">
        <v>100000000</v>
      </c>
      <c r="E170" s="128">
        <f>VLOOKUP(A170,'Tüm - Sektör'!$A:$H,5,0)</f>
        <v>63.983773714985887</v>
      </c>
      <c r="F170" s="128">
        <f>VLOOKUP(A170,'Tüm - Sektör'!$A:$H,6,0)</f>
        <v>71.093081905539876</v>
      </c>
      <c r="G170" s="127">
        <f>VLOOKUP(A170,'Tüm - Sektör'!$A:$H,7,0)</f>
        <v>62.830463000000002</v>
      </c>
      <c r="H170" s="159">
        <v>9.9499999999999993</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E170*G170/100</f>
        <v>40.201301269997934</v>
      </c>
      <c r="R170" s="166" t="str">
        <f>IF(OR(H170="", H171="", Q170=0), "", IF(H170&lt;H171, (H171-H170)/H170, ""))</f>
        <v/>
      </c>
      <c r="S170" s="191">
        <v>39.84093103948998</v>
      </c>
      <c r="T170" s="208">
        <f>S170-Q170</f>
        <v>-0.36037023050795369</v>
      </c>
      <c r="U170" s="222" t="s">
        <v>108</v>
      </c>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39.218762255863204</v>
      </c>
      <c r="F171" s="128">
        <f>VLOOKUP(A171,'Tüm - Sektör'!$A:$H,6,0)</f>
        <v>21.788201253257334</v>
      </c>
      <c r="G171" s="127">
        <f>VLOOKUP(A171,'Tüm - Sektör'!$A:$H,7,0)</f>
        <v>104.516908</v>
      </c>
      <c r="H171" s="159">
        <v>9.76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E171*G171/100</f>
        <v>40.990237665699269</v>
      </c>
      <c r="R171" s="166" t="str">
        <f>IF(OR(H171="", H172="", Q171=0), "", IF(H171&lt;H172, (H172-H171)/H171, ""))</f>
        <v/>
      </c>
      <c r="S171" s="191">
        <v>40.990237665699269</v>
      </c>
      <c r="T171" s="208">
        <f>S171-Q171</f>
        <v>0</v>
      </c>
      <c r="U171" s="222" t="s">
        <v>730</v>
      </c>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47.10101495622078</v>
      </c>
      <c r="F172" s="128">
        <f>VLOOKUP(A172,'Tüm - Sektör'!$A:$H,6,0)</f>
        <v>10.680502257646435</v>
      </c>
      <c r="G172" s="127">
        <f>VLOOKUP(A172,'Tüm - Sektör'!$A:$H,7,0)</f>
        <v>88.016211999999996</v>
      </c>
      <c r="H172" s="159">
        <v>9.65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41.45652917801899</v>
      </c>
      <c r="R172" s="166" t="str">
        <f>IF(OR(H172="", H173="", Q172=0), "", IF(H172&lt;H173, (H173-H172)/H172, ""))</f>
        <v/>
      </c>
      <c r="S172" s="191">
        <v>41.031334006962382</v>
      </c>
      <c r="T172" s="208">
        <f>S172-Q172</f>
        <v>-0.42519517105660753</v>
      </c>
      <c r="U172" s="222" t="s">
        <v>514</v>
      </c>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19.283985614146729</v>
      </c>
      <c r="F173" s="128">
        <f>VLOOKUP(A173,'Tüm - Sektör'!$A:$H,6,0)</f>
        <v>5.7137735153027345</v>
      </c>
      <c r="G173" s="127">
        <f>VLOOKUP(A173,'Tüm - Sektör'!$A:$H,7,0)</f>
        <v>217.20958099999999</v>
      </c>
      <c r="H173" s="159">
        <v>9.5500000000000007</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41.886664352588383</v>
      </c>
      <c r="R173" s="166" t="str">
        <f>IF(OR(H173="", H174="", Q173=0), "", IF(H173&lt;H174, (H174-H173)/H173, ""))</f>
        <v/>
      </c>
      <c r="S173" s="191">
        <v>41.755495257538534</v>
      </c>
      <c r="T173" s="208">
        <f>S173-Q173</f>
        <v>-0.13116909504984875</v>
      </c>
      <c r="U173" s="222" t="s">
        <v>443</v>
      </c>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24.491243400834463</v>
      </c>
      <c r="F174" s="128">
        <f>VLOOKUP(A174,'Tüm - Sektör'!$A:$H,6,0)</f>
        <v>6.8031231668984624</v>
      </c>
      <c r="G174" s="127">
        <f>VLOOKUP(A174,'Tüm - Sektör'!$A:$H,7,0)</f>
        <v>175.248232</v>
      </c>
      <c r="H174" s="159">
        <v>9.32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42.920471054779071</v>
      </c>
      <c r="R174" s="166" t="str">
        <f>IF(OR(H174="", H175="", Q174=0), "", IF(H174&lt;H175, (H175-H174)/H174, ""))</f>
        <v/>
      </c>
      <c r="S174" s="191">
        <v>42.920471054779071</v>
      </c>
      <c r="T174" s="208">
        <f>S174-Q174</f>
        <v>0</v>
      </c>
      <c r="U174" s="222" t="s">
        <v>188</v>
      </c>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58.300299654795182</v>
      </c>
      <c r="F175" s="128">
        <f>VLOOKUP(A175,'Tüm - Sektör'!$A:$H,6,0)</f>
        <v>16.60977198142313</v>
      </c>
      <c r="G175" s="127">
        <f>VLOOKUP(A175,'Tüm - Sektör'!$A:$H,7,0)</f>
        <v>74.35284</v>
      </c>
      <c r="H175" s="159">
        <v>9.23</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43.34792852185042</v>
      </c>
      <c r="R175" s="166" t="str">
        <f>IF(OR(H175="", H176="", Q175=0), "", IF(H175&lt;H176, (H176-H175)/H175, ""))</f>
        <v/>
      </c>
      <c r="S175" s="191">
        <v>43.584028350400807</v>
      </c>
      <c r="T175" s="208">
        <f>S175-Q175</f>
        <v>0.2360998285503868</v>
      </c>
      <c r="U175" s="222" t="s">
        <v>302</v>
      </c>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36.613781720349799</v>
      </c>
      <c r="F176" s="128">
        <f>VLOOKUP(A176,'Tüm - Sektör'!$A:$H,6,0)</f>
        <v>13.868856712253711</v>
      </c>
      <c r="G176" s="127">
        <f>VLOOKUP(A176,'Tüm - Sektör'!$A:$H,7,0)</f>
        <v>119.817104</v>
      </c>
      <c r="H176" s="159">
        <v>9.1199999999999992</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43.869572922204505</v>
      </c>
      <c r="R176" s="166" t="str">
        <f>IF(OR(H176="", H177="", Q176=0), "", IF(H176&lt;H177, (H177-H176)/H176, ""))</f>
        <v/>
      </c>
      <c r="S176" s="191">
        <v>44.306811190532137</v>
      </c>
      <c r="T176" s="208">
        <f>S176-Q176</f>
        <v>0.4372382683276328</v>
      </c>
      <c r="U176" s="222" t="s">
        <v>486</v>
      </c>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26.612723259686309</v>
      </c>
      <c r="F177" s="128">
        <f>VLOOKUP(A177,'Tüm - Sektör'!$A:$H,6,0)</f>
        <v>9.9198158553526152</v>
      </c>
      <c r="G177" s="127">
        <f>VLOOKUP(A177,'Tüm - Sektör'!$A:$H,7,0)</f>
        <v>166.28656799999999</v>
      </c>
      <c r="H177" s="159">
        <v>9.0399999999999991</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E177*G177/100</f>
        <v>44.25338415987008</v>
      </c>
      <c r="R177" s="166" t="str">
        <f>IF(OR(H177="", H178="", Q177=0), "", IF(H177&lt;H178, (H178-H177)/H177, ""))</f>
        <v/>
      </c>
      <c r="S177" s="191">
        <v>44.351506962885317</v>
      </c>
      <c r="T177" s="208">
        <f>S177-Q177</f>
        <v>9.812280301523657E-2</v>
      </c>
      <c r="U177" s="222" t="s">
        <v>178</v>
      </c>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32.950339184613384</v>
      </c>
      <c r="F178" s="128">
        <f>VLOOKUP(A178,'Tüm - Sektör'!$A:$H,6,0)</f>
        <v>23.53595656043813</v>
      </c>
      <c r="G178" s="127">
        <f>VLOOKUP(A178,'Tüm - Sektör'!$A:$H,7,0)</f>
        <v>134.44486900000001</v>
      </c>
      <c r="H178" s="159">
        <v>9.0299999999999994</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E178*G178/100</f>
        <v>44.300040351809137</v>
      </c>
      <c r="R178" s="166" t="str">
        <f>IF(OR(H178="", H179="", Q178=0), "", IF(H178&lt;H179, (H179-H178)/H178, ""))</f>
        <v/>
      </c>
      <c r="S178" s="191">
        <v>44.796121430776765</v>
      </c>
      <c r="T178" s="208">
        <f>S178-Q178</f>
        <v>0.49608107896762732</v>
      </c>
      <c r="U178" s="222" t="s">
        <v>360</v>
      </c>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58.233846629751064</v>
      </c>
      <c r="F179" s="128">
        <f>VLOOKUP(A179,'Tüm - Sektör'!$A:$H,6,0)</f>
        <v>33.087412857813106</v>
      </c>
      <c r="G179" s="127">
        <f>VLOOKUP(A179,'Tüm - Sektör'!$A:$H,7,0)</f>
        <v>78.150914</v>
      </c>
      <c r="H179" s="159">
        <v>8.7899999999999991</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45.510283398508655</v>
      </c>
      <c r="R179" s="166" t="str">
        <f>IF(OR(H179="", H180="", Q179=0), "", IF(H179&lt;H180, (H180-H179)/H179, ""))</f>
        <v/>
      </c>
      <c r="S179" s="191">
        <v>45.61406967763866</v>
      </c>
      <c r="T179" s="208">
        <f>S179-Q179</f>
        <v>0.10378627913000571</v>
      </c>
      <c r="U179" s="222" t="s">
        <v>68</v>
      </c>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26.511382078645063</v>
      </c>
      <c r="F180" s="128">
        <f>VLOOKUP(A180,'Tüm - Sektör'!$A:$H,6,0)</f>
        <v>17.26001437411788</v>
      </c>
      <c r="G180" s="127">
        <f>VLOOKUP(A180,'Tüm - Sektör'!$A:$H,7,0)</f>
        <v>171.666124</v>
      </c>
      <c r="H180" s="159">
        <v>8.7899999999999991</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E180*G180/100</f>
        <v>45.511062033240613</v>
      </c>
      <c r="R180" s="166" t="str">
        <f>IF(OR(H180="", H181="", Q180=0), "", IF(H180&lt;H181, (H181-H180)/H180, ""))</f>
        <v/>
      </c>
      <c r="S180" s="191">
        <v>45.771422800021156</v>
      </c>
      <c r="T180" s="208">
        <f>S180-Q180</f>
        <v>0.26036076678054343</v>
      </c>
      <c r="U180" s="222" t="s">
        <v>334</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23.587652453631833</v>
      </c>
      <c r="F181" s="128">
        <f>VLOOKUP(A181,'Tüm - Sektör'!$A:$H,6,0)</f>
        <v>5.8969131134079582</v>
      </c>
      <c r="G181" s="127">
        <f>VLOOKUP(A181,'Tüm - Sektör'!$A:$H,7,0)</f>
        <v>194.287902</v>
      </c>
      <c r="H181" s="159">
        <v>8.73</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E181*G181/100</f>
        <v>45.827955083212807</v>
      </c>
      <c r="R181" s="166" t="str">
        <f>IF(OR(H181="", H182="", Q181=0), "", IF(H181&lt;H182, (H182-H181)/H181, ""))</f>
        <v/>
      </c>
      <c r="S181" s="191">
        <v>45.723205471594035</v>
      </c>
      <c r="T181" s="208">
        <f>S181-Q181</f>
        <v>-0.10474961161877161</v>
      </c>
      <c r="U181" s="222" t="s">
        <v>529</v>
      </c>
      <c r="W181" s="200"/>
      <c r="X181" s="209" t="str">
        <f>IF(COUNTIF('Yıldız Liste'!A:A, A181)&gt;0, "Yıldız Pazar", IF(COUNTIF('Ana Pazar Liste'!A:A, A181)&gt;0, "Ana Pazar", IF(COUNTIF('Alt Pazar Liste'!A:A, A181)&gt;0, "Alt Pazar", "")))</f>
        <v>Ana Pazar</v>
      </c>
    </row>
    <row r="182" spans="1:24" ht="30" customHeight="1" thickTop="1" thickBot="1">
      <c r="A182" s="125" t="s">
        <v>638</v>
      </c>
      <c r="B182" s="136" t="s">
        <v>353</v>
      </c>
      <c r="C182" s="137">
        <v>4561332204</v>
      </c>
      <c r="D182" s="137">
        <v>413000000</v>
      </c>
      <c r="E182" s="128">
        <f>VLOOKUP(A182,'Tüm - Sektör'!$A:$H,5,0)</f>
        <v>41.866795531546863</v>
      </c>
      <c r="F182" s="128">
        <f>VLOOKUP(A182,'Tüm - Sektör'!$A:$H,6,0)</f>
        <v>12.671548284366484</v>
      </c>
      <c r="G182" s="127">
        <f>VLOOKUP(A182,'Tüm - Sektör'!$A:$H,7,0)</f>
        <v>112.701047</v>
      </c>
      <c r="H182" s="159">
        <v>8.48</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E182*G182/100</f>
        <v>47.184316909402533</v>
      </c>
      <c r="R182" s="166" t="str">
        <f>IF(OR(H182="", H183="", Q182=0), "", IF(H182&lt;H183, (H183-H182)/H182, ""))</f>
        <v/>
      </c>
      <c r="S182" s="191">
        <v>47.918923040926167</v>
      </c>
      <c r="T182" s="208">
        <f>S182-Q182</f>
        <v>0.73460613152363408</v>
      </c>
      <c r="U182" s="222" t="s">
        <v>22</v>
      </c>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14.613271496982728</v>
      </c>
      <c r="F183" s="128">
        <f>VLOOKUP(A183,'Tüm - Sektör'!$A:$H,6,0)</f>
        <v>3.3827017354126685</v>
      </c>
      <c r="G183" s="127">
        <f>VLOOKUP(A183,'Tüm - Sektör'!$A:$H,7,0)</f>
        <v>324.72809000000001</v>
      </c>
      <c r="H183" s="159">
        <v>8.43</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47.45339741866642</v>
      </c>
      <c r="R183" s="166" t="str">
        <f>IF(OR(H183="", H184="", Q183=0), "", IF(H183&lt;H184, (H184-H183)/H183, ""))</f>
        <v/>
      </c>
      <c r="S183" s="191">
        <v>47.118037719594575</v>
      </c>
      <c r="T183" s="208">
        <f>S183-Q183</f>
        <v>-0.33535969907184437</v>
      </c>
      <c r="U183" s="222" t="s">
        <v>396</v>
      </c>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16.544085334392154</v>
      </c>
      <c r="F184" s="128">
        <f>VLOOKUP(A184,'Tüm - Sektör'!$A:$H,6,0)</f>
        <v>2.7573475557320255</v>
      </c>
      <c r="G184" s="127">
        <f>VLOOKUP(A184,'Tüm - Sektör'!$A:$H,7,0)</f>
        <v>290.32257499999997</v>
      </c>
      <c r="H184" s="159">
        <v>8.33</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E184*G184/100</f>
        <v>48.031214553004659</v>
      </c>
      <c r="R184" s="166" t="str">
        <f>IF(OR(H184="", H185="", Q184=0), "", IF(H184&lt;H185, (H185-H184)/H184, ""))</f>
        <v/>
      </c>
      <c r="S184" s="191">
        <v>48.204821352593832</v>
      </c>
      <c r="T184" s="208">
        <f>S184-Q184</f>
        <v>0.17360679958917302</v>
      </c>
      <c r="U184" s="222" t="s">
        <v>742</v>
      </c>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46.233698864662173</v>
      </c>
      <c r="F185" s="128">
        <f>VLOOKUP(A185,'Tüm - Sektör'!$A:$H,6,0)</f>
        <v>28.89606179041386</v>
      </c>
      <c r="G185" s="127">
        <f>VLOOKUP(A185,'Tüm - Sektör'!$A:$H,7,0)</f>
        <v>105.381429</v>
      </c>
      <c r="H185" s="159">
        <v>8.2100000000000009</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E185*G185/100</f>
        <v>48.721732543137769</v>
      </c>
      <c r="R185" s="166" t="str">
        <f>IF(OR(H185="", H186="", Q185=0), "", IF(H185&lt;H186, (H186-H185)/H185, ""))</f>
        <v/>
      </c>
      <c r="S185" s="191">
        <v>48.840711132986719</v>
      </c>
      <c r="T185" s="208">
        <f>S185-Q185</f>
        <v>0.11897858984895038</v>
      </c>
      <c r="U185" s="222" t="s">
        <v>408</v>
      </c>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23.974864751794222</v>
      </c>
      <c r="F186" s="128">
        <f>VLOOKUP(A186,'Tüm - Sektör'!$A:$H,6,0)</f>
        <v>12.454475195737258</v>
      </c>
      <c r="G186" s="127">
        <f>VLOOKUP(A186,'Tüm - Sektör'!$A:$H,7,0)</f>
        <v>204.47359800000001</v>
      </c>
      <c r="H186" s="159">
        <v>8.16</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E186*G186/100</f>
        <v>49.022268573627414</v>
      </c>
      <c r="R186" s="166" t="str">
        <f>IF(OR(H186="", H187="", Q186=0), "", IF(H186&lt;H187, (H187-H186)/H186, ""))</f>
        <v/>
      </c>
      <c r="S186" s="191">
        <v>49.568985323519172</v>
      </c>
      <c r="T186" s="208">
        <f>S186-Q186</f>
        <v>0.54671674989175756</v>
      </c>
      <c r="U186" s="222" t="s">
        <v>400</v>
      </c>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34.13779968635555</v>
      </c>
      <c r="F187" s="128">
        <f>VLOOKUP(A187,'Tüm - Sektör'!$A:$H,6,0)</f>
        <v>24.692802666441626</v>
      </c>
      <c r="G187" s="127">
        <f>VLOOKUP(A187,'Tüm - Sektör'!$A:$H,7,0)</f>
        <v>147.57517300000001</v>
      </c>
      <c r="H187" s="159">
        <v>7.94</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E187*G187/100</f>
        <v>50.378916945532666</v>
      </c>
      <c r="R187" s="166" t="str">
        <f>IF(OR(H187="", H188="", Q187=0), "", IF(H187&lt;H188, (H188-H187)/H187, ""))</f>
        <v/>
      </c>
      <c r="S187" s="191">
        <v>50.698174974338329</v>
      </c>
      <c r="T187" s="208">
        <f>S187-Q187</f>
        <v>0.31925802880566323</v>
      </c>
      <c r="U187" s="222" t="s">
        <v>456</v>
      </c>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36.18863274152433</v>
      </c>
      <c r="F188" s="128">
        <f>VLOOKUP(A188,'Tüm - Sektör'!$A:$H,6,0)</f>
        <v>7.0337478603545831</v>
      </c>
      <c r="G188" s="127">
        <f>VLOOKUP(A188,'Tüm - Sektör'!$A:$H,7,0)</f>
        <v>139.25645700000001</v>
      </c>
      <c r="H188" s="159">
        <v>7.94</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E188*G188/100</f>
        <v>50.395007792588757</v>
      </c>
      <c r="R188" s="166" t="str">
        <f>IF(OR(H188="", H189="", Q188=0), "", IF(H188&lt;H189, (H189-H188)/H188, ""))</f>
        <v/>
      </c>
      <c r="S188" s="191">
        <v>51.102983636418223</v>
      </c>
      <c r="T188" s="208">
        <f>S188-Q188</f>
        <v>0.7079758438294661</v>
      </c>
      <c r="U188" s="222" t="s">
        <v>95</v>
      </c>
      <c r="W188" s="200"/>
      <c r="X188" s="209" t="str">
        <f>IF(COUNTIF('Yıldız Liste'!A:A, A188)&gt;0, "Yıldız Pazar", IF(COUNTIF('Ana Pazar Liste'!A:A, A188)&gt;0, "Ana Pazar", IF(COUNTIF('Alt Pazar Liste'!A:A, A188)&gt;0, "Alt Pazar", "")))</f>
        <v>Ana Pazar</v>
      </c>
    </row>
    <row r="189" spans="1:24" ht="30" customHeight="1" thickTop="1" thickBot="1">
      <c r="A189" s="125" t="s">
        <v>116</v>
      </c>
      <c r="B189" s="136" t="s">
        <v>691</v>
      </c>
      <c r="C189" s="137">
        <v>2293640501</v>
      </c>
      <c r="D189" s="137">
        <v>592000000</v>
      </c>
      <c r="E189" s="128">
        <f>VLOOKUP(A189,'Tüm - Sektör'!$A:$H,5,0)</f>
        <v>48.240839884600192</v>
      </c>
      <c r="F189" s="128">
        <f>VLOOKUP(A189,'Tüm - Sektör'!$A:$H,6,0)</f>
        <v>11.6411293157819</v>
      </c>
      <c r="G189" s="127">
        <f>VLOOKUP(A189,'Tüm - Sektör'!$A:$H,7,0)</f>
        <v>110.71429000000001</v>
      </c>
      <c r="H189" s="159">
        <v>7.49</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53.409503368271928</v>
      </c>
      <c r="R189" s="166" t="str">
        <f>IF(OR(H189="", H190="", Q189=0), "", IF(H189&lt;H190, (H190-H189)/H189, ""))</f>
        <v/>
      </c>
      <c r="S189" s="191">
        <v>54.205579976742101</v>
      </c>
      <c r="T189" s="208">
        <f>S189-Q189</f>
        <v>0.79607660847017314</v>
      </c>
      <c r="U189" s="222" t="s">
        <v>177</v>
      </c>
      <c r="W189" s="200"/>
      <c r="X189" s="209" t="str">
        <f>IF(COUNTIF('Yıldız Liste'!A:A, A189)&gt;0, "Yıldız Pazar", IF(COUNTIF('Ana Pazar Liste'!A:A, A189)&gt;0, "Ana Pazar", IF(COUNTIF('Alt Pazar Liste'!A:A, A189)&gt;0, "Alt Pazar", "")))</f>
        <v>Ana Pazar</v>
      </c>
    </row>
    <row r="190" spans="1:24" ht="30" customHeight="1" thickTop="1" thickBot="1">
      <c r="A190" s="125" t="s">
        <v>19</v>
      </c>
      <c r="B190" s="136" t="s">
        <v>287</v>
      </c>
      <c r="C190" s="137">
        <v>4880226905</v>
      </c>
      <c r="D190" s="137">
        <v>480000000</v>
      </c>
      <c r="E190" s="128">
        <f>VLOOKUP(A190,'Tüm - Sektör'!$A:$H,5,0)</f>
        <v>26.91326972758819</v>
      </c>
      <c r="F190" s="128">
        <f>VLOOKUP(A190,'Tüm - Sektör'!$A:$H,6,0)</f>
        <v>8.0099017046393417</v>
      </c>
      <c r="G190" s="127">
        <f>VLOOKUP(A190,'Tüm - Sektör'!$A:$H,7,0)</f>
        <v>200.330117</v>
      </c>
      <c r="H190" s="159">
        <v>7.42</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53.915384733803002</v>
      </c>
      <c r="R190" s="166" t="str">
        <f>IF(OR(H190="", H191="", Q190=0), "", IF(H190&lt;H191, (H191-H190)/H190, ""))</f>
        <v/>
      </c>
      <c r="S190" s="191">
        <v>54.354912326741612</v>
      </c>
      <c r="T190" s="208">
        <f>S190-Q190</f>
        <v>0.43952759293861021</v>
      </c>
      <c r="U190" s="222" t="s">
        <v>100</v>
      </c>
      <c r="W190" s="200"/>
      <c r="X190" s="209" t="str">
        <f>IF(COUNTIF('Yıldız Liste'!A:A, A190)&gt;0, "Yıldız Pazar", IF(COUNTIF('Ana Pazar Liste'!A:A, A190)&gt;0, "Ana Pazar", IF(COUNTIF('Alt Pazar Liste'!A:A, A190)&gt;0, "Alt Pazar", "")))</f>
        <v>Ana Pazar</v>
      </c>
    </row>
    <row r="191" spans="1:24" ht="30" customHeight="1" thickTop="1" thickBot="1">
      <c r="A191" s="125" t="s">
        <v>725</v>
      </c>
      <c r="B191" s="136" t="s">
        <v>689</v>
      </c>
      <c r="C191" s="137">
        <v>726673508</v>
      </c>
      <c r="D191" s="137">
        <v>160599284</v>
      </c>
      <c r="E191" s="128">
        <f>VLOOKUP(A191,'Tüm - Sektör'!$A:$H,5,0)</f>
        <v>50.297251965950856</v>
      </c>
      <c r="F191" s="128">
        <f>VLOOKUP(A191,'Tüm - Sektör'!$A:$H,6,0)</f>
        <v>44.740683335932872</v>
      </c>
      <c r="G191" s="127">
        <f>VLOOKUP(A191,'Tüm - Sektör'!$A:$H,7,0)</f>
        <v>107.916184</v>
      </c>
      <c r="H191" s="159">
        <v>7.37</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54.278874978519141</v>
      </c>
      <c r="R191" s="166" t="str">
        <f>IF(OR(H191="", H192="", Q191=0), "", IF(H191&lt;H192, (H192-H191)/H191, ""))</f>
        <v/>
      </c>
      <c r="S191" s="191">
        <v>54.058825485362973</v>
      </c>
      <c r="T191" s="208">
        <f>S191-Q191</f>
        <v>-0.22004949315616784</v>
      </c>
      <c r="U191" s="222" t="s">
        <v>273</v>
      </c>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48.587654071451063</v>
      </c>
      <c r="F192" s="128">
        <f>VLOOKUP(A192,'Tüm - Sektör'!$A:$H,6,0)</f>
        <v>17.352733596946809</v>
      </c>
      <c r="G192" s="127">
        <f>VLOOKUP(A192,'Tüm - Sektör'!$A:$H,7,0)</f>
        <v>112.187603</v>
      </c>
      <c r="H192" s="159">
        <v>7.34</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54.509324456692845</v>
      </c>
      <c r="R192" s="166" t="str">
        <f>IF(OR(H192="", H193="", Q192=0), "", IF(H192&lt;H193, (H193-H192)/H192, ""))</f>
        <v/>
      </c>
      <c r="S192" s="191">
        <v>54.658257037175616</v>
      </c>
      <c r="T192" s="208">
        <f>S192-Q192</f>
        <v>0.14893258048277147</v>
      </c>
      <c r="U192" s="222" t="s">
        <v>674</v>
      </c>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28.525502512383639</v>
      </c>
      <c r="F193" s="128">
        <f>VLOOKUP(A193,'Tüm - Sektör'!$A:$H,6,0)</f>
        <v>13.583572624944591</v>
      </c>
      <c r="G193" s="127">
        <f>VLOOKUP(A193,'Tüm - Sektör'!$A:$H,7,0)</f>
        <v>195.306963</v>
      </c>
      <c r="H193" s="159">
        <v>7.18</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55.712292637425179</v>
      </c>
      <c r="R193" s="166" t="str">
        <f>IF(OR(H193="", H194="", Q193=0), "", IF(H193&lt;H194, (H194-H193)/H193, ""))</f>
        <v/>
      </c>
      <c r="S193" s="191">
        <v>55.789994579736792</v>
      </c>
      <c r="T193" s="208">
        <f>S193-Q193</f>
        <v>7.7701942311612981E-2</v>
      </c>
      <c r="U193" s="222" t="s">
        <v>678</v>
      </c>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32.389090139850019</v>
      </c>
      <c r="F194" s="128">
        <f>VLOOKUP(A194,'Tüm - Sektör'!$A:$H,6,0)</f>
        <v>13.220036791775518</v>
      </c>
      <c r="G194" s="127">
        <f>VLOOKUP(A194,'Tüm - Sektör'!$A:$H,7,0)</f>
        <v>172.747309</v>
      </c>
      <c r="H194" s="159">
        <v>7.15</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55.951281626175245</v>
      </c>
      <c r="R194" s="166" t="str">
        <f>IF(OR(H194="", H195="", Q194=0), "", IF(H194&lt;H195, (H195-H194)/H194, ""))</f>
        <v/>
      </c>
      <c r="S194" s="191">
        <v>56.029644765707708</v>
      </c>
      <c r="T194" s="208">
        <f>S194-Q194</f>
        <v>7.8363139532463322E-2</v>
      </c>
      <c r="U194" s="222" t="s">
        <v>136</v>
      </c>
      <c r="W194" s="200"/>
      <c r="X194" s="209" t="str">
        <f>IF(COUNTIF('Yıldız Liste'!A:A, A194)&gt;0, "Yıldız Pazar", IF(COUNTIF('Ana Pazar Liste'!A:A, A194)&gt;0, "Ana Pazar", IF(COUNTIF('Alt Pazar Liste'!A:A, A194)&gt;0, "Alt Pazar", "")))</f>
        <v>Ana Pazar</v>
      </c>
    </row>
    <row r="195" spans="1:24" ht="30" customHeight="1" thickTop="1" thickBot="1">
      <c r="A195" s="125" t="s">
        <v>290</v>
      </c>
      <c r="B195" s="136" t="s">
        <v>287</v>
      </c>
      <c r="C195" s="137">
        <v>6286808537</v>
      </c>
      <c r="D195" s="137">
        <v>424397981</v>
      </c>
      <c r="E195" s="128">
        <f>VLOOKUP(A195,'Tüm - Sektör'!$A:$H,5,0)</f>
        <v>68.452800494784597</v>
      </c>
      <c r="F195" s="128">
        <f>VLOOKUP(A195,'Tüm - Sektör'!$A:$H,6,0)</f>
        <v>26.88231463471968</v>
      </c>
      <c r="G195" s="127">
        <f>VLOOKUP(A195,'Tüm - Sektör'!$A:$H,7,0)</f>
        <v>82.424139999999994</v>
      </c>
      <c r="H195" s="159">
        <v>7.09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56.421632113741943</v>
      </c>
      <c r="R195" s="166" t="str">
        <f>IF(OR(H195="", H196="", Q195=0), "", IF(H195&lt;H196, (H196-H195)/H195, ""))</f>
        <v/>
      </c>
      <c r="S195" s="191">
        <v>57.065530911045698</v>
      </c>
      <c r="T195" s="208">
        <f>S195-Q195</f>
        <v>0.64389879730375554</v>
      </c>
      <c r="U195" s="222" t="s">
        <v>166</v>
      </c>
      <c r="W195" s="200"/>
      <c r="X195" s="209" t="str">
        <f>IF(COUNTIF('Yıldız Liste'!A:A, A195)&gt;0, "Yıldız Pazar", IF(COUNTIF('Ana Pazar Liste'!A:A, A195)&gt;0, "Ana Pazar", IF(COUNTIF('Alt Pazar Liste'!A:A, A195)&gt;0, "Alt Pazar", "")))</f>
        <v>Ana Pazar</v>
      </c>
    </row>
    <row r="196" spans="1:24" ht="30" customHeight="1" thickTop="1" thickBot="1">
      <c r="A196" s="125" t="s">
        <v>418</v>
      </c>
      <c r="B196" s="136" t="s">
        <v>696</v>
      </c>
      <c r="C196" s="137">
        <v>1357332842</v>
      </c>
      <c r="D196" s="137">
        <v>535000000</v>
      </c>
      <c r="E196" s="128">
        <f>VLOOKUP(A196,'Tüm - Sektör'!$A:$H,5,0)</f>
        <v>51.344081251474606</v>
      </c>
      <c r="F196" s="128">
        <f>VLOOKUP(A196,'Tüm - Sektör'!$A:$H,6,0)</f>
        <v>37.422799745972746</v>
      </c>
      <c r="G196" s="127">
        <f>VLOOKUP(A196,'Tüm - Sektör'!$A:$H,7,0)</f>
        <v>110.663554</v>
      </c>
      <c r="H196" s="159">
        <v>7.04</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56.819185081529476</v>
      </c>
      <c r="R196" s="166" t="str">
        <f>IF(OR(H196="", H197="", Q196=0), "", IF(H196&lt;H197, (H197-H196)/H196, ""))</f>
        <v/>
      </c>
      <c r="S196" s="191">
        <v>56.498172736436089</v>
      </c>
      <c r="T196" s="208">
        <f>S196-Q196</f>
        <v>-0.32101234509338639</v>
      </c>
      <c r="U196" s="222" t="s">
        <v>713</v>
      </c>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44.930088781855432</v>
      </c>
      <c r="F197" s="128">
        <f>VLOOKUP(A197,'Tüm - Sektör'!$A:$H,6,0)</f>
        <v>18.720870325773095</v>
      </c>
      <c r="G197" s="127">
        <f>VLOOKUP(A197,'Tüm - Sektör'!$A:$H,7,0)</f>
        <v>129.881788</v>
      </c>
      <c r="H197" s="159">
        <v>6.88</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E197*G197/100</f>
        <v>58.356002659861254</v>
      </c>
      <c r="R197" s="166" t="str">
        <f>IF(OR(H197="", H198="", Q197=0), "", IF(H197&lt;H198, (H198-H197)/H197, ""))</f>
        <v/>
      </c>
      <c r="S197" s="191">
        <v>58.526136778403114</v>
      </c>
      <c r="T197" s="208">
        <f>S197-Q197</f>
        <v>0.17013411854185989</v>
      </c>
      <c r="U197" s="222" t="s">
        <v>258</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21.469650845079805</v>
      </c>
      <c r="F198" s="128">
        <f>VLOOKUP(A198,'Tüm - Sektör'!$A:$H,6,0)</f>
        <v>3.7273699383819108</v>
      </c>
      <c r="G198" s="127">
        <f>VLOOKUP(A198,'Tüm - Sektör'!$A:$H,7,0)</f>
        <v>279.81076200000001</v>
      </c>
      <c r="H198" s="159">
        <v>6.66</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60.074393628357249</v>
      </c>
      <c r="R198" s="166" t="str">
        <f>IF(OR(H198="", H199="", Q198=0), "", IF(H198&lt;H199, (H199-H198)/H198, ""))</f>
        <v/>
      </c>
      <c r="S198" s="191">
        <v>60.897330527375843</v>
      </c>
      <c r="T198" s="208">
        <f>S198-Q198</f>
        <v>0.82293689901859324</v>
      </c>
      <c r="U198" s="222" t="s">
        <v>520</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39.690505346459908</v>
      </c>
      <c r="F199" s="128">
        <f>VLOOKUP(A199,'Tüm - Sektör'!$A:$H,6,0)</f>
        <v>5.0885263264692187</v>
      </c>
      <c r="G199" s="127">
        <f>VLOOKUP(A199,'Tüm - Sektör'!$A:$H,7,0)</f>
        <v>158.22672900000001</v>
      </c>
      <c r="H199" s="159">
        <v>6.37</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62.800988333273636</v>
      </c>
      <c r="R199" s="166" t="str">
        <f>IF(OR(H199="", H200="", Q199=0), "", IF(H199&lt;H200, (H200-H199)/H199, ""))</f>
        <v/>
      </c>
      <c r="S199" s="191">
        <v>62.409094490320292</v>
      </c>
      <c r="T199" s="208">
        <f>S199-Q199</f>
        <v>-0.39189384295334406</v>
      </c>
      <c r="U199" s="222" t="s">
        <v>49</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45.309421693819218</v>
      </c>
      <c r="F200" s="128">
        <f>VLOOKUP(A200,'Tüm - Sektör'!$A:$H,6,0)</f>
        <v>31.220962407455101</v>
      </c>
      <c r="G200" s="127">
        <f>VLOOKUP(A200,'Tüm - Sektör'!$A:$H,7,0)</f>
        <v>141.93746899999999</v>
      </c>
      <c r="H200" s="159">
        <v>6.22</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64.311046370743924</v>
      </c>
      <c r="R200" s="166" t="str">
        <f>IF(OR(H200="", H201="", Q200=0), "", IF(H200&lt;H201, (H201-H200)/H200, ""))</f>
        <v/>
      </c>
      <c r="S200" s="191">
        <v>64.832205579583004</v>
      </c>
      <c r="T200" s="208">
        <f>S200-Q200</f>
        <v>0.52115920883908018</v>
      </c>
      <c r="U200" s="222" t="s">
        <v>225</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42.926872195164876</v>
      </c>
      <c r="F201" s="128">
        <f>VLOOKUP(A201,'Tüm - Sektör'!$A:$H,6,0)</f>
        <v>18.344817177420886</v>
      </c>
      <c r="G201" s="127">
        <f>VLOOKUP(A201,'Tüm - Sektör'!$A:$H,7,0)</f>
        <v>151.529539</v>
      </c>
      <c r="H201" s="159">
        <v>6.15</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65.046891544452521</v>
      </c>
      <c r="R201" s="166" t="str">
        <f>IF(OR(H201="", H202="", Q201=0), "", IF(H201&lt;H202, (H202-H201)/H201, ""))</f>
        <v/>
      </c>
      <c r="S201" s="191">
        <v>65.687747618782112</v>
      </c>
      <c r="T201" s="208">
        <f>S201-Q201</f>
        <v>0.6408560743295908</v>
      </c>
      <c r="U201" s="222" t="s">
        <v>521</v>
      </c>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46.975831566155783</v>
      </c>
      <c r="F202" s="128">
        <f>VLOOKUP(A202,'Tüm - Sektör'!$A:$H,6,0)</f>
        <v>19.99958267332045</v>
      </c>
      <c r="G202" s="127">
        <f>VLOOKUP(A202,'Tüm - Sektör'!$A:$H,7,0)</f>
        <v>141.922583</v>
      </c>
      <c r="H202" s="159">
        <v>6</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66.669313544417648</v>
      </c>
      <c r="R202" s="166" t="str">
        <f>IF(OR(H202="", H203="", Q202=0), "", IF(H202&lt;H203, (H203-H202)/H202, ""))</f>
        <v/>
      </c>
      <c r="S202" s="191">
        <v>68.145806007922644</v>
      </c>
      <c r="T202" s="208">
        <f>S202-Q202</f>
        <v>1.4764924635049965</v>
      </c>
      <c r="U202" s="222" t="s">
        <v>118</v>
      </c>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92.914049394037789</v>
      </c>
      <c r="F203" s="128">
        <f>VLOOKUP(A203,'Tüm - Sektör'!$A:$H,6,0)</f>
        <v>28.588938275088552</v>
      </c>
      <c r="G203" s="127">
        <f>VLOOKUP(A203,'Tüm - Sektör'!$A:$H,7,0)</f>
        <v>73.999791000000002</v>
      </c>
      <c r="H203" s="159">
        <v>5.82</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68.756202361224737</v>
      </c>
      <c r="R203" s="166" t="str">
        <f>IF(OR(H203="", H204="", Q203=0), "", IF(H203&lt;H204, (H204-H203)/H203, ""))</f>
        <v/>
      </c>
      <c r="S203" s="191">
        <v>68.874543501261272</v>
      </c>
      <c r="T203" s="208">
        <f>S203-Q203</f>
        <v>0.1183411400365344</v>
      </c>
      <c r="U203" s="222" t="s">
        <v>30</v>
      </c>
      <c r="W203" s="200"/>
      <c r="X203" s="209" t="str">
        <f>IF(COUNTIF('Yıldız Liste'!A:A, A203)&gt;0, "Yıldız Pazar", IF(COUNTIF('Ana Pazar Liste'!A:A, A203)&gt;0, "Ana Pazar", IF(COUNTIF('Alt Pazar Liste'!A:A, A203)&gt;0, "Alt Pazar", "")))</f>
        <v>Ana Pazar</v>
      </c>
    </row>
    <row r="204" spans="1:24" ht="30" customHeight="1" thickTop="1" thickBot="1">
      <c r="A204" s="125" t="s">
        <v>455</v>
      </c>
      <c r="B204" s="131" t="s">
        <v>233</v>
      </c>
      <c r="C204" s="132">
        <v>2527222364</v>
      </c>
      <c r="D204" s="132">
        <v>600000000</v>
      </c>
      <c r="E204" s="128">
        <f>VLOOKUP(A204,'Tüm - Sektör'!$A:$H,5,0)</f>
        <v>43.609325854333953</v>
      </c>
      <c r="F204" s="128">
        <f>VLOOKUP(A204,'Tüm - Sektör'!$A:$H,6,0)</f>
        <v>14.536441951444651</v>
      </c>
      <c r="G204" s="127">
        <f>VLOOKUP(A204,'Tüm - Sektör'!$A:$H,7,0)</f>
        <v>163.504896</v>
      </c>
      <c r="H204" s="159">
        <v>5.61</v>
      </c>
      <c r="I204" s="133" t="e">
        <f>VLOOKUP(A204,'Tüm - Sektör'!$A:$H,9,0)</f>
        <v>#REF!</v>
      </c>
      <c r="J204" s="132" t="e">
        <f>VLOOKUP(A204,'Tüm - Sektör'!$A:$H,10,0)</f>
        <v>#REF!</v>
      </c>
      <c r="K204" s="133" t="e">
        <f>VLOOKUP(A204,'Tüm - Sektör'!$A:$H,11,0)</f>
        <v>#REF!</v>
      </c>
      <c r="L204" s="133" t="e">
        <f>VLOOKUP(A204,'Tüm - Sektör'!$A:$H,12,0)</f>
        <v>#REF!</v>
      </c>
      <c r="M204" s="133" t="e">
        <f>VLOOKUP(A204,'Tüm - Sektör'!$A:$H,13,0)</f>
        <v>#REF!</v>
      </c>
      <c r="N204" s="134" t="e">
        <f>VLOOKUP(A204,'Tüm - Sektör'!$A:$H,14,0)</f>
        <v>#REF!</v>
      </c>
      <c r="O204" s="135" t="e">
        <f>VLOOKUP(A204,'Tüm - Sektör'!$A:$H,15,0)</f>
        <v>#REF!</v>
      </c>
      <c r="P204" s="153" t="e">
        <f>VLOOKUP(A204,'Tüm - Sektör'!$A:$H,16,0)</f>
        <v>#REF!</v>
      </c>
      <c r="Q204" s="158">
        <f>E204*G204/100</f>
        <v>71.303382884429837</v>
      </c>
      <c r="R204" s="166" t="str">
        <f>IF(OR(H204="", H205="", Q204=0), "", IF(H204&lt;H205, (H205-H204)/H204, ""))</f>
        <v/>
      </c>
      <c r="S204" s="191">
        <v>71.686734405313871</v>
      </c>
      <c r="T204" s="208">
        <f>S204-Q204</f>
        <v>0.3833515208840339</v>
      </c>
      <c r="U204" s="222" t="s">
        <v>752</v>
      </c>
      <c r="W204" s="200"/>
      <c r="X204" s="209" t="str">
        <f>IF(COUNTIF('Yıldız Liste'!A:A, A204)&gt;0, "Yıldız Pazar", IF(COUNTIF('Ana Pazar Liste'!A:A, A204)&gt;0, "Ana Pazar", IF(COUNTIF('Alt Pazar Liste'!A:A, A204)&gt;0, "Alt Pazar", "")))</f>
        <v>Ana Pazar</v>
      </c>
    </row>
    <row r="205" spans="1:24" ht="30" customHeight="1" thickTop="1" thickBot="1">
      <c r="A205" s="125" t="s">
        <v>311</v>
      </c>
      <c r="B205" s="136" t="s">
        <v>608</v>
      </c>
      <c r="C205" s="137">
        <v>530578724</v>
      </c>
      <c r="D205" s="137">
        <v>240000000</v>
      </c>
      <c r="E205" s="128">
        <f>VLOOKUP(A205,'Tüm - Sektör'!$A:$H,5,0)</f>
        <v>48.057330472961027</v>
      </c>
      <c r="F205" s="128">
        <f>VLOOKUP(A205,'Tüm - Sektör'!$A:$H,6,0)</f>
        <v>40.047775394134192</v>
      </c>
      <c r="G205" s="127">
        <f>VLOOKUP(A205,'Tüm - Sektör'!$A:$H,7,0)</f>
        <v>148.650609</v>
      </c>
      <c r="H205" s="159">
        <v>5.6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E205*G205/100</f>
        <v>71.437514417199139</v>
      </c>
      <c r="R205" s="166" t="str">
        <f>IF(OR(H205="", H206="", Q205=0), "", IF(H205&lt;H206, (H206-H205)/H205, ""))</f>
        <v/>
      </c>
      <c r="S205" s="191">
        <v>70.307571306909509</v>
      </c>
      <c r="T205" s="208">
        <f>S205-Q205</f>
        <v>-1.1299431102896307</v>
      </c>
      <c r="U205" s="222" t="s">
        <v>282</v>
      </c>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53.550003839427653</v>
      </c>
      <c r="F206" s="128">
        <f>VLOOKUP(A206,'Tüm - Sektör'!$A:$H,6,0)</f>
        <v>56.186492344766876</v>
      </c>
      <c r="G206" s="127">
        <f>VLOOKUP(A206,'Tüm - Sektör'!$A:$H,7,0)</f>
        <v>136.56980300000001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73.133134749998788</v>
      </c>
      <c r="R206" s="166" t="str">
        <f>IF(OR(H206="", H207="", Q206=0), "", IF(H206&lt;H207, (H207-H206)/H206, ""))</f>
        <v/>
      </c>
      <c r="S206" s="191">
        <v>73.133134749998788</v>
      </c>
      <c r="T206" s="208">
        <f>S206-Q206</f>
        <v>0</v>
      </c>
      <c r="U206" s="222" t="s">
        <v>256</v>
      </c>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26.482155689579759</v>
      </c>
      <c r="F207" s="128">
        <f>VLOOKUP(A207,'Tüm - Sektör'!$A:$H,6,0)</f>
        <v>9.8998712858242097</v>
      </c>
      <c r="G207" s="127">
        <f>VLOOKUP(A207,'Tüm - Sektör'!$A:$H,7,0)</f>
        <v>285.553631</v>
      </c>
      <c r="H207" s="159">
        <v>5.29</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E207*G207/100</f>
        <v>75.620757138668083</v>
      </c>
      <c r="R207" s="166" t="str">
        <f>IF(OR(H207="", H208="", Q207=0), "", IF(H207&lt;H208, (H208-H207)/H207, ""))</f>
        <v/>
      </c>
      <c r="S207" s="191">
        <v>75.478076464821555</v>
      </c>
      <c r="T207" s="208">
        <f>S207-Q207</f>
        <v>-0.14268067384652738</v>
      </c>
      <c r="U207" s="222" t="s">
        <v>18</v>
      </c>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16.751113173119315</v>
      </c>
      <c r="F208" s="128">
        <f>VLOOKUP(A208,'Tüm - Sektör'!$A:$H,6,0)</f>
        <v>4.7531528417582765</v>
      </c>
      <c r="G208" s="127">
        <f>VLOOKUP(A208,'Tüm - Sektör'!$A:$H,7,0)</f>
        <v>465.53517099999999</v>
      </c>
      <c r="H208" s="159">
        <v>5.13</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E208*G208/100</f>
        <v>77.982323354884528</v>
      </c>
      <c r="R208" s="166" t="str">
        <f>IF(OR(H208="", H209="", Q208=0), "", IF(H208&lt;H209, (H209-H208)/H208, ""))</f>
        <v/>
      </c>
      <c r="S208" s="191">
        <v>78.749865907590078</v>
      </c>
      <c r="T208" s="208">
        <f>S208-Q208</f>
        <v>0.7675425527055495</v>
      </c>
      <c r="U208" s="222" t="s">
        <v>204</v>
      </c>
      <c r="W208" s="200"/>
      <c r="X208" s="209" t="str">
        <f>IF(COUNTIF('Yıldız Liste'!A:A, A208)&gt;0, "Yıldız Pazar", IF(COUNTIF('Ana Pazar Liste'!A:A, A208)&gt;0, "Ana Pazar", IF(COUNTIF('Alt Pazar Liste'!A:A, A208)&gt;0, "Alt Pazar", "")))</f>
        <v>Ana Pazar</v>
      </c>
    </row>
    <row r="209" spans="1:24" ht="30" customHeight="1" thickTop="1" thickBot="1">
      <c r="A209" s="125" t="s">
        <v>187</v>
      </c>
      <c r="B209" s="136" t="s">
        <v>679</v>
      </c>
      <c r="C209" s="137">
        <v>3014472211</v>
      </c>
      <c r="D209" s="137">
        <v>401411202</v>
      </c>
      <c r="E209" s="128">
        <f>VLOOKUP(A209,'Tüm - Sektör'!$A:$H,5,0)</f>
        <v>17.143034653005405</v>
      </c>
      <c r="F209" s="128">
        <f>VLOOKUP(A209,'Tüm - Sektör'!$A:$H,6,0)</f>
        <v>3.570215977117468</v>
      </c>
      <c r="G209" s="127">
        <f>VLOOKUP(A209,'Tüm - Sektör'!$A:$H,7,0)</f>
        <v>464.88056799999998</v>
      </c>
      <c r="H209" s="159">
        <v>5.0199999999999996</v>
      </c>
      <c r="I209" s="141" t="e">
        <f>VLOOKUP(A209,'Tüm - Sektör'!$A:$H,9,0)</f>
        <v>#REF!</v>
      </c>
      <c r="J209" s="142" t="e">
        <f>VLOOKUP(A209,'Tüm - Sektör'!$A:$H,10,0)</f>
        <v>#REF!</v>
      </c>
      <c r="K209" s="141" t="e">
        <f>VLOOKUP(A209,'Tüm - Sektör'!$A:$H,11,0)</f>
        <v>#REF!</v>
      </c>
      <c r="L209" s="141" t="e">
        <f>VLOOKUP(A209,'Tüm - Sektör'!$A:$H,12,0)</f>
        <v>#REF!</v>
      </c>
      <c r="M209" s="141" t="e">
        <f>VLOOKUP(A209,'Tüm - Sektör'!$A:$H,13,0)</f>
        <v>#REF!</v>
      </c>
      <c r="N209" s="143" t="e">
        <f>VLOOKUP(A209,'Tüm - Sektör'!$A:$H,14,0)</f>
        <v>#REF!</v>
      </c>
      <c r="O209" s="144" t="e">
        <f>VLOOKUP(A209,'Tüm - Sektör'!$A:$H,15,0)</f>
        <v>#REF!</v>
      </c>
      <c r="P209" s="155" t="e">
        <f>VLOOKUP(A209,'Tüm - Sektör'!$A:$H,16,0)</f>
        <v>#REF!</v>
      </c>
      <c r="Q209" s="158">
        <f>E209*G209/100</f>
        <v>79.694636867328356</v>
      </c>
      <c r="R209" s="166" t="str">
        <f>IF(OR(H209="", H210="", Q209=0), "", IF(H209&lt;H210, (H210-H209)/H209, ""))</f>
        <v/>
      </c>
      <c r="S209" s="191">
        <v>82.829622582606277</v>
      </c>
      <c r="T209" s="208">
        <f>S209-Q209</f>
        <v>3.1349857152779208</v>
      </c>
      <c r="U209" s="222" t="s">
        <v>417</v>
      </c>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47.684784500537646</v>
      </c>
      <c r="F210" s="128">
        <f>VLOOKUP(A210,'Tüm - Sektör'!$A:$H,6,0)</f>
        <v>23.842392250268823</v>
      </c>
      <c r="G210" s="127">
        <f>VLOOKUP(A210,'Tüm - Sektör'!$A:$H,7,0)</f>
        <v>167.149394</v>
      </c>
      <c r="H210" s="159">
        <v>5.0199999999999996</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79.704828322854596</v>
      </c>
      <c r="R210" s="166" t="str">
        <f>IF(OR(H210="", H211="", Q210=0), "", IF(H210&lt;H211, (H211-H210)/H210, ""))</f>
        <v/>
      </c>
      <c r="S210" s="191">
        <v>80.023647636146023</v>
      </c>
      <c r="T210" s="208">
        <f>S210-Q210</f>
        <v>0.31881931329142787</v>
      </c>
      <c r="U210" s="222" t="s">
        <v>161</v>
      </c>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50.313811669547462</v>
      </c>
      <c r="F211" s="128">
        <f>VLOOKUP(A211,'Tüm - Sektör'!$A:$H,6,0)</f>
        <v>11.990432445948976</v>
      </c>
      <c r="G211" s="127">
        <f>VLOOKUP(A211,'Tüm - Sektör'!$A:$H,7,0)</f>
        <v>160.647257</v>
      </c>
      <c r="H211" s="159">
        <v>4.95</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80.827758339273899</v>
      </c>
      <c r="R211" s="166" t="str">
        <f>IF(OR(H211="", H212="", Q211=0), "", IF(H211&lt;H212, (H212-H211)/H211, ""))</f>
        <v/>
      </c>
      <c r="S211" s="191">
        <v>81.486232948962495</v>
      </c>
      <c r="T211" s="208">
        <f>S211-Q211</f>
        <v>0.6584746096885965</v>
      </c>
      <c r="U211" s="222" t="s">
        <v>78</v>
      </c>
      <c r="W211" s="200"/>
      <c r="X211" s="209" t="str">
        <f>IF(COUNTIF('Yıldız Liste'!A:A, A211)&gt;0, "Yıldız Pazar", IF(COUNTIF('Ana Pazar Liste'!A:A, A211)&gt;0, "Ana Pazar", IF(COUNTIF('Alt Pazar Liste'!A:A, A211)&gt;0, "Alt Pazar", "")))</f>
        <v>Ana Pazar</v>
      </c>
    </row>
    <row r="212" spans="1:24" ht="30" customHeight="1" thickTop="1" thickBot="1">
      <c r="A212" s="125" t="s">
        <v>160</v>
      </c>
      <c r="B212" s="131" t="s">
        <v>233</v>
      </c>
      <c r="C212" s="132">
        <v>1300173375</v>
      </c>
      <c r="D212" s="132">
        <v>270000000</v>
      </c>
      <c r="E212" s="128">
        <f>VLOOKUP(A212,'Tüm - Sektör'!$A:$H,5,0)</f>
        <v>32.642765829382988</v>
      </c>
      <c r="F212" s="128">
        <f>VLOOKUP(A212,'Tüm - Sektör'!$A:$H,6,0)</f>
        <v>30.22478317535462</v>
      </c>
      <c r="G212" s="127">
        <f>VLOOKUP(A212,'Tüm - Sektör'!$A:$H,7,0)</f>
        <v>253.18759900000001</v>
      </c>
      <c r="H212" s="159">
        <v>4.84</v>
      </c>
      <c r="I212" s="133" t="e">
        <f>VLOOKUP(A212,'Tüm - Sektör'!$A:$H,9,0)</f>
        <v>#REF!</v>
      </c>
      <c r="J212" s="132" t="e">
        <f>VLOOKUP(A212,'Tüm - Sektör'!$A:$H,10,0)</f>
        <v>#REF!</v>
      </c>
      <c r="K212" s="133" t="e">
        <f>VLOOKUP(A212,'Tüm - Sektör'!$A:$H,11,0)</f>
        <v>#REF!</v>
      </c>
      <c r="L212" s="133" t="e">
        <f>VLOOKUP(A212,'Tüm - Sektör'!$A:$H,12,0)</f>
        <v>#REF!</v>
      </c>
      <c r="M212" s="133" t="e">
        <f>VLOOKUP(A212,'Tüm - Sektör'!$A:$H,13,0)</f>
        <v>#REF!</v>
      </c>
      <c r="N212" s="134" t="e">
        <f>VLOOKUP(A212,'Tüm - Sektör'!$A:$H,14,0)</f>
        <v>#REF!</v>
      </c>
      <c r="O212" s="135" t="e">
        <f>VLOOKUP(A212,'Tüm - Sektör'!$A:$H,15,0)</f>
        <v>#REF!</v>
      </c>
      <c r="P212" s="153" t="e">
        <f>VLOOKUP(A212,'Tüm - Sektör'!$A:$H,16,0)</f>
        <v>#REF!</v>
      </c>
      <c r="Q212" s="158">
        <f>E212*G212/100</f>
        <v>82.647435050607214</v>
      </c>
      <c r="R212" s="166" t="str">
        <f>IF(OR(H212="", H213="", Q212=0), "", IF(H212&lt;H213, (H213-H212)/H212, ""))</f>
        <v/>
      </c>
      <c r="S212" s="191">
        <v>84.928574446908485</v>
      </c>
      <c r="T212" s="208">
        <f>S212-Q212</f>
        <v>2.2811393963012705</v>
      </c>
      <c r="U212" s="222" t="s">
        <v>427</v>
      </c>
      <c r="W212" s="200"/>
      <c r="X212" s="209" t="str">
        <f>IF(COUNTIF('Yıldız Liste'!A:A, A212)&gt;0, "Yıldız Pazar", IF(COUNTIF('Ana Pazar Liste'!A:A, A212)&gt;0, "Ana Pazar", IF(COUNTIF('Alt Pazar Liste'!A:A, A212)&gt;0, "Alt Pazar", "")))</f>
        <v>Ana Pazar</v>
      </c>
    </row>
    <row r="213" spans="1:24" ht="30" customHeight="1" thickTop="1" thickBot="1">
      <c r="A213" s="125" t="s">
        <v>514</v>
      </c>
      <c r="B213" s="136" t="s">
        <v>375</v>
      </c>
      <c r="C213" s="137">
        <v>3318993196</v>
      </c>
      <c r="D213" s="137">
        <v>1120000000</v>
      </c>
      <c r="E213" s="128">
        <f>VLOOKUP(A213,'Tüm - Sektör'!$A:$H,5,0)</f>
        <v>26.940433193544816</v>
      </c>
      <c r="F213" s="128">
        <f>VLOOKUP(A213,'Tüm - Sektör'!$A:$H,6,0)</f>
        <v>6.0134895521305394</v>
      </c>
      <c r="G213" s="127">
        <f>VLOOKUP(A213,'Tüm - Sektör'!$A:$H,7,0)</f>
        <v>306.82462600000002</v>
      </c>
      <c r="H213" s="159">
        <v>4.84</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E213*G213/100</f>
        <v>82.659883388873752</v>
      </c>
      <c r="R213" s="166" t="str">
        <f>IF(OR(H213="", H214="", Q213=0), "", IF(H213&lt;H214, (H214-H213)/H213, ""))</f>
        <v/>
      </c>
      <c r="S213" s="191">
        <v>82.831021863798938</v>
      </c>
      <c r="T213" s="208">
        <f>S213-Q213</f>
        <v>0.1711384749251863</v>
      </c>
      <c r="U213" s="222" t="s">
        <v>148</v>
      </c>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14.78972473698567</v>
      </c>
      <c r="F214" s="128">
        <f>VLOOKUP(A214,'Tüm - Sektör'!$A:$H,6,0)</f>
        <v>3.9502469917162579</v>
      </c>
      <c r="G214" s="127">
        <f>VLOOKUP(A214,'Tüm - Sektör'!$A:$H,7,0)</f>
        <v>576.74861299999998</v>
      </c>
      <c r="H214" s="159">
        <v>4.6900000000000004</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E214*G214/100</f>
        <v>85.299532287082741</v>
      </c>
      <c r="R214" s="166" t="str">
        <f>IF(OR(H214="", H215="", Q214=0), "", IF(H214&lt;H215, (H215-H214)/H214, ""))</f>
        <v/>
      </c>
      <c r="S214" s="191">
        <v>85.299532287082741</v>
      </c>
      <c r="T214" s="208">
        <f>S214-Q214</f>
        <v>0</v>
      </c>
      <c r="U214" s="222" t="s">
        <v>528</v>
      </c>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15.927168245049039</v>
      </c>
      <c r="F215" s="128">
        <f>VLOOKUP(A215,'Tüm - Sektör'!$A:$H,6,0)</f>
        <v>3.9817920612622597</v>
      </c>
      <c r="G215" s="127">
        <f>VLOOKUP(A215,'Tüm - Sektör'!$A:$H,7,0)</f>
        <v>554.46052299999997</v>
      </c>
      <c r="H215" s="159">
        <v>4.53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E215*G215/100</f>
        <v>88.309860350588821</v>
      </c>
      <c r="R215" s="166" t="str">
        <f>IF(OR(H215="", H216="", Q215=0), "", IF(H215&lt;H216, (H216-H215)/H215, ""))</f>
        <v/>
      </c>
      <c r="S215" s="191">
        <v>88.898592752926064</v>
      </c>
      <c r="T215" s="208">
        <f>S215-Q215</f>
        <v>0.58873240233724289</v>
      </c>
      <c r="U215" s="222" t="s">
        <v>472</v>
      </c>
      <c r="W215" s="200"/>
      <c r="X215" s="209" t="str">
        <f>IF(COUNTIF('Yıldız Liste'!A:A, A215)&gt;0, "Yıldız Pazar", IF(COUNTIF('Ana Pazar Liste'!A:A, A215)&gt;0, "Ana Pazar", IF(COUNTIF('Alt Pazar Liste'!A:A, A215)&gt;0, "Alt Pazar", "")))</f>
        <v>Ana Pazar</v>
      </c>
    </row>
    <row r="216" spans="1:24" ht="30" customHeight="1" thickTop="1" thickBot="1">
      <c r="A216" s="125" t="s">
        <v>199</v>
      </c>
      <c r="B216" s="136" t="s">
        <v>287</v>
      </c>
      <c r="C216" s="137">
        <v>1509446134</v>
      </c>
      <c r="D216" s="137">
        <v>546000000</v>
      </c>
      <c r="E216" s="128">
        <f>VLOOKUP(A216,'Tüm - Sektör'!$A:$H,5,0)</f>
        <v>43.133082004628449</v>
      </c>
      <c r="F216" s="128">
        <f>VLOOKUP(A216,'Tüm - Sektör'!$A:$H,6,0)</f>
        <v>19.749579672448924</v>
      </c>
      <c r="G216" s="127">
        <f>VLOOKUP(A216,'Tüm - Sektör'!$A:$H,7,0)</f>
        <v>205.642202</v>
      </c>
      <c r="H216" s="159">
        <v>4.51</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88.699819624783686</v>
      </c>
      <c r="R216" s="166" t="str">
        <f>IF(OR(H216="", H217="", Q216=0), "", IF(H216&lt;H217, (H217-H216)/H216, ""))</f>
        <v/>
      </c>
      <c r="S216" s="191">
        <v>86.400904213342201</v>
      </c>
      <c r="T216" s="208">
        <f>S216-Q216</f>
        <v>-2.2989154114414845</v>
      </c>
      <c r="U216" s="222" t="s">
        <v>544</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168.71455884521174</v>
      </c>
      <c r="F217" s="128">
        <f>VLOOKUP(A217,'Tüm - Sektör'!$A:$H,6,0)</f>
        <v>352.28681407399421</v>
      </c>
      <c r="G217" s="127">
        <f>VLOOKUP(A217,'Tüm - Sektör'!$A:$H,7,0)</f>
        <v>53.051453000000002</v>
      </c>
      <c r="H217" s="159">
        <v>4.47</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89.505524889924857</v>
      </c>
      <c r="R217" s="166" t="str">
        <f>IF(OR(H217="", H218="", Q217=0), "", IF(H217&lt;H218, (H218-H217)/H217, ""))</f>
        <v/>
      </c>
      <c r="S217" s="191">
        <v>89.505524889924857</v>
      </c>
      <c r="T217" s="208">
        <f>S217-Q217</f>
        <v>0</v>
      </c>
      <c r="U217" s="222" t="s">
        <v>191</v>
      </c>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33.675164540558214</v>
      </c>
      <c r="F218" s="128">
        <f>VLOOKUP(A218,'Tüm - Sektör'!$A:$H,6,0)</f>
        <v>25.983923256603561</v>
      </c>
      <c r="G218" s="127">
        <f>VLOOKUP(A218,'Tüm - Sektör'!$A:$H,7,0)</f>
        <v>267.548676</v>
      </c>
      <c r="H218" s="159">
        <v>4.4400000000000004</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E218*G218/100</f>
        <v>90.097456869084979</v>
      </c>
      <c r="R218" s="166" t="str">
        <f>IF(OR(H218="", H219="", Q218=0), "", IF(H218&lt;H219, (H219-H218)/H218, ""))</f>
        <v/>
      </c>
      <c r="S218" s="191">
        <v>92.600164004337344</v>
      </c>
      <c r="T218" s="208">
        <f>S218-Q218</f>
        <v>2.5027071352523649</v>
      </c>
      <c r="U218" s="222" t="s">
        <v>66</v>
      </c>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50.551678385177283</v>
      </c>
      <c r="F219" s="128">
        <f>VLOOKUP(A219,'Tüm - Sektör'!$A:$H,6,0)</f>
        <v>50.551680002831041</v>
      </c>
      <c r="G219" s="127">
        <f>VLOOKUP(A219,'Tüm - Sektör'!$A:$H,7,0)</f>
        <v>187.95273599999999</v>
      </c>
      <c r="H219" s="159">
        <v>4.21</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95.013262618861319</v>
      </c>
      <c r="R219" s="166" t="str">
        <f>IF(OR(H219="", H220="", Q219=0), "", IF(H219&lt;H220, (H220-H219)/H219, ""))</f>
        <v/>
      </c>
      <c r="S219" s="191">
        <v>95.466786545442972</v>
      </c>
      <c r="T219" s="208">
        <f>S219-Q219</f>
        <v>0.45352392658165286</v>
      </c>
      <c r="U219" s="222" t="s">
        <v>145</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14.398549273016114</v>
      </c>
      <c r="F220" s="128">
        <f>VLOOKUP(A220,'Tüm - Sektör'!$A:$H,6,0)</f>
        <v>4.5507425009532598</v>
      </c>
      <c r="G220" s="127">
        <f>VLOOKUP(A220,'Tüm - Sektör'!$A:$H,7,0)</f>
        <v>679.26380900000004</v>
      </c>
      <c r="H220" s="159">
        <v>4.09</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97.804134232631071</v>
      </c>
      <c r="R220" s="166" t="str">
        <f>IF(OR(H220="", H221="", Q220=0), "", IF(H220&lt;H221, (H221-H220)/H220, ""))</f>
        <v/>
      </c>
      <c r="S220" s="191">
        <v>98.043850247907102</v>
      </c>
      <c r="T220" s="208">
        <f>S220-Q220</f>
        <v>0.2397160152760307</v>
      </c>
      <c r="U220" s="222" t="s">
        <v>207</v>
      </c>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30.311027075304096</v>
      </c>
      <c r="F221" s="128">
        <f>VLOOKUP(A221,'Tüm - Sektör'!$A:$H,6,0)</f>
        <v>29.075325731706567</v>
      </c>
      <c r="G221" s="127">
        <f>VLOOKUP(A221,'Tüm - Sektör'!$A:$H,7,0)</f>
        <v>335.80419000000001</v>
      </c>
      <c r="H221" s="159">
        <v>3.93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101.78569895090561</v>
      </c>
      <c r="R221" s="166" t="str">
        <f>IF(OR(H221="", H222="", Q221=0), "", IF(H221&lt;H222, (H222-H221)/H221, ""))</f>
        <v/>
      </c>
      <c r="S221" s="191">
        <v>99.259999225076683</v>
      </c>
      <c r="T221" s="208">
        <f>S221-Q221</f>
        <v>-2.5256997258289289</v>
      </c>
      <c r="U221" s="222" t="s">
        <v>299</v>
      </c>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15.200294277697218</v>
      </c>
      <c r="F222" s="128">
        <f>VLOOKUP(A222,'Tüm - Sektör'!$A:$H,6,0)</f>
        <v>5.0667647592324059</v>
      </c>
      <c r="G222" s="127">
        <f>VLOOKUP(A222,'Tüm - Sektör'!$A:$H,7,0)</f>
        <v>669.65183400000001</v>
      </c>
      <c r="H222" s="159">
        <v>3.93</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E222*G222/100</f>
        <v>101.78904940399647</v>
      </c>
      <c r="R222" s="166" t="str">
        <f>IF(OR(H222="", H223="", Q222=0), "", IF(H222&lt;H223, (H223-H222)/H222, ""))</f>
        <v/>
      </c>
      <c r="S222" s="191">
        <v>102.83572343385762</v>
      </c>
      <c r="T222" s="208">
        <f>S222-Q222</f>
        <v>1.0466740298611512</v>
      </c>
      <c r="U222" s="222" t="s">
        <v>764</v>
      </c>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16.499988077108615</v>
      </c>
      <c r="F223" s="128">
        <f>VLOOKUP(A223,'Tüm - Sektör'!$A:$H,6,0)</f>
        <v>3.1214506388779069</v>
      </c>
      <c r="G223" s="127">
        <f>VLOOKUP(A223,'Tüm - Sektör'!$A:$H,7,0)</f>
        <v>624.90556200000003</v>
      </c>
      <c r="H223" s="159">
        <v>3.88</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E223*G223/100</f>
        <v>103.10934322318859</v>
      </c>
      <c r="R223" s="166" t="str">
        <f>IF(OR(H223="", H224="", Q223=0), "", IF(H223&lt;H224, (H224-H223)/H223, ""))</f>
        <v/>
      </c>
      <c r="S223" s="191">
        <v>102.84428064420868</v>
      </c>
      <c r="T223" s="208">
        <f>S223-Q223</f>
        <v>-0.26506257897990793</v>
      </c>
      <c r="U223" s="222" t="s">
        <v>702</v>
      </c>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36.932824916065542</v>
      </c>
      <c r="F224" s="128">
        <f>VLOOKUP(A224,'Tüm - Sektör'!$A:$H,6,0)</f>
        <v>34.197060107468097</v>
      </c>
      <c r="G224" s="127">
        <f>VLOOKUP(A224,'Tüm - Sektör'!$A:$H,7,0)</f>
        <v>282.78303399999999</v>
      </c>
      <c r="H224" s="159">
        <v>3.83</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E224*G224/100</f>
        <v>104.43976283955809</v>
      </c>
      <c r="R224" s="166" t="str">
        <f>IF(OR(H224="", H225="", Q224=0), "", IF(H224&lt;H225, (H225-H224)/H224, ""))</f>
        <v/>
      </c>
      <c r="S224" s="191">
        <v>104.98800306443765</v>
      </c>
      <c r="T224" s="208">
        <f>S224-Q224</f>
        <v>0.5482402248795637</v>
      </c>
      <c r="U224" s="222" t="s">
        <v>668</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42.476913797351138</v>
      </c>
      <c r="F225" s="128">
        <f>VLOOKUP(A225,'Tüm - Sektör'!$A:$H,6,0)</f>
        <v>14.158971265783713</v>
      </c>
      <c r="G225" s="127">
        <f>VLOOKUP(A225,'Tüm - Sektör'!$A:$H,7,0)</f>
        <v>255.25220999999999</v>
      </c>
      <c r="H225" s="159">
        <v>3.69</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108.4232612075337</v>
      </c>
      <c r="R225" s="166" t="str">
        <f>IF(OR(H225="", H226="", Q225=0), "", IF(H225&lt;H226, (H226-H225)/H225, ""))</f>
        <v/>
      </c>
      <c r="S225" s="191">
        <v>109.61146133035599</v>
      </c>
      <c r="T225" s="208">
        <f>S225-Q225</f>
        <v>1.1882001228222947</v>
      </c>
      <c r="U225" s="222" t="s">
        <v>340</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55.398836701151225</v>
      </c>
      <c r="F226" s="128">
        <f>VLOOKUP(A226,'Tüm - Sektör'!$A:$H,6,0)</f>
        <v>22.69824717047992</v>
      </c>
      <c r="G226" s="127">
        <f>VLOOKUP(A226,'Tüm - Sektör'!$A:$H,7,0)</f>
        <v>202.870632</v>
      </c>
      <c r="H226" s="159">
        <v>3.56</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112.38797013627344</v>
      </c>
      <c r="R226" s="166" t="str">
        <f>IF(OR(H226="", H227="", Q226=0), "", IF(H226&lt;H227, (H227-H226)/H226, ""))</f>
        <v/>
      </c>
      <c r="S226" s="191">
        <v>112.07315789499536</v>
      </c>
      <c r="T226" s="208">
        <f>S226-Q226</f>
        <v>-0.3148122412780765</v>
      </c>
      <c r="U226" s="222" t="s">
        <v>535</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41.64220664176748</v>
      </c>
      <c r="F227" s="128">
        <f>VLOOKUP(A227,'Tüm - Sektör'!$A:$H,6,0)</f>
        <v>17.031577358596106</v>
      </c>
      <c r="G227" s="127">
        <f>VLOOKUP(A227,'Tüm - Sektör'!$A:$H,7,0)</f>
        <v>284.200897</v>
      </c>
      <c r="H227" s="159">
        <v>3.38</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118.34752480649675</v>
      </c>
      <c r="R227" s="166" t="str">
        <f>IF(OR(H227="", H228="", Q227=0), "", IF(H227&lt;H228, (H228-H227)/H227, ""))</f>
        <v/>
      </c>
      <c r="S227" s="191">
        <v>118.69870440532908</v>
      </c>
      <c r="T227" s="208">
        <f>S227-Q227</f>
        <v>0.35117959883233141</v>
      </c>
      <c r="U227" s="222" t="s">
        <v>361</v>
      </c>
      <c r="W227" s="200"/>
      <c r="X227" s="209" t="str">
        <f>IF(COUNTIF('Yıldız Liste'!A:A, A227)&gt;0, "Yıldız Pazar", IF(COUNTIF('Ana Pazar Liste'!A:A, A227)&gt;0, "Ana Pazar", IF(COUNTIF('Alt Pazar Liste'!A:A, A227)&gt;0, "Alt Pazar", "")))</f>
        <v>Ana Pazar</v>
      </c>
    </row>
    <row r="228" spans="1:24" ht="30" customHeight="1" thickTop="1" thickBot="1">
      <c r="A228" s="125" t="s">
        <v>731</v>
      </c>
      <c r="B228" s="136" t="s">
        <v>221</v>
      </c>
      <c r="C228" s="137">
        <v>8948062095</v>
      </c>
      <c r="D228" s="137">
        <v>1240500000</v>
      </c>
      <c r="E228" s="128">
        <f>VLOOKUP(A228,'Tüm - Sektör'!$A:$H,5,0)</f>
        <v>47.280704868691338</v>
      </c>
      <c r="F228" s="128">
        <f>VLOOKUP(A228,'Tüm - Sektör'!$A:$H,6,0)</f>
        <v>12.704744019532805</v>
      </c>
      <c r="G228" s="127">
        <f>VLOOKUP(A228,'Tüm - Sektör'!$A:$H,7,0)</f>
        <v>259.57994600000001</v>
      </c>
      <c r="H228" s="159">
        <v>3.26</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122.73122816656834</v>
      </c>
      <c r="R228" s="166" t="str">
        <f>IF(OR(H228="", H229="", Q228=0), "", IF(H228&lt;H229, (H229-H228)/H228, ""))</f>
        <v/>
      </c>
      <c r="S228" s="191">
        <v>124.25583969658781</v>
      </c>
      <c r="T228" s="208">
        <f>S228-Q228</f>
        <v>1.5246115300194703</v>
      </c>
      <c r="U228" s="222" t="s">
        <v>206</v>
      </c>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41.100992845858435</v>
      </c>
      <c r="F229" s="128">
        <f>VLOOKUP(A229,'Tüm - Sektör'!$A:$H,6,0)</f>
        <v>27.400661897238958</v>
      </c>
      <c r="G229" s="127">
        <f>VLOOKUP(A229,'Tüm - Sektör'!$A:$H,7,0)</f>
        <v>299.480053</v>
      </c>
      <c r="H229" s="159">
        <v>3.25</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123.08927515830304</v>
      </c>
      <c r="R229" s="166" t="str">
        <f>IF(OR(H229="", H230="", Q229=0), "", IF(H229&lt;H230, (H230-H229)/H229, ""))</f>
        <v/>
      </c>
      <c r="S229" s="191">
        <v>122.33643555488835</v>
      </c>
      <c r="T229" s="208">
        <f>S229-Q229</f>
        <v>-0.75283960341468514</v>
      </c>
      <c r="U229" s="222" t="s">
        <v>12</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40.022829021673964</v>
      </c>
      <c r="F230" s="128">
        <f>VLOOKUP(A230,'Tüm - Sektör'!$A:$H,6,0)</f>
        <v>22.234905012041089</v>
      </c>
      <c r="G230" s="127">
        <f>VLOOKUP(A230,'Tüm - Sektör'!$A:$H,7,0)</f>
        <v>321.37161300000002</v>
      </c>
      <c r="H230" s="159">
        <v>3.11</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128.62201119518576</v>
      </c>
      <c r="R230" s="166" t="str">
        <f>IF(OR(H230="", H231="", Q230=0), "", IF(H230&lt;H231, (H231-H230)/H230, ""))</f>
        <v/>
      </c>
      <c r="S230" s="191">
        <v>129.0369209087186</v>
      </c>
      <c r="T230" s="208">
        <f>S230-Q230</f>
        <v>0.41490971353283612</v>
      </c>
      <c r="U230" s="222" t="s">
        <v>92</v>
      </c>
      <c r="W230" s="200"/>
      <c r="X230" s="209" t="str">
        <f>IF(COUNTIF('Yıldız Liste'!A:A, A230)&gt;0, "Yıldız Pazar", IF(COUNTIF('Ana Pazar Liste'!A:A, A230)&gt;0, "Ana Pazar", IF(COUNTIF('Alt Pazar Liste'!A:A, A230)&gt;0, "Alt Pazar", "")))</f>
        <v>Ana Pazar</v>
      </c>
    </row>
    <row r="231" spans="1:24" ht="30" customHeight="1" thickTop="1" thickBot="1">
      <c r="A231" s="125" t="s">
        <v>77</v>
      </c>
      <c r="B231" s="136" t="s">
        <v>221</v>
      </c>
      <c r="C231" s="137">
        <v>2595983504</v>
      </c>
      <c r="D231" s="137">
        <v>990000000</v>
      </c>
      <c r="E231" s="128">
        <f>VLOOKUP(A231,'Tüm - Sektör'!$A:$H,5,0)</f>
        <v>52.59271846449878</v>
      </c>
      <c r="F231" s="128">
        <f>VLOOKUP(A231,'Tüm - Sektör'!$A:$H,6,0)</f>
        <v>26.56197902247413</v>
      </c>
      <c r="G231" s="127">
        <f>VLOOKUP(A231,'Tüm - Sektör'!$A:$H,7,0)</f>
        <v>255.32031000000001</v>
      </c>
      <c r="H231" s="159">
        <v>2.98</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134.27989182098551</v>
      </c>
      <c r="R231" s="166" t="str">
        <f>IF(OR(H231="", H232="", Q231=0), "", IF(H231&lt;H232, (H232-H231)/H231, ""))</f>
        <v/>
      </c>
      <c r="S231" s="191">
        <v>136.1068291246724</v>
      </c>
      <c r="T231" s="208">
        <f>S231-Q231</f>
        <v>1.8269373036868899</v>
      </c>
      <c r="U231" s="222" t="s">
        <v>216</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45.635719260007683</v>
      </c>
      <c r="F232" s="128">
        <f>VLOOKUP(A232,'Tüm - Sektör'!$A:$H,6,0)</f>
        <v>28.522324537504801</v>
      </c>
      <c r="G232" s="127">
        <f>VLOOKUP(A232,'Tüm - Sektör'!$A:$H,7,0)</f>
        <v>295.12339900000001</v>
      </c>
      <c r="H232" s="159">
        <v>2.97</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134.68168583823231</v>
      </c>
      <c r="R232" s="166" t="str">
        <f>IF(OR(H232="", H233="", Q232=0), "", IF(H232&lt;H233, (H233-H232)/H232, ""))</f>
        <v/>
      </c>
      <c r="S232" s="191">
        <v>134.68168583823231</v>
      </c>
      <c r="T232" s="208">
        <f>S232-Q232</f>
        <v>0</v>
      </c>
      <c r="U232" s="222" t="s">
        <v>250</v>
      </c>
      <c r="W232" s="200"/>
      <c r="X232" s="209" t="str">
        <f>IF(COUNTIF('Yıldız Liste'!A:A, A232)&gt;0, "Yıldız Pazar", IF(COUNTIF('Ana Pazar Liste'!A:A, A232)&gt;0, "Ana Pazar", IF(COUNTIF('Alt Pazar Liste'!A:A, A232)&gt;0, "Alt Pazar", "")))</f>
        <v>Ana Pazar</v>
      </c>
    </row>
    <row r="233" spans="1:24" ht="30" customHeight="1" thickTop="1" thickBot="1">
      <c r="A233" s="125" t="s">
        <v>157</v>
      </c>
      <c r="B233" s="136" t="s">
        <v>353</v>
      </c>
      <c r="C233" s="137">
        <v>2077382264</v>
      </c>
      <c r="D233" s="137">
        <v>720000000</v>
      </c>
      <c r="E233" s="128">
        <f>VLOOKUP(A233,'Tüm - Sektör'!$A:$H,5,0)</f>
        <v>55.819021336262722</v>
      </c>
      <c r="F233" s="128">
        <f>VLOOKUP(A233,'Tüm - Sektör'!$A:$H,6,0)</f>
        <v>38.763209261293554</v>
      </c>
      <c r="G233" s="127">
        <f>VLOOKUP(A233,'Tüm - Sektör'!$A:$H,7,0)</f>
        <v>247.17509200000001</v>
      </c>
      <c r="H233" s="159">
        <v>2.9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137.97071734140701</v>
      </c>
      <c r="R233" s="166" t="str">
        <f>IF(OR(H233="", H234="", Q233=0), "", IF(H233&lt;H234, (H234-H233)/H233, ""))</f>
        <v/>
      </c>
      <c r="S233" s="191">
        <v>137.97071734140701</v>
      </c>
      <c r="T233" s="208">
        <f>S233-Q233</f>
        <v>0</v>
      </c>
      <c r="U233" s="222" t="s">
        <v>347</v>
      </c>
      <c r="W233" s="200"/>
      <c r="X233" s="209" t="str">
        <f>IF(COUNTIF('Yıldız Liste'!A:A, A233)&gt;0, "Yıldız Pazar", IF(COUNTIF('Ana Pazar Liste'!A:A, A233)&gt;0, "Ana Pazar", IF(COUNTIF('Alt Pazar Liste'!A:A, A233)&gt;0, "Alt Pazar", "")))</f>
        <v>Ana Pazar</v>
      </c>
    </row>
    <row r="234" spans="1:24" ht="30" customHeight="1" thickTop="1" thickBot="1">
      <c r="A234" s="125" t="s">
        <v>131</v>
      </c>
      <c r="B234" s="136" t="s">
        <v>349</v>
      </c>
      <c r="C234" s="137">
        <v>5420476820</v>
      </c>
      <c r="D234" s="137">
        <v>600000000</v>
      </c>
      <c r="E234" s="128">
        <f>VLOOKUP(A234,'Tüm - Sektör'!$A:$H,5,0)</f>
        <v>29.049302039682221</v>
      </c>
      <c r="F234" s="128">
        <f>VLOOKUP(A234,'Tüm - Sektör'!$A:$H,6,0)</f>
        <v>24.207751699735184</v>
      </c>
      <c r="G234" s="127">
        <f>VLOOKUP(A234,'Tüm - Sektör'!$A:$H,7,0)</f>
        <v>476.48790200000002</v>
      </c>
      <c r="H234" s="159">
        <v>2.89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138.41640983452501</v>
      </c>
      <c r="R234" s="166" t="str">
        <f>IF(OR(H234="", H235="", Q234=0), "", IF(H234&lt;H235, (H235-H234)/H234, ""))</f>
        <v/>
      </c>
      <c r="S234" s="191">
        <v>137.9391118695784</v>
      </c>
      <c r="T234" s="208">
        <f>S234-Q234</f>
        <v>-0.47729796494661514</v>
      </c>
      <c r="U234" s="222" t="s">
        <v>21</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34.410822203583024</v>
      </c>
      <c r="F235" s="128">
        <f>VLOOKUP(A235,'Tüm - Sektör'!$A:$H,6,0)</f>
        <v>34.410822203583024</v>
      </c>
      <c r="G235" s="127">
        <f>VLOOKUP(A235,'Tüm - Sektör'!$A:$H,7,0)</f>
        <v>422.728272</v>
      </c>
      <c r="H235" s="159">
        <v>2.75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145.46427408219884</v>
      </c>
      <c r="R235" s="166" t="str">
        <f>IF(OR(H235="", H236="", Q235=0), "", IF(H235&lt;H236, (H236-H235)/H235, ""))</f>
        <v/>
      </c>
      <c r="S235" s="191">
        <v>144.93722961088656</v>
      </c>
      <c r="T235" s="208">
        <f>S235-Q235</f>
        <v>-0.52704447131227994</v>
      </c>
      <c r="U235" s="222" t="s">
        <v>389</v>
      </c>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215.34413068804605</v>
      </c>
      <c r="F236" s="128">
        <f>VLOOKUP(A236,'Tüm - Sektör'!$A:$H,6,0)</f>
        <v>398.78542720008528</v>
      </c>
      <c r="G236" s="127">
        <f>VLOOKUP(A236,'Tüm - Sektör'!$A:$H,7,0)</f>
        <v>68.060782000000003</v>
      </c>
      <c r="H236" s="159">
        <v>2.73</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146.56489933738612</v>
      </c>
      <c r="R236" s="166" t="str">
        <f>IF(OR(H236="", H237="", Q236=0), "", IF(H236&lt;H237, (H237-H236)/H236, ""))</f>
        <v/>
      </c>
      <c r="S236" s="191">
        <v>150.98950007209967</v>
      </c>
      <c r="T236" s="208">
        <f>S236-Q236</f>
        <v>4.4246007347135503</v>
      </c>
      <c r="U236" s="222" t="s">
        <v>761</v>
      </c>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77.461733903451702</v>
      </c>
      <c r="F237" s="128">
        <f>VLOOKUP(A237,'Tüm - Sektör'!$A:$H,6,0)</f>
        <v>77.461733903451702</v>
      </c>
      <c r="G237" s="127">
        <f>VLOOKUP(A237,'Tüm - Sektör'!$A:$H,7,0)</f>
        <v>195.60929400000001</v>
      </c>
      <c r="H237" s="159">
        <v>2.64</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E237*G237/100</f>
        <v>151.52235080870051</v>
      </c>
      <c r="R237" s="166" t="str">
        <f>IF(OR(H237="", H238="", Q237=0), "", IF(H237&lt;H238, (H238-H237)/H237, ""))</f>
        <v/>
      </c>
      <c r="S237" s="191">
        <v>152.09848142014044</v>
      </c>
      <c r="T237" s="208">
        <f>S237-Q237</f>
        <v>0.57613061143993605</v>
      </c>
      <c r="U237" s="222" t="s">
        <v>110</v>
      </c>
      <c r="W237" s="200"/>
      <c r="X237" s="209" t="str">
        <f>IF(COUNTIF('Yıldız Liste'!A:A, A237)&gt;0, "Yıldız Pazar", IF(COUNTIF('Ana Pazar Liste'!A:A, A237)&gt;0, "Ana Pazar", IF(COUNTIF('Alt Pazar Liste'!A:A, A237)&gt;0, "Alt Pazar", "")))</f>
        <v>Ana Pazar</v>
      </c>
    </row>
    <row r="238" spans="1:24" ht="30" customHeight="1" thickTop="1" thickBot="1">
      <c r="A238" s="125" t="s">
        <v>445</v>
      </c>
      <c r="B238" s="136" t="s">
        <v>221</v>
      </c>
      <c r="C238" s="137">
        <v>1936877995</v>
      </c>
      <c r="D238" s="137">
        <v>700000000</v>
      </c>
      <c r="E238" s="128">
        <f>VLOOKUP(A238,'Tüm - Sektör'!$A:$H,5,0)</f>
        <v>62.91270736028347</v>
      </c>
      <c r="F238" s="128">
        <f>VLOOKUP(A238,'Tüm - Sektör'!$A:$H,6,0)</f>
        <v>44.937648114488191</v>
      </c>
      <c r="G238" s="127">
        <f>VLOOKUP(A238,'Tüm - Sektör'!$A:$H,7,0)</f>
        <v>248.370544</v>
      </c>
      <c r="H238" s="159">
        <v>2.56</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156.25663351586408</v>
      </c>
      <c r="R238" s="166" t="str">
        <f>IF(OR(H238="", H239="", Q238=0), "", IF(H238&lt;H239, (H239-H238)/H238, ""))</f>
        <v/>
      </c>
      <c r="S238" s="191">
        <v>155.64863105082182</v>
      </c>
      <c r="T238" s="208">
        <f>S238-Q238</f>
        <v>-0.60800246504226152</v>
      </c>
      <c r="U238" s="222" t="s">
        <v>42</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34.924884200561699</v>
      </c>
      <c r="F239" s="128">
        <f>VLOOKUP(A239,'Tüm - Sektör'!$A:$H,6,0)</f>
        <v>10.055308092109133</v>
      </c>
      <c r="G239" s="127">
        <f>VLOOKUP(A239,'Tüm - Sektör'!$A:$H,7,0)</f>
        <v>447.465259</v>
      </c>
      <c r="H239" s="159">
        <v>2.56</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156.27672354349349</v>
      </c>
      <c r="R239" s="166" t="str">
        <f>IF(OR(H239="", H240="", Q239=0), "", IF(H239&lt;H240, (H240-H239)/H239, ""))</f>
        <v/>
      </c>
      <c r="S239" s="191">
        <v>155.0652760741641</v>
      </c>
      <c r="T239" s="208">
        <f>S239-Q239</f>
        <v>-1.2114474693293857</v>
      </c>
      <c r="U239" s="222" t="s">
        <v>325</v>
      </c>
      <c r="W239" s="200"/>
      <c r="X239" s="209" t="str">
        <f>IF(COUNTIF('Yıldız Liste'!A:A, A239)&gt;0, "Yıldız Pazar", IF(COUNTIF('Ana Pazar Liste'!A:A, A239)&gt;0, "Ana Pazar", IF(COUNTIF('Alt Pazar Liste'!A:A, A239)&gt;0, "Alt Pazar", "")))</f>
        <v>Ana Pazar</v>
      </c>
    </row>
    <row r="240" spans="1:24" ht="30" customHeight="1" thickTop="1" thickBot="1">
      <c r="A240" s="125" t="s">
        <v>305</v>
      </c>
      <c r="B240" s="136" t="s">
        <v>349</v>
      </c>
      <c r="C240" s="137">
        <v>1496832828</v>
      </c>
      <c r="D240" s="137">
        <v>600000000</v>
      </c>
      <c r="E240" s="128">
        <f>VLOOKUP(A240,'Tüm - Sektör'!$A:$H,5,0)</f>
        <v>30.574027363754492</v>
      </c>
      <c r="F240" s="128">
        <f>VLOOKUP(A240,'Tüm - Sektör'!$A:$H,6,0)</f>
        <v>25.478356136462075</v>
      </c>
      <c r="G240" s="127">
        <f>VLOOKUP(A240,'Tüm - Sektör'!$A:$H,7,0)</f>
        <v>523.35924</v>
      </c>
      <c r="H240" s="159">
        <v>2.5</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160.01199724833754</v>
      </c>
      <c r="R240" s="166" t="str">
        <f>IF(OR(H240="", H241="", Q240=0), "", IF(H240&lt;H241, (H241-H240)/H240, ""))</f>
        <v/>
      </c>
      <c r="S240" s="191">
        <v>169.50423437323894</v>
      </c>
      <c r="T240" s="208">
        <f>S240-Q240</f>
        <v>9.4922371249014077</v>
      </c>
      <c r="U240" s="222" t="s">
        <v>189</v>
      </c>
      <c r="W240" s="200"/>
      <c r="X240" s="209" t="str">
        <f>IF(COUNTIF('Yıldız Liste'!A:A, A240)&gt;0, "Yıldız Pazar", IF(COUNTIF('Ana Pazar Liste'!A:A, A240)&gt;0, "Ana Pazar", IF(COUNTIF('Alt Pazar Liste'!A:A, A240)&gt;0, "Alt Pazar", "")))</f>
        <v>Ana Pazar</v>
      </c>
    </row>
    <row r="241" spans="1:24" ht="30" customHeight="1" thickTop="1" thickBot="1">
      <c r="A241" s="125" t="s">
        <v>186</v>
      </c>
      <c r="B241" s="136" t="s">
        <v>696</v>
      </c>
      <c r="C241" s="137">
        <v>1357332842</v>
      </c>
      <c r="D241" s="137">
        <v>535000000</v>
      </c>
      <c r="E241" s="128">
        <f>VLOOKUP(A241,'Tüm - Sektör'!$A:$H,5,0)</f>
        <v>18.586236092965006</v>
      </c>
      <c r="F241" s="128">
        <f>VLOOKUP(A241,'Tüm - Sektör'!$A:$H,6,0)</f>
        <v>8.2239982712234543</v>
      </c>
      <c r="G241" s="127">
        <f>VLOOKUP(A241,'Tüm - Sektör'!$A:$H,7,0)</f>
        <v>889.34080200000005</v>
      </c>
      <c r="H241" s="159">
        <v>2.42</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165.29498113078847</v>
      </c>
      <c r="R241" s="166" t="str">
        <f>IF(OR(H241="", H242="", Q241=0), "", IF(H241&lt;H242, (H242-H241)/H241, ""))</f>
        <v/>
      </c>
      <c r="S241" s="191">
        <v>165.98085242178757</v>
      </c>
      <c r="T241" s="208">
        <f>S241-Q241</f>
        <v>0.68587129099910271</v>
      </c>
      <c r="U241" s="222" t="s">
        <v>394</v>
      </c>
      <c r="W241" s="200"/>
      <c r="X241" s="209" t="str">
        <f>IF(COUNTIF('Yıldız Liste'!A:A, A241)&gt;0, "Yıldız Pazar", IF(COUNTIF('Ana Pazar Liste'!A:A, A241)&gt;0, "Ana Pazar", IF(COUNTIF('Alt Pazar Liste'!A:A, A241)&gt;0, "Alt Pazar", "")))</f>
        <v>Ana Pazar</v>
      </c>
    </row>
    <row r="242" spans="1:24" ht="30" customHeight="1" thickTop="1" thickBot="1">
      <c r="A242" s="125" t="s">
        <v>289</v>
      </c>
      <c r="B242" s="136" t="s">
        <v>287</v>
      </c>
      <c r="C242" s="137">
        <v>4489506254</v>
      </c>
      <c r="D242" s="137">
        <v>100000000</v>
      </c>
      <c r="E242" s="128">
        <f>VLOOKUP(A242,'Tüm - Sektör'!$A:$H,5,0)</f>
        <v>474.26237380174643</v>
      </c>
      <c r="F242" s="128">
        <f>VLOOKUP(A242,'Tüm - Sektör'!$A:$H,6,0)</f>
        <v>2371.3118690087322</v>
      </c>
      <c r="G242" s="127">
        <f>VLOOKUP(A242,'Tüm - Sektör'!$A:$H,7,0)</f>
        <v>35.895862999999999</v>
      </c>
      <c r="H242" s="159">
        <v>2.35</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E242*G242/100</f>
        <v>170.24057196042278</v>
      </c>
      <c r="R242" s="166" t="str">
        <f>IF(OR(H242="", H243="", Q242=0), "", IF(H242&lt;H243, (H243-H242)/H242, ""))</f>
        <v/>
      </c>
      <c r="S242" s="191">
        <v>184.36190972672514</v>
      </c>
      <c r="T242" s="208">
        <f>S242-Q242</f>
        <v>14.121337766302361</v>
      </c>
      <c r="U242" s="222" t="s">
        <v>473</v>
      </c>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29.589908136946594</v>
      </c>
      <c r="F243" s="128">
        <f>VLOOKUP(A243,'Tüm - Sektör'!$A:$H,6,0)</f>
        <v>6.8495157724413414</v>
      </c>
      <c r="G243" s="127">
        <f>VLOOKUP(A243,'Tüm - Sektör'!$A:$H,7,0)</f>
        <v>595.52635199999997</v>
      </c>
      <c r="H243" s="159">
        <v>2.27</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E243*G243/100</f>
        <v>176.21570048810921</v>
      </c>
      <c r="R243" s="166" t="str">
        <f>IF(OR(H243="", H244="", Q243=0), "", IF(H243&lt;H244, (H244-H243)/H243, ""))</f>
        <v/>
      </c>
      <c r="S243" s="191">
        <v>180.18452257117471</v>
      </c>
      <c r="T243" s="208">
        <f>S243-Q243</f>
        <v>3.9688220830655041</v>
      </c>
      <c r="U243" s="222" t="s">
        <v>464</v>
      </c>
      <c r="W243" s="200"/>
      <c r="X243" s="209" t="str">
        <f>IF(COUNTIF('Yıldız Liste'!A:A, A243)&gt;0, "Yıldız Pazar", IF(COUNTIF('Ana Pazar Liste'!A:A, A243)&gt;0, "Ana Pazar", IF(COUNTIF('Alt Pazar Liste'!A:A, A243)&gt;0, "Alt Pazar", "")))</f>
        <v>Ana Pazar</v>
      </c>
    </row>
    <row r="244" spans="1:24" ht="30" customHeight="1" thickTop="1" thickBot="1">
      <c r="A244" s="125" t="s">
        <v>214</v>
      </c>
      <c r="B244" s="126" t="s">
        <v>208</v>
      </c>
      <c r="C244" s="127">
        <v>2238803365</v>
      </c>
      <c r="D244" s="127">
        <v>771000000</v>
      </c>
      <c r="E244" s="128">
        <f>VLOOKUP(A244,'Tüm - Sektör'!$A:$H,5,0)</f>
        <v>47.095746594742039</v>
      </c>
      <c r="F244" s="128">
        <f>VLOOKUP(A244,'Tüm - Sektör'!$A:$H,6,0)</f>
        <v>30.541988712543475</v>
      </c>
      <c r="G244" s="127">
        <f>VLOOKUP(A244,'Tüm - Sektör'!$A:$H,7,0)</f>
        <v>377.50861900000001</v>
      </c>
      <c r="H244" s="159">
        <v>2.25</v>
      </c>
      <c r="I244" s="128" t="e">
        <f>VLOOKUP(A244,'Tüm - Sektör'!$A:$H,9,0)</f>
        <v>#REF!</v>
      </c>
      <c r="J244" s="127" t="e">
        <f>VLOOKUP(A244,'Tüm - Sektör'!$A:$H,10,0)</f>
        <v>#REF!</v>
      </c>
      <c r="K244" s="128" t="e">
        <f>VLOOKUP(A244,'Tüm - Sektör'!$A:$H,11,0)</f>
        <v>#REF!</v>
      </c>
      <c r="L244" s="128" t="e">
        <f>VLOOKUP(A244,'Tüm - Sektör'!$A:$H,12,0)</f>
        <v>#REF!</v>
      </c>
      <c r="M244" s="128" t="e">
        <f>VLOOKUP(A244,'Tüm - Sektör'!$A:$H,13,0)</f>
        <v>#REF!</v>
      </c>
      <c r="N244" s="129" t="e">
        <f>VLOOKUP(A244,'Tüm - Sektör'!$A:$H,14,0)</f>
        <v>#REF!</v>
      </c>
      <c r="O244" s="130" t="e">
        <f>VLOOKUP(A244,'Tüm - Sektör'!$A:$H,15,0)</f>
        <v>#REF!</v>
      </c>
      <c r="P244" s="152" t="e">
        <f>VLOOKUP(A244,'Tüm - Sektör'!$A:$H,16,0)</f>
        <v>#REF!</v>
      </c>
      <c r="Q244" s="158">
        <f>E244*G244/100</f>
        <v>177.79050257755023</v>
      </c>
      <c r="R244" s="166" t="str">
        <f>IF(OR(H244="", H245="", Q244=0), "", IF(H244&lt;H245, (H245-H244)/H244, ""))</f>
        <v/>
      </c>
      <c r="S244" s="191">
        <v>179.38503623295426</v>
      </c>
      <c r="T244" s="208">
        <f>S244-Q244</f>
        <v>1.5945336554040352</v>
      </c>
      <c r="U244" s="222" t="s">
        <v>430</v>
      </c>
      <c r="W244" s="200"/>
      <c r="X244" s="209" t="str">
        <f>IF(COUNTIF('Yıldız Liste'!A:A, A244)&gt;0, "Yıldız Pazar", IF(COUNTIF('Ana Pazar Liste'!A:A, A244)&gt;0, "Ana Pazar", IF(COUNTIF('Alt Pazar Liste'!A:A, A244)&gt;0, "Alt Pazar", "")))</f>
        <v>Ana Pazar</v>
      </c>
    </row>
    <row r="245" spans="1:24" ht="30" customHeight="1" thickTop="1" thickBot="1">
      <c r="A245" s="125" t="s">
        <v>329</v>
      </c>
      <c r="B245" s="136" t="s">
        <v>375</v>
      </c>
      <c r="C245" s="137">
        <v>3219973000</v>
      </c>
      <c r="D245" s="137">
        <v>925000000</v>
      </c>
      <c r="E245" s="128">
        <f>VLOOKUP(A245,'Tüm - Sektör'!$A:$H,5,0)</f>
        <v>27.889222335529936</v>
      </c>
      <c r="F245" s="128">
        <f>VLOOKUP(A245,'Tüm - Sektör'!$A:$H,6,0)</f>
        <v>15.075255316502668</v>
      </c>
      <c r="G245" s="127">
        <f>VLOOKUP(A245,'Tüm - Sektör'!$A:$H,7,0)</f>
        <v>648.99339299999997</v>
      </c>
      <c r="H245" s="159">
        <v>2.21</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180.99921031666955</v>
      </c>
      <c r="R245" s="166" t="str">
        <f>IF(OR(H245="", H246="", Q245=0), "", IF(H245&lt;H246, (H246-H245)/H245, ""))</f>
        <v/>
      </c>
      <c r="S245" s="191">
        <v>180.99921031666955</v>
      </c>
      <c r="T245" s="208">
        <f>S245-Q245</f>
        <v>0</v>
      </c>
      <c r="U245" s="222" t="s">
        <v>102</v>
      </c>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19.02746950609907</v>
      </c>
      <c r="F246" s="128">
        <f>VLOOKUP(A246,'Tüm - Sektör'!$A:$H,6,0)</f>
        <v>2.7789713824426201</v>
      </c>
      <c r="G246" s="127">
        <f>VLOOKUP(A246,'Tüm - Sektör'!$A:$H,7,0)</f>
        <v>955.68482200000005</v>
      </c>
      <c r="H246" s="159">
        <v>2.2000000000000002</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181.8426380804672</v>
      </c>
      <c r="R246" s="166" t="str">
        <f>IF(OR(H246="", H247="", Q246=0), "", IF(H246&lt;H247, (H247-H246)/H246, ""))</f>
        <v/>
      </c>
      <c r="S246" s="191">
        <v>183.51091916377425</v>
      </c>
      <c r="T246" s="208">
        <f>S246-Q246</f>
        <v>1.6682810833070505</v>
      </c>
      <c r="U246" s="222" t="s">
        <v>465</v>
      </c>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166.42764930299137</v>
      </c>
      <c r="F247" s="128">
        <f>VLOOKUP(A247,'Tüm - Sektör'!$A:$H,6,0)</f>
        <v>421.80285181631552</v>
      </c>
      <c r="G247" s="127">
        <f>VLOOKUP(A247,'Tüm - Sektör'!$A:$H,7,0)</f>
        <v>116.67577300000001</v>
      </c>
      <c r="H247" s="159">
        <v>2.06</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194.18074630999433</v>
      </c>
      <c r="R247" s="166" t="str">
        <f>IF(OR(H247="", H248="", Q247=0), "", IF(H247&lt;H248, (H248-H247)/H247, ""))</f>
        <v/>
      </c>
      <c r="S247" s="191">
        <v>195.12796946272599</v>
      </c>
      <c r="T247" s="208">
        <f>S247-Q247</f>
        <v>0.94722315273165236</v>
      </c>
      <c r="U247" s="222" t="s">
        <v>134</v>
      </c>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57.874389425191559</v>
      </c>
      <c r="F248" s="128">
        <f>VLOOKUP(A248,'Tüm - Sektör'!$A:$H,6,0)</f>
        <v>28.93719471259578</v>
      </c>
      <c r="G248" s="127">
        <f>VLOOKUP(A248,'Tüm - Sektör'!$A:$H,7,0)</f>
        <v>338.83675399999998</v>
      </c>
      <c r="H248" s="159">
        <v>2.04</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196.09970252563832</v>
      </c>
      <c r="R248" s="166" t="str">
        <f>IF(OR(H248="", H249="", Q248=0), "", IF(H248&lt;H249, (H249-H248)/H248, ""))</f>
        <v/>
      </c>
      <c r="S248" s="191">
        <v>197.06571091246417</v>
      </c>
      <c r="T248" s="208">
        <f>S248-Q248</f>
        <v>0.96600838682584822</v>
      </c>
      <c r="U248" s="222" t="s">
        <v>183</v>
      </c>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21.413333547466671</v>
      </c>
      <c r="F249" s="128">
        <f>VLOOKUP(A249,'Tüm - Sektör'!$A:$H,6,0)</f>
        <v>7.1377778491555572</v>
      </c>
      <c r="G249" s="127">
        <f>VLOOKUP(A249,'Tüm - Sektör'!$A:$H,7,0)</f>
        <v>924.882115</v>
      </c>
      <c r="H249" s="159">
        <v>2.02</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198.04809220581427</v>
      </c>
      <c r="R249" s="166" t="str">
        <f>IF(OR(H249="", H250="", Q249=0), "", IF(H249&lt;H250, (H250-H249)/H249, ""))</f>
        <v/>
      </c>
      <c r="S249" s="191">
        <v>199.03340609738549</v>
      </c>
      <c r="T249" s="208">
        <f>S249-Q249</f>
        <v>0.98531389157122362</v>
      </c>
      <c r="U249" s="222" t="s">
        <v>9</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227.27436044565945</v>
      </c>
      <c r="R250" s="166" t="str">
        <f>IF(OR(H250="", H251="", Q250=0), "", IF(H250&lt;H251, (H251-H250)/H250, ""))</f>
        <v/>
      </c>
      <c r="S250" s="191">
        <v>227.27436044565945</v>
      </c>
      <c r="T250" s="208">
        <f>S250-Q250</f>
        <v>0</v>
      </c>
      <c r="U250" s="222" t="s">
        <v>283</v>
      </c>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243.93930805349467</v>
      </c>
      <c r="R251" s="166" t="str">
        <f>IF(OR(H251="", H252="", Q251=0), "", IF(H251&lt;H252, (H252-H251)/H251, ""))</f>
        <v/>
      </c>
      <c r="S251" s="191">
        <v>243.93930805349467</v>
      </c>
      <c r="T251" s="208">
        <f>S251-Q251</f>
        <v>0</v>
      </c>
      <c r="U251" s="222" t="s">
        <v>297</v>
      </c>
      <c r="W251" s="200"/>
      <c r="X251" s="209" t="str">
        <f>IF(COUNTIF('Yıldız Liste'!A:A, A251)&gt;0, "Yıldız Pazar", IF(COUNTIF('Ana Pazar Liste'!A:A, A251)&gt;0, "Ana Pazar", IF(COUNTIF('Alt Pazar Liste'!A:A, A251)&gt;0, "Alt Pazar", "")))</f>
        <v>Ana Pazar</v>
      </c>
    </row>
    <row r="252" spans="1:24" ht="30" customHeight="1" thickTop="1" thickBot="1">
      <c r="A252" s="125" t="s">
        <v>238</v>
      </c>
      <c r="B252" s="131" t="s">
        <v>233</v>
      </c>
      <c r="C252" s="132">
        <v>7606887578</v>
      </c>
      <c r="D252" s="132">
        <v>2344397132</v>
      </c>
      <c r="E252" s="128">
        <f>VLOOKUP(A252,'Tüm - Sektör'!$A:$H,5,0)</f>
        <v>34.423672734157556</v>
      </c>
      <c r="F252" s="128">
        <f>VLOOKUP(A252,'Tüm - Sektör'!$A:$H,6,0)</f>
        <v>14.683379477090043</v>
      </c>
      <c r="G252" s="127">
        <f>VLOOKUP(A252,'Tüm - Sektör'!$A:$H,7,0)</f>
        <v>735.54148399999997</v>
      </c>
      <c r="H252" s="159">
        <v>1.58</v>
      </c>
      <c r="I252" s="133" t="e">
        <f>VLOOKUP(A252,'Tüm - Sektör'!$A:$H,9,0)</f>
        <v>#REF!</v>
      </c>
      <c r="J252" s="132" t="e">
        <f>VLOOKUP(A252,'Tüm - Sektör'!$A:$H,10,0)</f>
        <v>#REF!</v>
      </c>
      <c r="K252" s="133" t="e">
        <f>VLOOKUP(A252,'Tüm - Sektör'!$A:$H,11,0)</f>
        <v>#REF!</v>
      </c>
      <c r="L252" s="133" t="e">
        <f>VLOOKUP(A252,'Tüm - Sektör'!$A:$H,12,0)</f>
        <v>#REF!</v>
      </c>
      <c r="M252" s="133" t="e">
        <f>VLOOKUP(A252,'Tüm - Sektör'!$A:$H,13,0)</f>
        <v>#REF!</v>
      </c>
      <c r="N252" s="134" t="e">
        <f>VLOOKUP(A252,'Tüm - Sektör'!$A:$H,14,0)</f>
        <v>#REF!</v>
      </c>
      <c r="O252" s="135" t="e">
        <f>VLOOKUP(A252,'Tüm - Sektör'!$A:$H,15,0)</f>
        <v>#REF!</v>
      </c>
      <c r="P252" s="153" t="e">
        <f>VLOOKUP(A252,'Tüm - Sektör'!$A:$H,16,0)</f>
        <v>#REF!</v>
      </c>
      <c r="Q252" s="158">
        <f>E252*G252/100</f>
        <v>253.20039327612582</v>
      </c>
      <c r="R252" s="166" t="str">
        <f>IF(OR(H252="", H253="", Q252=0), "", IF(H252&lt;H253, (H253-H252)/H252, ""))</f>
        <v/>
      </c>
      <c r="S252" s="191">
        <v>254.81313463457249</v>
      </c>
      <c r="T252" s="208">
        <f>S252-Q252</f>
        <v>1.6127413584466694</v>
      </c>
      <c r="U252" s="222" t="s">
        <v>650</v>
      </c>
      <c r="W252" s="200"/>
      <c r="X252" s="209" t="str">
        <f>IF(COUNTIF('Yıldız Liste'!A:A, A252)&gt;0, "Yıldız Pazar", IF(COUNTIF('Ana Pazar Liste'!A:A, A252)&gt;0, "Ana Pazar", IF(COUNTIF('Alt Pazar Liste'!A:A, A252)&gt;0, "Alt Pazar", "")))</f>
        <v>Ana Pazar</v>
      </c>
    </row>
    <row r="253" spans="1:24" ht="30" customHeight="1" thickTop="1" thickBot="1">
      <c r="A253" s="125" t="s">
        <v>174</v>
      </c>
      <c r="B253" s="136" t="s">
        <v>221</v>
      </c>
      <c r="C253" s="137">
        <v>13585447982</v>
      </c>
      <c r="D253" s="137">
        <v>2400156000</v>
      </c>
      <c r="E253" s="128">
        <f>VLOOKUP(A253,'Tüm - Sektör'!$A:$H,5,0)</f>
        <v>15.406416946692262</v>
      </c>
      <c r="F253" s="128">
        <f>VLOOKUP(A253,'Tüm - Sektör'!$A:$H,6,0)</f>
        <v>6.4189231644494198</v>
      </c>
      <c r="G253" s="127">
        <f>VLOOKUP(A253,'Tüm - Sektör'!$A:$H,7,0)</f>
        <v>1653.7573420000001</v>
      </c>
      <c r="H253" s="159">
        <v>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E253*G253/100</f>
        <v>254.78475139505554</v>
      </c>
      <c r="R253" s="166" t="str">
        <f>IF(OR(H253="", H254="", Q253=0), "", IF(H253&lt;H254, (H254-H253)/H253, ""))</f>
        <v/>
      </c>
      <c r="S253" s="191">
        <v>254.78475139505554</v>
      </c>
      <c r="T253" s="208">
        <f>S253-Q253</f>
        <v>0</v>
      </c>
      <c r="U253" s="222" t="s">
        <v>103</v>
      </c>
      <c r="W253" s="200"/>
      <c r="X253" s="209" t="str">
        <f>IF(COUNTIF('Yıldız Liste'!A:A, A253)&gt;0, "Yıldız Pazar", IF(COUNTIF('Ana Pazar Liste'!A:A, A253)&gt;0, "Ana Pazar", IF(COUNTIF('Alt Pazar Liste'!A:A, A253)&gt;0, "Alt Pazar", "")))</f>
        <v>Ana Pazar</v>
      </c>
    </row>
    <row r="254" spans="1:24" ht="30" customHeight="1" thickTop="1" thickBot="1">
      <c r="A254" s="125" t="s">
        <v>403</v>
      </c>
      <c r="B254" s="136" t="s">
        <v>404</v>
      </c>
      <c r="C254" s="137">
        <v>2193688534</v>
      </c>
      <c r="D254" s="137">
        <v>1000000000</v>
      </c>
      <c r="E254" s="128">
        <f>VLOOKUP(A254,'Tüm - Sektör'!$A:$H,5,0)</f>
        <v>34.20627753605342</v>
      </c>
      <c r="F254" s="128">
        <f>VLOOKUP(A254,'Tüm - Sektör'!$A:$H,6,0)</f>
        <v>34.20627753605342</v>
      </c>
      <c r="G254" s="127">
        <f>VLOOKUP(A254,'Tüm - Sektör'!$A:$H,7,0)</f>
        <v>749.65266799999995</v>
      </c>
      <c r="H254" s="159">
        <v>1.56</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E254*G254/100</f>
        <v>256.42827217250908</v>
      </c>
      <c r="R254" s="166" t="str">
        <f>IF(OR(H254="", H255="", Q254=0), "", IF(H254&lt;H255, (H255-H254)/H254, ""))</f>
        <v/>
      </c>
      <c r="S254" s="191">
        <v>254.79497107586889</v>
      </c>
      <c r="T254" s="208">
        <f>S254-Q254</f>
        <v>-1.6333010966401957</v>
      </c>
      <c r="U254" s="222" t="s">
        <v>732</v>
      </c>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33.320940026202337</v>
      </c>
      <c r="F255" s="128">
        <f>VLOOKUP(A255,'Tüm - Sektör'!$A:$H,6,0)</f>
        <v>31.643817688701173</v>
      </c>
      <c r="G255" s="127">
        <f>VLOOKUP(A255,'Tüm - Sektör'!$A:$H,7,0)</f>
        <v>774.54246000000001</v>
      </c>
      <c r="H255" s="159">
        <v>1.55</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E255*G255/100</f>
        <v>258.08482857407222</v>
      </c>
      <c r="R255" s="166" t="str">
        <f>IF(OR(H255="", H256="", Q255=0), "", IF(H255&lt;H256, (H256-H255)/H255, ""))</f>
        <v/>
      </c>
      <c r="S255" s="191">
        <v>259.76070408429348</v>
      </c>
      <c r="T255" s="208">
        <f>S255-Q255</f>
        <v>1.6758755102212604</v>
      </c>
      <c r="U255" s="222" t="s">
        <v>726</v>
      </c>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52.315832248760735</v>
      </c>
      <c r="F256" s="128">
        <f>VLOOKUP(A256,'Tüm - Sektör'!$A:$H,6,0)</f>
        <v>88.670902116543616</v>
      </c>
      <c r="G256" s="127">
        <f>VLOOKUP(A256,'Tüm - Sektör'!$A:$H,7,0)</f>
        <v>499.73981700000002</v>
      </c>
      <c r="H256" s="159">
        <v>1.53</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E256*G256/100</f>
        <v>261.44304434198386</v>
      </c>
      <c r="R256" s="166" t="str">
        <f>IF(OR(H256="", H257="", Q256=0), "", IF(H256&lt;H257, (H257-H256)/H256, ""))</f>
        <v/>
      </c>
      <c r="S256" s="191">
        <v>263.16306437054959</v>
      </c>
      <c r="T256" s="208">
        <f>S256-Q256</f>
        <v>1.7200200285657274</v>
      </c>
      <c r="U256" s="222" t="s">
        <v>632</v>
      </c>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263.1842092086157</v>
      </c>
      <c r="R257" s="166" t="str">
        <f>IF(OR(H257="", H258="", Q257=0), "", IF(H257&lt;H258, (H258-H257)/H257, ""))</f>
        <v/>
      </c>
      <c r="S257" s="191">
        <v>263.1842092086157</v>
      </c>
      <c r="T257" s="208">
        <f>S257-Q257</f>
        <v>0</v>
      </c>
      <c r="U257" s="222" t="s">
        <v>182</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27.499574451276509</v>
      </c>
      <c r="F258" s="128">
        <f>VLOOKUP(A258,'Tüm - Sektör'!$A:$H,6,0)</f>
        <v>25.551006078606409</v>
      </c>
      <c r="G258" s="127">
        <f>VLOOKUP(A258,'Tüm - Sektör'!$A:$H,7,0)</f>
        <v>1027.688572</v>
      </c>
      <c r="H258" s="159">
        <v>1.5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282.6099839844004</v>
      </c>
      <c r="R258" s="166" t="str">
        <f>IF(OR(H258="", H259="", Q258=0), "", IF(H258&lt;H259, (H259-H258)/H258, ""))</f>
        <v/>
      </c>
      <c r="S258" s="191">
        <v>288.3775346779596</v>
      </c>
      <c r="T258" s="208">
        <f>S258-Q258</f>
        <v>5.7675506935592011</v>
      </c>
      <c r="U258" s="222" t="s">
        <v>164</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23.735919852343592</v>
      </c>
      <c r="F259" s="128">
        <f>VLOOKUP(A259,'Tüm - Sektör'!$A:$H,6,0)</f>
        <v>14.834949907714744</v>
      </c>
      <c r="G259" s="127">
        <f>VLOOKUP(A259,'Tüm - Sektör'!$A:$H,7,0)</f>
        <v>1359.1032560000001</v>
      </c>
      <c r="H259" s="159">
        <v>1.24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322.59565955475216</v>
      </c>
      <c r="R259" s="166" t="str">
        <f>IF(OR(H259="", H260="", Q259=0), "", IF(H259&lt;H260, (H260-H259)/H259, ""))</f>
        <v/>
      </c>
      <c r="S259" s="191">
        <v>322.59565955475216</v>
      </c>
      <c r="T259" s="208">
        <f>S259-Q259</f>
        <v>0</v>
      </c>
      <c r="U259" s="222" t="s">
        <v>226</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46.897776564688627</v>
      </c>
      <c r="F260" s="128">
        <f>VLOOKUP(A260,'Tüm - Sektör'!$A:$H,6,0)</f>
        <v>32.647251350287938</v>
      </c>
      <c r="G260" s="127">
        <f>VLOOKUP(A260,'Tüm - Sektör'!$A:$H,7,0)</f>
        <v>693.49307699999997</v>
      </c>
      <c r="H260" s="159">
        <v>1.23</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325.23283374304401</v>
      </c>
      <c r="R260" s="166" t="str">
        <f>IF(OR(H260="", H261="", Q260=0), "", IF(H260&lt;H261, (H261-H260)/H260, ""))</f>
        <v/>
      </c>
      <c r="S260" s="191">
        <v>322.6099883096324</v>
      </c>
      <c r="T260" s="208">
        <f>S260-Q260</f>
        <v>-2.6228454334116122</v>
      </c>
      <c r="U260" s="222" t="s">
        <v>541</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71.920300799466062</v>
      </c>
      <c r="F261" s="128">
        <f>VLOOKUP(A261,'Tüm - Sektör'!$A:$H,6,0)</f>
        <v>89.900375999332582</v>
      </c>
      <c r="G261" s="127">
        <f>VLOOKUP(A261,'Tüm - Sektör'!$A:$H,7,0)</f>
        <v>475.40234800000002</v>
      </c>
      <c r="H261" s="159">
        <v>1.17</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341.91079868932445</v>
      </c>
      <c r="R261" s="166" t="str">
        <f>IF(OR(H261="", H262="", Q261=0), "", IF(H261&lt;H262, (H262-H261)/H261, ""))</f>
        <v/>
      </c>
      <c r="S261" s="191">
        <v>344.85830557457723</v>
      </c>
      <c r="T261" s="208">
        <f>S261-Q261</f>
        <v>2.9475068852527784</v>
      </c>
      <c r="U261" s="222" t="s">
        <v>681</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1.1399999999999999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350.9057542344799</v>
      </c>
      <c r="R262" s="166" t="str">
        <f>IF(OR(H262="", H263="", Q262=0), "", IF(H262&lt;H263, (H263-H262)/H262, ""))</f>
        <v/>
      </c>
      <c r="S262" s="191">
        <v>354.01111489142227</v>
      </c>
      <c r="T262" s="208">
        <f>S262-Q262</f>
        <v>3.1053606569423664</v>
      </c>
      <c r="U262" s="222" t="s">
        <v>227</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470.6346863030721</v>
      </c>
      <c r="R263" s="166" t="str">
        <f>IF(OR(H263="", H264="", Q263=0), "", IF(H263&lt;H264, (H264-H263)/H263, ""))</f>
        <v/>
      </c>
      <c r="S263" s="191">
        <v>470.6346863030721</v>
      </c>
      <c r="T263" s="208">
        <f>S263-Q263</f>
        <v>0</v>
      </c>
      <c r="U263" s="222" t="s">
        <v>395</v>
      </c>
      <c r="W263" s="200"/>
      <c r="X263" s="209" t="str">
        <f>IF(COUNTIF('Yıldız Liste'!A:A, A263)&gt;0, "Yıldız Pazar", IF(COUNTIF('Ana Pazar Liste'!A:A, A263)&gt;0, "Ana Pazar", IF(COUNTIF('Alt Pazar Liste'!A:A, A263)&gt;0, "Alt Pazar", "")))</f>
        <v>Ana Pazar</v>
      </c>
    </row>
    <row r="264" spans="1:24" ht="30" customHeight="1" thickTop="1" thickBot="1">
      <c r="A264" s="237" t="s">
        <v>2316</v>
      </c>
      <c r="B264" s="238"/>
      <c r="C264" s="238"/>
      <c r="D264" s="238"/>
      <c r="E264" s="238"/>
      <c r="F264" s="238"/>
      <c r="G264" s="238"/>
      <c r="H264" s="239"/>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4" si="2">S264-Q264</f>
        <v>0</v>
      </c>
      <c r="U264" s="222" t="s">
        <v>722</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2" t="s">
        <v>209</v>
      </c>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2" t="s">
        <v>237</v>
      </c>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25.98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2" t="s">
        <v>146</v>
      </c>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2" t="s">
        <v>459</v>
      </c>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6.07</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2" t="s">
        <v>534</v>
      </c>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8.76</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2" t="s">
        <v>765</v>
      </c>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2.34</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2" t="s">
        <v>98</v>
      </c>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13.447011002596534</v>
      </c>
      <c r="F272" s="128">
        <f>VLOOKUP(A272,'Tüm - Sektör'!$A:$H,6,0)</f>
        <v>0.89646740017310234</v>
      </c>
      <c r="G272" s="127">
        <f>VLOOKUP(A272,'Tüm - Sektör'!$A:$H,7,0)</f>
        <v>7.3957799999999996E-4</v>
      </c>
      <c r="H272" s="159">
        <v>4022.5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9.9451135032783397E-5</v>
      </c>
      <c r="R272" s="166" t="str">
        <f>IF(OR(H272="", H273="", Q272=0), "", IF(H272&lt;H273, (H273-H272)/H272, ""))</f>
        <v/>
      </c>
      <c r="S272" s="191">
        <v>9.963690925762669E-5</v>
      </c>
      <c r="T272" s="208">
        <f>S272-Q272</f>
        <v>1.8577422484329295E-7</v>
      </c>
      <c r="U272" s="222" t="s">
        <v>104</v>
      </c>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13.254160214333551</v>
      </c>
      <c r="F273" s="128">
        <f>VLOOKUP(A273,'Tüm - Sektör'!$A:$H,6,0)</f>
        <v>0.71949005037376723</v>
      </c>
      <c r="G273" s="127">
        <f>VLOOKUP(A273,'Tüm - Sektör'!$A:$H,7,0)</f>
        <v>7.7739300000000003E-4</v>
      </c>
      <c r="H273" s="159">
        <v>3882.5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1.0303691371501403E-4</v>
      </c>
      <c r="R273" s="166">
        <f>IF(OR(H273="", H274="", Q273=0), "", IF(H273&lt;H274, (H274-H273)/H273, ""))</f>
        <v>0.3148744365743722</v>
      </c>
      <c r="S273" s="191">
        <v>1.0323633999962374E-4</v>
      </c>
      <c r="T273" s="208">
        <f>S273-Q273</f>
        <v>1.9942628460970554E-7</v>
      </c>
      <c r="U273" s="222" t="s">
        <v>133</v>
      </c>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6.9191826706821269</v>
      </c>
      <c r="F274" s="128">
        <f>VLOOKUP(A274,'Tüm - Sektör'!$A:$H,6,0)</f>
        <v>0.45666651293153332</v>
      </c>
      <c r="G274" s="127">
        <f>VLOOKUP(A274,'Tüm - Sektör'!$A:$H,7,0)</f>
        <v>1.1325970000000001</v>
      </c>
      <c r="H274" s="159">
        <v>5105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7.8366455352665648E-2</v>
      </c>
      <c r="R274" s="166" t="str">
        <f>IF(OR(H274="", H275="", Q274=0), "", IF(H274&lt;H275, (H275-H274)/H274, ""))</f>
        <v/>
      </c>
      <c r="S274" s="191">
        <v>7.7832831629447125E-2</v>
      </c>
      <c r="T274" s="208">
        <f>S274-Q274</f>
        <v>-5.3362372321852369E-4</v>
      </c>
      <c r="U274" s="222" t="s">
        <v>195</v>
      </c>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0.78933191552482229</v>
      </c>
      <c r="F275" s="128">
        <f>VLOOKUP(A275,'Tüm - Sektör'!$A:$H,6,0)</f>
        <v>2.3290138768113371E-3</v>
      </c>
      <c r="G275" s="127">
        <f>VLOOKUP(A275,'Tüm - Sektör'!$A:$H,7,0)</f>
        <v>10.951673</v>
      </c>
      <c r="H275" s="159">
        <v>4630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8.644505027291477E-2</v>
      </c>
      <c r="R275" s="166" t="str">
        <f>IF(OR(H275="", H276="", Q275=0), "", IF(H275&lt;H276, (H276-H275)/H275, ""))</f>
        <v/>
      </c>
      <c r="S275" s="191">
        <v>8.5521492043503289E-2</v>
      </c>
      <c r="T275" s="208">
        <f>S275-Q275</f>
        <v>-9.235582294114808E-4</v>
      </c>
      <c r="U275" s="222" t="s">
        <v>291</v>
      </c>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0.20134954552890749</v>
      </c>
      <c r="F276" s="128">
        <f>VLOOKUP(A276,'Tüm - Sektör'!$A:$H,6,0)</f>
        <v>1.813959871443757E-4</v>
      </c>
      <c r="G276" s="127">
        <f>VLOOKUP(A276,'Tüm - Sektör'!$A:$H,7,0)</f>
        <v>84.532953000000006</v>
      </c>
      <c r="H276" s="159">
        <v>2351</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0.17020671668766499</v>
      </c>
      <c r="R276" s="166" t="str">
        <f>IF(OR(H276="", H277="", Q276=0), "", IF(H276&lt;H277, (H277-H276)/H276, ""))</f>
        <v/>
      </c>
      <c r="S276" s="191">
        <v>0.17248103057443981</v>
      </c>
      <c r="T276" s="208">
        <f>S276-Q276</f>
        <v>2.2743138867748203E-3</v>
      </c>
      <c r="U276" s="222" t="s">
        <v>36</v>
      </c>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5.5775979612485056</v>
      </c>
      <c r="F277" s="128">
        <f>VLOOKUP(A277,'Tüm - Sektör'!$A:$H,6,0)</f>
        <v>0.12174008236815509</v>
      </c>
      <c r="G277" s="127">
        <f>VLOOKUP(A277,'Tüm - Sektör'!$A:$H,7,0)</f>
        <v>4.3228220000000004</v>
      </c>
      <c r="H277" s="159">
        <v>1659</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0.2411096317404019</v>
      </c>
      <c r="R277" s="166" t="str">
        <f>IF(OR(H277="", H278="", Q277=0), "", IF(H277&lt;H278, (H278-H277)/H277, ""))</f>
        <v/>
      </c>
      <c r="S277" s="191">
        <v>0.24183850003465945</v>
      </c>
      <c r="T277" s="208">
        <f>S277-Q277</f>
        <v>7.2886829425755639E-4</v>
      </c>
      <c r="U277" s="222" t="s">
        <v>94</v>
      </c>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11.319288388598979</v>
      </c>
      <c r="F278" s="128">
        <f>VLOOKUP(A278,'Tüm - Sektör'!$A:$H,6,0)</f>
        <v>0.32597224421230359</v>
      </c>
      <c r="G278" s="127">
        <f>VLOOKUP(A278,'Tüm - Sektör'!$A:$H,7,0)</f>
        <v>2.442218</v>
      </c>
      <c r="H278" s="159">
        <v>1447</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0.27644169849827421</v>
      </c>
      <c r="R278" s="166" t="str">
        <f>IF(OR(H278="", H279="", Q278=0), "", IF(H278&lt;H279, (H279-H278)/H278, ""))</f>
        <v/>
      </c>
      <c r="S278" s="191">
        <v>0.27567962627636311</v>
      </c>
      <c r="T278" s="208">
        <f>S278-Q278</f>
        <v>-7.6207222191110313E-4</v>
      </c>
      <c r="U278" s="222" t="s">
        <v>526</v>
      </c>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0.7041529532879014</v>
      </c>
      <c r="F279" s="128">
        <f>VLOOKUP(A279,'Tüm - Sektör'!$A:$H,6,0)</f>
        <v>4.3408889077878694E-3</v>
      </c>
      <c r="G279" s="127">
        <f>VLOOKUP(A279,'Tüm - Sektör'!$A:$H,7,0)</f>
        <v>47.739924000000002</v>
      </c>
      <c r="H279" s="159">
        <v>1190</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E279*G279/100</f>
        <v>0.33616208474339965</v>
      </c>
      <c r="R279" s="166" t="str">
        <f>IF(OR(H279="", H280="", Q279=0), "", IF(H279&lt;H280, (H280-H279)/H279, ""))</f>
        <v/>
      </c>
      <c r="S279" s="191">
        <v>0.30259673286281807</v>
      </c>
      <c r="T279" s="208">
        <f>S279-Q279</f>
        <v>-3.3565351880581573E-2</v>
      </c>
      <c r="U279" s="222" t="s">
        <v>388</v>
      </c>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1.4448368079401006</v>
      </c>
      <c r="F280" s="128">
        <f>VLOOKUP(A280,'Tüm - Sektör'!$A:$H,6,0)</f>
        <v>9.8163010305909165E-3</v>
      </c>
      <c r="G280" s="127">
        <f>VLOOKUP(A280,'Tüm - Sektör'!$A:$H,7,0)</f>
        <v>37.479664</v>
      </c>
      <c r="H280" s="159">
        <v>739</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0.54151998096427501</v>
      </c>
      <c r="R280" s="166" t="str">
        <f>IF(OR(H280="", H281="", Q280=0), "", IF(H280&lt;H281, (H281-H280)/H280, ""))</f>
        <v/>
      </c>
      <c r="S280" s="191">
        <v>0.52311538030405136</v>
      </c>
      <c r="T280" s="208">
        <f>S280-Q280</f>
        <v>-1.8404600660223647E-2</v>
      </c>
      <c r="U280" s="222" t="s">
        <v>467</v>
      </c>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1.782064095474587</v>
      </c>
      <c r="F281" s="128">
        <f>VLOOKUP(A281,'Tüm - Sektör'!$A:$H,6,0)</f>
        <v>1.8270246883000756E-2</v>
      </c>
      <c r="G281" s="127">
        <f>VLOOKUP(A281,'Tüm - Sektör'!$A:$H,7,0)</f>
        <v>31.219389</v>
      </c>
      <c r="H281" s="159">
        <v>719</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0.55634952219554268</v>
      </c>
      <c r="R281" s="166" t="str">
        <f>IF(OR(H281="", H282="", Q281=0), "", IF(H281&lt;H282, (H282-H281)/H281, ""))</f>
        <v/>
      </c>
      <c r="S281" s="191">
        <v>0.55907100832787582</v>
      </c>
      <c r="T281" s="208">
        <f>S281-Q281</f>
        <v>2.7214861323331396E-3</v>
      </c>
      <c r="U281" s="222" t="s">
        <v>244</v>
      </c>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0.82761828372599233</v>
      </c>
      <c r="F282" s="128">
        <f>VLOOKUP(A282,'Tüm - Sektör'!$A:$H,6,0)</f>
        <v>8.8587460236711282E-3</v>
      </c>
      <c r="G282" s="127">
        <f>VLOOKUP(A282,'Tüm - Sektör'!$A:$H,7,0)</f>
        <v>91.899596000000003</v>
      </c>
      <c r="H282" s="159">
        <v>526</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0.7605778591663207</v>
      </c>
      <c r="R282" s="166" t="str">
        <f>IF(OR(H282="", H283="", Q282=0), "", IF(H282&lt;H283, (H283-H282)/H282, ""))</f>
        <v/>
      </c>
      <c r="S282" s="191">
        <v>0.75913463742217213</v>
      </c>
      <c r="T282" s="208">
        <f>S282-Q282</f>
        <v>-1.4432217441485706E-3</v>
      </c>
      <c r="U282" s="222" t="s">
        <v>306</v>
      </c>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15.531649628738244</v>
      </c>
      <c r="F283" s="128">
        <f>VLOOKUP(A283,'Tüm - Sektör'!$A:$H,6,0)</f>
        <v>1.4502007123004896</v>
      </c>
      <c r="G283" s="127">
        <f>VLOOKUP(A283,'Tüm - Sektör'!$A:$H,7,0)</f>
        <v>4.9969520000000003</v>
      </c>
      <c r="H283" s="159">
        <v>515.5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0.77610907675622831</v>
      </c>
      <c r="R283" s="166" t="str">
        <f>IF(OR(H283="", H284="", Q283=0), "", IF(H283&lt;H284, (H284-H283)/H283, ""))</f>
        <v/>
      </c>
      <c r="S283" s="191">
        <v>0.76865365815146147</v>
      </c>
      <c r="T283" s="208">
        <f>S283-Q283</f>
        <v>-7.4554186047668392E-3</v>
      </c>
      <c r="U283" s="222" t="s">
        <v>447</v>
      </c>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1.1770580648393263</v>
      </c>
      <c r="F284" s="128">
        <f>VLOOKUP(A284,'Tüm - Sektör'!$A:$H,6,0)</f>
        <v>7.3114646112711901E-3</v>
      </c>
      <c r="G284" s="127">
        <f>VLOOKUP(A284,'Tüm - Sektör'!$A:$H,7,0)</f>
        <v>70.556014000000005</v>
      </c>
      <c r="H284" s="159">
        <v>481.75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0.83048525301616427</v>
      </c>
      <c r="R284" s="166" t="str">
        <f>IF(OR(H284="", H285="", Q284=0), "", IF(H284&lt;H285, (H285-H284)/H284, ""))</f>
        <v/>
      </c>
      <c r="S284" s="191">
        <v>0.83568933815255808</v>
      </c>
      <c r="T284" s="208">
        <f>S284-Q284</f>
        <v>5.2040851363938101E-3</v>
      </c>
      <c r="U284" s="222" t="s">
        <v>694</v>
      </c>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0.93158300838243391</v>
      </c>
      <c r="R285" s="166" t="str">
        <f>IF(OR(H285="", H286="", Q285=0), "", IF(H285&lt;H286, (H286-H285)/H285, ""))</f>
        <v/>
      </c>
      <c r="S285" s="191">
        <v>0.93158300838243391</v>
      </c>
      <c r="T285" s="208">
        <f>S285-Q285</f>
        <v>0</v>
      </c>
      <c r="U285" s="222" t="s">
        <v>436</v>
      </c>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1.1759190469834835</v>
      </c>
      <c r="F286" s="128">
        <f>VLOOKUP(A286,'Tüm - Sektör'!$A:$H,6,0)</f>
        <v>1.4798695779980742E-2</v>
      </c>
      <c r="G286" s="127">
        <f>VLOOKUP(A286,'Tüm - Sektör'!$A:$H,7,0)</f>
        <v>79.717928999999998</v>
      </c>
      <c r="H286" s="159">
        <v>426.75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0.93741831097176997</v>
      </c>
      <c r="R286" s="166" t="str">
        <f>IF(OR(H286="", H287="", Q286=0), "", IF(H286&lt;H287, (H287-H286)/H286, ""))</f>
        <v/>
      </c>
      <c r="S286" s="191">
        <v>0.93741831097176997</v>
      </c>
      <c r="T286" s="208">
        <f>S286-Q286</f>
        <v>0</v>
      </c>
      <c r="U286" s="222" t="s">
        <v>342</v>
      </c>
      <c r="W286" s="200"/>
      <c r="X286" s="209" t="str">
        <f>IF(COUNTIF('Yıldız Liste'!A:A, A286)&gt;0, "Yıldız Pazar", IF(COUNTIF('Ana Pazar Liste'!A:A, A286)&gt;0, "Ana Pazar", IF(COUNTIF('Alt Pazar Liste'!A:A, A286)&gt;0, "Alt Pazar", "")))</f>
        <v>Yıldız Pazar</v>
      </c>
    </row>
    <row r="287" spans="1:24" ht="30" customHeight="1" thickTop="1" thickBot="1">
      <c r="A287" s="125" t="s">
        <v>277</v>
      </c>
      <c r="B287" s="136" t="s">
        <v>354</v>
      </c>
      <c r="C287" s="137">
        <v>281073867000</v>
      </c>
      <c r="D287" s="137">
        <v>4560000000</v>
      </c>
      <c r="E287" s="128">
        <f>VLOOKUP(A287,'Tüm - Sektör'!$A:$H,5,0)</f>
        <v>8.5816153411409218E-2</v>
      </c>
      <c r="F287" s="128">
        <f>VLOOKUP(A287,'Tüm - Sektör'!$A:$H,6,0)</f>
        <v>4.9524557601228776E-5</v>
      </c>
      <c r="G287" s="127">
        <f>VLOOKUP(A287,'Tüm - Sektör'!$A:$H,7,0)</f>
        <v>1175.783874</v>
      </c>
      <c r="H287" s="159">
        <v>396.5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1.0090124930984503</v>
      </c>
      <c r="R287" s="166" t="str">
        <f>IF(OR(H287="", H288="", Q287=0), "", IF(H287&lt;H288, (H288-H287)/H287, ""))</f>
        <v/>
      </c>
      <c r="S287" s="191">
        <v>1.0304531964289392</v>
      </c>
      <c r="T287" s="208">
        <f>S287-Q287</f>
        <v>2.1440703330488864E-2</v>
      </c>
      <c r="U287" s="222" t="s">
        <v>322</v>
      </c>
      <c r="W287" s="200"/>
      <c r="X287" s="209" t="str">
        <f>IF(COUNTIF('Yıldız Liste'!A:A, A287)&gt;0, "Yıldız Pazar", IF(COUNTIF('Ana Pazar Liste'!A:A, A287)&gt;0, "Ana Pazar", IF(COUNTIF('Alt Pazar Liste'!A:A, A287)&gt;0, "Alt Pazar", "")))</f>
        <v>Yıldız Pazar</v>
      </c>
    </row>
    <row r="288" spans="1:24" ht="30" customHeight="1" thickTop="1" thickBot="1">
      <c r="A288" s="125" t="s">
        <v>259</v>
      </c>
      <c r="B288" s="136" t="s">
        <v>255</v>
      </c>
      <c r="C288" s="137">
        <v>353670740000</v>
      </c>
      <c r="D288" s="137">
        <v>1926795598</v>
      </c>
      <c r="E288" s="128">
        <f>VLOOKUP(A288,'Tüm - Sektör'!$A:$H,5,0)</f>
        <v>0.10876064946084818</v>
      </c>
      <c r="F288" s="128">
        <f>VLOOKUP(A288,'Tüm - Sektör'!$A:$H,6,0)</f>
        <v>1.4436413029719972E-4</v>
      </c>
      <c r="G288" s="127">
        <f>VLOOKUP(A288,'Tüm - Sektör'!$A:$H,7,0)</f>
        <v>936.47786499999995</v>
      </c>
      <c r="H288" s="159">
        <v>392.75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1.0185194080310851</v>
      </c>
      <c r="R288" s="166" t="str">
        <f>IF(OR(H288="", H289="", Q288=0), "", IF(H288&lt;H289, (H289-H288)/H288, ""))</f>
        <v/>
      </c>
      <c r="S288" s="191">
        <v>1.0296615122373454</v>
      </c>
      <c r="T288" s="208">
        <f>S288-Q288</f>
        <v>1.1142104206260273E-2</v>
      </c>
      <c r="U288" s="222" t="s">
        <v>314</v>
      </c>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1.2066905834248665</v>
      </c>
      <c r="F289" s="128">
        <f>VLOOKUP(A289,'Tüm - Sektör'!$A:$H,6,0)</f>
        <v>5.5518315317454169E-3</v>
      </c>
      <c r="G289" s="127">
        <f>VLOOKUP(A289,'Tüm - Sektör'!$A:$H,7,0)</f>
        <v>92.579552000000007</v>
      </c>
      <c r="H289" s="159">
        <v>358.25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1.1171487361609278</v>
      </c>
      <c r="R289" s="166" t="str">
        <f>IF(OR(H289="", H290="", Q289=0), "", IF(H289&lt;H290, (H290-H289)/H289, ""))</f>
        <v/>
      </c>
      <c r="S289" s="191">
        <v>1.1242093672181246</v>
      </c>
      <c r="T289" s="208">
        <f>S289-Q289</f>
        <v>7.0606310571967867E-3</v>
      </c>
      <c r="U289" s="222" t="s">
        <v>378</v>
      </c>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2.3688258237735713</v>
      </c>
      <c r="F290" s="128">
        <f>VLOOKUP(A290,'Tüm - Sektör'!$A:$H,6,0)</f>
        <v>3.2170562745440924E-2</v>
      </c>
      <c r="G290" s="127">
        <f>VLOOKUP(A290,'Tüm - Sektör'!$A:$H,7,0)</f>
        <v>51.918782</v>
      </c>
      <c r="H290" s="159">
        <v>325.25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1.2298655154047047</v>
      </c>
      <c r="R290" s="166" t="str">
        <f>IF(OR(H290="", H291="", Q290=0), "", IF(H290&lt;H291, (H291-H290)/H290, ""))</f>
        <v/>
      </c>
      <c r="S290" s="191">
        <v>1.2279777709451425</v>
      </c>
      <c r="T290" s="208">
        <f>S290-Q290</f>
        <v>-1.8877444595621906E-3</v>
      </c>
      <c r="U290" s="222" t="s">
        <v>87</v>
      </c>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3.9213172018186282</v>
      </c>
      <c r="F291" s="128">
        <f>VLOOKUP(A291,'Tüm - Sektör'!$A:$H,6,0)</f>
        <v>0.10609624463794989</v>
      </c>
      <c r="G291" s="127">
        <f>VLOOKUP(A291,'Tüm - Sektör'!$A:$H,7,0)</f>
        <v>32.616509000000001</v>
      </c>
      <c r="H291" s="159">
        <v>312.75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1.2789967780497209</v>
      </c>
      <c r="R291" s="166" t="str">
        <f>IF(OR(H291="", H292="", Q291=0), "", IF(H291&lt;H292, (H292-H291)/H291, ""))</f>
        <v/>
      </c>
      <c r="S291" s="191">
        <v>1.2820712895354174</v>
      </c>
      <c r="T291" s="208">
        <f>S291-Q291</f>
        <v>3.074511485696485E-3</v>
      </c>
      <c r="U291" s="222" t="s">
        <v>7</v>
      </c>
      <c r="W291" s="200"/>
      <c r="X291" s="209" t="str">
        <f>IF(COUNTIF('Yıldız Liste'!A:A, A291)&gt;0, "Yıldız Pazar", IF(COUNTIF('Ana Pazar Liste'!A:A, A291)&gt;0, "Ana Pazar", IF(COUNTIF('Alt Pazar Liste'!A:A, A291)&gt;0, "Alt Pazar", "")))</f>
        <v>Yıldız Pazar</v>
      </c>
    </row>
    <row r="292" spans="1:24" ht="30" customHeight="1" thickTop="1" thickBot="1">
      <c r="A292" s="125" t="s">
        <v>119</v>
      </c>
      <c r="B292" s="136" t="s">
        <v>355</v>
      </c>
      <c r="C292" s="137">
        <v>5256723777</v>
      </c>
      <c r="D292" s="137">
        <v>93750000</v>
      </c>
      <c r="E292" s="128">
        <f>VLOOKUP(A292,'Tüm - Sektör'!$A:$H,5,0)</f>
        <v>7.0190302085625316</v>
      </c>
      <c r="F292" s="128">
        <f>VLOOKUP(A292,'Tüm - Sektör'!$A:$H,6,0)</f>
        <v>0.25906455210380741</v>
      </c>
      <c r="G292" s="127">
        <f>VLOOKUP(A292,'Tüm - Sektör'!$A:$H,7,0)</f>
        <v>18.316268000000001</v>
      </c>
      <c r="H292" s="159">
        <v>311.25</v>
      </c>
      <c r="I292" s="138" t="e">
        <f>VLOOKUP(A292,'Tüm - Sektör'!$A:$H,9,0)</f>
        <v>#REF!</v>
      </c>
      <c r="J292" s="137" t="e">
        <f>VLOOKUP(A292,'Tüm - Sektör'!$A:$H,10,0)</f>
        <v>#REF!</v>
      </c>
      <c r="K292" s="138" t="e">
        <f>VLOOKUP(A292,'Tüm - Sektör'!$A:$H,11,0)</f>
        <v>#REF!</v>
      </c>
      <c r="L292" s="138" t="e">
        <f>VLOOKUP(A292,'Tüm - Sektör'!$A:$H,12,0)</f>
        <v>#REF!</v>
      </c>
      <c r="M292" s="138" t="e">
        <f>VLOOKUP(A292,'Tüm - Sektör'!$A:$H,13,0)</f>
        <v>#REF!</v>
      </c>
      <c r="N292" s="139" t="e">
        <f>VLOOKUP(A292,'Tüm - Sektör'!$A:$H,14,0)</f>
        <v>#REF!</v>
      </c>
      <c r="O292" s="140" t="e">
        <f>VLOOKUP(A292,'Tüm - Sektör'!$A:$H,15,0)</f>
        <v>#REF!</v>
      </c>
      <c r="P292" s="154" t="e">
        <f>VLOOKUP(A292,'Tüm - Sektör'!$A:$H,16,0)</f>
        <v>#REF!</v>
      </c>
      <c r="Q292" s="158">
        <f>E292*G292/100</f>
        <v>1.2856243840012724</v>
      </c>
      <c r="R292" s="166" t="str">
        <f>IF(OR(H292="", H293="", Q292=0), "", IF(H292&lt;H293, (H293-H292)/H292, ""))</f>
        <v/>
      </c>
      <c r="S292" s="191">
        <v>1.2866578441170291</v>
      </c>
      <c r="T292" s="208">
        <f>S292-Q292</f>
        <v>1.0334601157566681E-3</v>
      </c>
      <c r="U292" s="222" t="s">
        <v>202</v>
      </c>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6.6897479695987752</v>
      </c>
      <c r="F293" s="128">
        <f>VLOOKUP(A293,'Tüm - Sektör'!$A:$H,6,0)</f>
        <v>0.21308322884531852</v>
      </c>
      <c r="G293" s="127">
        <f>VLOOKUP(A293,'Tüm - Sektör'!$A:$H,7,0)</f>
        <v>19.260493</v>
      </c>
      <c r="H293" s="159">
        <v>310.5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E293*G293/100</f>
        <v>1.2884784394022142</v>
      </c>
      <c r="R293" s="166" t="str">
        <f>IF(OR(H293="", H294="", Q293=0), "", IF(H293&lt;H294, (H294-H293)/H293, ""))</f>
        <v/>
      </c>
      <c r="S293" s="191">
        <v>1.2853736720783535</v>
      </c>
      <c r="T293" s="208">
        <f>S293-Q293</f>
        <v>-3.1047673238606688E-3</v>
      </c>
      <c r="U293" s="222" t="s">
        <v>274</v>
      </c>
      <c r="W293" s="200"/>
      <c r="X293" s="209" t="str">
        <f>IF(COUNTIF('Yıldız Liste'!A:A, A293)&gt;0, "Yıldız Pazar", IF(COUNTIF('Ana Pazar Liste'!A:A, A293)&gt;0, "Ana Pazar", IF(COUNTIF('Alt Pazar Liste'!A:A, A293)&gt;0, "Alt Pazar", "")))</f>
        <v>Yıldız Pazar</v>
      </c>
    </row>
    <row r="294" spans="1:24" ht="30" customHeight="1" thickTop="1" thickBot="1">
      <c r="A294" s="125" t="s">
        <v>447</v>
      </c>
      <c r="B294" s="136" t="s">
        <v>375</v>
      </c>
      <c r="C294" s="137">
        <v>38403565895</v>
      </c>
      <c r="D294" s="137">
        <v>998000000</v>
      </c>
      <c r="E294" s="128">
        <f>VLOOKUP(A294,'Tüm - Sektör'!$A:$H,5,0)</f>
        <v>0.31088255481642091</v>
      </c>
      <c r="F294" s="128">
        <f>VLOOKUP(A294,'Tüm - Sektör'!$A:$H,6,0)</f>
        <v>1.0631589281512544E-3</v>
      </c>
      <c r="G294" s="127">
        <f>VLOOKUP(A294,'Tüm - Sektör'!$A:$H,7,0)</f>
        <v>426.09840800000001</v>
      </c>
      <c r="H294" s="159">
        <v>302</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1.3246656168224968</v>
      </c>
      <c r="R294" s="166" t="str">
        <f>IF(OR(H294="", H295="", Q294=0), "", IF(H294&lt;H295, (H295-H294)/H294, ""))</f>
        <v/>
      </c>
      <c r="S294" s="191">
        <v>1.3560983602725221</v>
      </c>
      <c r="T294" s="208">
        <f>S294-Q294</f>
        <v>3.1432743450025225E-2</v>
      </c>
      <c r="U294" s="222" t="s">
        <v>10</v>
      </c>
      <c r="W294" s="200"/>
      <c r="X294" s="209" t="str">
        <f>IF(COUNTIF('Yıldız Liste'!A:A, A294)&gt;0, "Yıldız Pazar", IF(COUNTIF('Ana Pazar Liste'!A:A, A294)&gt;0, "Ana Pazar", IF(COUNTIF('Alt Pazar Liste'!A:A, A294)&gt;0, "Alt Pazar", "")))</f>
        <v>Yıldız Pazar</v>
      </c>
    </row>
    <row r="295" spans="1:24" ht="30" customHeight="1" thickTop="1" thickBot="1">
      <c r="A295" s="125" t="s">
        <v>337</v>
      </c>
      <c r="B295" s="136" t="s">
        <v>356</v>
      </c>
      <c r="C295" s="137">
        <v>12392289821</v>
      </c>
      <c r="D295" s="137">
        <v>102000000</v>
      </c>
      <c r="E295" s="128">
        <f>VLOOKUP(A295,'Tüm - Sektör'!$A:$H,5,0)</f>
        <v>6.0046097989887821</v>
      </c>
      <c r="F295" s="128">
        <f>VLOOKUP(A295,'Tüm - Sektör'!$A:$H,6,0)</f>
        <v>0.19492954807780749</v>
      </c>
      <c r="G295" s="127">
        <f>VLOOKUP(A295,'Tüm - Sektör'!$A:$H,7,0)</f>
        <v>22.563583000000001</v>
      </c>
      <c r="H295" s="159">
        <v>295.25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1.354855115820967</v>
      </c>
      <c r="R295" s="166" t="str">
        <f>IF(OR(H295="", H296="", Q295=0), "", IF(H295&lt;H296, (H296-H295)/H295, ""))</f>
        <v/>
      </c>
      <c r="S295" s="191">
        <v>1.3423522582085252</v>
      </c>
      <c r="T295" s="208">
        <f>S295-Q295</f>
        <v>-1.2502857612441742E-2</v>
      </c>
      <c r="U295" s="222" t="s">
        <v>716</v>
      </c>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0.19647301853719001</v>
      </c>
      <c r="F296" s="128">
        <f>VLOOKUP(A296,'Tüm - Sektör'!$A:$H,6,0)</f>
        <v>4.8925000880818269E-4</v>
      </c>
      <c r="G296" s="127">
        <f>VLOOKUP(A296,'Tüm - Sektör'!$A:$H,7,0)</f>
        <v>692.54227100000003</v>
      </c>
      <c r="H296" s="159">
        <v>294</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1.3606587044797067</v>
      </c>
      <c r="R296" s="166" t="str">
        <f>IF(OR(H296="", H297="", Q296=0), "", IF(H296&lt;H297, (H297-H296)/H296, ""))</f>
        <v/>
      </c>
      <c r="S296" s="191">
        <v>1.3514650645845736</v>
      </c>
      <c r="T296" s="208">
        <f>S296-Q296</f>
        <v>-9.19363989513311E-3</v>
      </c>
      <c r="U296" s="222" t="s">
        <v>267</v>
      </c>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11.163344399556637</v>
      </c>
      <c r="F297" s="128">
        <f>VLOOKUP(A297,'Tüm - Sektör'!$A:$H,6,0)</f>
        <v>2.1239239725183858</v>
      </c>
      <c r="G297" s="127">
        <f>VLOOKUP(A297,'Tüm - Sektör'!$A:$H,7,0)</f>
        <v>12.229931000000001</v>
      </c>
      <c r="H297" s="159">
        <v>293</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1.3652693173581412</v>
      </c>
      <c r="R297" s="166" t="str">
        <f>IF(OR(H297="", H298="", Q297=0), "", IF(H297&lt;H298, (H298-H297)/H297, ""))</f>
        <v/>
      </c>
      <c r="S297" s="191">
        <v>1.3711188002945511</v>
      </c>
      <c r="T297" s="208">
        <f>S297-Q297</f>
        <v>5.8494829364099665E-3</v>
      </c>
      <c r="U297" s="222" t="s">
        <v>132</v>
      </c>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1.2114971075506558</v>
      </c>
      <c r="F298" s="128">
        <f>VLOOKUP(A298,'Tüm - Sektör'!$A:$H,6,0)</f>
        <v>9.319208519620429E-3</v>
      </c>
      <c r="G298" s="127">
        <f>VLOOKUP(A298,'Tüm - Sektör'!$A:$H,7,0)</f>
        <v>120.540333</v>
      </c>
      <c r="H298" s="159">
        <v>274</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1.4603426477269286</v>
      </c>
      <c r="R298" s="166" t="str">
        <f>IF(OR(H298="", H299="", Q298=0), "", IF(H298&lt;H299, (H299-H298)/H298, ""))</f>
        <v/>
      </c>
      <c r="S298" s="191">
        <v>1.4590114329158741</v>
      </c>
      <c r="T298" s="208">
        <f>S298-Q298</f>
        <v>-1.3312148110544708E-3</v>
      </c>
      <c r="U298" s="222" t="s">
        <v>709</v>
      </c>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1.2712092362605416</v>
      </c>
      <c r="F299" s="128">
        <f>VLOOKUP(A299,'Tüm - Sektör'!$A:$H,6,0)</f>
        <v>1.4911895132560783E-2</v>
      </c>
      <c r="G299" s="127">
        <f>VLOOKUP(A299,'Tüm - Sektör'!$A:$H,7,0)</f>
        <v>115.707533</v>
      </c>
      <c r="H299" s="159">
        <v>272</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1.470884846545214</v>
      </c>
      <c r="R299" s="166" t="str">
        <f>IF(OR(H299="", H300="", Q299=0), "", IF(H299&lt;H300, (H300-H299)/H299, ""))</f>
        <v/>
      </c>
      <c r="S299" s="191">
        <v>1.4749518092545559</v>
      </c>
      <c r="T299" s="208">
        <f>S299-Q299</f>
        <v>4.0669627093419258E-3</v>
      </c>
      <c r="U299" s="222" t="s">
        <v>326</v>
      </c>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0.83685878625620325</v>
      </c>
      <c r="F300" s="128">
        <f>VLOOKUP(A300,'Tüm - Sektör'!$A:$H,6,0)</f>
        <v>8.6601987514274229E-3</v>
      </c>
      <c r="G300" s="127">
        <f>VLOOKUP(A300,'Tüm - Sektör'!$A:$H,7,0)</f>
        <v>180.39090300000001</v>
      </c>
      <c r="H300" s="159">
        <v>265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1.509617121362405</v>
      </c>
      <c r="R300" s="166" t="str">
        <f>IF(OR(H300="", H301="", Q300=0), "", IF(H300&lt;H301, (H301-H300)/H300, ""))</f>
        <v/>
      </c>
      <c r="S300" s="191">
        <v>1.4913272587550321</v>
      </c>
      <c r="T300" s="208">
        <f>S300-Q300</f>
        <v>-1.8289862607372864E-2</v>
      </c>
      <c r="U300" s="222" t="s">
        <v>277</v>
      </c>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4.1586707144669264</v>
      </c>
      <c r="F301" s="128">
        <f>VLOOKUP(A301,'Tüm - Sektör'!$A:$H,6,0)</f>
        <v>8.9761603625035519E-2</v>
      </c>
      <c r="G301" s="127">
        <f>VLOOKUP(A301,'Tüm - Sektör'!$A:$H,7,0)</f>
        <v>39.326844000000001</v>
      </c>
      <c r="H301" s="159">
        <v>244.6</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1.6354739443520936</v>
      </c>
      <c r="R301" s="166" t="str">
        <f>IF(OR(H301="", H302="", Q301=0), "", IF(H301&lt;H302, (H302-H301)/H301, ""))</f>
        <v/>
      </c>
      <c r="S301" s="191">
        <v>1.6401678015109555</v>
      </c>
      <c r="T301" s="208">
        <f>S301-Q301</f>
        <v>4.6938571588619471E-3</v>
      </c>
      <c r="U301" s="222" t="s">
        <v>147</v>
      </c>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2.6971823828583807</v>
      </c>
      <c r="F302" s="128">
        <f>VLOOKUP(A302,'Tüm - Sektör'!$A:$H,6,0)</f>
        <v>4.4493463760889203E-2</v>
      </c>
      <c r="G302" s="127">
        <f>VLOOKUP(A302,'Tüm - Sektör'!$A:$H,7,0)</f>
        <v>62.8855</v>
      </c>
      <c r="H302" s="159">
        <v>235.9</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1.696136627372407</v>
      </c>
      <c r="R302" s="166" t="str">
        <f>IF(OR(H302="", H303="", Q302=0), "", IF(H302&lt;H303, (H303-H302)/H302, ""))</f>
        <v/>
      </c>
      <c r="S302" s="191">
        <v>1.6727367491519687</v>
      </c>
      <c r="T302" s="208">
        <f>S302-Q302</f>
        <v>-2.3399878220438319E-2</v>
      </c>
      <c r="U302" s="222" t="s">
        <v>523</v>
      </c>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0.91093717615454639</v>
      </c>
      <c r="F303" s="128">
        <f>VLOOKUP(A303,'Tüm - Sektör'!$A:$H,6,0)</f>
        <v>1.7193826408415824E-2</v>
      </c>
      <c r="G303" s="127">
        <f>VLOOKUP(A303,'Tüm - Sektör'!$A:$H,7,0)</f>
        <v>199.069242</v>
      </c>
      <c r="H303" s="159">
        <v>220.6</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1.8133957316670604</v>
      </c>
      <c r="R303" s="166" t="str">
        <f>IF(OR(H303="", H304="", Q303=0), "", IF(H303&lt;H304, (H304-H303)/H303, ""))</f>
        <v/>
      </c>
      <c r="S303" s="191">
        <v>1.7922719462623364</v>
      </c>
      <c r="T303" s="208">
        <f>S303-Q303</f>
        <v>-2.1123785404723927E-2</v>
      </c>
      <c r="U303" s="222" t="s">
        <v>52</v>
      </c>
      <c r="W303" s="200"/>
      <c r="X303" s="209" t="str">
        <f>IF(COUNTIF('Yıldız Liste'!A:A, A303)&gt;0, "Yıldız Pazar", IF(COUNTIF('Ana Pazar Liste'!A:A, A303)&gt;0, "Ana Pazar", IF(COUNTIF('Alt Pazar Liste'!A:A, A303)&gt;0, "Alt Pazar", "")))</f>
        <v>Yıldız Pazar</v>
      </c>
    </row>
    <row r="304" spans="1:24" ht="30" customHeight="1" thickTop="1" thickBot="1">
      <c r="A304" s="125" t="s">
        <v>133</v>
      </c>
      <c r="B304" s="136" t="s">
        <v>349</v>
      </c>
      <c r="C304" s="137">
        <v>2247762700</v>
      </c>
      <c r="D304" s="137">
        <v>543595733</v>
      </c>
      <c r="E304" s="128">
        <f>VLOOKUP(A304,'Tüm - Sektör'!$A:$H,5,0)</f>
        <v>0.92808925522240893</v>
      </c>
      <c r="F304" s="128">
        <f>VLOOKUP(A304,'Tüm - Sektör'!$A:$H,6,0)</f>
        <v>8.0533735642219981E-3</v>
      </c>
      <c r="G304" s="127">
        <f>VLOOKUP(A304,'Tüm - Sektör'!$A:$H,7,0)</f>
        <v>196.92824899999999</v>
      </c>
      <c r="H304" s="159">
        <v>218.9</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1.827669919466631</v>
      </c>
      <c r="R304" s="166" t="str">
        <f>IF(OR(H304="", H305="", Q304=0), "", IF(H304&lt;H305, (H305-H304)/H304, ""))</f>
        <v/>
      </c>
      <c r="S304" s="191">
        <v>1.8642914509377704</v>
      </c>
      <c r="T304" s="208">
        <f>S304-Q304</f>
        <v>3.6621531471139335E-2</v>
      </c>
      <c r="U304" s="222" t="s">
        <v>219</v>
      </c>
      <c r="W304" s="200"/>
      <c r="X304" s="209" t="str">
        <f>IF(COUNTIF('Yıldız Liste'!A:A, A304)&gt;0, "Yıldız Pazar", IF(COUNTIF('Ana Pazar Liste'!A:A, A304)&gt;0, "Ana Pazar", IF(COUNTIF('Alt Pazar Liste'!A:A, A304)&gt;0, "Alt Pazar", "")))</f>
        <v>Yıldız Pazar</v>
      </c>
    </row>
    <row r="305" spans="1:24" ht="30" customHeight="1" thickTop="1" thickBot="1">
      <c r="A305" s="125" t="s">
        <v>252</v>
      </c>
      <c r="B305" s="136" t="s">
        <v>349</v>
      </c>
      <c r="C305" s="137">
        <v>714571000000</v>
      </c>
      <c r="D305" s="137">
        <v>2535898050</v>
      </c>
      <c r="E305" s="128">
        <f>VLOOKUP(A305,'Tüm - Sektör'!$A:$H,5,0)</f>
        <v>0.27718464452417568</v>
      </c>
      <c r="F305" s="128">
        <f>VLOOKUP(A305,'Tüm - Sektör'!$A:$H,6,0)</f>
        <v>5.060182346874921E-4</v>
      </c>
      <c r="G305" s="127">
        <f>VLOOKUP(A305,'Tüm - Sektör'!$A:$H,7,0)</f>
        <v>667.62948400000005</v>
      </c>
      <c r="H305" s="159">
        <v>216.2</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1.8505664119639886</v>
      </c>
      <c r="R305" s="166" t="str">
        <f>IF(OR(H305="", H306="", Q305=0), "", IF(H305&lt;H306, (H306-H305)/H305, ""))</f>
        <v/>
      </c>
      <c r="S305" s="191">
        <v>1.8600300244844918</v>
      </c>
      <c r="T305" s="208">
        <f>S305-Q305</f>
        <v>9.4636125205032062E-3</v>
      </c>
      <c r="U305" s="222" t="s">
        <v>315</v>
      </c>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7.328439507409291</v>
      </c>
      <c r="F306" s="128">
        <f>VLOOKUP(A306,'Tüm - Sektör'!$A:$H,6,0)</f>
        <v>0.23455125519032882</v>
      </c>
      <c r="G306" s="127">
        <f>VLOOKUP(A306,'Tüm - Sektör'!$A:$H,7,0)</f>
        <v>25.942046000000001</v>
      </c>
      <c r="H306" s="159">
        <v>210.4</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1.9011471480942919</v>
      </c>
      <c r="R306" s="166" t="str">
        <f>IF(OR(H306="", H307="", Q306=0), "", IF(H306&lt;H307, (H307-H306)/H306, ""))</f>
        <v/>
      </c>
      <c r="S306" s="191">
        <v>1.9002439903042232</v>
      </c>
      <c r="T306" s="208">
        <f>S306-Q306</f>
        <v>-9.0315779006866492E-4</v>
      </c>
      <c r="U306" s="222" t="s">
        <v>773</v>
      </c>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2.4056098822453964</v>
      </c>
      <c r="F307" s="128">
        <f>VLOOKUP(A307,'Tüm - Sektör'!$A:$H,6,0)</f>
        <v>3.1257924665350788E-2</v>
      </c>
      <c r="G307" s="127">
        <f>VLOOKUP(A307,'Tüm - Sektör'!$A:$H,7,0)</f>
        <v>79.204424000000003</v>
      </c>
      <c r="H307" s="159">
        <v>210</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1.9053494509195446</v>
      </c>
      <c r="R307" s="166" t="str">
        <f>IF(OR(H307="", H308="", Q307=0), "", IF(H307&lt;H308, (H308-H307)/H307, ""))</f>
        <v/>
      </c>
      <c r="S307" s="191">
        <v>1.8981185232120701</v>
      </c>
      <c r="T307" s="208">
        <f>S307-Q307</f>
        <v>-7.230927707474466E-3</v>
      </c>
      <c r="U307" s="222" t="s">
        <v>488</v>
      </c>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2.2197373816051318</v>
      </c>
      <c r="F308" s="128">
        <f>VLOOKUP(A308,'Tüm - Sektör'!$A:$H,6,0)</f>
        <v>3.2873309958016877E-2</v>
      </c>
      <c r="G308" s="127">
        <f>VLOOKUP(A308,'Tüm - Sektör'!$A:$H,7,0)</f>
        <v>89.976471000000004</v>
      </c>
      <c r="H308" s="159">
        <v>200.3</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1.9972413614361009</v>
      </c>
      <c r="R308" s="166" t="str">
        <f>IF(OR(H308="", H309="", Q308=0), "", IF(H308&lt;H309, (H309-H308)/H308, ""))</f>
        <v/>
      </c>
      <c r="S308" s="191">
        <v>1.9610168857629953</v>
      </c>
      <c r="T308" s="208">
        <f>S308-Q308</f>
        <v>-3.6224475673105605E-2</v>
      </c>
      <c r="U308" s="222" t="s">
        <v>281</v>
      </c>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7.9880598475428863</v>
      </c>
      <c r="F309" s="128">
        <f>VLOOKUP(A309,'Tüm - Sektör'!$A:$H,6,0)</f>
        <v>0.33991744032097387</v>
      </c>
      <c r="G309" s="127">
        <f>VLOOKUP(A309,'Tüm - Sektör'!$A:$H,7,0)</f>
        <v>25.599695000000001</v>
      </c>
      <c r="H309" s="159">
        <v>195.7</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2.0449189573884441</v>
      </c>
      <c r="R309" s="166" t="str">
        <f>IF(OR(H309="", H310="", Q309=0), "", IF(H309&lt;H310, (H310-H309)/H309, ""))</f>
        <v/>
      </c>
      <c r="S309" s="191">
        <v>2.0273082064889483</v>
      </c>
      <c r="T309" s="208">
        <f>S309-Q309</f>
        <v>-1.761075089949582E-2</v>
      </c>
      <c r="U309" s="222" t="s">
        <v>4</v>
      </c>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4.5843359220479272</v>
      </c>
      <c r="F310" s="128">
        <f>VLOOKUP(A310,'Tüm - Sektör'!$A:$H,6,0)</f>
        <v>8.8153141934831494E-2</v>
      </c>
      <c r="G310" s="127">
        <f>VLOOKUP(A310,'Tüm - Sektör'!$A:$H,7,0)</f>
        <v>46.937992000000001</v>
      </c>
      <c r="H310" s="159">
        <v>185.9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E310*G310/100</f>
        <v>2.1517952283439823</v>
      </c>
      <c r="R310" s="166" t="str">
        <f>IF(OR(H310="", H311="", Q310=0), "", IF(H310&lt;H311, (H311-H310)/H310, ""))</f>
        <v/>
      </c>
      <c r="S310" s="191">
        <v>2.1517952283439823</v>
      </c>
      <c r="T310" s="208">
        <f>S310-Q310</f>
        <v>0</v>
      </c>
      <c r="U310" s="222" t="s">
        <v>331</v>
      </c>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E311*G311/100</f>
        <v>2.2861374311629414</v>
      </c>
      <c r="R311" s="166" t="str">
        <f>IF(OR(H311="", H312="", Q311=0), "", IF(H311&lt;H312, (H312-H311)/H311, ""))</f>
        <v/>
      </c>
      <c r="S311" s="191">
        <v>2.2861374311629414</v>
      </c>
      <c r="T311" s="208">
        <f>S311-Q311</f>
        <v>0</v>
      </c>
      <c r="U311" s="222" t="s">
        <v>540</v>
      </c>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2.8302567122085156</v>
      </c>
      <c r="F312" s="197">
        <f>VLOOKUP(A312,'Tüm - Sektör'!$A:$H,6,0)</f>
        <v>8.0910712184348643E-2</v>
      </c>
      <c r="G312" s="196">
        <f>VLOOKUP(A312,'Tüm - Sektör'!$A:$H,7,0)</f>
        <v>86.823064000000002</v>
      </c>
      <c r="H312" s="198">
        <v>162.80000000000001</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E312*G312/100</f>
        <v>2.4573155966050955</v>
      </c>
      <c r="R312" s="166" t="str">
        <f>IF(OR(H312="", H313="", Q312=0), "", IF(H312&lt;H313, (H313-H312)/H312, ""))</f>
        <v/>
      </c>
      <c r="S312" s="191">
        <v>2.4558071155758721</v>
      </c>
      <c r="T312" s="208">
        <f>S312-Q312</f>
        <v>-1.5084810292234074E-3</v>
      </c>
      <c r="U312" s="222" t="s">
        <v>468</v>
      </c>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1.1514774902455578</v>
      </c>
      <c r="F313" s="128">
        <f>VLOOKUP(A313,'Tüm - Sektör'!$A:$H,6,0)</f>
        <v>9.7914752571901173E-3</v>
      </c>
      <c r="G313" s="127">
        <f>VLOOKUP(A313,'Tüm - Sektör'!$A:$H,7,0)</f>
        <v>217.993559</v>
      </c>
      <c r="H313" s="159">
        <v>159.4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E313*G313/100</f>
        <v>2.5101467620701694</v>
      </c>
      <c r="R313" s="166" t="str">
        <f>IF(OR(H313="", H314="", Q313=0), "", IF(H313&lt;H314, (H314-H313)/H313, ""))</f>
        <v/>
      </c>
      <c r="S313" s="191">
        <v>2.5259936481943499</v>
      </c>
      <c r="T313" s="208">
        <f>S313-Q313</f>
        <v>1.5846886124180504E-2</v>
      </c>
      <c r="U313" s="222" t="s">
        <v>454</v>
      </c>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2.9662043044688362</v>
      </c>
      <c r="F314" s="128">
        <f>VLOOKUP(A314,'Tüm - Sektör'!$A:$H,6,0)</f>
        <v>5.932052685776526E-2</v>
      </c>
      <c r="G314" s="127">
        <f>VLOOKUP(A314,'Tüm - Sektör'!$A:$H,7,0)</f>
        <v>85.154841000000005</v>
      </c>
      <c r="H314" s="159">
        <v>158.4</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2.5258665592055936</v>
      </c>
      <c r="R314" s="166" t="str">
        <f>IF(OR(H314="", H315="", Q314=0), "", IF(H314&lt;H315, (H315-H314)/H314, ""))</f>
        <v/>
      </c>
      <c r="S314" s="191">
        <v>2.5274621792682623</v>
      </c>
      <c r="T314" s="208">
        <f>S314-Q314</f>
        <v>1.5956200626687789E-3</v>
      </c>
      <c r="U314" s="222" t="s">
        <v>254</v>
      </c>
      <c r="W314" s="200"/>
      <c r="X314" s="209" t="str">
        <f>IF(COUNTIF('Yıldız Liste'!A:A, A314)&gt;0, "Yıldız Pazar", IF(COUNTIF('Ana Pazar Liste'!A:A, A314)&gt;0, "Ana Pazar", IF(COUNTIF('Alt Pazar Liste'!A:A, A314)&gt;0, "Alt Pazar", "")))</f>
        <v>Yıldız Pazar</v>
      </c>
    </row>
    <row r="315" spans="1:24" ht="30" customHeight="1" thickTop="1" thickBot="1">
      <c r="A315" s="125" t="s">
        <v>293</v>
      </c>
      <c r="B315" s="136" t="s">
        <v>356</v>
      </c>
      <c r="C315" s="137">
        <v>115747897000</v>
      </c>
      <c r="D315" s="137">
        <v>500000000</v>
      </c>
      <c r="E315" s="128">
        <f>VLOOKUP(A315,'Tüm - Sektör'!$A:$H,5,0)</f>
        <v>1.1682635368886514</v>
      </c>
      <c r="F315" s="128">
        <f>VLOOKUP(A315,'Tüm - Sektör'!$A:$H,6,0)</f>
        <v>1.5787345093089884E-2</v>
      </c>
      <c r="G315" s="127">
        <f>VLOOKUP(A315,'Tüm - Sektör'!$A:$H,7,0)</f>
        <v>231.500754</v>
      </c>
      <c r="H315" s="159">
        <v>147.9</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E315*G315/100</f>
        <v>2.704538896604296</v>
      </c>
      <c r="R315" s="166" t="str">
        <f>IF(OR(H315="", H316="", Q315=0), "", IF(H315&lt;H316, (H316-H315)/H315, ""))</f>
        <v/>
      </c>
      <c r="S315" s="191">
        <v>2.6899885864678912</v>
      </c>
      <c r="T315" s="208">
        <f>S315-Q315</f>
        <v>-1.4550310136404843E-2</v>
      </c>
      <c r="U315" s="222" t="s">
        <v>335</v>
      </c>
      <c r="W315" s="200"/>
      <c r="X315" s="209" t="str">
        <f>IF(COUNTIF('Yıldız Liste'!A:A, A315)&gt;0, "Yıldız Pazar", IF(COUNTIF('Ana Pazar Liste'!A:A, A315)&gt;0, "Ana Pazar", IF(COUNTIF('Alt Pazar Liste'!A:A, A315)&gt;0, "Alt Pazar", "")))</f>
        <v>Yıldız Pazar</v>
      </c>
    </row>
    <row r="316" spans="1:24" ht="30" customHeight="1" thickTop="1" thickBot="1">
      <c r="A316" s="125" t="s">
        <v>729</v>
      </c>
      <c r="B316" s="136" t="s">
        <v>349</v>
      </c>
      <c r="C316" s="137">
        <v>6782904588</v>
      </c>
      <c r="D316" s="137">
        <v>351991313</v>
      </c>
      <c r="E316" s="128">
        <f>VLOOKUP(A316,'Tüm - Sektör'!$A:$H,5,0)</f>
        <v>5.1642618019954094</v>
      </c>
      <c r="F316" s="128">
        <f>VLOOKUP(A316,'Tüm - Sektör'!$A:$H,6,0)</f>
        <v>0.11114818438293109</v>
      </c>
      <c r="G316" s="127">
        <f>VLOOKUP(A316,'Tüm - Sektör'!$A:$H,7,0)</f>
        <v>53.715555000000002</v>
      </c>
      <c r="H316" s="159">
        <v>144.19999999999999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2.7740118885948353</v>
      </c>
      <c r="R316" s="166" t="str">
        <f>IF(OR(H316="", H317="", Q316=0), "", IF(H316&lt;H317, (H317-H316)/H316, ""))</f>
        <v/>
      </c>
      <c r="S316" s="191">
        <v>2.7454530839764941</v>
      </c>
      <c r="T316" s="208">
        <f>S316-Q316</f>
        <v>-2.8558804618341149E-2</v>
      </c>
      <c r="U316" s="222" t="s">
        <v>280</v>
      </c>
      <c r="W316" s="200"/>
      <c r="X316" s="209" t="str">
        <f>IF(COUNTIF('Yıldız Liste'!A:A, A316)&gt;0, "Yıldız Pazar", IF(COUNTIF('Ana Pazar Liste'!A:A, A316)&gt;0, "Ana Pazar", IF(COUNTIF('Alt Pazar Liste'!A:A, A316)&gt;0, "Alt Pazar", "")))</f>
        <v>Yıldız Pazar</v>
      </c>
    </row>
    <row r="317" spans="1:24" ht="30" customHeight="1" thickTop="1" thickBot="1">
      <c r="A317" s="125" t="s">
        <v>551</v>
      </c>
      <c r="B317" s="126" t="s">
        <v>200</v>
      </c>
      <c r="C317" s="127">
        <v>6093838382</v>
      </c>
      <c r="D317" s="127">
        <v>170000000</v>
      </c>
      <c r="E317" s="128">
        <f>VLOOKUP(A317,'Tüm - Sektör'!$A:$H,5,0)</f>
        <v>5.3665399080996137</v>
      </c>
      <c r="F317" s="128">
        <f>VLOOKUP(A317,'Tüm - Sektör'!$A:$H,6,0)</f>
        <v>0.22548487008821907</v>
      </c>
      <c r="G317" s="127">
        <f>VLOOKUP(A317,'Tüm - Sektör'!$A:$H,7,0)</f>
        <v>53.288747999999998</v>
      </c>
      <c r="H317" s="159">
        <v>139.9</v>
      </c>
      <c r="I317" s="128" t="e">
        <f>VLOOKUP(A317,'Tüm - Sektör'!$A:$H,9,0)</f>
        <v>#REF!</v>
      </c>
      <c r="J317" s="127" t="e">
        <f>VLOOKUP(A317,'Tüm - Sektör'!$A:$H,10,0)</f>
        <v>#REF!</v>
      </c>
      <c r="K317" s="128" t="e">
        <f>VLOOKUP(A317,'Tüm - Sektör'!$A:$H,11,0)</f>
        <v>#REF!</v>
      </c>
      <c r="L317" s="128" t="e">
        <f>VLOOKUP(A317,'Tüm - Sektör'!$A:$H,12,0)</f>
        <v>#REF!</v>
      </c>
      <c r="M317" s="128" t="e">
        <f>VLOOKUP(A317,'Tüm - Sektör'!$A:$H,13,0)</f>
        <v>#REF!</v>
      </c>
      <c r="N317" s="129" t="e">
        <f>VLOOKUP(A317,'Tüm - Sektör'!$A:$H,14,0)</f>
        <v>#REF!</v>
      </c>
      <c r="O317" s="130" t="e">
        <f>VLOOKUP(A317,'Tüm - Sektör'!$A:$H,15,0)</f>
        <v>#REF!</v>
      </c>
      <c r="P317" s="152" t="e">
        <f>VLOOKUP(A317,'Tüm - Sektör'!$A:$H,16,0)</f>
        <v>#REF!</v>
      </c>
      <c r="Q317" s="158">
        <f>E317*G317/100</f>
        <v>2.8597619279466344</v>
      </c>
      <c r="R317" s="166" t="str">
        <f>IF(OR(H317="", H318="", Q317=0), "", IF(H317&lt;H318, (H318-H317)/H317, ""))</f>
        <v/>
      </c>
      <c r="S317" s="191">
        <v>2.8254286279642247</v>
      </c>
      <c r="T317" s="208">
        <f>S317-Q317</f>
        <v>-3.4333299982409748E-2</v>
      </c>
      <c r="U317" s="222" t="s">
        <v>278</v>
      </c>
      <c r="W317" s="200"/>
      <c r="X317" s="209" t="str">
        <f>IF(COUNTIF('Yıldız Liste'!A:A, A317)&gt;0, "Yıldız Pazar", IF(COUNTIF('Ana Pazar Liste'!A:A, A317)&gt;0, "Ana Pazar", IF(COUNTIF('Alt Pazar Liste'!A:A, A317)&gt;0, "Alt Pazar", "")))</f>
        <v>Yıldız Pazar</v>
      </c>
    </row>
    <row r="318" spans="1:24" ht="30" customHeight="1" thickTop="1" thickBot="1">
      <c r="A318" s="125" t="s">
        <v>747</v>
      </c>
      <c r="B318" s="136" t="s">
        <v>350</v>
      </c>
      <c r="C318" s="137">
        <v>27589684000</v>
      </c>
      <c r="D318" s="137">
        <v>388080000</v>
      </c>
      <c r="E318" s="128">
        <f>VLOOKUP(A318,'Tüm - Sektör'!$A:$H,5,0)</f>
        <v>1.8185674912462377</v>
      </c>
      <c r="F318" s="128">
        <f>VLOOKUP(A318,'Tüm - Sektör'!$A:$H,6,0)</f>
        <v>3.3956981289645902E-2</v>
      </c>
      <c r="G318" s="127">
        <f>VLOOKUP(A318,'Tüm - Sektör'!$A:$H,7,0)</f>
        <v>160.34344200000001</v>
      </c>
      <c r="H318" s="159">
        <v>137.19999999999999</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E318*G318/100</f>
        <v>2.9159537105572668</v>
      </c>
      <c r="R318" s="166" t="str">
        <f>IF(OR(H318="", H319="", Q318=0), "", IF(H318&lt;H319, (H319-H318)/H318, ""))</f>
        <v/>
      </c>
      <c r="S318" s="191">
        <v>2.9138299278110482</v>
      </c>
      <c r="T318" s="208">
        <f>S318-Q318</f>
        <v>-2.1237827462186054E-3</v>
      </c>
      <c r="U318" s="222" t="s">
        <v>105</v>
      </c>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8.8876754249375374</v>
      </c>
      <c r="F319" s="128">
        <f>VLOOKUP(A319,'Tüm - Sektör'!$A:$H,6,0)</f>
        <v>0.70942492216934361</v>
      </c>
      <c r="G319" s="127">
        <f>VLOOKUP(A319,'Tüm - Sektör'!$A:$H,7,0)</f>
        <v>32.857968999999997</v>
      </c>
      <c r="H319" s="159">
        <v>137</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E319*G319/100</f>
        <v>2.9203096359465941</v>
      </c>
      <c r="R319" s="166" t="str">
        <f>IF(OR(H319="", H320="", Q319=0), "", IF(H319&lt;H320, (H320-H319)/H319, ""))</f>
        <v/>
      </c>
      <c r="S319" s="191">
        <v>2.8991479719179956</v>
      </c>
      <c r="T319" s="208">
        <f>S319-Q319</f>
        <v>-2.1161664028598537E-2</v>
      </c>
      <c r="U319" s="222" t="s">
        <v>79</v>
      </c>
      <c r="W319" s="200"/>
      <c r="X319" s="209" t="str">
        <f>IF(COUNTIF('Yıldız Liste'!A:A, A319)&gt;0, "Yıldız Pazar", IF(COUNTIF('Ana Pazar Liste'!A:A, A319)&gt;0, "Ana Pazar", IF(COUNTIF('Alt Pazar Liste'!A:A, A319)&gt;0, "Alt Pazar", "")))</f>
        <v>Yıldız Pazar</v>
      </c>
    </row>
    <row r="320" spans="1:24" ht="30" customHeight="1" thickTop="1" thickBot="1">
      <c r="A320" s="125" t="s">
        <v>631</v>
      </c>
      <c r="B320" s="126" t="s">
        <v>208</v>
      </c>
      <c r="C320" s="127">
        <v>3343455014</v>
      </c>
      <c r="D320" s="127">
        <v>577000000</v>
      </c>
      <c r="E320" s="128">
        <f>VLOOKUP(A320,'Tüm - Sektör'!$A:$H,5,0)</f>
        <v>2.5399356817675161</v>
      </c>
      <c r="F320" s="128">
        <f>VLOOKUP(A320,'Tüm - Sektör'!$A:$H,6,0)</f>
        <v>2.6202191979940538E-2</v>
      </c>
      <c r="G320" s="127">
        <f>VLOOKUP(A320,'Tüm - Sektör'!$A:$H,7,0)</f>
        <v>115.48181</v>
      </c>
      <c r="H320" s="159">
        <v>136.4</v>
      </c>
      <c r="I320" s="128" t="e">
        <f>VLOOKUP(A320,'Tüm - Sektör'!$A:$H,9,0)</f>
        <v>#REF!</v>
      </c>
      <c r="J320" s="127" t="e">
        <f>VLOOKUP(A320,'Tüm - Sektör'!$A:$H,10,0)</f>
        <v>#REF!</v>
      </c>
      <c r="K320" s="128" t="e">
        <f>VLOOKUP(A320,'Tüm - Sektör'!$A:$H,11,0)</f>
        <v>#REF!</v>
      </c>
      <c r="L320" s="128" t="e">
        <f>VLOOKUP(A320,'Tüm - Sektör'!$A:$H,12,0)</f>
        <v>#REF!</v>
      </c>
      <c r="M320" s="128" t="e">
        <f>VLOOKUP(A320,'Tüm - Sektör'!$A:$H,13,0)</f>
        <v>#REF!</v>
      </c>
      <c r="N320" s="129" t="e">
        <f>VLOOKUP(A320,'Tüm - Sektör'!$A:$H,14,0)</f>
        <v>#REF!</v>
      </c>
      <c r="O320" s="130" t="e">
        <f>VLOOKUP(A320,'Tüm - Sektör'!$A:$H,15,0)</f>
        <v>#REF!</v>
      </c>
      <c r="P320" s="152" t="e">
        <f>VLOOKUP(A320,'Tüm - Sektör'!$A:$H,16,0)</f>
        <v>#REF!</v>
      </c>
      <c r="Q320" s="158">
        <f>E320*G320/100</f>
        <v>2.9331636981409672</v>
      </c>
      <c r="R320" s="166" t="str">
        <f>IF(OR(H320="", H321="", Q320=0), "", IF(H320&lt;H321, (H321-H320)/H320, ""))</f>
        <v/>
      </c>
      <c r="S320" s="191">
        <v>2.6408153691513401</v>
      </c>
      <c r="T320" s="208">
        <f>S320-Q320</f>
        <v>-0.29234832898962715</v>
      </c>
      <c r="U320" s="222" t="s">
        <v>217</v>
      </c>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4.8586105462166573</v>
      </c>
      <c r="F321" s="128">
        <f>VLOOKUP(A321,'Tüm - Sektör'!$A:$H,6,0)</f>
        <v>0.38453585644769744</v>
      </c>
      <c r="G321" s="127">
        <f>VLOOKUP(A321,'Tüm - Sektör'!$A:$H,7,0)</f>
        <v>61.261921000000001</v>
      </c>
      <c r="H321" s="159">
        <v>134.4</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E321*G321/100</f>
        <v>2.9764781545209171</v>
      </c>
      <c r="R321" s="166" t="str">
        <f>IF(OR(H321="", H322="", Q321=0), "", IF(H321&lt;H322, (H322-H321)/H321, ""))</f>
        <v/>
      </c>
      <c r="S321" s="191">
        <v>2.9943013770030786</v>
      </c>
      <c r="T321" s="208">
        <f>S321-Q321</f>
        <v>1.7823222482161505E-2</v>
      </c>
      <c r="U321" s="222" t="s">
        <v>453</v>
      </c>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0.51924185704150116</v>
      </c>
      <c r="F322" s="128">
        <f>VLOOKUP(A322,'Tüm - Sektör'!$A:$H,6,0)</f>
        <v>9.4373292810160151E-4</v>
      </c>
      <c r="G322" s="127">
        <f>VLOOKUP(A322,'Tüm - Sektör'!$A:$H,7,0)</f>
        <v>587.28230399999995</v>
      </c>
      <c r="H322" s="159">
        <v>131.19999999999999</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3.0494155413657142</v>
      </c>
      <c r="R322" s="166" t="str">
        <f>IF(OR(H322="", H323="", Q322=0), "", IF(H322&lt;H323, (H323-H322)/H322, ""))</f>
        <v/>
      </c>
      <c r="S322" s="191">
        <v>3.044774117406253</v>
      </c>
      <c r="T322" s="208">
        <f>S322-Q322</f>
        <v>-4.6414239594612106E-3</v>
      </c>
      <c r="U322" s="222" t="s">
        <v>684</v>
      </c>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16.69094274910778</v>
      </c>
      <c r="F323" s="128">
        <f>VLOOKUP(A323,'Tüm - Sektör'!$A:$H,6,0)</f>
        <v>1.0986067117082978</v>
      </c>
      <c r="G323" s="127">
        <f>VLOOKUP(A323,'Tüm - Sektör'!$A:$H,7,0)</f>
        <v>18.936226999999999</v>
      </c>
      <c r="H323" s="159">
        <v>126.6</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3.1606348074110895</v>
      </c>
      <c r="R323" s="166" t="str">
        <f>IF(OR(H323="", H324="", Q323=0), "", IF(H323&lt;H324, (H324-H323)/H323, ""))</f>
        <v/>
      </c>
      <c r="S323" s="191">
        <v>3.1807342338493156</v>
      </c>
      <c r="T323" s="208">
        <f>S323-Q323</f>
        <v>2.0099426438226153E-2</v>
      </c>
      <c r="U323" s="222" t="s">
        <v>259</v>
      </c>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7.5652264366837834</v>
      </c>
      <c r="F324" s="128">
        <f>VLOOKUP(A324,'Tüm - Sektör'!$A:$H,6,0)</f>
        <v>0.2521742145561261</v>
      </c>
      <c r="G324" s="127">
        <f>VLOOKUP(A324,'Tüm - Sektör'!$A:$H,7,0)</f>
        <v>43.649664999999999</v>
      </c>
      <c r="H324" s="159">
        <v>121.2</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E324*G324/100</f>
        <v>3.3021959961039085</v>
      </c>
      <c r="R324" s="166" t="str">
        <f>IF(OR(H324="", H325="", Q324=0), "", IF(H324&lt;H325, (H325-H324)/H324, ""))</f>
        <v/>
      </c>
      <c r="S324" s="191">
        <v>3.3435768983107241</v>
      </c>
      <c r="T324" s="208">
        <f>S324-Q324</f>
        <v>4.1380902206815673E-2</v>
      </c>
      <c r="U324" s="222" t="s">
        <v>261</v>
      </c>
      <c r="W324" s="200"/>
      <c r="X324" s="209" t="str">
        <f>IF(COUNTIF('Yıldız Liste'!A:A, A324)&gt;0, "Yıldız Pazar", IF(COUNTIF('Ana Pazar Liste'!A:A, A324)&gt;0, "Ana Pazar", IF(COUNTIF('Alt Pazar Liste'!A:A, A324)&gt;0, "Alt Pazar", "")))</f>
        <v>Yıldız Pazar</v>
      </c>
    </row>
    <row r="325" spans="1:24" ht="30" customHeight="1" thickTop="1" thickBot="1">
      <c r="A325" s="125" t="s">
        <v>348</v>
      </c>
      <c r="B325" s="136" t="s">
        <v>349</v>
      </c>
      <c r="C325" s="137">
        <v>82316348000</v>
      </c>
      <c r="D325" s="137">
        <v>417000000</v>
      </c>
      <c r="E325" s="128">
        <f>VLOOKUP(A325,'Tüm - Sektör'!$A:$H,5,0)</f>
        <v>2.3922008296373756</v>
      </c>
      <c r="F325" s="128">
        <f>VLOOKUP(A325,'Tüm - Sektör'!$A:$H,6,0)</f>
        <v>4.9543353621981479E-2</v>
      </c>
      <c r="G325" s="127">
        <f>VLOOKUP(A325,'Tüm - Sektör'!$A:$H,7,0)</f>
        <v>143.01765399999999</v>
      </c>
      <c r="H325" s="159">
        <v>112.1</v>
      </c>
      <c r="I325" s="141" t="e">
        <f>VLOOKUP(A325,'Tüm - Sektör'!$A:$H,9,0)</f>
        <v>#REF!</v>
      </c>
      <c r="J325" s="145" t="e">
        <f>VLOOKUP(A325,'Tüm - Sektör'!$A:$H,10,0)</f>
        <v>#REF!</v>
      </c>
      <c r="K325" s="146" t="e">
        <f>VLOOKUP(A325,'Tüm - Sektör'!$A:$H,11,0)</f>
        <v>#REF!</v>
      </c>
      <c r="L325" s="146" t="e">
        <f>VLOOKUP(A325,'Tüm - Sektör'!$A:$H,12,0)</f>
        <v>#REF!</v>
      </c>
      <c r="M325" s="146" t="e">
        <f>VLOOKUP(A325,'Tüm - Sektör'!$A:$H,13,0)</f>
        <v>#REF!</v>
      </c>
      <c r="N325" s="147" t="e">
        <f>VLOOKUP(A325,'Tüm - Sektör'!$A:$H,14,0)</f>
        <v>#REF!</v>
      </c>
      <c r="O325" s="148" t="e">
        <f>VLOOKUP(A325,'Tüm - Sektör'!$A:$H,15,0)</f>
        <v>#REF!</v>
      </c>
      <c r="P325" s="156" t="e">
        <f>VLOOKUP(A325,'Tüm - Sektör'!$A:$H,16,0)</f>
        <v>#REF!</v>
      </c>
      <c r="Q325" s="158">
        <f>E325*G325/100</f>
        <v>3.421269505515911</v>
      </c>
      <c r="R325" s="166">
        <f>IF(OR(H325="", H326="", Q325=0), "", IF(H325&lt;H326, (H326-H325)/H325, ""))</f>
        <v>3.12221231043711E-2</v>
      </c>
      <c r="S325" s="191">
        <v>3.4243242104315499</v>
      </c>
      <c r="T325" s="208">
        <f>S325-Q325</f>
        <v>3.0547049156388617E-3</v>
      </c>
      <c r="U325" s="222" t="s">
        <v>58</v>
      </c>
      <c r="W325" s="200"/>
      <c r="X325" s="209" t="str">
        <f>IF(COUNTIF('Yıldız Liste'!A:A, A325)&gt;0, "Yıldız Pazar", IF(COUNTIF('Ana Pazar Liste'!A:A, A325)&gt;0, "Ana Pazar", IF(COUNTIF('Alt Pazar Liste'!A:A, A325)&gt;0, "Alt Pazar", "")))</f>
        <v>Yıldız Pazar</v>
      </c>
    </row>
    <row r="326" spans="1:24" ht="30" customHeight="1" thickTop="1" thickBot="1">
      <c r="A326" s="125" t="s">
        <v>769</v>
      </c>
      <c r="B326" s="136" t="s">
        <v>355</v>
      </c>
      <c r="C326" s="137">
        <v>3756403776</v>
      </c>
      <c r="D326" s="137">
        <v>137000000</v>
      </c>
      <c r="E326" s="128">
        <f>VLOOKUP(A326,'Tüm - Sektör'!$A:$H,5,0)</f>
        <v>8.655582546931825</v>
      </c>
      <c r="F326" s="128">
        <f>VLOOKUP(A326,'Tüm - Sektör'!$A:$H,6,0)</f>
        <v>0.53541893770455429</v>
      </c>
      <c r="G326" s="127">
        <f>VLOOKUP(A326,'Tüm - Sektör'!$A:$H,7,0)</f>
        <v>39.979588999999997</v>
      </c>
      <c r="H326" s="159">
        <v>115.6</v>
      </c>
      <c r="I326" s="138" t="e">
        <f>VLOOKUP(A326,'Tüm - Sektör'!$A:$H,9,0)</f>
        <v>#REF!</v>
      </c>
      <c r="J326" s="137" t="e">
        <f>VLOOKUP(A326,'Tüm - Sektör'!$A:$H,10,0)</f>
        <v>#REF!</v>
      </c>
      <c r="K326" s="138" t="e">
        <f>VLOOKUP(A326,'Tüm - Sektör'!$A:$H,11,0)</f>
        <v>#REF!</v>
      </c>
      <c r="L326" s="138" t="e">
        <f>VLOOKUP(A326,'Tüm - Sektör'!$A:$H,12,0)</f>
        <v>#REF!</v>
      </c>
      <c r="M326" s="138" t="e">
        <f>VLOOKUP(A326,'Tüm - Sektör'!$A:$H,13,0)</f>
        <v>#REF!</v>
      </c>
      <c r="N326" s="139" t="e">
        <f>VLOOKUP(A326,'Tüm - Sektör'!$A:$H,14,0)</f>
        <v>#REF!</v>
      </c>
      <c r="O326" s="140" t="e">
        <f>VLOOKUP(A326,'Tüm - Sektör'!$A:$H,15,0)</f>
        <v>#REF!</v>
      </c>
      <c r="P326" s="154" t="e">
        <f>VLOOKUP(A326,'Tüm - Sektör'!$A:$H,16,0)</f>
        <v>#REF!</v>
      </c>
      <c r="Q326" s="158">
        <f>E326*G326/100</f>
        <v>3.4604663278190753</v>
      </c>
      <c r="R326" s="166" t="str">
        <f>IF(OR(H326="", H327="", Q326=0), "", IF(H326&lt;H327, (H327-H326)/H326, ""))</f>
        <v/>
      </c>
      <c r="S326" s="191">
        <v>3.4074097742409286</v>
      </c>
      <c r="T326" s="208">
        <f>S326-Q326</f>
        <v>-5.3056553578146648E-2</v>
      </c>
      <c r="U326" s="222" t="s">
        <v>446</v>
      </c>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1.4953471137216099</v>
      </c>
      <c r="F327" s="128">
        <f>VLOOKUP(A327,'Tüm - Sektör'!$A:$H,6,0)</f>
        <v>1.1106108063903466E-2</v>
      </c>
      <c r="G327" s="127">
        <f>VLOOKUP(A327,'Tüm - Sektör'!$A:$H,7,0)</f>
        <v>236.099774</v>
      </c>
      <c r="H327" s="159">
        <v>113.3</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E327*G327/100</f>
        <v>3.5305111560122442</v>
      </c>
      <c r="R327" s="166" t="str">
        <f>IF(OR(H327="", H328="", Q327=0), "", IF(H327&lt;H328, (H328-H327)/H327, ""))</f>
        <v/>
      </c>
      <c r="S327" s="191">
        <v>3.5180907121916203</v>
      </c>
      <c r="T327" s="208">
        <f>S327-Q327</f>
        <v>-1.2420443820623905E-2</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7.8975520076505168</v>
      </c>
      <c r="F328" s="128">
        <f>VLOOKUP(A328,'Tüm - Sektör'!$A:$H,6,0)</f>
        <v>0.43548673877311922</v>
      </c>
      <c r="G328" s="127">
        <f>VLOOKUP(A328,'Tüm - Sektör'!$A:$H,7,0)</f>
        <v>44.987780999999998</v>
      </c>
      <c r="H328" s="159">
        <v>112.6</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E328*G328/100</f>
        <v>3.5529334015629179</v>
      </c>
      <c r="R328" s="166" t="str">
        <f>IF(OR(H328="", H329="", Q328=0), "", IF(H328&lt;H329, (H329-H328)/H328, ""))</f>
        <v/>
      </c>
      <c r="S328" s="191">
        <v>3.5216575793660612</v>
      </c>
      <c r="T328" s="208">
        <f>S328-Q328</f>
        <v>-3.1275822196856762E-2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8.2310047957949433</v>
      </c>
      <c r="F329" s="128">
        <f>VLOOKUP(A329,'Tüm - Sektör'!$A:$H,6,0)</f>
        <v>0.79144276882643683</v>
      </c>
      <c r="G329" s="127">
        <f>VLOOKUP(A329,'Tüm - Sektör'!$A:$H,7,0)</f>
        <v>45.468504000000003</v>
      </c>
      <c r="H329" s="159">
        <v>106.9</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E329*G329/100</f>
        <v>3.7425147448162157</v>
      </c>
      <c r="R329" s="166" t="str">
        <f>IF(OR(H329="", H330="", Q329=0), "", IF(H329&lt;H330, (H330-H329)/H329, ""))</f>
        <v/>
      </c>
      <c r="S329" s="191">
        <v>3.7671829211003156</v>
      </c>
      <c r="T329" s="208">
        <f>S329-Q329</f>
        <v>2.4668176284099896E-2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4.3820327041130476</v>
      </c>
      <c r="F330" s="128">
        <f>VLOOKUP(A330,'Tüm - Sektör'!$A:$H,6,0)</f>
        <v>0.16064624268080899</v>
      </c>
      <c r="G330" s="127">
        <f>VLOOKUP(A330,'Tüm - Sektör'!$A:$H,7,0)</f>
        <v>87.197725000000005</v>
      </c>
      <c r="H330" s="159">
        <v>104.7</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3.8210328267425591</v>
      </c>
      <c r="R330" s="166" t="str">
        <f>IF(OR(H330="", H331="", Q330=0), "", IF(H330&lt;H331, (H331-H330)/H330, ""))</f>
        <v/>
      </c>
      <c r="S330" s="191">
        <v>3.802872024334087</v>
      </c>
      <c r="T330" s="208">
        <f>S330-Q330</f>
        <v>-1.8160802408472065E-2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3.3628942857487809</v>
      </c>
      <c r="F331" s="128">
        <f>VLOOKUP(A331,'Tüm - Sektör'!$A:$H,6,0)</f>
        <v>0.25589416723305397</v>
      </c>
      <c r="G331" s="127">
        <f>VLOOKUP(A331,'Tüm - Sektör'!$A:$H,7,0)</f>
        <v>116.852366</v>
      </c>
      <c r="H331" s="159">
        <v>101.8</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E331*G331/100</f>
        <v>3.9296215389762512</v>
      </c>
      <c r="R331" s="166" t="str">
        <f>IF(OR(H331="", H332="", Q331=0), "", IF(H331&lt;H332, (H332-H331)/H331, ""))</f>
        <v/>
      </c>
      <c r="S331" s="191">
        <v>4.0144051446842184</v>
      </c>
      <c r="T331" s="208">
        <f>S331-Q331</f>
        <v>8.4783605707967169E-2</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0.43213770984256084</v>
      </c>
      <c r="F332" s="128">
        <f>VLOOKUP(A332,'Tüm - Sektör'!$A:$H,6,0)</f>
        <v>2.0461065806939432E-3</v>
      </c>
      <c r="G332" s="127">
        <f>VLOOKUP(A332,'Tüm - Sektör'!$A:$H,7,0)</f>
        <v>941.18174399999998</v>
      </c>
      <c r="H332" s="159">
        <v>98.35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4.0672012339778734</v>
      </c>
      <c r="R332" s="166" t="str">
        <f>IF(OR(H332="", H333="", Q332=0), "", IF(H332&lt;H333, (H333-H332)/H332, ""))</f>
        <v/>
      </c>
      <c r="S332" s="191">
        <v>4.0754889593654999</v>
      </c>
      <c r="T332" s="208">
        <f>S332-Q332</f>
        <v>8.2877253876265655E-3</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11.854614845540537</v>
      </c>
      <c r="F333" s="128">
        <f>VLOOKUP(A333,'Tüm - Sektör'!$A:$H,6,0)</f>
        <v>0.65852620537389472</v>
      </c>
      <c r="G333" s="127">
        <f>VLOOKUP(A333,'Tüm - Sektör'!$A:$H,7,0)</f>
        <v>35.457332999999998</v>
      </c>
      <c r="H333" s="159">
        <v>95.2</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4.203330261650744</v>
      </c>
      <c r="R333" s="166" t="str">
        <f>IF(OR(H333="", H334="", Q333=0), "", IF(H333&lt;H334, (H334-H333)/H333, ""))</f>
        <v/>
      </c>
      <c r="S333" s="191">
        <v>4.3283617188658816</v>
      </c>
      <c r="T333" s="208">
        <f>S333-Q333</f>
        <v>0.12503145721513764</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2.0644948181180065</v>
      </c>
      <c r="F334" s="128">
        <f>VLOOKUP(A334,'Tüm - Sektör'!$A:$H,6,0)</f>
        <v>2.2198869012021574E-2</v>
      </c>
      <c r="G334" s="127">
        <f>VLOOKUP(A334,'Tüm - Sektör'!$A:$H,7,0)</f>
        <v>207.02247700000001</v>
      </c>
      <c r="H334" s="159">
        <v>93.6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4.273968310004542</v>
      </c>
      <c r="R334" s="166" t="str">
        <f>IF(OR(H334="", H335="", Q334=0), "", IF(H334&lt;H335, (H335-H334)/H334, ""))</f>
        <v/>
      </c>
      <c r="S334" s="191">
        <v>4.2535187008657651</v>
      </c>
      <c r="T334" s="208">
        <f>S334-Q334</f>
        <v>-2.0449609138776914E-2</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251</v>
      </c>
      <c r="B335" s="136" t="s">
        <v>349</v>
      </c>
      <c r="C335" s="137">
        <v>382411470000</v>
      </c>
      <c r="D335" s="137">
        <v>2100375969</v>
      </c>
      <c r="E335" s="128">
        <f>VLOOKUP(A335,'Tüm - Sektör'!$A:$H,5,0)</f>
        <v>0.39622721161596786</v>
      </c>
      <c r="F335" s="128">
        <f>VLOOKUP(A335,'Tüm - Sektör'!$A:$H,6,0)</f>
        <v>2.0284499783774909E-3</v>
      </c>
      <c r="G335" s="127">
        <f>VLOOKUP(A335,'Tüm - Sektör'!$A:$H,7,0)</f>
        <v>1095.0032759999999</v>
      </c>
      <c r="H335" s="159">
        <v>92.2</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4.3387009475983005</v>
      </c>
      <c r="R335" s="166" t="str">
        <f>IF(OR(H335="", H336="", Q335=0), "", IF(H335&lt;H336, (H336-H335)/H335, ""))</f>
        <v/>
      </c>
      <c r="S335" s="191">
        <v>4.319959258839777</v>
      </c>
      <c r="T335" s="208">
        <f>S335-Q335</f>
        <v>-1.8741688758523445E-2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3.7418466878926813</v>
      </c>
      <c r="F336" s="128">
        <f>VLOOKUP(A336,'Tüm - Sektör'!$A:$H,6,0)</f>
        <v>6.2926184928979653E-2</v>
      </c>
      <c r="G336" s="127">
        <f>VLOOKUP(A336,'Tüm - Sektör'!$A:$H,7,0)</f>
        <v>116.81877299999999</v>
      </c>
      <c r="H336" s="159">
        <v>91.55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4.37117938833737</v>
      </c>
      <c r="R336" s="166" t="str">
        <f>IF(OR(H336="", H337="", Q336=0), "", IF(H336&lt;H337, (H337-H336)/H336, ""))</f>
        <v/>
      </c>
      <c r="S336" s="191">
        <v>4.3951836683392225</v>
      </c>
      <c r="T336" s="208">
        <f>S336-Q336</f>
        <v>2.4004280001852507E-2</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2.6685090041303221</v>
      </c>
      <c r="F337" s="128">
        <f>VLOOKUP(A337,'Tüm - Sektör'!$A:$H,6,0)</f>
        <v>8.2117348422389727E-2</v>
      </c>
      <c r="G337" s="127">
        <f>VLOOKUP(A337,'Tüm - Sektör'!$A:$H,7,0)</f>
        <v>164.20942500000001</v>
      </c>
      <c r="H337" s="159">
        <v>91.3</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E337*G337/100</f>
        <v>4.3819432917556291</v>
      </c>
      <c r="R337" s="166" t="str">
        <f>IF(OR(H337="", H338="", Q337=0), "", IF(H337&lt;H338, (H338-H337)/H337, ""))</f>
        <v/>
      </c>
      <c r="S337" s="191">
        <v>4.4231224161115401</v>
      </c>
      <c r="T337" s="208">
        <f>S337-Q337</f>
        <v>4.1179124355910979E-2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395</v>
      </c>
      <c r="B338" s="136" t="s">
        <v>376</v>
      </c>
      <c r="C338" s="137">
        <v>386633607000</v>
      </c>
      <c r="D338" s="137">
        <v>6000000000</v>
      </c>
      <c r="E338" s="128">
        <f>VLOOKUP(A338,'Tüm - Sektör'!$A:$H,5,0)</f>
        <v>0.91282119117860505</v>
      </c>
      <c r="F338" s="128">
        <f>VLOOKUP(A338,'Tüm - Sektör'!$A:$H,6,0)</f>
        <v>1.7626615883725712E-3</v>
      </c>
      <c r="G338" s="127">
        <f>VLOOKUP(A338,'Tüm - Sektör'!$A:$H,7,0)</f>
        <v>495.63727299999999</v>
      </c>
      <c r="H338" s="159">
        <v>88.1</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4.5242820593237552</v>
      </c>
      <c r="R338" s="166" t="str">
        <f>IF(OR(H338="", H339="", Q338=0), "", IF(H338&lt;H339, (H339-H338)/H338, ""))</f>
        <v/>
      </c>
      <c r="S338" s="191">
        <v>4.568358159615161</v>
      </c>
      <c r="T338" s="208">
        <f>S338-Q338</f>
        <v>4.4076100291405851E-2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537</v>
      </c>
      <c r="B339" s="136" t="s">
        <v>356</v>
      </c>
      <c r="C339" s="137">
        <v>7584806686</v>
      </c>
      <c r="D339" s="137">
        <v>115200000</v>
      </c>
      <c r="E339" s="128">
        <f>VLOOKUP(A339,'Tüm - Sektör'!$A:$H,5,0)</f>
        <v>14.102141472231981</v>
      </c>
      <c r="F339" s="128">
        <f>VLOOKUP(A339,'Tüm - Sektör'!$A:$H,6,0)</f>
        <v>1.3452134340880628</v>
      </c>
      <c r="G339" s="127">
        <f>VLOOKUP(A339,'Tüm - Sektör'!$A:$H,7,0)</f>
        <v>32.517617000000001</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4.5856803527385575</v>
      </c>
      <c r="R339" s="166" t="str">
        <f>IF(OR(H339="", H340="", Q339=0), "", IF(H339&lt;H340, (H340-H339)/H339, ""))</f>
        <v/>
      </c>
      <c r="S339" s="191">
        <v>4.4955124806341473</v>
      </c>
      <c r="T339" s="208">
        <f>S339-Q339</f>
        <v>-9.0167872104410129E-2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3.6219106867588136</v>
      </c>
      <c r="F340" s="128">
        <f>VLOOKUP(A340,'Tüm - Sektör'!$A:$H,6,0)</f>
        <v>0.13705614084481166</v>
      </c>
      <c r="G340" s="127">
        <f>VLOOKUP(A340,'Tüm - Sektör'!$A:$H,7,0)</f>
        <v>127.238255</v>
      </c>
      <c r="H340" s="159">
        <v>86.8</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E340*G340/100</f>
        <v>4.6084559554904301</v>
      </c>
      <c r="R340" s="166" t="str">
        <f>IF(OR(H340="", H341="", Q340=0), "", IF(H340&lt;H341, (H341-H340)/H340, ""))</f>
        <v/>
      </c>
      <c r="S340" s="191">
        <v>4.6648860284148022</v>
      </c>
      <c r="T340" s="208">
        <f>S340-Q340</f>
        <v>5.6430072924372077E-2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12.112224116843235</v>
      </c>
      <c r="F341" s="128">
        <f>VLOOKUP(A341,'Tüm - Sektör'!$A:$H,6,0)</f>
        <v>0.95824557886417994</v>
      </c>
      <c r="G341" s="127">
        <f>VLOOKUP(A341,'Tüm - Sektör'!$A:$H,7,0)</f>
        <v>40.501919000000001</v>
      </c>
      <c r="H341" s="159">
        <v>81.55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4.9056832009023124</v>
      </c>
      <c r="R341" s="166" t="str">
        <f>IF(OR(H341="", H342="", Q341=0), "", IF(H341&lt;H342, (H342-H341)/H341, ""))</f>
        <v/>
      </c>
      <c r="S341" s="191">
        <v>4.8936815294627953</v>
      </c>
      <c r="T341" s="208">
        <f>S341-Q341</f>
        <v>-1.2001671439517025E-2</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219</v>
      </c>
      <c r="B342" s="126" t="s">
        <v>208</v>
      </c>
      <c r="C342" s="127">
        <v>64142566183</v>
      </c>
      <c r="D342" s="127">
        <v>1226338236</v>
      </c>
      <c r="E342" s="128">
        <f>VLOOKUP(A342,'Tüm - Sektör'!$A:$H,5,0)</f>
        <v>2.120086754948034</v>
      </c>
      <c r="F342" s="128">
        <f>VLOOKUP(A342,'Tüm - Sektör'!$A:$H,6,0)</f>
        <v>2.1883474243947366E-2</v>
      </c>
      <c r="G342" s="127">
        <f>VLOOKUP(A342,'Tüm - Sektör'!$A:$H,7,0)</f>
        <v>238.53873200000001</v>
      </c>
      <c r="H342" s="159">
        <v>79.099999999999994</v>
      </c>
      <c r="I342" s="128" t="e">
        <f>VLOOKUP(A342,'Tüm - Sektör'!$A:$H,9,0)</f>
        <v>#REF!</v>
      </c>
      <c r="J342" s="127" t="e">
        <f>VLOOKUP(A342,'Tüm - Sektör'!$A:$H,10,0)</f>
        <v>#REF!</v>
      </c>
      <c r="K342" s="128" t="e">
        <f>VLOOKUP(A342,'Tüm - Sektör'!$A:$H,11,0)</f>
        <v>#REF!</v>
      </c>
      <c r="L342" s="128" t="e">
        <f>VLOOKUP(A342,'Tüm - Sektör'!$A:$H,12,0)</f>
        <v>#REF!</v>
      </c>
      <c r="M342" s="128" t="e">
        <f>VLOOKUP(A342,'Tüm - Sektör'!$A:$H,13,0)</f>
        <v>#REF!</v>
      </c>
      <c r="N342" s="129" t="e">
        <f>VLOOKUP(A342,'Tüm - Sektör'!$A:$H,14,0)</f>
        <v>#REF!</v>
      </c>
      <c r="O342" s="130" t="e">
        <f>VLOOKUP(A342,'Tüm - Sektör'!$A:$H,15,0)</f>
        <v>#REF!</v>
      </c>
      <c r="P342" s="152" t="e">
        <f>VLOOKUP(A342,'Tüm - Sektör'!$A:$H,16,0)</f>
        <v>#REF!</v>
      </c>
      <c r="Q342" s="158">
        <f>E342*G342/100</f>
        <v>5.057228062552988</v>
      </c>
      <c r="R342" s="166" t="str">
        <f>IF(OR(H342="", H343="", Q342=0), "", IF(H342&lt;H343, (H343-H342)/H342, ""))</f>
        <v/>
      </c>
      <c r="S342" s="191">
        <v>5.0764814688825037</v>
      </c>
      <c r="T342" s="208">
        <f>S342-Q342</f>
        <v>1.9253406329515776E-2</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235</v>
      </c>
      <c r="B343" s="131" t="s">
        <v>233</v>
      </c>
      <c r="C343" s="132">
        <v>83438856000</v>
      </c>
      <c r="D343" s="132">
        <v>2798078602</v>
      </c>
      <c r="E343" s="128">
        <f>VLOOKUP(A343,'Tüm - Sektör'!$A:$H,5,0)</f>
        <v>0.61615508847887968</v>
      </c>
      <c r="F343" s="128">
        <f>VLOOKUP(A343,'Tüm - Sektör'!$A:$H,6,0)</f>
        <v>2.8231598218876907E-3</v>
      </c>
      <c r="G343" s="127">
        <f>VLOOKUP(A343,'Tüm - Sektör'!$A:$H,7,0)</f>
        <v>821.38268200000005</v>
      </c>
      <c r="H343" s="159">
        <v>79.05</v>
      </c>
      <c r="I343" s="133" t="e">
        <f>VLOOKUP(A343,'Tüm - Sektör'!$A:$H,9,0)</f>
        <v>#REF!</v>
      </c>
      <c r="J343" s="132" t="e">
        <f>VLOOKUP(A343,'Tüm - Sektör'!$A:$H,10,0)</f>
        <v>#REF!</v>
      </c>
      <c r="K343" s="133" t="e">
        <f>VLOOKUP(A343,'Tüm - Sektör'!$A:$H,11,0)</f>
        <v>#REF!</v>
      </c>
      <c r="L343" s="133" t="e">
        <f>VLOOKUP(A343,'Tüm - Sektör'!$A:$H,12,0)</f>
        <v>#REF!</v>
      </c>
      <c r="M343" s="133" t="e">
        <f>VLOOKUP(A343,'Tüm - Sektör'!$A:$H,13,0)</f>
        <v>#REF!</v>
      </c>
      <c r="N343" s="134" t="e">
        <f>VLOOKUP(A343,'Tüm - Sektör'!$A:$H,14,0)</f>
        <v>#REF!</v>
      </c>
      <c r="O343" s="135" t="e">
        <f>VLOOKUP(A343,'Tüm - Sektör'!$A:$H,15,0)</f>
        <v>#REF!</v>
      </c>
      <c r="P343" s="153" t="e">
        <f>VLOOKUP(A343,'Tüm - Sektör'!$A:$H,16,0)</f>
        <v>#REF!</v>
      </c>
      <c r="Q343" s="158">
        <f>E343*G343/100</f>
        <v>5.0609911910272949</v>
      </c>
      <c r="R343" s="166" t="str">
        <f>IF(OR(H343="", H344="", Q343=0), "", IF(H343&lt;H344, (H344-H343)/H343, ""))</f>
        <v/>
      </c>
      <c r="S343" s="191">
        <v>5.0641943500089575</v>
      </c>
      <c r="T343" s="208">
        <f>S343-Q343</f>
        <v>3.2031589816625683E-3</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9.0919227136730463</v>
      </c>
      <c r="F344" s="128">
        <f>VLOOKUP(A344,'Tüm - Sektör'!$A:$H,6,0)</f>
        <v>0.62317489331161624</v>
      </c>
      <c r="G344" s="127">
        <f>VLOOKUP(A344,'Tüm - Sektör'!$A:$H,7,0)</f>
        <v>55.665987999999999</v>
      </c>
      <c r="H344" s="159">
        <v>79.05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E344*G344/100</f>
        <v>5.0611086067625122</v>
      </c>
      <c r="R344" s="166" t="str">
        <f>IF(OR(H344="", H345="", Q344=0), "", IF(H344&lt;H345, (H345-H344)/H344, ""))</f>
        <v/>
      </c>
      <c r="S344" s="191">
        <v>5.0965686033704021</v>
      </c>
      <c r="T344" s="208">
        <f>S344-Q344</f>
        <v>3.5459996607889899E-2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0.82178467946696743</v>
      </c>
      <c r="F345" s="128">
        <f>VLOOKUP(A345,'Tüm - Sektör'!$A:$H,6,0)</f>
        <v>3.1224898291754483E-3</v>
      </c>
      <c r="G345" s="127">
        <f>VLOOKUP(A345,'Tüm - Sektör'!$A:$H,7,0)</f>
        <v>620.28678500000001</v>
      </c>
      <c r="H345" s="159">
        <v>78.5</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E345*G345/100</f>
        <v>5.0974217678882079</v>
      </c>
      <c r="R345" s="166" t="str">
        <f>IF(OR(H345="", H346="", Q345=0), "", IF(H345&lt;H346, (H346-H345)/H345, ""))</f>
        <v/>
      </c>
      <c r="S345" s="191">
        <v>5.183259181078034</v>
      </c>
      <c r="T345" s="208">
        <f>S345-Q345</f>
        <v>8.5837413189826073E-2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17.137634854625766</v>
      </c>
      <c r="F346" s="128">
        <f>VLOOKUP(A346,'Tüm - Sektör'!$A:$H,6,0)</f>
        <v>0.75901919656277916</v>
      </c>
      <c r="G346" s="127">
        <f>VLOOKUP(A346,'Tüm - Sektör'!$A:$H,7,0)</f>
        <v>31.206356</v>
      </c>
      <c r="H346" s="159">
        <v>74.849999999999994</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5.3480313427145987</v>
      </c>
      <c r="R346" s="166" t="str">
        <f>IF(OR(H346="", H347="", Q346=0), "", IF(H346&lt;H347, (H347-H346)/H346, ""))</f>
        <v/>
      </c>
      <c r="S346" s="191">
        <v>5.3587703614750692</v>
      </c>
      <c r="T346" s="208">
        <f>S346-Q346</f>
        <v>1.0739018760470564E-2</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460</v>
      </c>
      <c r="B347" s="136" t="s">
        <v>375</v>
      </c>
      <c r="C347" s="137">
        <v>12170740000</v>
      </c>
      <c r="D347" s="137">
        <v>660000000</v>
      </c>
      <c r="E347" s="128">
        <f>VLOOKUP(A347,'Tüm - Sektör'!$A:$H,5,0)</f>
        <v>2.1892765654357773</v>
      </c>
      <c r="F347" s="128">
        <f>VLOOKUP(A347,'Tüm - Sektör'!$A:$H,6,0)</f>
        <v>4.4825482502780047E-2</v>
      </c>
      <c r="G347" s="127">
        <f>VLOOKUP(A347,'Tüm - Sektör'!$A:$H,7,0)</f>
        <v>252.20048299999999</v>
      </c>
      <c r="H347" s="159">
        <v>72.45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5.5213660722348417</v>
      </c>
      <c r="R347" s="166" t="str">
        <f>IF(OR(H347="", H348="", Q347=0), "", IF(H347&lt;H348, (H348-H347)/H347, ""))</f>
        <v/>
      </c>
      <c r="S347" s="191">
        <v>5.7640197684929992</v>
      </c>
      <c r="T347" s="208">
        <f>S347-Q347</f>
        <v>0.24265369625815758</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249</v>
      </c>
      <c r="B348" s="136" t="s">
        <v>349</v>
      </c>
      <c r="C348" s="137">
        <v>66241618000</v>
      </c>
      <c r="D348" s="137">
        <v>685260000</v>
      </c>
      <c r="E348" s="128">
        <f>VLOOKUP(A348,'Tüm - Sektör'!$A:$H,5,0)</f>
        <v>3.6630766017019125</v>
      </c>
      <c r="F348" s="128">
        <f>VLOOKUP(A348,'Tüm - Sektör'!$A:$H,6,0)</f>
        <v>7.6364687474241535E-2</v>
      </c>
      <c r="G348" s="127">
        <f>VLOOKUP(A348,'Tüm - Sektör'!$A:$H,7,0)</f>
        <v>150.89256599999999</v>
      </c>
      <c r="H348" s="159">
        <v>72.400000000000006</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5.5273102788536157</v>
      </c>
      <c r="R348" s="166" t="str">
        <f>IF(OR(H348="", H349="", Q348=0), "", IF(H348&lt;H349, (H349-H348)/H348, ""))</f>
        <v/>
      </c>
      <c r="S348" s="191">
        <v>5.4706392917156768</v>
      </c>
      <c r="T348" s="208">
        <f>S348-Q348</f>
        <v>-5.6670987137938944E-2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487</v>
      </c>
      <c r="B349" s="136" t="s">
        <v>605</v>
      </c>
      <c r="C349" s="137">
        <v>3548163984</v>
      </c>
      <c r="D349" s="137">
        <v>132000000</v>
      </c>
      <c r="E349" s="128">
        <f>VLOOKUP(A349,'Tüm - Sektör'!$A:$H,5,0)</f>
        <v>10.778660920174497</v>
      </c>
      <c r="F349" s="128">
        <f>VLOOKUP(A349,'Tüm - Sektör'!$A:$H,6,0)</f>
        <v>1.2008312076843246</v>
      </c>
      <c r="G349" s="127">
        <f>VLOOKUP(A349,'Tüm - Sektör'!$A:$H,7,0)</f>
        <v>51.506743</v>
      </c>
      <c r="H349" s="159">
        <v>72.05</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5.5517371789957135</v>
      </c>
      <c r="R349" s="166" t="str">
        <f>IF(OR(H349="", H350="", Q349=0), "", IF(H349&lt;H350, (H350-H349)/H349, ""))</f>
        <v/>
      </c>
      <c r="S349" s="191">
        <v>5.7762117508540234</v>
      </c>
      <c r="T349" s="208">
        <f>S349-Q349</f>
        <v>0.22447457185830988</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684</v>
      </c>
      <c r="B350" s="136" t="s">
        <v>374</v>
      </c>
      <c r="C350" s="137">
        <v>1357332842</v>
      </c>
      <c r="D350" s="137">
        <v>535000000</v>
      </c>
      <c r="E350" s="128">
        <f>VLOOKUP(A350,'Tüm - Sektör'!$A:$H,5,0)</f>
        <v>0.2009736772716457</v>
      </c>
      <c r="F350" s="128">
        <f>VLOOKUP(A350,'Tüm - Sektör'!$A:$H,6,0)</f>
        <v>5.4434907170001546E-4</v>
      </c>
      <c r="G350" s="127">
        <f>VLOOKUP(A350,'Tüm - Sektör'!$A:$H,7,0)</f>
        <v>2764.7628810000001</v>
      </c>
      <c r="H350" s="159">
        <v>72</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5.556445629787194</v>
      </c>
      <c r="R350" s="166" t="str">
        <f>IF(OR(H350="", H351="", Q350=0), "", IF(H350&lt;H351, (H351-H350)/H350, ""))</f>
        <v/>
      </c>
      <c r="S350" s="191">
        <v>5.5680457250477104</v>
      </c>
      <c r="T350" s="208">
        <f>S350-Q350</f>
        <v>1.1600095260516419E-2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195</v>
      </c>
      <c r="B351" s="136" t="s">
        <v>375</v>
      </c>
      <c r="C351" s="137">
        <v>15443065482</v>
      </c>
      <c r="D351" s="137">
        <v>115000000</v>
      </c>
      <c r="E351" s="128">
        <f>VLOOKUP(A351,'Tüm - Sektör'!$A:$H,5,0)</f>
        <v>17.0814469010412</v>
      </c>
      <c r="F351" s="128">
        <f>VLOOKUP(A351,'Tüm - Sektör'!$A:$H,6,0)</f>
        <v>2.121918869694559</v>
      </c>
      <c r="G351" s="127">
        <f>VLOOKUP(A351,'Tüm - Sektör'!$A:$H,7,0)</f>
        <v>32.987870999999998</v>
      </c>
      <c r="H351" s="159">
        <v>71</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5.6348056686489691</v>
      </c>
      <c r="R351" s="166" t="str">
        <f>IF(OR(H351="", H352="", Q351=0), "", IF(H351&lt;H352, (H352-H351)/H351, ""))</f>
        <v/>
      </c>
      <c r="S351" s="191">
        <v>5.6707470230202235</v>
      </c>
      <c r="T351" s="208">
        <f>S351-Q351</f>
        <v>3.5941354371254342E-2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23.281380166970848</v>
      </c>
      <c r="F352" s="128">
        <f>VLOOKUP(A352,'Tüm - Sektör'!$A:$H,6,0)</f>
        <v>3.9449047048943906</v>
      </c>
      <c r="G352" s="127">
        <f>VLOOKUP(A352,'Tüm - Sektör'!$A:$H,7,0)</f>
        <v>24.411895999999999</v>
      </c>
      <c r="H352" s="159">
        <v>70.400000000000006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5.6834263137255494</v>
      </c>
      <c r="R352" s="166" t="str">
        <f>IF(OR(H352="", H353="", Q352=0), "", IF(H352&lt;H353, (H353-H352)/H352, ""))</f>
        <v/>
      </c>
      <c r="S352" s="191">
        <v>5.659309936156701</v>
      </c>
      <c r="T352" s="208">
        <f>S352-Q352</f>
        <v>-2.4116377568848435E-2</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1.4575695668802882</v>
      </c>
      <c r="F353" s="128">
        <f>VLOOKUP(A353,'Tüm - Sektör'!$A:$H,6,0)</f>
        <v>5.205605596001029E-2</v>
      </c>
      <c r="G353" s="127">
        <f>VLOOKUP(A353,'Tüm - Sektör'!$A:$H,7,0)</f>
        <v>398.89761299999998</v>
      </c>
      <c r="H353" s="159">
        <v>68.8</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5.8142102100999082</v>
      </c>
      <c r="R353" s="166" t="str">
        <f>IF(OR(H353="", H354="", Q353=0), "", IF(H353&lt;H354, (H354-H353)/H353, ""))</f>
        <v/>
      </c>
      <c r="S353" s="191">
        <v>5.8226733981786545</v>
      </c>
      <c r="T353" s="208">
        <f>S353-Q353</f>
        <v>8.4631880787462421E-3</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28.394167837926087</v>
      </c>
      <c r="F354" s="128">
        <f>VLOOKUP(A354,'Tüm - Sektör'!$A:$H,6,0)</f>
        <v>2.7302084459544314</v>
      </c>
      <c r="G354" s="127">
        <f>VLOOKUP(A354,'Tüm - Sektör'!$A:$H,7,0)</f>
        <v>21.20458</v>
      </c>
      <c r="H354" s="159">
        <v>66.45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6.0208640345273077</v>
      </c>
      <c r="R354" s="166" t="str">
        <f>IF(OR(H354="", H355="", Q354=0), "", IF(H354&lt;H355, (H355-H354)/H354, ""))</f>
        <v/>
      </c>
      <c r="S354" s="191">
        <v>6.0619153802172674</v>
      </c>
      <c r="T354" s="208">
        <f>S354-Q354</f>
        <v>4.1051345689959717E-2</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4.1162471942790857</v>
      </c>
      <c r="F355" s="128">
        <f>VLOOKUP(A355,'Tüm - Sektör'!$A:$H,6,0)</f>
        <v>4.085605155611996E-2</v>
      </c>
      <c r="G355" s="127">
        <f>VLOOKUP(A355,'Tüm - Sektör'!$A:$H,7,0)</f>
        <v>152.95793800000001</v>
      </c>
      <c r="H355" s="159">
        <v>63.55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6.2961268313521437</v>
      </c>
      <c r="R355" s="166" t="str">
        <f>IF(OR(H355="", H356="", Q355=0), "", IF(H355&lt;H356, (H356-H355)/H355, ""))</f>
        <v/>
      </c>
      <c r="S355" s="191">
        <v>6.3259898835166597</v>
      </c>
      <c r="T355" s="208">
        <f>S355-Q355</f>
        <v>2.9863052164516013E-2</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211</v>
      </c>
      <c r="B356" s="126" t="s">
        <v>208</v>
      </c>
      <c r="C356" s="127">
        <v>15338755000</v>
      </c>
      <c r="D356" s="127">
        <v>460000000</v>
      </c>
      <c r="E356" s="128">
        <f>VLOOKUP(A356,'Tüm - Sektör'!$A:$H,5,0)</f>
        <v>3.6123063329690321</v>
      </c>
      <c r="F356" s="128">
        <f>VLOOKUP(A356,'Tüm - Sektör'!$A:$H,6,0)</f>
        <v>0.11720656498926127</v>
      </c>
      <c r="G356" s="127">
        <f>VLOOKUP(A356,'Tüm - Sektör'!$A:$H,7,0)</f>
        <v>175.77502699999999</v>
      </c>
      <c r="H356" s="159">
        <v>63</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E356*G356/100</f>
        <v>6.3495324320990258</v>
      </c>
      <c r="R356" s="166" t="str">
        <f>IF(OR(H356="", H357="", Q356=0), "", IF(H356&lt;H357, (H357-H356)/H356, ""))</f>
        <v/>
      </c>
      <c r="S356" s="191">
        <v>6.6119098053262588</v>
      </c>
      <c r="T356" s="208">
        <f>S356-Q356</f>
        <v>0.26237737322723298</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632</v>
      </c>
      <c r="B357" s="126" t="s">
        <v>208</v>
      </c>
      <c r="C357" s="127">
        <v>16201756742</v>
      </c>
      <c r="D357" s="127">
        <v>411441018</v>
      </c>
      <c r="E357" s="128">
        <f>VLOOKUP(A357,'Tüm - Sektör'!$A:$H,5,0)</f>
        <v>13.759424983749222</v>
      </c>
      <c r="F357" s="128">
        <f>VLOOKUP(A357,'Tüm - Sektör'!$A:$H,6,0)</f>
        <v>0.54823008433225506</v>
      </c>
      <c r="G357" s="127">
        <f>VLOOKUP(A357,'Tüm - Sektör'!$A:$H,7,0)</f>
        <v>46.332011000000001</v>
      </c>
      <c r="H357" s="159">
        <v>62.75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E357*G357/100</f>
        <v>6.3750182970074381</v>
      </c>
      <c r="R357" s="166" t="str">
        <f>IF(OR(H357="", H358="", Q357=0), "", IF(H357&lt;H358, (H358-H357)/H357, ""))</f>
        <v/>
      </c>
      <c r="S357" s="191">
        <v>6.4262232632484606</v>
      </c>
      <c r="T357" s="208">
        <f>S357-Q357</f>
        <v>5.1204966241022554E-2</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14.660800902216891</v>
      </c>
      <c r="F358" s="128">
        <f>VLOOKUP(A358,'Tüm - Sektör'!$A:$H,6,0)</f>
        <v>1.1218426676525148</v>
      </c>
      <c r="G358" s="127">
        <f>VLOOKUP(A358,'Tüm - Sektör'!$A:$H,7,0)</f>
        <v>44.275882000000003</v>
      </c>
      <c r="H358" s="159">
        <v>61.65</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E358*G358/100</f>
        <v>6.4911989077204861</v>
      </c>
      <c r="R358" s="166" t="str">
        <f>IF(OR(H358="", H359="", Q358=0), "", IF(H358&lt;H359, (H359-H358)/H358, ""))</f>
        <v/>
      </c>
      <c r="S358" s="191">
        <v>6.6697068776828008</v>
      </c>
      <c r="T358" s="208">
        <f>S358-Q358</f>
        <v>0.17850796996231466</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2.7651479652896187</v>
      </c>
      <c r="F359" s="128">
        <f>VLOOKUP(A359,'Tüm - Sektör'!$A:$H,6,0)</f>
        <v>8.0356932151108354E-2</v>
      </c>
      <c r="G359" s="127">
        <f>VLOOKUP(A359,'Tüm - Sektör'!$A:$H,7,0)</f>
        <v>248.81611699999999</v>
      </c>
      <c r="H359" s="159">
        <v>58.15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6.8801337965381366</v>
      </c>
      <c r="R359" s="166" t="str">
        <f>IF(OR(H359="", H360="", Q359=0), "", IF(H359&lt;H360, (H360-H359)/H359, ""))</f>
        <v/>
      </c>
      <c r="S359" s="191">
        <v>6.8979272460119425</v>
      </c>
      <c r="T359" s="208">
        <f>S359-Q359</f>
        <v>1.77934494738059E-2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10.548647733596317</v>
      </c>
      <c r="F360" s="128">
        <f>VLOOKUP(A360,'Tüm - Sektör'!$A:$H,6,0)</f>
        <v>0.33903543410112841</v>
      </c>
      <c r="G360" s="127">
        <f>VLOOKUP(A360,'Tüm - Sektör'!$A:$H,7,0)</f>
        <v>65.829008000000002</v>
      </c>
      <c r="H360" s="159">
        <v>57.65</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E360*G360/100</f>
        <v>6.9440701604409378</v>
      </c>
      <c r="R360" s="166">
        <f>IF(OR(H360="", H361="", Q360=0), "", IF(H360&lt;H361, (H361-H360)/H360, ""))</f>
        <v>8.673026886384088E-4</v>
      </c>
      <c r="S360" s="191">
        <v>6.9500979991218754</v>
      </c>
      <c r="T360" s="208">
        <f>S360-Q360</f>
        <v>6.0278386809375917E-3</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205</v>
      </c>
      <c r="B361" s="126" t="s">
        <v>200</v>
      </c>
      <c r="C361" s="127">
        <v>141356914000</v>
      </c>
      <c r="D361" s="127">
        <v>2900000000</v>
      </c>
      <c r="E361" s="128">
        <f>VLOOKUP(A361,'Tüm - Sektör'!$A:$H,5,0)</f>
        <v>4.7242803680875802</v>
      </c>
      <c r="F361" s="128">
        <f>VLOOKUP(A361,'Tüm - Sektör'!$A:$H,6,0)</f>
        <v>3.0167818442449427E-2</v>
      </c>
      <c r="G361" s="127">
        <f>VLOOKUP(A361,'Tüm - Sektör'!$A:$H,7,0)</f>
        <v>147.02876900000001</v>
      </c>
      <c r="H361" s="159">
        <v>57.7</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E361*G361/100</f>
        <v>6.9460512693078389</v>
      </c>
      <c r="R361" s="166" t="str">
        <f>IF(OR(H361="", H362="", Q361=0), "", IF(H361&lt;H362, (H362-H361)/H361, ""))</f>
        <v/>
      </c>
      <c r="S361" s="191">
        <v>7.2606369246206945</v>
      </c>
      <c r="T361" s="208">
        <f>S361-Q361</f>
        <v>0.31458565531285565</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2.9498285650625875</v>
      </c>
      <c r="F362" s="128">
        <f>VLOOKUP(A362,'Tüm - Sektör'!$A:$H,6,0)</f>
        <v>0.21920395702362064</v>
      </c>
      <c r="G362" s="127">
        <f>VLOOKUP(A362,'Tüm - Sektör'!$A:$H,7,0)</f>
        <v>239.36703</v>
      </c>
      <c r="H362" s="159">
        <v>56.65</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E362*G362/100</f>
        <v>7.0609170262819339</v>
      </c>
      <c r="R362" s="166" t="str">
        <f>IF(OR(H362="", H363="", Q362=0), "", IF(H362&lt;H363, (H363-H362)/H362, ""))</f>
        <v/>
      </c>
      <c r="S362" s="191">
        <v>7.1174546181293863</v>
      </c>
      <c r="T362" s="208">
        <f>S362-Q362</f>
        <v>5.653759184745244E-2</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523</v>
      </c>
      <c r="B363" s="136" t="s">
        <v>221</v>
      </c>
      <c r="C363" s="137">
        <v>44419666520</v>
      </c>
      <c r="D363" s="137">
        <v>400000000</v>
      </c>
      <c r="E363" s="128">
        <f>VLOOKUP(A363,'Tüm - Sektör'!$A:$H,5,0)</f>
        <v>8.5220215428182584</v>
      </c>
      <c r="F363" s="128">
        <f>VLOOKUP(A363,'Tüm - Sektör'!$A:$H,6,0)</f>
        <v>0.39453803438973417</v>
      </c>
      <c r="G363" s="127">
        <f>VLOOKUP(A363,'Tüm - Sektör'!$A:$H,7,0)</f>
        <v>86.717521000000005</v>
      </c>
      <c r="H363" s="159">
        <v>54.15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E363*G363/100</f>
        <v>7.3900858210179479</v>
      </c>
      <c r="R363" s="166" t="str">
        <f>IF(OR(H363="", H364="", Q363=0), "", IF(H363&lt;H364, (H364-H363)/H363, ""))</f>
        <v/>
      </c>
      <c r="S363" s="191">
        <v>7.4106138371874417</v>
      </c>
      <c r="T363" s="208">
        <f>S363-Q363</f>
        <v>2.0528016169493846E-2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439</v>
      </c>
      <c r="B364" s="136" t="s">
        <v>374</v>
      </c>
      <c r="C364" s="137">
        <v>1357332842</v>
      </c>
      <c r="D364" s="137">
        <v>535000000</v>
      </c>
      <c r="E364" s="128">
        <f>VLOOKUP(A364,'Tüm - Sektör'!$A:$H,5,0)</f>
        <v>1.2758912176074981</v>
      </c>
      <c r="F364" s="128">
        <f>VLOOKUP(A364,'Tüm - Sektör'!$A:$H,6,0)</f>
        <v>3.624133727959868E-3</v>
      </c>
      <c r="G364" s="127">
        <f>VLOOKUP(A364,'Tüm - Sektör'!$A:$H,7,0)</f>
        <v>606.51760000000002</v>
      </c>
      <c r="H364" s="159">
        <v>51.7</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7.7385047916437744</v>
      </c>
      <c r="R364" s="166" t="str">
        <f>IF(OR(H364="", H365="", Q364=0), "", IF(H364&lt;H365, (H365-H364)/H364, ""))</f>
        <v/>
      </c>
      <c r="S364" s="191">
        <v>7.3611903905792664</v>
      </c>
      <c r="T364" s="208">
        <f>S364-Q364</f>
        <v>-0.37731440106450798</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1.6744619848988647</v>
      </c>
      <c r="F365" s="128">
        <f>VLOOKUP(A365,'Tüm - Sektör'!$A:$H,6,0)</f>
        <v>9.5683541994220841E-3</v>
      </c>
      <c r="G365" s="127">
        <f>VLOOKUP(A365,'Tüm - Sektör'!$A:$H,7,0)</f>
        <v>463.44384700000001</v>
      </c>
      <c r="H365" s="159">
        <v>51.55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7.7601910393678573</v>
      </c>
      <c r="R365" s="166" t="str">
        <f>IF(OR(H365="", H366="", Q365=0), "", IF(H365&lt;H366, (H366-H365)/H365, ""))</f>
        <v/>
      </c>
      <c r="S365" s="191">
        <v>7.7078583444973603</v>
      </c>
      <c r="T365" s="208">
        <f>S365-Q365</f>
        <v>-5.2332694870496965E-2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29.536482764973481</v>
      </c>
      <c r="F366" s="128">
        <f>VLOOKUP(A366,'Tüm - Sektör'!$A:$H,6,0)</f>
        <v>3.5120919727100883</v>
      </c>
      <c r="G366" s="127">
        <f>VLOOKUP(A366,'Tüm - Sektör'!$A:$H,7,0)</f>
        <v>26.359023000000001</v>
      </c>
      <c r="H366" s="159">
        <v>51.4</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7.785528285410396</v>
      </c>
      <c r="R366" s="166" t="str">
        <f>IF(OR(H366="", H367="", Q366=0), "", IF(H366&lt;H367, (H367-H366)/H366, ""))</f>
        <v/>
      </c>
      <c r="S366" s="191">
        <v>7.793109130868439</v>
      </c>
      <c r="T366" s="208">
        <f>S366-Q366</f>
        <v>7.5808454580430507E-3</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0.834471071401929</v>
      </c>
      <c r="F367" s="128">
        <f>VLOOKUP(A367,'Tüm - Sektör'!$A:$H,6,0)</f>
        <v>5.1091890306404555E-3</v>
      </c>
      <c r="G367" s="127">
        <f>VLOOKUP(A367,'Tüm - Sektör'!$A:$H,7,0)</f>
        <v>948.26043000000004</v>
      </c>
      <c r="H367" s="159">
        <v>50.55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7.9129589699015392</v>
      </c>
      <c r="R367" s="166" t="str">
        <f>IF(OR(H367="", H368="", Q367=0), "", IF(H367&lt;H368, (H368-H367)/H367, ""))</f>
        <v/>
      </c>
      <c r="S367" s="191">
        <v>7.8740172426874562</v>
      </c>
      <c r="T367" s="208">
        <f>S367-Q367</f>
        <v>-3.8941727214083066E-2</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112</v>
      </c>
      <c r="B368" s="136" t="s">
        <v>349</v>
      </c>
      <c r="C368" s="137">
        <v>16362685066</v>
      </c>
      <c r="D368" s="137">
        <v>255600000</v>
      </c>
      <c r="E368" s="128">
        <f>VLOOKUP(A368,'Tüm - Sektör'!$A:$H,5,0)</f>
        <v>11.375086184136729</v>
      </c>
      <c r="F368" s="128">
        <f>VLOOKUP(A368,'Tüm - Sektör'!$A:$H,6,0)</f>
        <v>0.92715556404348665</v>
      </c>
      <c r="G368" s="127">
        <f>VLOOKUP(A368,'Tüm - Sektör'!$A:$H,7,0)</f>
        <v>71.434415000000001</v>
      </c>
      <c r="H368" s="159">
        <v>49.24</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8.1257262713838951</v>
      </c>
      <c r="R368" s="166" t="str">
        <f>IF(OR(H368="", H369="", Q368=0), "", IF(H368&lt;H369, (H369-H368)/H368, ""))</f>
        <v/>
      </c>
      <c r="S368" s="191">
        <v>8.1323325529053445</v>
      </c>
      <c r="T368" s="208">
        <f>S368-Q368</f>
        <v>6.6062815214493753E-3</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106</v>
      </c>
      <c r="B369" s="136" t="s">
        <v>221</v>
      </c>
      <c r="C369" s="137">
        <v>95441947698</v>
      </c>
      <c r="D369" s="137">
        <v>2000000000</v>
      </c>
      <c r="E369" s="128">
        <f>VLOOKUP(A369,'Tüm - Sektör'!$A:$H,5,0)</f>
        <v>1.4204037014584137</v>
      </c>
      <c r="F369" s="128">
        <f>VLOOKUP(A369,'Tüm - Sektör'!$A:$H,6,0)</f>
        <v>1.479587189019181E-2</v>
      </c>
      <c r="G369" s="127">
        <f>VLOOKUP(A369,'Tüm - Sektör'!$A:$H,7,0)</f>
        <v>580.533368</v>
      </c>
      <c r="H369" s="159">
        <v>48.52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8.2459174472731931</v>
      </c>
      <c r="R369" s="166" t="str">
        <f>IF(OR(H369="", H370="", Q369=0), "", IF(H369&lt;H370, (H370-H369)/H369, ""))</f>
        <v/>
      </c>
      <c r="S369" s="191">
        <v>8.0957489789901942</v>
      </c>
      <c r="T369" s="208">
        <f>S369-Q369</f>
        <v>-0.1501684682829989</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521</v>
      </c>
      <c r="B370" s="126" t="s">
        <v>200</v>
      </c>
      <c r="C370" s="127">
        <v>4605953109</v>
      </c>
      <c r="D370" s="127">
        <v>265000000</v>
      </c>
      <c r="E370" s="128">
        <f>VLOOKUP(A370,'Tüm - Sektör'!$A:$H,5,0)</f>
        <v>9.9687956260872426</v>
      </c>
      <c r="F370" s="128">
        <f>VLOOKUP(A370,'Tüm - Sektör'!$A:$H,6,0)</f>
        <v>0.87483945819107001</v>
      </c>
      <c r="G370" s="127">
        <f>VLOOKUP(A370,'Tüm - Sektör'!$A:$H,7,0)</f>
        <v>85.702517999999998</v>
      </c>
      <c r="H370" s="159">
        <v>46.82</v>
      </c>
      <c r="I370" s="128" t="e">
        <f>VLOOKUP(A370,'Tüm - Sektör'!$A:$H,9,0)</f>
        <v>#REF!</v>
      </c>
      <c r="J370" s="127" t="e">
        <f>VLOOKUP(A370,'Tüm - Sektör'!$A:$H,10,0)</f>
        <v>#REF!</v>
      </c>
      <c r="K370" s="128" t="e">
        <f>VLOOKUP(A370,'Tüm - Sektör'!$A:$H,11,0)</f>
        <v>#REF!</v>
      </c>
      <c r="L370" s="128" t="e">
        <f>VLOOKUP(A370,'Tüm - Sektör'!$A:$H,12,0)</f>
        <v>#REF!</v>
      </c>
      <c r="M370" s="128" t="e">
        <f>VLOOKUP(A370,'Tüm - Sektör'!$A:$H,13,0)</f>
        <v>#REF!</v>
      </c>
      <c r="N370" s="129" t="e">
        <f>VLOOKUP(A370,'Tüm - Sektör'!$A:$H,14,0)</f>
        <v>#REF!</v>
      </c>
      <c r="O370" s="130" t="e">
        <f>VLOOKUP(A370,'Tüm - Sektör'!$A:$H,15,0)</f>
        <v>#REF!</v>
      </c>
      <c r="P370" s="152" t="e">
        <f>VLOOKUP(A370,'Tüm - Sektör'!$A:$H,16,0)</f>
        <v>#REF!</v>
      </c>
      <c r="Q370" s="158">
        <f>E370*G370/100</f>
        <v>8.5435088658306313</v>
      </c>
      <c r="R370" s="166" t="str">
        <f>IF(OR(H370="", H371="", Q370=0), "", IF(H370&lt;H371, (H371-H370)/H370, ""))</f>
        <v/>
      </c>
      <c r="S370" s="191">
        <v>8.6581620151123424</v>
      </c>
      <c r="T370" s="208">
        <f>S370-Q370</f>
        <v>0.11465314928171111</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334</v>
      </c>
      <c r="B371" s="136" t="s">
        <v>352</v>
      </c>
      <c r="C371" s="137">
        <v>4344913335</v>
      </c>
      <c r="D371" s="137">
        <v>300000000</v>
      </c>
      <c r="E371" s="128">
        <f>VLOOKUP(A371,'Tüm - Sektör'!$A:$H,5,0)</f>
        <v>3.2467268934505404</v>
      </c>
      <c r="F371" s="128">
        <f>VLOOKUP(A371,'Tüm - Sektör'!$A:$H,6,0)</f>
        <v>0.24596415859473791</v>
      </c>
      <c r="G371" s="127">
        <f>VLOOKUP(A371,'Tüm - Sektör'!$A:$H,7,0)</f>
        <v>263.25921499999998</v>
      </c>
      <c r="H371" s="159">
        <v>46.8</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E371*G371/100</f>
        <v>8.5473077328917775</v>
      </c>
      <c r="R371" s="166" t="str">
        <f>IF(OR(H371="", H372="", Q371=0), "", IF(H371&lt;H372, (H372-H371)/H371, ""))</f>
        <v/>
      </c>
      <c r="S371" s="191">
        <v>8.6997390582717529</v>
      </c>
      <c r="T371" s="208">
        <f>S371-Q371</f>
        <v>0.15243132537997539</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326</v>
      </c>
      <c r="B372" s="136" t="s">
        <v>375</v>
      </c>
      <c r="C372" s="137">
        <v>15862084113</v>
      </c>
      <c r="D372" s="137">
        <v>252000000</v>
      </c>
      <c r="E372" s="128">
        <f>VLOOKUP(A372,'Tüm - Sektör'!$A:$H,5,0)</f>
        <v>23.518171296237501</v>
      </c>
      <c r="F372" s="128">
        <f>VLOOKUP(A372,'Tüm - Sektör'!$A:$H,6,0)</f>
        <v>2.0739128127193562</v>
      </c>
      <c r="G372" s="127">
        <f>VLOOKUP(A372,'Tüm - Sektör'!$A:$H,7,0)</f>
        <v>36.397486000000001</v>
      </c>
      <c r="H372" s="159">
        <v>46.74</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E372*G372/100</f>
        <v>8.5600231050040634</v>
      </c>
      <c r="R372" s="166" t="str">
        <f>IF(OR(H372="", H373="", Q372=0), "", IF(H372&lt;H373, (H373-H372)/H372, ""))</f>
        <v/>
      </c>
      <c r="S372" s="191">
        <v>8.5820566265098659</v>
      </c>
      <c r="T372" s="208">
        <f>S372-Q372</f>
        <v>2.2033521505802511E-2</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8.4892237793345124</v>
      </c>
      <c r="F373" s="128">
        <f>VLOOKUP(A373,'Tüm - Sektör'!$A:$H,6,0)</f>
        <v>0.37729883463708946</v>
      </c>
      <c r="G373" s="127">
        <f>VLOOKUP(A373,'Tüm - Sektör'!$A:$H,7,0)</f>
        <v>101.92848499999999</v>
      </c>
      <c r="H373" s="159">
        <v>46.24</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8.6529371865354108</v>
      </c>
      <c r="R373" s="166" t="str">
        <f>IF(OR(H373="", H374="", Q373=0), "", IF(H373&lt;H374, (H374-H373)/H373, ""))</f>
        <v/>
      </c>
      <c r="S373" s="191">
        <v>8.8014037726660224</v>
      </c>
      <c r="T373" s="208">
        <f>S373-Q373</f>
        <v>0.14846658613061159</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8.3699995111920291</v>
      </c>
      <c r="F374" s="128">
        <f>VLOOKUP(A374,'Tüm - Sektör'!$A:$H,6,0)</f>
        <v>0.27175323088285808</v>
      </c>
      <c r="G374" s="127">
        <f>VLOOKUP(A374,'Tüm - Sektör'!$A:$H,7,0)</f>
        <v>106.98084299999999</v>
      </c>
      <c r="H374" s="159">
        <v>44.68</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8.9542960361691115</v>
      </c>
      <c r="R374" s="166" t="str">
        <f>IF(OR(H374="", H375="", Q374=0), "", IF(H374&lt;H375, (H375-H374)/H374, ""))</f>
        <v/>
      </c>
      <c r="S374" s="191">
        <v>9.0026540705678642</v>
      </c>
      <c r="T374" s="208">
        <f>S374-Q374</f>
        <v>4.8358034398752636E-2</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207</v>
      </c>
      <c r="B375" s="126" t="s">
        <v>200</v>
      </c>
      <c r="C375" s="127">
        <v>63934093295</v>
      </c>
      <c r="D375" s="127">
        <v>780226001</v>
      </c>
      <c r="E375" s="128">
        <f>VLOOKUP(A375,'Tüm - Sektör'!$A:$H,5,0)</f>
        <v>1.2552811074774628</v>
      </c>
      <c r="F375" s="128">
        <f>VLOOKUP(A375,'Tüm - Sektör'!$A:$H,6,0)</f>
        <v>3.8306394992626849E-2</v>
      </c>
      <c r="G375" s="127">
        <f>VLOOKUP(A375,'Tüm - Sektör'!$A:$H,7,0)</f>
        <v>725.54518099999996</v>
      </c>
      <c r="H375" s="159">
        <v>43.92</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E375*G375/100</f>
        <v>9.1076315833061621</v>
      </c>
      <c r="R375" s="166" t="str">
        <f>IF(OR(H375="", H376="", Q375=0), "", IF(H375&lt;H376, (H376-H375)/H375, ""))</f>
        <v/>
      </c>
      <c r="S375" s="191">
        <v>9.1913414324174312</v>
      </c>
      <c r="T375" s="208">
        <f>S375-Q375</f>
        <v>8.3709849111269108E-2</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2.1379846510486162</v>
      </c>
      <c r="F376" s="128">
        <f>VLOOKUP(A376,'Tüm - Sektör'!$A:$H,6,0)</f>
        <v>5.2581478969449133E-2</v>
      </c>
      <c r="G376" s="127">
        <f>VLOOKUP(A376,'Tüm - Sektör'!$A:$H,7,0)</f>
        <v>426.23041999999998</v>
      </c>
      <c r="H376" s="159">
        <v>43.9</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9.1127409577000513</v>
      </c>
      <c r="R376" s="166" t="str">
        <f>IF(OR(H376="", H377="", Q376=0), "", IF(H376&lt;H377, (H377-H376)/H376, ""))</f>
        <v/>
      </c>
      <c r="S376" s="191">
        <v>9.1377187766795842</v>
      </c>
      <c r="T376" s="208">
        <f>S376-Q376</f>
        <v>2.4977818979532884E-2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1.8079024660628504</v>
      </c>
      <c r="F377" s="128">
        <f>VLOOKUP(A377,'Tüm - Sektör'!$A:$H,6,0)</f>
        <v>4.8983894214626343E-3</v>
      </c>
      <c r="G377" s="127">
        <f>VLOOKUP(A377,'Tüm - Sektör'!$A:$H,7,0)</f>
        <v>515.12446699999998</v>
      </c>
      <c r="H377" s="159">
        <v>42.96</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E377*G377/100</f>
        <v>9.3129479421861134</v>
      </c>
      <c r="R377" s="166" t="str">
        <f>IF(OR(H377="", H378="", Q377=0), "", IF(H377&lt;H378, (H378-H377)/H377, ""))</f>
        <v/>
      </c>
      <c r="S377" s="191">
        <v>9.3740450702042057</v>
      </c>
      <c r="T377" s="208">
        <f>S377-Q377</f>
        <v>6.1097128018092306E-2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8.3782828206662074</v>
      </c>
      <c r="F378" s="128">
        <f>VLOOKUP(A378,'Tüm - Sektör'!$A:$H,6,0)</f>
        <v>0.38968757305424223</v>
      </c>
      <c r="G378" s="127">
        <f>VLOOKUP(A378,'Tüm - Sektör'!$A:$H,7,0)</f>
        <v>111.62364100000001</v>
      </c>
      <c r="H378" s="159">
        <v>42.78</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9.3521443377051217</v>
      </c>
      <c r="R378" s="166" t="str">
        <f>IF(OR(H378="", H379="", Q378=0), "", IF(H378&lt;H379, (H379-H378)/H378, ""))</f>
        <v/>
      </c>
      <c r="S378" s="191">
        <v>9.3784513541262342</v>
      </c>
      <c r="T378" s="208">
        <f>S378-Q378</f>
        <v>2.630701642111255E-2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34.696901516447923</v>
      </c>
      <c r="F379" s="128">
        <f>VLOOKUP(A379,'Tüm - Sektör'!$A:$H,6,0)</f>
        <v>6.0984224795707318</v>
      </c>
      <c r="G379" s="127">
        <f>VLOOKUP(A379,'Tüm - Sektör'!$A:$H,7,0)</f>
        <v>27.728836000000001</v>
      </c>
      <c r="H379" s="159">
        <v>41.58</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E379*G379/100</f>
        <v>9.6210469185773579</v>
      </c>
      <c r="R379" s="166" t="str">
        <f>IF(OR(H379="", H380="", Q379=0), "", IF(H379&lt;H380, (H380-H379)/H379, ""))</f>
        <v/>
      </c>
      <c r="S379" s="191">
        <v>9.5841670070542992</v>
      </c>
      <c r="T379" s="208">
        <f>S379-Q379</f>
        <v>-3.6879911523058695E-2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2.59471676227506</v>
      </c>
      <c r="F380" s="128">
        <f>VLOOKUP(A380,'Tüm - Sektör'!$A:$H,6,0)</f>
        <v>2.6262315407642307E-2</v>
      </c>
      <c r="G380" s="127">
        <f>VLOOKUP(A380,'Tüm - Sektör'!$A:$H,7,0)</f>
        <v>387.97063400000002</v>
      </c>
      <c r="H380" s="159">
        <v>39.74</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10.066739073102823</v>
      </c>
      <c r="R380" s="166" t="str">
        <f>IF(OR(H380="", H381="", Q380=0), "", IF(H380&lt;H381, (H381-H380)/H380, ""))</f>
        <v/>
      </c>
      <c r="S380" s="191">
        <v>10.076881883252046</v>
      </c>
      <c r="T380" s="208">
        <f>S380-Q380</f>
        <v>1.014281014922247E-2</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0.70474755556600877</v>
      </c>
      <c r="F381" s="128">
        <f>VLOOKUP(A381,'Tüm - Sektör'!$A:$H,6,0)</f>
        <v>6.0544213706155208E-3</v>
      </c>
      <c r="G381" s="127">
        <f>VLOOKUP(A381,'Tüm - Sektör'!$A:$H,7,0)</f>
        <v>1450.4123199999999</v>
      </c>
      <c r="H381" s="159">
        <v>39.14</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E381*G381/100</f>
        <v>10.221745370828236</v>
      </c>
      <c r="R381" s="166" t="str">
        <f>IF(OR(H381="", H382="", Q381=0), "", IF(H381&lt;H382, (H382-H381)/H381, ""))</f>
        <v/>
      </c>
      <c r="S381" s="191">
        <v>10.237438940998393</v>
      </c>
      <c r="T381" s="208">
        <f>S381-Q381</f>
        <v>1.5693570170157045E-2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12.196057180579897</v>
      </c>
      <c r="F382" s="128">
        <f>VLOOKUP(A382,'Tüm - Sektör'!$A:$H,6,0)</f>
        <v>0.89571512783342377</v>
      </c>
      <c r="G382" s="127">
        <f>VLOOKUP(A382,'Tüm - Sektör'!$A:$H,7,0)</f>
        <v>84.545681999999999</v>
      </c>
      <c r="H382" s="159">
        <v>38.799999999999997</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10.311239720431244</v>
      </c>
      <c r="R382" s="166" t="str">
        <f>IF(OR(H382="", H383="", Q382=0), "", IF(H382&lt;H383, (H383-H382)/H382, ""))</f>
        <v/>
      </c>
      <c r="S382" s="191">
        <v>10.375417561014842</v>
      </c>
      <c r="T382" s="208">
        <f>S382-Q382</f>
        <v>6.4177840583598211E-2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0.32668152043982573</v>
      </c>
      <c r="F383" s="128">
        <f>VLOOKUP(A383,'Tüm - Sektör'!$A:$H,6,0)</f>
        <v>1.2963552398405783E-3</v>
      </c>
      <c r="G383" s="127">
        <f>VLOOKUP(A383,'Tüm - Sektör'!$A:$H,7,0)</f>
        <v>3267.1327310000001</v>
      </c>
      <c r="H383" s="159">
        <v>37.479999999999997</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E383*G383/100</f>
        <v>10.673118880418004</v>
      </c>
      <c r="R383" s="166" t="str">
        <f>IF(OR(H383="", H384="", Q383=0), "", IF(H383&lt;H384, (H384-H383)/H383, ""))</f>
        <v/>
      </c>
      <c r="S383" s="191">
        <v>10.753454183818997</v>
      </c>
      <c r="T383" s="208">
        <f>S383-Q383</f>
        <v>8.0335303400993041E-2</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14.981501441280365</v>
      </c>
      <c r="F384" s="128">
        <f>VLOOKUP(A384,'Tüm - Sektör'!$A:$H,6,0)</f>
        <v>0.78539981343540577</v>
      </c>
      <c r="G384" s="127">
        <f>VLOOKUP(A384,'Tüm - Sektör'!$A:$H,7,0)</f>
        <v>71.523961</v>
      </c>
      <c r="H384" s="159">
        <v>37.340000000000003</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E384*G384/100</f>
        <v>10.715363248075805</v>
      </c>
      <c r="R384" s="166" t="str">
        <f>IF(OR(H384="", H385="", Q384=0), "", IF(H384&lt;H385, (H385-H384)/H384, ""))</f>
        <v/>
      </c>
      <c r="S384" s="191">
        <v>10.601792890385548</v>
      </c>
      <c r="T384" s="208">
        <f>S384-Q384</f>
        <v>-0.11357035769025714</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1.9206784587309509</v>
      </c>
      <c r="F385" s="128">
        <f>VLOOKUP(A385,'Tüm - Sektör'!$A:$H,6,0)</f>
        <v>6.7150879293444377E-2</v>
      </c>
      <c r="G385" s="127">
        <f>VLOOKUP(A385,'Tüm - Sektör'!$A:$H,7,0)</f>
        <v>576.62533099999996</v>
      </c>
      <c r="H385" s="159">
        <v>36.119999999999997</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E385*G385/100</f>
        <v>11.075118520103041</v>
      </c>
      <c r="R385" s="166" t="str">
        <f>IF(OR(H385="", H386="", Q385=0), "", IF(H385&lt;H386, (H386-H385)/H385, ""))</f>
        <v/>
      </c>
      <c r="S385" s="191">
        <v>11.044541163614628</v>
      </c>
      <c r="T385" s="208">
        <f>S385-Q385</f>
        <v>-3.0577356488413088E-2</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60" t="s">
        <v>401</v>
      </c>
      <c r="B386" s="136" t="s">
        <v>355</v>
      </c>
      <c r="C386" s="137">
        <v>3159865956</v>
      </c>
      <c r="D386" s="137">
        <v>300000000</v>
      </c>
      <c r="E386" s="128">
        <f>VLOOKUP(A386,'Tüm - Sektör'!$A:$H,5,0)</f>
        <v>13.458856008006405</v>
      </c>
      <c r="F386" s="128">
        <f>VLOOKUP(A386,'Tüm - Sektör'!$A:$H,6,0)</f>
        <v>1.3194956870594514</v>
      </c>
      <c r="G386" s="127">
        <f>VLOOKUP(A386,'Tüm - Sektör'!$A:$H,7,0)</f>
        <v>82.764232000000007</v>
      </c>
      <c r="H386" s="159">
        <v>35.92</v>
      </c>
      <c r="I386" s="138" t="e">
        <f>VLOOKUP(A386,'Tüm - Sektör'!$A:$H,9,0)</f>
        <v>#REF!</v>
      </c>
      <c r="J386" s="137" t="e">
        <f>VLOOKUP(A386,'Tüm - Sektör'!$A:$H,10,0)</f>
        <v>#REF!</v>
      </c>
      <c r="K386" s="138" t="e">
        <f>VLOOKUP(A386,'Tüm - Sektör'!$A:$H,11,0)</f>
        <v>#REF!</v>
      </c>
      <c r="L386" s="138" t="e">
        <f>VLOOKUP(A386,'Tüm - Sektör'!$A:$H,12,0)</f>
        <v>#REF!</v>
      </c>
      <c r="M386" s="138" t="e">
        <f>VLOOKUP(A386,'Tüm - Sektör'!$A:$H,13,0)</f>
        <v>#REF!</v>
      </c>
      <c r="N386" s="139" t="e">
        <f>VLOOKUP(A386,'Tüm - Sektör'!$A:$H,14,0)</f>
        <v>#REF!</v>
      </c>
      <c r="O386" s="140" t="e">
        <f>VLOOKUP(A386,'Tüm - Sektör'!$A:$H,15,0)</f>
        <v>#REF!</v>
      </c>
      <c r="P386" s="154" t="e">
        <f>VLOOKUP(A386,'Tüm - Sektör'!$A:$H,16,0)</f>
        <v>#REF!</v>
      </c>
      <c r="Q386" s="158">
        <f>E386*G386/100</f>
        <v>11.139118811012361</v>
      </c>
      <c r="R386" s="166" t="str">
        <f>IF(OR(H386="", H387="", Q386=0), "", IF(H386&lt;H387, (H387-H386)/H386, ""))</f>
        <v/>
      </c>
      <c r="S386" s="191">
        <v>10.980163218758619</v>
      </c>
      <c r="T386" s="208">
        <f>S386-Q386</f>
        <v>-0.15895559225374178</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0.34340200655399844</v>
      </c>
      <c r="F387" s="128">
        <f>VLOOKUP(A387,'Tüm - Sektör'!$A:$H,6,0)</f>
        <v>1.161527958283052E-3</v>
      </c>
      <c r="G387" s="127">
        <f>VLOOKUP(A387,'Tüm - Sektör'!$A:$H,7,0)</f>
        <v>3255.5922759999999</v>
      </c>
      <c r="H387" s="159">
        <v>35.78</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E387*G387/100</f>
        <v>11.179769201000987</v>
      </c>
      <c r="R387" s="166" t="str">
        <f>IF(OR(H387="", H388="", Q387=0), "", IF(H387&lt;H388, (H388-H387)/H387, ""))</f>
        <v/>
      </c>
      <c r="S387" s="191">
        <v>11.142399498936362</v>
      </c>
      <c r="T387" s="208">
        <f>S387-Q387</f>
        <v>-3.7369702064625088E-2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299</v>
      </c>
      <c r="B388" s="126" t="s">
        <v>208</v>
      </c>
      <c r="C388" s="127">
        <v>15218561138</v>
      </c>
      <c r="D388" s="127">
        <v>2950000000</v>
      </c>
      <c r="E388" s="128">
        <f>VLOOKUP(A388,'Tüm - Sektör'!$A:$H,5,0)</f>
        <v>3.1521284984095148</v>
      </c>
      <c r="F388" s="128">
        <f>VLOOKUP(A388,'Tüm - Sektör'!$A:$H,6,0)</f>
        <v>3.2379337425880991E-2</v>
      </c>
      <c r="G388" s="127">
        <f>VLOOKUP(A388,'Tüm - Sektör'!$A:$H,7,0)</f>
        <v>371.95620600000001</v>
      </c>
      <c r="H388" s="159">
        <v>34.14</v>
      </c>
      <c r="I388" s="128" t="e">
        <f>VLOOKUP(A388,'Tüm - Sektör'!$A:$H,9,0)</f>
        <v>#REF!</v>
      </c>
      <c r="J388" s="127" t="e">
        <f>VLOOKUP(A388,'Tüm - Sektör'!$A:$H,10,0)</f>
        <v>#REF!</v>
      </c>
      <c r="K388" s="128" t="e">
        <f>VLOOKUP(A388,'Tüm - Sektör'!$A:$H,11,0)</f>
        <v>#REF!</v>
      </c>
      <c r="L388" s="128" t="e">
        <f>VLOOKUP(A388,'Tüm - Sektör'!$A:$H,12,0)</f>
        <v>#REF!</v>
      </c>
      <c r="M388" s="128" t="e">
        <f>VLOOKUP(A388,'Tüm - Sektör'!$A:$H,13,0)</f>
        <v>#REF!</v>
      </c>
      <c r="N388" s="129" t="e">
        <f>VLOOKUP(A388,'Tüm - Sektör'!$A:$H,14,0)</f>
        <v>#REF!</v>
      </c>
      <c r="O388" s="130" t="e">
        <f>VLOOKUP(A388,'Tüm - Sektör'!$A:$H,15,0)</f>
        <v>#REF!</v>
      </c>
      <c r="P388" s="152" t="e">
        <f>VLOOKUP(A388,'Tüm - Sektör'!$A:$H,16,0)</f>
        <v>#REF!</v>
      </c>
      <c r="Q388" s="158">
        <f>E388*G388/100</f>
        <v>11.724537570928801</v>
      </c>
      <c r="R388" s="166" t="str">
        <f>IF(OR(H388="", H389="", Q388=0), "", IF(H388&lt;H389, (H389-H388)/H388, ""))</f>
        <v/>
      </c>
      <c r="S388" s="191">
        <v>11.807543146652192</v>
      </c>
      <c r="T388" s="208">
        <f>S388-Q388</f>
        <v>8.3005575723390734E-2</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724</v>
      </c>
      <c r="B389" s="136" t="s">
        <v>679</v>
      </c>
      <c r="C389" s="137">
        <v>3578645146</v>
      </c>
      <c r="D389" s="137">
        <v>960336000</v>
      </c>
      <c r="E389" s="128">
        <f>VLOOKUP(A389,'Tüm - Sektör'!$A:$H,5,0)</f>
        <v>2.68193114597711</v>
      </c>
      <c r="F389" s="128">
        <f>VLOOKUP(A389,'Tüm - Sektör'!$A:$H,6,0)</f>
        <v>5.1084402780516382E-2</v>
      </c>
      <c r="G389" s="127">
        <f>VLOOKUP(A389,'Tüm - Sektör'!$A:$H,7,0)</f>
        <v>438.15582999999998</v>
      </c>
      <c r="H389" s="159">
        <v>34.04</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E389*G389/100</f>
        <v>11.751037672684518</v>
      </c>
      <c r="R389" s="166" t="str">
        <f>IF(OR(H389="", H390="", Q389=0), "", IF(H389&lt;H390, (H390-H389)/H389, ""))</f>
        <v/>
      </c>
      <c r="S389" s="191">
        <v>11.594357170382057</v>
      </c>
      <c r="T389" s="208">
        <f>S389-Q389</f>
        <v>-0.15668050230246067</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358</v>
      </c>
      <c r="B390" s="136" t="s">
        <v>679</v>
      </c>
      <c r="C390" s="137">
        <v>12992829112</v>
      </c>
      <c r="D390" s="137">
        <v>300000000</v>
      </c>
      <c r="E390" s="128">
        <f>VLOOKUP(A390,'Tüm - Sektör'!$A:$H,5,0)</f>
        <v>13.399957924132119</v>
      </c>
      <c r="F390" s="128">
        <f>VLOOKUP(A390,'Tüm - Sektör'!$A:$H,6,0)</f>
        <v>1.313721365110992</v>
      </c>
      <c r="G390" s="127">
        <f>VLOOKUP(A390,'Tüm - Sektör'!$A:$H,7,0)</f>
        <v>87.924075000000002</v>
      </c>
      <c r="H390" s="159">
        <v>33.96</v>
      </c>
      <c r="I390" s="141" t="e">
        <f>VLOOKUP(A390,'Tüm - Sektör'!$A:$H,9,0)</f>
        <v>#REF!</v>
      </c>
      <c r="J390" s="142" t="e">
        <f>VLOOKUP(A390,'Tüm - Sektör'!$A:$H,10,0)</f>
        <v>#REF!</v>
      </c>
      <c r="K390" s="141" t="e">
        <f>VLOOKUP(A390,'Tüm - Sektör'!$A:$H,11,0)</f>
        <v>#REF!</v>
      </c>
      <c r="L390" s="141" t="e">
        <f>VLOOKUP(A390,'Tüm - Sektör'!$A:$H,12,0)</f>
        <v>#REF!</v>
      </c>
      <c r="M390" s="141" t="e">
        <f>VLOOKUP(A390,'Tüm - Sektör'!$A:$H,13,0)</f>
        <v>#REF!</v>
      </c>
      <c r="N390" s="143" t="e">
        <f>VLOOKUP(A390,'Tüm - Sektör'!$A:$H,14,0)</f>
        <v>#REF!</v>
      </c>
      <c r="O390" s="144" t="e">
        <f>VLOOKUP(A390,'Tüm - Sektör'!$A:$H,15,0)</f>
        <v>#REF!</v>
      </c>
      <c r="P390" s="155" t="e">
        <f>VLOOKUP(A390,'Tüm - Sektör'!$A:$H,16,0)</f>
        <v>#REF!</v>
      </c>
      <c r="Q390" s="158">
        <f>E390*G390/100</f>
        <v>11.781789055182367</v>
      </c>
      <c r="R390" s="166" t="str">
        <f>IF(OR(H390="", H391="", Q390=0), "", IF(H390&lt;H391, (H391-H390)/H390, ""))</f>
        <v/>
      </c>
      <c r="S390" s="191">
        <v>11.678621024926832</v>
      </c>
      <c r="T390" s="208">
        <f>S390-Q390</f>
        <v>-0.10316803025553511</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184</v>
      </c>
      <c r="B391" s="136" t="s">
        <v>355</v>
      </c>
      <c r="C391" s="137">
        <v>5647873743</v>
      </c>
      <c r="D391" s="137">
        <v>494000000</v>
      </c>
      <c r="E391" s="128">
        <f>VLOOKUP(A391,'Tüm - Sektör'!$A:$H,5,0)</f>
        <v>4.0452852793916572</v>
      </c>
      <c r="F391" s="128">
        <f>VLOOKUP(A391,'Tüm - Sektör'!$A:$H,6,0)</f>
        <v>0.30329024436884522</v>
      </c>
      <c r="G391" s="127">
        <f>VLOOKUP(A391,'Tüm - Sektör'!$A:$H,7,0)</f>
        <v>292.914446</v>
      </c>
      <c r="H391" s="159">
        <v>33.76</v>
      </c>
      <c r="I391" s="138" t="e">
        <f>VLOOKUP(A391,'Tüm - Sektör'!$A:$H,9,0)</f>
        <v>#REF!</v>
      </c>
      <c r="J391" s="137" t="e">
        <f>VLOOKUP(A391,'Tüm - Sektör'!$A:$H,10,0)</f>
        <v>#REF!</v>
      </c>
      <c r="K391" s="138" t="e">
        <f>VLOOKUP(A391,'Tüm - Sektör'!$A:$H,11,0)</f>
        <v>#REF!</v>
      </c>
      <c r="L391" s="138" t="e">
        <f>VLOOKUP(A391,'Tüm - Sektör'!$A:$H,12,0)</f>
        <v>#REF!</v>
      </c>
      <c r="M391" s="138" t="e">
        <f>VLOOKUP(A391,'Tüm - Sektör'!$A:$H,13,0)</f>
        <v>#REF!</v>
      </c>
      <c r="N391" s="139" t="e">
        <f>VLOOKUP(A391,'Tüm - Sektör'!$A:$H,14,0)</f>
        <v>#REF!</v>
      </c>
      <c r="O391" s="140" t="e">
        <f>VLOOKUP(A391,'Tüm - Sektör'!$A:$H,15,0)</f>
        <v>#REF!</v>
      </c>
      <c r="P391" s="154" t="e">
        <f>VLOOKUP(A391,'Tüm - Sektör'!$A:$H,16,0)</f>
        <v>#REF!</v>
      </c>
      <c r="Q391" s="158">
        <f>E391*G391/100</f>
        <v>11.849224965249626</v>
      </c>
      <c r="R391" s="166" t="str">
        <f>IF(OR(H391="", H392="", Q391=0), "", IF(H391&lt;H392, (H392-H391)/H391, ""))</f>
        <v/>
      </c>
      <c r="S391" s="191">
        <v>13.030287779375483</v>
      </c>
      <c r="T391" s="208">
        <f>S391-Q391</f>
        <v>1.1810628141258572</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753</v>
      </c>
      <c r="B392" s="136" t="s">
        <v>374</v>
      </c>
      <c r="C392" s="137"/>
      <c r="D392" s="137"/>
      <c r="E392" s="128">
        <f>VLOOKUP(A392,'Tüm - Sektör'!$A:$H,5,0)</f>
        <v>1.6279550628225812</v>
      </c>
      <c r="F392" s="128">
        <f>VLOOKUP(A392,'Tüm - Sektör'!$A:$H,6,0)</f>
        <v>4.9750261852285925E-3</v>
      </c>
      <c r="G392" s="127">
        <f>VLOOKUP(A392,'Tüm - Sektör'!$A:$H,7,0)</f>
        <v>734.86807199999998</v>
      </c>
      <c r="H392" s="159">
        <v>33.44</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E392*G392/100</f>
        <v>11.96332198319069</v>
      </c>
      <c r="R392" s="166" t="str">
        <f>IF(OR(H392="", H393="", Q392=0), "", IF(H392&lt;H393, (H393-H392)/H392, ""))</f>
        <v/>
      </c>
      <c r="S392" s="191">
        <v>11.89927088393506</v>
      </c>
      <c r="T392" s="208">
        <f>S392-Q392</f>
        <v>-6.4051099255630461E-2</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10.652395837740631</v>
      </c>
      <c r="F393" s="128">
        <f>VLOOKUP(A393,'Tüm - Sektör'!$A:$H,6,0)</f>
        <v>0.70140617347112244</v>
      </c>
      <c r="G393" s="127">
        <f>VLOOKUP(A393,'Tüm - Sektör'!$A:$H,7,0)</f>
        <v>113.270408</v>
      </c>
      <c r="H393" s="159">
        <v>33.159999999999997</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E393*G393/100</f>
        <v>12.06601222718383</v>
      </c>
      <c r="R393" s="166" t="str">
        <f>IF(OR(H393="", H394="", Q393=0), "", IF(H393&lt;H394, (H394-H393)/H393, ""))</f>
        <v/>
      </c>
      <c r="S393" s="191">
        <v>12.220799189169693</v>
      </c>
      <c r="T393" s="208">
        <f>S393-Q393</f>
        <v>0.15478696198586306</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11.098889014528313</v>
      </c>
      <c r="F394" s="128">
        <f>VLOOKUP(A394,'Tüm - Sektör'!$A:$H,6,0)</f>
        <v>0.62283327803189181</v>
      </c>
      <c r="G394" s="127">
        <f>VLOOKUP(A394,'Tüm - Sektör'!$A:$H,7,0)</f>
        <v>109.977541</v>
      </c>
      <c r="H394" s="159">
        <v>32.78</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E394*G394/100</f>
        <v>12.206285216497372</v>
      </c>
      <c r="R394" s="166" t="str">
        <f>IF(OR(H394="", H395="", Q394=0), "", IF(H394&lt;H395, (H395-H394)/H394, ""))</f>
        <v/>
      </c>
      <c r="S394" s="191">
        <v>12.28876011660884</v>
      </c>
      <c r="T394" s="208">
        <f>S394-Q394</f>
        <v>8.247490011146752E-2</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243</v>
      </c>
      <c r="B395" s="136" t="s">
        <v>349</v>
      </c>
      <c r="C395" s="137">
        <v>126462671000</v>
      </c>
      <c r="D395" s="137">
        <v>2435345179</v>
      </c>
      <c r="E395" s="128">
        <f>VLOOKUP(A395,'Tüm - Sektör'!$A:$H,5,0)</f>
        <v>1.376505280089793</v>
      </c>
      <c r="F395" s="128">
        <f>VLOOKUP(A395,'Tüm - Sektör'!$A:$H,6,0)</f>
        <v>1.766311960022339E-2</v>
      </c>
      <c r="G395" s="127">
        <f>VLOOKUP(A395,'Tüm - Sektör'!$A:$H,7,0)</f>
        <v>888.70126800000003</v>
      </c>
      <c r="H395" s="159">
        <v>32.700000000000003</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12.233019878244942</v>
      </c>
      <c r="R395" s="166" t="str">
        <f>IF(OR(H395="", H396="", Q395=0), "", IF(H395&lt;H396, (H396-H395)/H395, ""))</f>
        <v/>
      </c>
      <c r="S395" s="191">
        <v>12.166050791320242</v>
      </c>
      <c r="T395" s="208">
        <f>S395-Q395</f>
        <v>-6.6969086924700605E-2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9.6046883172989475</v>
      </c>
      <c r="F396" s="128">
        <f>VLOOKUP(A396,'Tüm - Sektör'!$A:$H,6,0)</f>
        <v>0.87275677576546551</v>
      </c>
      <c r="G396" s="127">
        <f>VLOOKUP(A396,'Tüm - Sektör'!$A:$H,7,0)</f>
        <v>128.94884099999999</v>
      </c>
      <c r="H396" s="159">
        <v>32.299999999999997</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12.385134266819394</v>
      </c>
      <c r="R396" s="166" t="str">
        <f>IF(OR(H396="", H397="", Q396=0), "", IF(H396&lt;H397, (H397-H396)/H396, ""))</f>
        <v/>
      </c>
      <c r="S396" s="191">
        <v>12.408183524139776</v>
      </c>
      <c r="T396" s="208">
        <f>S396-Q396</f>
        <v>2.304925732038221E-2</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604</v>
      </c>
      <c r="B397" s="136" t="s">
        <v>353</v>
      </c>
      <c r="C397" s="137">
        <v>5111720579</v>
      </c>
      <c r="D397" s="137">
        <v>168000000</v>
      </c>
      <c r="E397" s="128">
        <f>VLOOKUP(A397,'Tüm - Sektör'!$A:$H,5,0)</f>
        <v>29.205653878141675</v>
      </c>
      <c r="F397" s="128">
        <f>VLOOKUP(A397,'Tüm - Sektör'!$A:$H,6,0)</f>
        <v>5.6078444466477873</v>
      </c>
      <c r="G397" s="127">
        <f>VLOOKUP(A397,'Tüm - Sektör'!$A:$H,7,0)</f>
        <v>42.916003000000003</v>
      </c>
      <c r="H397" s="159">
        <v>31.92</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E397*G397/100</f>
        <v>12.533899294512899</v>
      </c>
      <c r="R397" s="166" t="str">
        <f>IF(OR(H397="", H398="", Q397=0), "", IF(H397&lt;H398, (H398-H397)/H397, ""))</f>
        <v/>
      </c>
      <c r="S397" s="191">
        <v>12.42490886586496</v>
      </c>
      <c r="T397" s="208">
        <f>S397-Q397</f>
        <v>-0.10899042864793884</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459</v>
      </c>
      <c r="B398" s="126" t="s">
        <v>208</v>
      </c>
      <c r="C398" s="127">
        <v>16106307516</v>
      </c>
      <c r="D398" s="127">
        <v>1078290009</v>
      </c>
      <c r="E398" s="128">
        <f>VLOOKUP(A398,'Tüm - Sektör'!$A:$H,5,0)</f>
        <v>4.4448207502326991</v>
      </c>
      <c r="F398" s="128">
        <f>VLOOKUP(A398,'Tüm - Sektör'!$A:$H,6,0)</f>
        <v>0.13740337983083667</v>
      </c>
      <c r="G398" s="127">
        <f>VLOOKUP(A398,'Tüm - Sektör'!$A:$H,7,0)</f>
        <v>287.17617999999999</v>
      </c>
      <c r="H398" s="159">
        <v>31.34</v>
      </c>
      <c r="I398" s="128" t="e">
        <f>VLOOKUP(A398,'Tüm - Sektör'!$A:$H,9,0)</f>
        <v>#REF!</v>
      </c>
      <c r="J398" s="127" t="e">
        <f>VLOOKUP(A398,'Tüm - Sektör'!$A:$H,10,0)</f>
        <v>#REF!</v>
      </c>
      <c r="K398" s="128" t="e">
        <f>VLOOKUP(A398,'Tüm - Sektör'!$A:$H,11,0)</f>
        <v>#REF!</v>
      </c>
      <c r="L398" s="128" t="e">
        <f>VLOOKUP(A398,'Tüm - Sektör'!$A:$H,12,0)</f>
        <v>#REF!</v>
      </c>
      <c r="M398" s="128" t="e">
        <f>VLOOKUP(A398,'Tüm - Sektör'!$A:$H,13,0)</f>
        <v>#REF!</v>
      </c>
      <c r="N398" s="129" t="e">
        <f>VLOOKUP(A398,'Tüm - Sektör'!$A:$H,14,0)</f>
        <v>#REF!</v>
      </c>
      <c r="O398" s="130" t="e">
        <f>VLOOKUP(A398,'Tüm - Sektör'!$A:$H,15,0)</f>
        <v>#REF!</v>
      </c>
      <c r="P398" s="152" t="e">
        <f>VLOOKUP(A398,'Tüm - Sektör'!$A:$H,16,0)</f>
        <v>#REF!</v>
      </c>
      <c r="Q398" s="158">
        <f>E398*G398/100</f>
        <v>12.764466438365606</v>
      </c>
      <c r="R398" s="166" t="str">
        <f>IF(OR(H398="", H399="", Q398=0), "", IF(H398&lt;H399, (H399-H398)/H398, ""))</f>
        <v/>
      </c>
      <c r="S398" s="191">
        <v>12.805325805966008</v>
      </c>
      <c r="T398" s="208">
        <f>S398-Q398</f>
        <v>4.0859367600402763E-2</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14.934236725706491</v>
      </c>
      <c r="F399" s="128">
        <f>VLOOKUP(A399,'Tüm - Sektör'!$A:$H,6,0)</f>
        <v>3.3231738318193287</v>
      </c>
      <c r="G399" s="127">
        <f>VLOOKUP(A399,'Tüm - Sektör'!$A:$H,7,0)</f>
        <v>88.406610999999998</v>
      </c>
      <c r="H399" s="159">
        <v>30.3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13.202852567914475</v>
      </c>
      <c r="R399" s="166" t="str">
        <f>IF(OR(H399="", H400="", Q399=0), "", IF(H399&lt;H400, (H400-H399)/H399, ""))</f>
        <v/>
      </c>
      <c r="S399" s="191">
        <v>13.202852567914475</v>
      </c>
      <c r="T399" s="208">
        <f>S399-Q399</f>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26.712746510567353</v>
      </c>
      <c r="F400" s="128">
        <f>VLOOKUP(A400,'Tüm - Sektör'!$A:$H,6,0)</f>
        <v>5.499278746385456</v>
      </c>
      <c r="G400" s="127">
        <f>VLOOKUP(A400,'Tüm - Sektör'!$A:$H,7,0)</f>
        <v>49.784793999999998</v>
      </c>
      <c r="H400" s="159">
        <v>30.08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13.298885822028144</v>
      </c>
      <c r="R400" s="166" t="str">
        <f>IF(OR(H400="", H401="", Q400=0), "", IF(H400&lt;H401, (H401-H400)/H400, ""))</f>
        <v/>
      </c>
      <c r="S400" s="191">
        <v>13.42384179619485</v>
      </c>
      <c r="T400" s="208">
        <f>S400-Q400</f>
        <v>0.12495597416670634</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17.435064844493169</v>
      </c>
      <c r="F401" s="128">
        <f>VLOOKUP(A401,'Tüm - Sektör'!$A:$H,6,0)</f>
        <v>1.4529220703744308</v>
      </c>
      <c r="G401" s="127">
        <f>VLOOKUP(A401,'Tüm - Sektör'!$A:$H,7,0)</f>
        <v>79.448606999999996</v>
      </c>
      <c r="H401" s="159">
        <v>28.88</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13.851916148496539</v>
      </c>
      <c r="R401" s="166" t="str">
        <f>IF(OR(H401="", H402="", Q401=0), "", IF(H401&lt;H402, (H402-H401)/H401, ""))</f>
        <v/>
      </c>
      <c r="S401" s="191">
        <v>13.794597874778622</v>
      </c>
      <c r="T401" s="208">
        <f>S401-Q401</f>
        <v>-5.7318273717916313E-2</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14.143564391794555</v>
      </c>
      <c r="F402" s="128">
        <f>VLOOKUP(A402,'Tüm - Sektör'!$A:$H,6,0)</f>
        <v>0.88785714951629346</v>
      </c>
      <c r="G402" s="127">
        <f>VLOOKUP(A402,'Tüm - Sektör'!$A:$H,7,0)</f>
        <v>100.037674</v>
      </c>
      <c r="H402" s="159">
        <v>28.28</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14.148892838243519</v>
      </c>
      <c r="R402" s="166" t="str">
        <f>IF(OR(H402="", H403="", Q402=0), "", IF(H402&lt;H403, (H403-H402)/H402, ""))</f>
        <v/>
      </c>
      <c r="S402" s="191">
        <v>14.189031541330735</v>
      </c>
      <c r="T402" s="208">
        <f>S402-Q402</f>
        <v>4.0138703087215788E-2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739</v>
      </c>
      <c r="B403" s="136" t="s">
        <v>356</v>
      </c>
      <c r="C403" s="137">
        <v>27061282133</v>
      </c>
      <c r="D403" s="137">
        <v>2000000000</v>
      </c>
      <c r="E403" s="128">
        <f>VLOOKUP(A403,'Tüm - Sektör'!$A:$H,5,0)</f>
        <v>2.2276800383160964</v>
      </c>
      <c r="F403" s="128">
        <f>VLOOKUP(A403,'Tüm - Sektör'!$A:$H,6,0)</f>
        <v>3.9780000684216006E-2</v>
      </c>
      <c r="G403" s="127">
        <f>VLOOKUP(A403,'Tüm - Sektör'!$A:$H,7,0)</f>
        <v>639.07318699999996</v>
      </c>
      <c r="H403" s="159">
        <v>28.1</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14.236505817029498</v>
      </c>
      <c r="R403" s="166" t="str">
        <f>IF(OR(H403="", H404="", Q403=0), "", IF(H403&lt;H404, (H404-H403)/H403, ""))</f>
        <v/>
      </c>
      <c r="S403" s="191">
        <v>14.135894468499254</v>
      </c>
      <c r="T403" s="208">
        <f>S403-Q403</f>
        <v>-0.10061134853024356</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273</v>
      </c>
      <c r="B404" s="136" t="s">
        <v>353</v>
      </c>
      <c r="C404" s="137">
        <v>7127430217</v>
      </c>
      <c r="D404" s="137">
        <v>460000000</v>
      </c>
      <c r="E404" s="128">
        <f>VLOOKUP(A404,'Tüm - Sektör'!$A:$H,5,0)</f>
        <v>12.635264454505625</v>
      </c>
      <c r="F404" s="128">
        <f>VLOOKUP(A404,'Tüm - Sektör'!$A:$H,6,0)</f>
        <v>1.0987186482178806</v>
      </c>
      <c r="G404" s="127">
        <f>VLOOKUP(A404,'Tüm - Sektör'!$A:$H,7,0)</f>
        <v>119.470669</v>
      </c>
      <c r="H404" s="159">
        <v>26.5</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15.095434973717072</v>
      </c>
      <c r="R404" s="166" t="str">
        <f>IF(OR(H404="", H405="", Q404=0), "", IF(H404&lt;H405, (H405-H404)/H404, ""))</f>
        <v/>
      </c>
      <c r="S404" s="191">
        <v>15.233397821915551</v>
      </c>
      <c r="T404" s="208">
        <f>S404-Q404</f>
        <v>0.13796284819847848</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266</v>
      </c>
      <c r="B405" s="136" t="s">
        <v>375</v>
      </c>
      <c r="C405" s="137">
        <v>26375357000</v>
      </c>
      <c r="D405" s="137">
        <v>335456275</v>
      </c>
      <c r="E405" s="128">
        <f>VLOOKUP(A405,'Tüm - Sektör'!$A:$H,5,0)</f>
        <v>9.549587447920473</v>
      </c>
      <c r="F405" s="128">
        <f>VLOOKUP(A405,'Tüm - Sektör'!$A:$H,6,0)</f>
        <v>1.1861450592527376</v>
      </c>
      <c r="G405" s="127">
        <f>VLOOKUP(A405,'Tüm - Sektör'!$A:$H,7,0)</f>
        <v>158.330939</v>
      </c>
      <c r="H405" s="159">
        <v>26.46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E405*G405/100</f>
        <v>15.119951476918621</v>
      </c>
      <c r="R405" s="166" t="str">
        <f>IF(OR(H405="", H406="", Q405=0), "", IF(H405&lt;H406, (H406-H405)/H405, ""))</f>
        <v/>
      </c>
      <c r="S405" s="191">
        <v>15.119951476918621</v>
      </c>
      <c r="T405" s="208">
        <f>S405-Q405</f>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11.837880627297105</v>
      </c>
      <c r="F406" s="128">
        <f>VLOOKUP(A406,'Tüm - Sektör'!$A:$H,6,0)</f>
        <v>0.67165280154877194</v>
      </c>
      <c r="G406" s="127">
        <f>VLOOKUP(A406,'Tüm - Sektör'!$A:$H,7,0)</f>
        <v>129.924835</v>
      </c>
      <c r="H406" s="159">
        <v>26.02</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E406*G406/100</f>
        <v>15.38034687251273</v>
      </c>
      <c r="R406" s="166" t="str">
        <f>IF(OR(H406="", H407="", Q406=0), "", IF(H406&lt;H407, (H407-H406)/H406, ""))</f>
        <v/>
      </c>
      <c r="S406" s="191">
        <v>15.39217790856851</v>
      </c>
      <c r="T406" s="208">
        <f>S406-Q406</f>
        <v>1.183103605577962E-2</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149</v>
      </c>
      <c r="B407" s="136" t="s">
        <v>353</v>
      </c>
      <c r="C407" s="137">
        <v>13453377967</v>
      </c>
      <c r="D407" s="137">
        <v>1600000000</v>
      </c>
      <c r="E407" s="128">
        <f>VLOOKUP(A407,'Tüm - Sektör'!$A:$H,5,0)</f>
        <v>3.8811390304728404</v>
      </c>
      <c r="F407" s="128">
        <f>VLOOKUP(A407,'Tüm - Sektör'!$A:$H,6,0)</f>
        <v>0.11551009019264406</v>
      </c>
      <c r="G407" s="127">
        <f>VLOOKUP(A407,'Tüm - Sektör'!$A:$H,7,0)</f>
        <v>405.15482900000001</v>
      </c>
      <c r="H407" s="159">
        <v>25.44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E407*G407/100</f>
        <v>15.724622202164493</v>
      </c>
      <c r="R407" s="166" t="str">
        <f>IF(OR(H407="", H408="", Q407=0), "", IF(H407&lt;H408, (H408-H407)/H407, ""))</f>
        <v/>
      </c>
      <c r="S407" s="191">
        <v>16.68200120196267</v>
      </c>
      <c r="T407" s="208">
        <f>S407-Q407</f>
        <v>0.95737899979817698</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637</v>
      </c>
      <c r="B408" s="136" t="s">
        <v>352</v>
      </c>
      <c r="C408" s="137">
        <v>5401140707</v>
      </c>
      <c r="D408" s="137">
        <v>273000000</v>
      </c>
      <c r="E408" s="128">
        <f>VLOOKUP(A408,'Tüm - Sektör'!$A:$H,5,0)</f>
        <v>27.473647023643682</v>
      </c>
      <c r="F408" s="128">
        <f>VLOOKUP(A408,'Tüm - Sektör'!$A:$H,6,0)</f>
        <v>4.0254427873470595</v>
      </c>
      <c r="G408" s="127">
        <f>VLOOKUP(A408,'Tüm - Sektör'!$A:$H,7,0)</f>
        <v>57.282293000000003</v>
      </c>
      <c r="H408" s="159">
        <v>25.42</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15.737534985869354</v>
      </c>
      <c r="R408" s="166" t="str">
        <f>IF(OR(H408="", H409="", Q408=0), "", IF(H408&lt;H409, (H409-H408)/H408, ""))</f>
        <v/>
      </c>
      <c r="S408" s="191">
        <v>15.725162709937067</v>
      </c>
      <c r="T408" s="208">
        <f>S408-Q408</f>
        <v>-1.2372275932287735E-2</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204</v>
      </c>
      <c r="B409" s="126" t="s">
        <v>200</v>
      </c>
      <c r="C409" s="127">
        <v>12909517992</v>
      </c>
      <c r="D409" s="127">
        <v>1000000000</v>
      </c>
      <c r="E409" s="128">
        <f>VLOOKUP(A409,'Tüm - Sektör'!$A:$H,5,0)</f>
        <v>1.9942064314752779</v>
      </c>
      <c r="F409" s="128">
        <f>VLOOKUP(A409,'Tüm - Sektör'!$A:$H,6,0)</f>
        <v>8.6704627455446867E-2</v>
      </c>
      <c r="G409" s="127">
        <f>VLOOKUP(A409,'Tüm - Sektör'!$A:$H,7,0)</f>
        <v>849.28664500000002</v>
      </c>
      <c r="H409" s="159">
        <v>23.62</v>
      </c>
      <c r="I409" s="128" t="e">
        <f>VLOOKUP(A409,'Tüm - Sektör'!$A:$H,9,0)</f>
        <v>#REF!</v>
      </c>
      <c r="J409" s="127" t="e">
        <f>VLOOKUP(A409,'Tüm - Sektör'!$A:$H,10,0)</f>
        <v>#REF!</v>
      </c>
      <c r="K409" s="128" t="e">
        <f>VLOOKUP(A409,'Tüm - Sektör'!$A:$H,11,0)</f>
        <v>#REF!</v>
      </c>
      <c r="L409" s="128" t="e">
        <f>VLOOKUP(A409,'Tüm - Sektör'!$A:$H,12,0)</f>
        <v>#REF!</v>
      </c>
      <c r="M409" s="128" t="e">
        <f>VLOOKUP(A409,'Tüm - Sektör'!$A:$H,13,0)</f>
        <v>#REF!</v>
      </c>
      <c r="N409" s="129" t="e">
        <f>VLOOKUP(A409,'Tüm - Sektör'!$A:$H,14,0)</f>
        <v>#REF!</v>
      </c>
      <c r="O409" s="130" t="e">
        <f>VLOOKUP(A409,'Tüm - Sektör'!$A:$H,15,0)</f>
        <v>#REF!</v>
      </c>
      <c r="P409" s="152" t="e">
        <f>VLOOKUP(A409,'Tüm - Sektör'!$A:$H,16,0)</f>
        <v>#REF!</v>
      </c>
      <c r="Q409" s="158">
        <f>E409*G409/100</f>
        <v>16.936528896250611</v>
      </c>
      <c r="R409" s="166" t="str">
        <f>IF(OR(H409="", H410="", Q409=0), "", IF(H409&lt;H410, (H410-H409)/H409, ""))</f>
        <v/>
      </c>
      <c r="S409" s="191">
        <v>17.037513310453129</v>
      </c>
      <c r="T409" s="208">
        <f>S409-Q409</f>
        <v>0.10098441420251802</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228</v>
      </c>
      <c r="B410" s="136" t="s">
        <v>221</v>
      </c>
      <c r="C410" s="137">
        <v>54593744694</v>
      </c>
      <c r="D410" s="137">
        <v>958750000</v>
      </c>
      <c r="E410" s="128">
        <f>VLOOKUP(A410,'Tüm - Sektör'!$A:$H,5,0)</f>
        <v>4.5932343741848349</v>
      </c>
      <c r="F410" s="128">
        <f>VLOOKUP(A410,'Tüm - Sektör'!$A:$H,6,0)</f>
        <v>0.19961905146392156</v>
      </c>
      <c r="G410" s="127">
        <f>VLOOKUP(A410,'Tüm - Sektör'!$A:$H,7,0)</f>
        <v>373.44712099999998</v>
      </c>
      <c r="H410" s="159">
        <v>23.32</v>
      </c>
      <c r="I410" s="141" t="e">
        <f>VLOOKUP(A410,'Tüm - Sektör'!$A:$H,9,0)</f>
        <v>#REF!</v>
      </c>
      <c r="J410" s="145" t="e">
        <f>VLOOKUP(A410,'Tüm - Sektör'!$A:$H,10,0)</f>
        <v>#REF!</v>
      </c>
      <c r="K410" s="146" t="e">
        <f>VLOOKUP(A410,'Tüm - Sektör'!$A:$H,11,0)</f>
        <v>#REF!</v>
      </c>
      <c r="L410" s="146" t="e">
        <f>VLOOKUP(A410,'Tüm - Sektör'!$A:$H,12,0)</f>
        <v>#REF!</v>
      </c>
      <c r="M410" s="146" t="e">
        <f>VLOOKUP(A410,'Tüm - Sektör'!$A:$H,13,0)</f>
        <v>#REF!</v>
      </c>
      <c r="N410" s="147" t="e">
        <f>VLOOKUP(A410,'Tüm - Sektör'!$A:$H,14,0)</f>
        <v>#REF!</v>
      </c>
      <c r="O410" s="148" t="e">
        <f>VLOOKUP(A410,'Tüm - Sektör'!$A:$H,15,0)</f>
        <v>#REF!</v>
      </c>
      <c r="P410" s="156" t="e">
        <f>VLOOKUP(A410,'Tüm - Sektör'!$A:$H,16,0)</f>
        <v>#REF!</v>
      </c>
      <c r="Q410" s="158">
        <f>E410*G410/100</f>
        <v>17.153301531175632</v>
      </c>
      <c r="R410" s="166" t="str">
        <f>IF(OR(H410="", H411="", Q410=0), "", IF(H410&lt;H411, (H411-H410)/H410, ""))</f>
        <v/>
      </c>
      <c r="S410" s="191">
        <v>16.878269692279147</v>
      </c>
      <c r="T410" s="208">
        <f>S410-Q410</f>
        <v>-0.27503183889648497</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15.83700169232905</v>
      </c>
      <c r="F411" s="128">
        <f>VLOOKUP(A411,'Tüm - Sektör'!$A:$H,6,0)</f>
        <v>1.3983946263220963</v>
      </c>
      <c r="G411" s="127">
        <f>VLOOKUP(A411,'Tüm - Sektör'!$A:$H,7,0)</f>
        <v>109.374763</v>
      </c>
      <c r="H411" s="159">
        <v>23.1</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17.321683067290888</v>
      </c>
      <c r="R411" s="166" t="str">
        <f>IF(OR(H411="", H412="", Q411=0), "", IF(H411&lt;H412, (H412-H411)/H411, ""))</f>
        <v/>
      </c>
      <c r="S411" s="191">
        <v>17.412135720383791</v>
      </c>
      <c r="T411" s="208">
        <f>S411-Q411</f>
        <v>9.045265309290329E-2</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411</v>
      </c>
      <c r="B412" s="136" t="s">
        <v>607</v>
      </c>
      <c r="C412" s="137">
        <v>15071105467</v>
      </c>
      <c r="D412" s="137">
        <v>825000000</v>
      </c>
      <c r="E412" s="128">
        <f>VLOOKUP(A412,'Tüm - Sektör'!$A:$H,5,0)</f>
        <v>6.8940639179689116</v>
      </c>
      <c r="F412" s="128">
        <f>VLOOKUP(A412,'Tüm - Sektör'!$A:$H,6,0)</f>
        <v>0.3214015812572919</v>
      </c>
      <c r="G412" s="127">
        <f>VLOOKUP(A412,'Tüm - Sektör'!$A:$H,7,0)</f>
        <v>254.99831699999999</v>
      </c>
      <c r="H412" s="159">
        <v>22.76</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17.579746963724983</v>
      </c>
      <c r="R412" s="166" t="str">
        <f>IF(OR(H412="", H413="", Q412=0), "", IF(H412&lt;H413, (H413-H412)/H412, ""))</f>
        <v/>
      </c>
      <c r="S412" s="191">
        <v>17.098933371554732</v>
      </c>
      <c r="T412" s="208">
        <f>S412-Q412</f>
        <v>-0.4808135921702501</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250</v>
      </c>
      <c r="B413" s="136" t="s">
        <v>349</v>
      </c>
      <c r="C413" s="137">
        <v>14579845739</v>
      </c>
      <c r="D413" s="137">
        <v>758500000</v>
      </c>
      <c r="E413" s="128">
        <f>VLOOKUP(A413,'Tüm - Sektör'!$A:$H,5,0)</f>
        <v>10.840921470194274</v>
      </c>
      <c r="F413" s="128">
        <f>VLOOKUP(A413,'Tüm - Sektör'!$A:$H,6,0)</f>
        <v>0.6496626997180005</v>
      </c>
      <c r="G413" s="127">
        <f>VLOOKUP(A413,'Tüm - Sektör'!$A:$H,7,0)</f>
        <v>164.048046</v>
      </c>
      <c r="H413" s="159">
        <v>22.5</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E413*G413/100</f>
        <v>17.78431984024818</v>
      </c>
      <c r="R413" s="166" t="str">
        <f>IF(OR(H413="", H414="", Q413=0), "", IF(H413&lt;H414, (H414-H413)/H413, ""))</f>
        <v/>
      </c>
      <c r="S413" s="191">
        <v>17.863714125249288</v>
      </c>
      <c r="T413" s="208">
        <f>S413-Q413</f>
        <v>7.9394285001107789E-2</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454</v>
      </c>
      <c r="B414" s="126" t="s">
        <v>208</v>
      </c>
      <c r="C414" s="127">
        <v>62308804000</v>
      </c>
      <c r="D414" s="127">
        <v>1196962446</v>
      </c>
      <c r="E414" s="128">
        <f>VLOOKUP(A414,'Tüm - Sektör'!$A:$H,5,0)</f>
        <v>6.0527809752369119</v>
      </c>
      <c r="F414" s="128">
        <f>VLOOKUP(A414,'Tüm - Sektör'!$A:$H,6,0)</f>
        <v>0.22985392014559708</v>
      </c>
      <c r="G414" s="127">
        <f>VLOOKUP(A414,'Tüm - Sektör'!$A:$H,7,0)</f>
        <v>294.01063399999998</v>
      </c>
      <c r="H414" s="159">
        <v>22.48</v>
      </c>
      <c r="I414" s="128" t="e">
        <f>VLOOKUP(A414,'Tüm - Sektör'!$A:$H,9,0)</f>
        <v>#REF!</v>
      </c>
      <c r="J414" s="127" t="e">
        <f>VLOOKUP(A414,'Tüm - Sektör'!$A:$H,10,0)</f>
        <v>#REF!</v>
      </c>
      <c r="K414" s="128" t="e">
        <f>VLOOKUP(A414,'Tüm - Sektör'!$A:$H,11,0)</f>
        <v>#REF!</v>
      </c>
      <c r="L414" s="128" t="e">
        <f>VLOOKUP(A414,'Tüm - Sektör'!$A:$H,12,0)</f>
        <v>#REF!</v>
      </c>
      <c r="M414" s="128" t="e">
        <f>VLOOKUP(A414,'Tüm - Sektör'!$A:$H,13,0)</f>
        <v>#REF!</v>
      </c>
      <c r="N414" s="129" t="e">
        <f>VLOOKUP(A414,'Tüm - Sektör'!$A:$H,14,0)</f>
        <v>#REF!</v>
      </c>
      <c r="O414" s="130" t="e">
        <f>VLOOKUP(A414,'Tüm - Sektör'!$A:$H,15,0)</f>
        <v>#REF!</v>
      </c>
      <c r="P414" s="152" t="e">
        <f>VLOOKUP(A414,'Tüm - Sektör'!$A:$H,16,0)</f>
        <v>#REF!</v>
      </c>
      <c r="Q414" s="158">
        <f>E414*G414/100</f>
        <v>17.795819719925429</v>
      </c>
      <c r="R414" s="166" t="str">
        <f>IF(OR(H414="", H415="", Q414=0), "", IF(H414&lt;H415, (H415-H414)/H414, ""))</f>
        <v/>
      </c>
      <c r="S414" s="191">
        <v>17.811666398215653</v>
      </c>
      <c r="T414" s="208">
        <f>S414-Q414</f>
        <v>1.5846678290223792E-2</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11.092015097918534</v>
      </c>
      <c r="F415" s="128">
        <f>VLOOKUP(A415,'Tüm - Sektör'!$A:$H,6,0)</f>
        <v>0.97813184284995891</v>
      </c>
      <c r="G415" s="127">
        <f>VLOOKUP(A415,'Tüm - Sektör'!$A:$H,7,0)</f>
        <v>160.71315899999999</v>
      </c>
      <c r="H415" s="159">
        <v>22.44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E415*G415/100</f>
        <v>17.826327860621817</v>
      </c>
      <c r="R415" s="166" t="str">
        <f>IF(OR(H415="", H416="", Q415=0), "", IF(H415&lt;H416, (H416-H415)/H415, ""))</f>
        <v/>
      </c>
      <c r="S415" s="191">
        <v>17.906123419532392</v>
      </c>
      <c r="T415" s="208">
        <f>S415-Q415</f>
        <v>7.9795558910575437E-2</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92</v>
      </c>
      <c r="B416" s="136" t="s">
        <v>376</v>
      </c>
      <c r="C416" s="137">
        <v>4540468594</v>
      </c>
      <c r="D416" s="137">
        <v>80000000</v>
      </c>
      <c r="E416" s="128">
        <f>VLOOKUP(A416,'Tüm - Sektör'!$A:$H,5,0)</f>
        <v>42.636126920586975</v>
      </c>
      <c r="F416" s="128">
        <f>VLOOKUP(A416,'Tüm - Sektör'!$A:$H,6,0)</f>
        <v>25.378646976539866</v>
      </c>
      <c r="G416" s="127">
        <f>VLOOKUP(A416,'Tüm - Sektör'!$A:$H,7,0)</f>
        <v>41.814453999999998</v>
      </c>
      <c r="H416" s="159">
        <v>22.44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17.828063678590457</v>
      </c>
      <c r="R416" s="166" t="str">
        <f>IF(OR(H416="", H417="", Q416=0), "", IF(H416&lt;H417, (H417-H416)/H416, ""))</f>
        <v/>
      </c>
      <c r="S416" s="191">
        <v>17.90786700750089</v>
      </c>
      <c r="T416" s="208">
        <f>S416-Q416</f>
        <v>7.980332891043318E-2</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450</v>
      </c>
      <c r="B417" s="136" t="s">
        <v>354</v>
      </c>
      <c r="C417" s="137">
        <v>2690495427</v>
      </c>
      <c r="D417" s="137">
        <v>58000000</v>
      </c>
      <c r="E417" s="128">
        <f>VLOOKUP(A417,'Tüm - Sektör'!$A:$H,5,0)</f>
        <v>129.98259857961517</v>
      </c>
      <c r="F417" s="128">
        <f>VLOOKUP(A417,'Tüm - Sektör'!$A:$H,6,0)</f>
        <v>112.0539642927717</v>
      </c>
      <c r="G417" s="127">
        <f>VLOOKUP(A417,'Tüm - Sektör'!$A:$H,7,0)</f>
        <v>13.776082000000001</v>
      </c>
      <c r="H417" s="159">
        <v>22.34</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E417*G417/100</f>
        <v>17.906509366058621</v>
      </c>
      <c r="R417" s="166" t="str">
        <f>IF(OR(H417="", H418="", Q417=0), "", IF(H417&lt;H418, (H418-H417)/H417, ""))</f>
        <v/>
      </c>
      <c r="S417" s="191">
        <v>18.502840852809879</v>
      </c>
      <c r="T417" s="208">
        <f>S417-Q417</f>
        <v>0.59633148675125724</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170</v>
      </c>
      <c r="B418" s="136" t="s">
        <v>353</v>
      </c>
      <c r="C418" s="137">
        <v>6815590152</v>
      </c>
      <c r="D418" s="137">
        <v>380000000</v>
      </c>
      <c r="E418" s="128">
        <f>VLOOKUP(A418,'Tüm - Sektör'!$A:$H,5,0)</f>
        <v>15.81054914622244</v>
      </c>
      <c r="F418" s="128">
        <f>VLOOKUP(A418,'Tüm - Sektör'!$A:$H,6,0)</f>
        <v>1.8912140127060335</v>
      </c>
      <c r="G418" s="127">
        <f>VLOOKUP(A418,'Tüm - Sektör'!$A:$H,7,0)</f>
        <v>113.969858</v>
      </c>
      <c r="H418" s="159">
        <v>22.2</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18.019260410969927</v>
      </c>
      <c r="R418" s="166" t="str">
        <f>IF(OR(H418="", H419="", Q418=0), "", IF(H418&lt;H419, (H419-H418)/H418, ""))</f>
        <v/>
      </c>
      <c r="S418" s="191">
        <v>18.21619221874009</v>
      </c>
      <c r="T418" s="208">
        <f>S418-Q418</f>
        <v>0.19693180777016295</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764</v>
      </c>
      <c r="B419" s="136" t="s">
        <v>376</v>
      </c>
      <c r="C419" s="137">
        <v>2150114200</v>
      </c>
      <c r="D419" s="137">
        <v>225000000</v>
      </c>
      <c r="E419" s="128">
        <f>VLOOKUP(A419,'Tüm - Sektör'!$A:$H,5,0)</f>
        <v>30.239510150175079</v>
      </c>
      <c r="F419" s="128">
        <f>VLOOKUP(A419,'Tüm - Sektör'!$A:$H,6,0)</f>
        <v>6.3998963280793815</v>
      </c>
      <c r="G419" s="127">
        <f>VLOOKUP(A419,'Tüm - Sektör'!$A:$H,7,0)</f>
        <v>59.967219999999998</v>
      </c>
      <c r="H419" s="159">
        <v>22.06</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18.133793578677817</v>
      </c>
      <c r="R419" s="166" t="str">
        <f>IF(OR(H419="", H420="", Q419=0), "", IF(H419&lt;H420, (H420-H419)/H419, ""))</f>
        <v/>
      </c>
      <c r="S419" s="191">
        <v>18.216370052169065</v>
      </c>
      <c r="T419" s="208">
        <f>S419-Q419</f>
        <v>8.2576473491247526E-2</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526</v>
      </c>
      <c r="B420" s="136" t="s">
        <v>353</v>
      </c>
      <c r="C420" s="137">
        <v>8353028000</v>
      </c>
      <c r="D420" s="137">
        <v>516179700</v>
      </c>
      <c r="E420" s="128">
        <f>VLOOKUP(A420,'Tüm - Sektör'!$A:$H,5,0)</f>
        <v>13.164990719153245</v>
      </c>
      <c r="F420" s="128">
        <f>VLOOKUP(A420,'Tüm - Sektör'!$A:$H,6,0)</f>
        <v>1.2145071873371271</v>
      </c>
      <c r="G420" s="127">
        <f>VLOOKUP(A420,'Tüm - Sektör'!$A:$H,7,0)</f>
        <v>138.27239</v>
      </c>
      <c r="H420" s="159">
        <v>21.98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18.203547310651381</v>
      </c>
      <c r="R420" s="166" t="str">
        <f>IF(OR(H420="", H421="", Q420=0), "", IF(H420&lt;H421, (H421-H420)/H420, ""))</f>
        <v/>
      </c>
      <c r="S420" s="191">
        <v>18.236735181773806</v>
      </c>
      <c r="T420" s="208">
        <f>S420-Q420</f>
        <v>3.3187871122425605E-2</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253</v>
      </c>
      <c r="B421" s="136" t="s">
        <v>349</v>
      </c>
      <c r="C421" s="137">
        <v>90551503000</v>
      </c>
      <c r="D421" s="137">
        <v>2616996091</v>
      </c>
      <c r="E421" s="128">
        <f>VLOOKUP(A421,'Tüm - Sektör'!$A:$H,5,0)</f>
        <v>1.9699302298989299</v>
      </c>
      <c r="F421" s="128">
        <f>VLOOKUP(A421,'Tüm - Sektör'!$A:$H,6,0)</f>
        <v>3.5844992282662476E-2</v>
      </c>
      <c r="G421" s="127">
        <f>VLOOKUP(A421,'Tüm - Sektör'!$A:$H,7,0)</f>
        <v>934.14203199999997</v>
      </c>
      <c r="H421" s="159">
        <v>21.74</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18.401946278560136</v>
      </c>
      <c r="R421" s="166" t="str">
        <f>IF(OR(H421="", H422="", Q421=0), "", IF(H421&lt;H422, (H422-H421)/H421, ""))</f>
        <v/>
      </c>
      <c r="S421" s="191">
        <v>18.351298719995288</v>
      </c>
      <c r="T421" s="208">
        <f>S421-Q421</f>
        <v>-5.0647558564847373E-2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437</v>
      </c>
      <c r="B422" s="136" t="s">
        <v>696</v>
      </c>
      <c r="C422" s="137">
        <v>1357332842</v>
      </c>
      <c r="D422" s="137">
        <v>535000000</v>
      </c>
      <c r="E422" s="128">
        <f>VLOOKUP(A422,'Tüm - Sektör'!$A:$H,5,0)</f>
        <v>15.807747440251458</v>
      </c>
      <c r="F422" s="128">
        <f>VLOOKUP(A422,'Tüm - Sektör'!$A:$H,6,0)</f>
        <v>1.9551944885901618</v>
      </c>
      <c r="G422" s="127">
        <f>VLOOKUP(A422,'Tüm - Sektör'!$A:$H,7,0)</f>
        <v>117.04502599999999</v>
      </c>
      <c r="H422" s="159">
        <v>21.62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18.502182101456651</v>
      </c>
      <c r="R422" s="166" t="str">
        <f>IF(OR(H422="", H423="", Q422=0), "", IF(H422&lt;H423, (H423-H422)/H422, ""))</f>
        <v/>
      </c>
      <c r="S422" s="191">
        <v>18.502182101456651</v>
      </c>
      <c r="T422" s="208">
        <f>S422-Q422</f>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1.9356669559518416</v>
      </c>
      <c r="F423" s="128">
        <f>VLOOKUP(A423,'Tüm - Sektör'!$A:$H,6,0)</f>
        <v>1.8959510288281956E-2</v>
      </c>
      <c r="G423" s="127">
        <f>VLOOKUP(A423,'Tüm - Sektör'!$A:$H,7,0)</f>
        <v>961.42923199999996</v>
      </c>
      <c r="H423" s="159">
        <v>21.5</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18.610067948685568</v>
      </c>
      <c r="R423" s="166" t="str">
        <f>IF(OR(H423="", H424="", Q423=0), "", IF(H423&lt;H424, (H424-H423)/H423, ""))</f>
        <v/>
      </c>
      <c r="S423" s="191">
        <v>18.558277407084404</v>
      </c>
      <c r="T423" s="208">
        <f>S423-Q423</f>
        <v>-5.1790541601164364E-2</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23.340774372203189</v>
      </c>
      <c r="F424" s="128">
        <f>VLOOKUP(A424,'Tüm - Sektör'!$A:$H,6,0)</f>
        <v>3.078851651787784</v>
      </c>
      <c r="G424" s="127">
        <f>VLOOKUP(A424,'Tüm - Sektör'!$A:$H,7,0)</f>
        <v>83.034749000000005</v>
      </c>
      <c r="H424" s="159">
        <v>20.64</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19.380953414615245</v>
      </c>
      <c r="R424" s="166" t="str">
        <f>IF(OR(H424="", H425="", Q424=0), "", IF(H424&lt;H425, (H425-H424)/H424, ""))</f>
        <v/>
      </c>
      <c r="S424" s="191">
        <v>19.250379137519666</v>
      </c>
      <c r="T424" s="208">
        <f>S424-Q424</f>
        <v>-0.13057427709557956</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1.6060779342281677</v>
      </c>
      <c r="F425" s="128">
        <f>VLOOKUP(A425,'Tüm - Sektör'!$A:$H,6,0)</f>
        <v>3.1685565305953435E-2</v>
      </c>
      <c r="G425" s="127">
        <f>VLOOKUP(A425,'Tüm - Sektör'!$A:$H,7,0)</f>
        <v>1217.3403820000001</v>
      </c>
      <c r="H425" s="159">
        <v>20.46</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19.551435259750889</v>
      </c>
      <c r="R425" s="166" t="str">
        <f>IF(OR(H425="", H426="", Q425=0), "", IF(H425&lt;H426, (H426-H425)/H425, ""))</f>
        <v/>
      </c>
      <c r="S425" s="191">
        <v>19.941294387562472</v>
      </c>
      <c r="T425" s="208">
        <f>S425-Q425</f>
        <v>0.38985912781158305</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525</v>
      </c>
      <c r="B426" s="136" t="s">
        <v>355</v>
      </c>
      <c r="C426" s="137">
        <v>3963724062</v>
      </c>
      <c r="D426" s="137">
        <v>674934432</v>
      </c>
      <c r="E426" s="128">
        <f>VLOOKUP(A426,'Tüm - Sektör'!$A:$H,5,0)</f>
        <v>6.8881876584512467</v>
      </c>
      <c r="F426" s="128">
        <f>VLOOKUP(A426,'Tüm - Sektör'!$A:$H,6,0)</f>
        <v>0.53714283169497978</v>
      </c>
      <c r="G426" s="127">
        <f>VLOOKUP(A426,'Tüm - Sektör'!$A:$H,7,0)</f>
        <v>292.99600400000003</v>
      </c>
      <c r="H426" s="159">
        <v>19.82</v>
      </c>
      <c r="I426" s="138" t="e">
        <f>VLOOKUP(A426,'Tüm - Sektör'!$A:$H,9,0)</f>
        <v>#REF!</v>
      </c>
      <c r="J426" s="137" t="e">
        <f>VLOOKUP(A426,'Tüm - Sektör'!$A:$H,10,0)</f>
        <v>#REF!</v>
      </c>
      <c r="K426" s="138" t="e">
        <f>VLOOKUP(A426,'Tüm - Sektör'!$A:$H,11,0)</f>
        <v>#REF!</v>
      </c>
      <c r="L426" s="138" t="e">
        <f>VLOOKUP(A426,'Tüm - Sektör'!$A:$H,12,0)</f>
        <v>#REF!</v>
      </c>
      <c r="M426" s="138" t="e">
        <f>VLOOKUP(A426,'Tüm - Sektör'!$A:$H,13,0)</f>
        <v>#REF!</v>
      </c>
      <c r="N426" s="139" t="e">
        <f>VLOOKUP(A426,'Tüm - Sektör'!$A:$H,14,0)</f>
        <v>#REF!</v>
      </c>
      <c r="O426" s="140" t="e">
        <f>VLOOKUP(A426,'Tüm - Sektör'!$A:$H,15,0)</f>
        <v>#REF!</v>
      </c>
      <c r="P426" s="154" t="e">
        <f>VLOOKUP(A426,'Tüm - Sektör'!$A:$H,16,0)</f>
        <v>#REF!</v>
      </c>
      <c r="Q426" s="158">
        <f>E426*G426/100</f>
        <v>20.182114587283323</v>
      </c>
      <c r="R426" s="166" t="str">
        <f>IF(OR(H426="", H427="", Q426=0), "", IF(H426&lt;H427, (H427-H426)/H426, ""))</f>
        <v/>
      </c>
      <c r="S426" s="191">
        <v>20.822983400310019</v>
      </c>
      <c r="T426" s="208">
        <f>S426-Q426</f>
        <v>0.64086881302669596</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7.9408270300362389</v>
      </c>
      <c r="F427" s="128">
        <f>VLOOKUP(A427,'Tüm - Sektör'!$A:$H,6,0)</f>
        <v>8.9043907418740631E-2</v>
      </c>
      <c r="G427" s="127">
        <f>VLOOKUP(A427,'Tüm - Sektör'!$A:$H,7,0)</f>
        <v>256.94425699999999</v>
      </c>
      <c r="H427" s="159">
        <v>19.62</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20.403499011981779</v>
      </c>
      <c r="R427" s="166" t="str">
        <f>IF(OR(H427="", H428="", Q427=0), "", IF(H427&lt;H428, (H428-H427)/H427, ""))</f>
        <v/>
      </c>
      <c r="S427" s="191">
        <v>20.320642163202159</v>
      </c>
      <c r="T427" s="208">
        <f>S427-Q427</f>
        <v>-8.2856848779620407E-2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215</v>
      </c>
      <c r="B428" s="126" t="s">
        <v>208</v>
      </c>
      <c r="C428" s="127">
        <v>3274896343</v>
      </c>
      <c r="D428" s="127">
        <v>500000000</v>
      </c>
      <c r="E428" s="128">
        <f>VLOOKUP(A428,'Tüm - Sektör'!$A:$H,5,0)</f>
        <v>10.905416775039246</v>
      </c>
      <c r="F428" s="128">
        <f>VLOOKUP(A428,'Tüm - Sektör'!$A:$H,6,0)</f>
        <v>1.2117129750043607</v>
      </c>
      <c r="G428" s="127">
        <f>VLOOKUP(A428,'Tüm - Sektör'!$A:$H,7,0)</f>
        <v>189.86396500000001</v>
      </c>
      <c r="H428" s="159">
        <v>19.32</v>
      </c>
      <c r="I428" s="128" t="e">
        <f>VLOOKUP(A428,'Tüm - Sektör'!$A:$H,9,0)</f>
        <v>#REF!</v>
      </c>
      <c r="J428" s="127" t="e">
        <f>VLOOKUP(A428,'Tüm - Sektör'!$A:$H,10,0)</f>
        <v>#REF!</v>
      </c>
      <c r="K428" s="128" t="e">
        <f>VLOOKUP(A428,'Tüm - Sektör'!$A:$H,11,0)</f>
        <v>#REF!</v>
      </c>
      <c r="L428" s="128" t="e">
        <f>VLOOKUP(A428,'Tüm - Sektör'!$A:$H,12,0)</f>
        <v>#REF!</v>
      </c>
      <c r="M428" s="128" t="e">
        <f>VLOOKUP(A428,'Tüm - Sektör'!$A:$H,13,0)</f>
        <v>#REF!</v>
      </c>
      <c r="N428" s="129" t="e">
        <f>VLOOKUP(A428,'Tüm - Sektör'!$A:$H,14,0)</f>
        <v>#REF!</v>
      </c>
      <c r="O428" s="130" t="e">
        <f>VLOOKUP(A428,'Tüm - Sektör'!$A:$H,15,0)</f>
        <v>#REF!</v>
      </c>
      <c r="P428" s="152" t="e">
        <f>VLOOKUP(A428,'Tüm - Sektör'!$A:$H,16,0)</f>
        <v>#REF!</v>
      </c>
      <c r="Q428" s="158">
        <f>E428*G428/100</f>
        <v>20.705456688864643</v>
      </c>
      <c r="R428" s="166" t="str">
        <f>IF(OR(H428="", H429="", Q428=0), "", IF(H428&lt;H429, (H429-H428)/H428, ""))</f>
        <v/>
      </c>
      <c r="S428" s="191">
        <v>20.705456688864643</v>
      </c>
      <c r="T428" s="208">
        <f>S428-Q428</f>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7.6647312759908335</v>
      </c>
      <c r="F429" s="128">
        <f>VLOOKUP(A429,'Tüm - Sektör'!$A:$H,6,0)</f>
        <v>0.54572227662931416</v>
      </c>
      <c r="G429" s="127">
        <f>VLOOKUP(A429,'Tüm - Sektör'!$A:$H,7,0)</f>
        <v>270.84692699999999</v>
      </c>
      <c r="H429" s="159">
        <v>19.27</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E429*G429/100</f>
        <v>20.759689123829062</v>
      </c>
      <c r="R429" s="166" t="str">
        <f>IF(OR(H429="", H430="", Q429=0), "", IF(H429&lt;H430, (H430-H429)/H429, ""))</f>
        <v/>
      </c>
      <c r="S429" s="191">
        <v>20.802871004481847</v>
      </c>
      <c r="T429" s="208">
        <f>S429-Q429</f>
        <v>4.3181880652785054E-2</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232</v>
      </c>
      <c r="B430" s="136" t="s">
        <v>221</v>
      </c>
      <c r="C430" s="137">
        <v>144002145000</v>
      </c>
      <c r="D430" s="137">
        <v>3800000000</v>
      </c>
      <c r="E430" s="128">
        <f>VLOOKUP(A430,'Tüm - Sektör'!$A:$H,5,0)</f>
        <v>1.1315528650748812</v>
      </c>
      <c r="F430" s="128">
        <f>VLOOKUP(A430,'Tüm - Sektör'!$A:$H,6,0)</f>
        <v>1.5672477355607773E-2</v>
      </c>
      <c r="G430" s="127">
        <f>VLOOKUP(A430,'Tüm - Sektör'!$A:$H,7,0)</f>
        <v>1837.418021</v>
      </c>
      <c r="H430" s="159">
        <v>19.239999999999998</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E430*G430/100</f>
        <v>20.791356260027683</v>
      </c>
      <c r="R430" s="166" t="str">
        <f>IF(OR(H430="", H431="", Q430=0), "", IF(H430&lt;H431, (H431-H430)/H430, ""))</f>
        <v/>
      </c>
      <c r="S430" s="191">
        <v>20.577453417846321</v>
      </c>
      <c r="T430" s="208">
        <f>S430-Q430</f>
        <v>-0.21390284218136202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1.1200573190254506</v>
      </c>
      <c r="F431" s="128">
        <f>VLOOKUP(A431,'Tüm - Sektör'!$A:$H,6,0)</f>
        <v>1.0509180904427968E-2</v>
      </c>
      <c r="G431" s="127">
        <f>VLOOKUP(A431,'Tüm - Sektör'!$A:$H,7,0)</f>
        <v>1931.812445</v>
      </c>
      <c r="H431" s="159">
        <v>18.489999999999998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E431*G431/100</f>
        <v>21.637406680067006</v>
      </c>
      <c r="R431" s="166" t="str">
        <f>IF(OR(H431="", H432="", Q431=0), "", IF(H431&lt;H432, (H432-H431)/H431, ""))</f>
        <v/>
      </c>
      <c r="S431" s="191">
        <v>21.684317046853057</v>
      </c>
      <c r="T431" s="208">
        <f>S431-Q431</f>
        <v>4.6910366786050872E-2</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674</v>
      </c>
      <c r="B432" s="131" t="s">
        <v>233</v>
      </c>
      <c r="C432" s="132">
        <v>5220479890</v>
      </c>
      <c r="D432" s="132">
        <v>2178000000</v>
      </c>
      <c r="E432" s="128">
        <f>VLOOKUP(A432,'Tüm - Sektör'!$A:$H,5,0)</f>
        <v>3.3855827681182458</v>
      </c>
      <c r="F432" s="128">
        <f>VLOOKUP(A432,'Tüm - Sektör'!$A:$H,6,0)</f>
        <v>9.1437983258203584E-2</v>
      </c>
      <c r="G432" s="127">
        <f>VLOOKUP(A432,'Tüm - Sektör'!$A:$H,7,0)</f>
        <v>656.11429699999997</v>
      </c>
      <c r="H432" s="159">
        <v>18.010000000000002</v>
      </c>
      <c r="I432" s="133" t="e">
        <f>VLOOKUP(A432,'Tüm - Sektör'!$A:$H,9,0)</f>
        <v>#REF!</v>
      </c>
      <c r="J432" s="132" t="e">
        <f>VLOOKUP(A432,'Tüm - Sektör'!$A:$H,10,0)</f>
        <v>#REF!</v>
      </c>
      <c r="K432" s="133" t="e">
        <f>VLOOKUP(A432,'Tüm - Sektör'!$A:$H,11,0)</f>
        <v>#REF!</v>
      </c>
      <c r="L432" s="133" t="e">
        <f>VLOOKUP(A432,'Tüm - Sektör'!$A:$H,12,0)</f>
        <v>#REF!</v>
      </c>
      <c r="M432" s="133" t="e">
        <f>VLOOKUP(A432,'Tüm - Sektör'!$A:$H,13,0)</f>
        <v>#REF!</v>
      </c>
      <c r="N432" s="134" t="e">
        <f>VLOOKUP(A432,'Tüm - Sektör'!$A:$H,14,0)</f>
        <v>#REF!</v>
      </c>
      <c r="O432" s="135" t="e">
        <f>VLOOKUP(A432,'Tüm - Sektör'!$A:$H,15,0)</f>
        <v>#REF!</v>
      </c>
      <c r="P432" s="153" t="e">
        <f>VLOOKUP(A432,'Tüm - Sektör'!$A:$H,16,0)</f>
        <v>#REF!</v>
      </c>
      <c r="Q432" s="158">
        <f>E432*G432/100</f>
        <v>22.213292578392167</v>
      </c>
      <c r="R432" s="166" t="str">
        <f>IF(OR(H432="", H433="", Q432=0), "", IF(H432&lt;H433, (H433-H432)/H432, ""))</f>
        <v/>
      </c>
      <c r="S432" s="191">
        <v>22.349798845633686</v>
      </c>
      <c r="T432" s="208">
        <f>S432-Q432</f>
        <v>0.13650626724151849</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341</v>
      </c>
      <c r="B433" s="136" t="s">
        <v>255</v>
      </c>
      <c r="C433" s="137">
        <v>3823224810</v>
      </c>
      <c r="D433" s="137">
        <v>486200000</v>
      </c>
      <c r="E433" s="128">
        <f>VLOOKUP(A433,'Tüm - Sektör'!$A:$H,5,0)</f>
        <v>19.147720540508402</v>
      </c>
      <c r="F433" s="128">
        <f>VLOOKUP(A433,'Tüm - Sektör'!$A:$H,6,0)</f>
        <v>2.1879108437895245</v>
      </c>
      <c r="G433" s="127">
        <f>VLOOKUP(A433,'Tüm - Sektör'!$A:$H,7,0)</f>
        <v>116.492937</v>
      </c>
      <c r="H433" s="159">
        <v>17.940000000000001</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E433*G433/100</f>
        <v>22.305742026190511</v>
      </c>
      <c r="R433" s="166" t="str">
        <f>IF(OR(H433="", H434="", Q433=0), "", IF(H433&lt;H434, (H434-H433)/H433, ""))</f>
        <v/>
      </c>
      <c r="S433" s="191">
        <v>22.047659060598232</v>
      </c>
      <c r="T433" s="208">
        <f>S433-Q433</f>
        <v>-0.25808296559227983</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16.164515977815817</v>
      </c>
      <c r="F434" s="128">
        <f>VLOOKUP(A434,'Tüm - Sektör'!$A:$H,6,0)</f>
        <v>1.5847564684133155</v>
      </c>
      <c r="G434" s="127">
        <f>VLOOKUP(A434,'Tüm - Sektör'!$A:$H,7,0)</f>
        <v>139.029326</v>
      </c>
      <c r="H434" s="159">
        <v>17.8</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E434*G434/100</f>
        <v>22.473417615119637</v>
      </c>
      <c r="R434" s="166" t="str">
        <f>IF(OR(H434="", H435="", Q434=0), "", IF(H434&lt;H435, (H435-H434)/H434, ""))</f>
        <v/>
      </c>
      <c r="S434" s="191">
        <v>22.728797360745997</v>
      </c>
      <c r="T434" s="208">
        <f>S434-Q434</f>
        <v>0.25537974562636023</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33.746631324996308</v>
      </c>
      <c r="F435" s="128">
        <f>VLOOKUP(A435,'Tüm - Sektör'!$A:$H,6,0)</f>
        <v>3.3132539583342799</v>
      </c>
      <c r="G435" s="127">
        <f>VLOOKUP(A435,'Tüm - Sektör'!$A:$H,7,0)</f>
        <v>66.826561999999996</v>
      </c>
      <c r="H435" s="159">
        <v>17.75</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E435*G435/100</f>
        <v>22.551713505310076</v>
      </c>
      <c r="R435" s="166" t="str">
        <f>IF(OR(H435="", H436="", Q435=0), "", IF(H435&lt;H436, (H436-H435)/H435, ""))</f>
        <v/>
      </c>
      <c r="S435" s="191">
        <v>22.965743816365688</v>
      </c>
      <c r="T435" s="208">
        <f>S435-Q435</f>
        <v>0.41403031105561183</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17.650602981325768</v>
      </c>
      <c r="F436" s="128">
        <f>VLOOKUP(A436,'Tüm - Sektör'!$A:$H,6,0)</f>
        <v>2.5232612698130241</v>
      </c>
      <c r="G436" s="127">
        <f>VLOOKUP(A436,'Tüm - Sektör'!$A:$H,7,0)</f>
        <v>129.50326799999999</v>
      </c>
      <c r="H436" s="159">
        <v>17.5</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E436*G436/100</f>
        <v>22.858107682522299</v>
      </c>
      <c r="R436" s="166" t="str">
        <f>IF(OR(H436="", H437="", Q436=0), "", IF(H436&lt;H437, (H437-H436)/H436, ""))</f>
        <v/>
      </c>
      <c r="S436" s="191">
        <v>23.122363262667065</v>
      </c>
      <c r="T436" s="208">
        <f>S436-Q436</f>
        <v>0.26425558014476636</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6.2488166303506274</v>
      </c>
      <c r="F437" s="128">
        <f>VLOOKUP(A437,'Tüm - Sektör'!$A:$H,6,0)</f>
        <v>0.39055103939691421</v>
      </c>
      <c r="G437" s="127">
        <f>VLOOKUP(A437,'Tüm - Sektör'!$A:$H,7,0)</f>
        <v>371.30834199999998</v>
      </c>
      <c r="H437" s="159">
        <v>17.239999999999998</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E437*G437/100</f>
        <v>23.202377424775182</v>
      </c>
      <c r="R437" s="166" t="str">
        <f>IF(OR(H437="", H438="", Q437=0), "", IF(H437&lt;H438, (H438-H437)/H437, ""))</f>
        <v/>
      </c>
      <c r="S437" s="191">
        <v>23.683184535412909</v>
      </c>
      <c r="T437" s="208">
        <f>S437-Q437</f>
        <v>0.48080711063772696</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12.859228784792112</v>
      </c>
      <c r="F438" s="128">
        <f>VLOOKUP(A438,'Tüm - Sektör'!$A:$H,6,0)</f>
        <v>2.2962908544271627</v>
      </c>
      <c r="G438" s="127">
        <f>VLOOKUP(A438,'Tüm - Sektör'!$A:$H,7,0)</f>
        <v>185.064885</v>
      </c>
      <c r="H438" s="159">
        <v>16.809999999999999</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E438*G438/100</f>
        <v>23.79791696246242</v>
      </c>
      <c r="R438" s="166" t="str">
        <f>IF(OR(H438="", H439="", Q438=0), "", IF(H438&lt;H439, (H439-H438)/H438, ""))</f>
        <v/>
      </c>
      <c r="S438" s="191">
        <v>23.940334179472966</v>
      </c>
      <c r="T438" s="208">
        <f>S438-Q438</f>
        <v>0.14241721701054644</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2.0254768683363853</v>
      </c>
      <c r="F439" s="128">
        <f>VLOOKUP(A439,'Tüm - Sektör'!$A:$H,6,0)</f>
        <v>6.4919130395396971E-2</v>
      </c>
      <c r="G439" s="127">
        <f>VLOOKUP(A439,'Tüm - Sektör'!$A:$H,7,0)</f>
        <v>1199.2076440000001</v>
      </c>
      <c r="H439" s="159">
        <v>16.47</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24.28967343254175</v>
      </c>
      <c r="R439" s="166" t="str">
        <f>IF(OR(H439="", H440="", Q439=0), "", IF(H439&lt;H440, (H440-H439)/H439, ""))</f>
        <v/>
      </c>
      <c r="S439" s="191">
        <v>24.041521720791025</v>
      </c>
      <c r="T439" s="208">
        <f>S439-Q439</f>
        <v>-0.24815171175072592</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5.962318149296447</v>
      </c>
      <c r="F440" s="128">
        <f>VLOOKUP(A440,'Tüm - Sektör'!$A:$H,6,0)</f>
        <v>0.28391991187125937</v>
      </c>
      <c r="G440" s="127">
        <f>VLOOKUP(A440,'Tüm - Sektör'!$A:$H,7,0)</f>
        <v>419.330781</v>
      </c>
      <c r="H440" s="159">
        <v>16</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25.001835261149537</v>
      </c>
      <c r="R440" s="166" t="str">
        <f>IF(OR(H440="", H441="", Q440=0), "", IF(H440&lt;H441, (H441-H440)/H440, ""))</f>
        <v/>
      </c>
      <c r="S440" s="191">
        <v>25.560981736638507</v>
      </c>
      <c r="T440" s="208">
        <f>S440-Q440</f>
        <v>0.55914647548896923</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28.303202966153936</v>
      </c>
      <c r="F441" s="128">
        <f>VLOOKUP(A441,'Tüm - Sektör'!$A:$H,6,0)</f>
        <v>5.6057046872952929</v>
      </c>
      <c r="G441" s="127">
        <f>VLOOKUP(A441,'Tüm - Sektör'!$A:$H,7,0)</f>
        <v>90.484284000000002</v>
      </c>
      <c r="H441" s="159">
        <v>15.62</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25.609950552991155</v>
      </c>
      <c r="R441" s="166" t="str">
        <f>IF(OR(H441="", H442="", Q441=0), "", IF(H441&lt;H442, (H442-H441)/H441, ""))</f>
        <v/>
      </c>
      <c r="S441" s="191">
        <v>25.659232048603066</v>
      </c>
      <c r="T441" s="208">
        <f>S441-Q441</f>
        <v>4.9281495611911197E-2</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20.308671498099617</v>
      </c>
      <c r="F442" s="128">
        <f>VLOOKUP(A442,'Tüm - Sektör'!$A:$H,6,0)</f>
        <v>6.3464598431561301</v>
      </c>
      <c r="G442" s="127">
        <f>VLOOKUP(A442,'Tüm - Sektör'!$A:$H,7,0)</f>
        <v>138.91226599999999</v>
      </c>
      <c r="H442" s="159">
        <v>14.18</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28.211235772506324</v>
      </c>
      <c r="R442" s="166" t="str">
        <f>IF(OR(H442="", H443="", Q442=0), "", IF(H442&lt;H443, (H443-H442)/H442, ""))</f>
        <v/>
      </c>
      <c r="S442" s="191">
        <v>27.684105415511393</v>
      </c>
      <c r="T442" s="208">
        <f>S442-Q442</f>
        <v>-0.52713035699493105</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531</v>
      </c>
      <c r="B443" s="126" t="s">
        <v>208</v>
      </c>
      <c r="C443" s="127">
        <v>83859863477</v>
      </c>
      <c r="D443" s="127">
        <v>2440108000</v>
      </c>
      <c r="E443" s="128">
        <f>VLOOKUP(A443,'Tüm - Sektör'!$A:$H,5,0)</f>
        <v>10.929884340899754</v>
      </c>
      <c r="F443" s="128">
        <f>VLOOKUP(A443,'Tüm - Sektör'!$A:$H,6,0)</f>
        <v>0.34455865638544103</v>
      </c>
      <c r="G443" s="127">
        <f>VLOOKUP(A443,'Tüm - Sektör'!$A:$H,7,0)</f>
        <v>260.87328100000002</v>
      </c>
      <c r="H443" s="159">
        <v>14.03</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E443*G443/100</f>
        <v>28.513147889610412</v>
      </c>
      <c r="R443" s="166" t="str">
        <f>IF(OR(H443="", H444="", Q443=0), "", IF(H443&lt;H444, (H444-H443)/H443, ""))</f>
        <v/>
      </c>
      <c r="S443" s="191">
        <v>28.883715876623405</v>
      </c>
      <c r="T443" s="208">
        <f>S443-Q443</f>
        <v>0.37056798701299343</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5.7892480280824383</v>
      </c>
      <c r="F444" s="128">
        <f>VLOOKUP(A444,'Tüm - Sektör'!$A:$H,6,0)</f>
        <v>0.23254661691433776</v>
      </c>
      <c r="G444" s="127">
        <f>VLOOKUP(A444,'Tüm - Sektör'!$A:$H,7,0)</f>
        <v>493.98133899999999</v>
      </c>
      <c r="H444" s="159">
        <v>13.99</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E444*G444/100</f>
        <v>28.597804927152723</v>
      </c>
      <c r="R444" s="166" t="str">
        <f>IF(OR(H444="", H445="", Q444=0), "", IF(H444&lt;H445, (H445-H444)/H444, ""))</f>
        <v/>
      </c>
      <c r="S444" s="191">
        <v>28.782970570565944</v>
      </c>
      <c r="T444" s="208">
        <f>S444-Q444</f>
        <v>0.18516564341322095</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6.3041927987499191</v>
      </c>
      <c r="F445" s="128">
        <f>VLOOKUP(A445,'Tüm - Sektör'!$A:$H,6,0)</f>
        <v>0.70980372891707788</v>
      </c>
      <c r="G445" s="127">
        <f>VLOOKUP(A445,'Tüm - Sektör'!$A:$H,7,0)</f>
        <v>462.86641400000002</v>
      </c>
      <c r="H445" s="159">
        <v>13.71</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29.179991139219986</v>
      </c>
      <c r="R445" s="166" t="str">
        <f>IF(OR(H445="", H446="", Q445=0), "", IF(H445&lt;H446, (H446-H445)/H445, ""))</f>
        <v/>
      </c>
      <c r="S445" s="191">
        <v>29.372810463928491</v>
      </c>
      <c r="T445" s="208">
        <f>S445-Q445</f>
        <v>0.19281932470850549</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192</v>
      </c>
      <c r="B446" s="136" t="s">
        <v>375</v>
      </c>
      <c r="C446" s="137">
        <v>7997260000</v>
      </c>
      <c r="D446" s="137">
        <v>900000000</v>
      </c>
      <c r="E446" s="128">
        <f>VLOOKUP(A446,'Tüm - Sektör'!$A:$H,5,0)</f>
        <v>8.4644089379418315</v>
      </c>
      <c r="F446" s="128">
        <f>VLOOKUP(A446,'Tüm - Sektör'!$A:$H,6,0)</f>
        <v>0.78374156832794739</v>
      </c>
      <c r="G446" s="127">
        <f>VLOOKUP(A446,'Tüm - Sektör'!$A:$H,7,0)</f>
        <v>354.86250699999999</v>
      </c>
      <c r="H446" s="159">
        <v>13.32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30.037013759912455</v>
      </c>
      <c r="R446" s="166" t="str">
        <f>IF(OR(H446="", H447="", Q446=0), "", IF(H446&lt;H447, (H447-H446)/H446, ""))</f>
        <v/>
      </c>
      <c r="S446" s="191">
        <v>31.553077545901729</v>
      </c>
      <c r="T446" s="208">
        <f>S446-Q446</f>
        <v>1.5160637859892745</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10.712257669663693</v>
      </c>
      <c r="F447" s="128">
        <f>VLOOKUP(A447,'Tüm - Sektör'!$A:$H,6,0)</f>
        <v>0.56594767908197874</v>
      </c>
      <c r="G447" s="127">
        <f>VLOOKUP(A447,'Tüm - Sektör'!$A:$H,7,0)</f>
        <v>282.07432799999998</v>
      </c>
      <c r="H447" s="159">
        <v>13.24</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30.216528835332319</v>
      </c>
      <c r="R447" s="166" t="str">
        <f>IF(OR(H447="", H448="", Q447=0), "", IF(H447&lt;H448, (H448-H447)/H447, ""))</f>
        <v/>
      </c>
      <c r="S447" s="191">
        <v>30.262242192117995</v>
      </c>
      <c r="T447" s="208">
        <f>S447-Q447</f>
        <v>4.5713356785675785E-2</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286</v>
      </c>
      <c r="B448" s="136" t="s">
        <v>355</v>
      </c>
      <c r="C448" s="137">
        <v>8958460788</v>
      </c>
      <c r="D448" s="137">
        <v>1025000000</v>
      </c>
      <c r="E448" s="128">
        <f>VLOOKUP(A448,'Tüm - Sektör'!$A:$H,5,0)</f>
        <v>14.690766391481983</v>
      </c>
      <c r="F448" s="128">
        <f>VLOOKUP(A448,'Tüm - Sektör'!$A:$H,6,0)</f>
        <v>1.1943712513399987</v>
      </c>
      <c r="G448" s="127">
        <f>VLOOKUP(A448,'Tüm - Sektör'!$A:$H,7,0)</f>
        <v>206.78594200000001</v>
      </c>
      <c r="H448" s="159">
        <v>13.17</v>
      </c>
      <c r="I448" s="138" t="e">
        <f>VLOOKUP(A448,'Tüm - Sektör'!$A:$H,9,0)</f>
        <v>#REF!</v>
      </c>
      <c r="J448" s="137" t="e">
        <f>VLOOKUP(A448,'Tüm - Sektör'!$A:$H,10,0)</f>
        <v>#REF!</v>
      </c>
      <c r="K448" s="138" t="e">
        <f>VLOOKUP(A448,'Tüm - Sektör'!$A:$H,11,0)</f>
        <v>#REF!</v>
      </c>
      <c r="L448" s="138" t="e">
        <f>VLOOKUP(A448,'Tüm - Sektör'!$A:$H,12,0)</f>
        <v>#REF!</v>
      </c>
      <c r="M448" s="138" t="e">
        <f>VLOOKUP(A448,'Tüm - Sektör'!$A:$H,13,0)</f>
        <v>#REF!</v>
      </c>
      <c r="N448" s="139" t="e">
        <f>VLOOKUP(A448,'Tüm - Sektör'!$A:$H,14,0)</f>
        <v>#REF!</v>
      </c>
      <c r="O448" s="140" t="e">
        <f>VLOOKUP(A448,'Tüm - Sektör'!$A:$H,15,0)</f>
        <v>#REF!</v>
      </c>
      <c r="P448" s="154" t="e">
        <f>VLOOKUP(A448,'Tüm - Sektör'!$A:$H,16,0)</f>
        <v>#REF!</v>
      </c>
      <c r="Q448" s="158">
        <f>E448*G448/100</f>
        <v>30.378439669645427</v>
      </c>
      <c r="R448" s="166" t="str">
        <f>IF(OR(H448="", H449="", Q448=0), "", IF(H448&lt;H449, (H449-H448)/H448, ""))</f>
        <v/>
      </c>
      <c r="S448" s="191">
        <v>31.305481255808317</v>
      </c>
      <c r="T448" s="208">
        <f>S448-Q448</f>
        <v>0.92704158616288979</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767</v>
      </c>
      <c r="B449" s="136" t="s">
        <v>609</v>
      </c>
      <c r="C449" s="137">
        <v>5485118988</v>
      </c>
      <c r="D449" s="137">
        <v>802845890</v>
      </c>
      <c r="E449" s="128">
        <f>VLOOKUP(A449,'Tüm - Sektör'!$A:$H,5,0)</f>
        <v>10.966601566293887</v>
      </c>
      <c r="F449" s="128">
        <f>VLOOKUP(A449,'Tüm - Sektör'!$A:$H,6,0)</f>
        <v>1.0507430459272333</v>
      </c>
      <c r="G449" s="127">
        <f>VLOOKUP(A449,'Tüm - Sektör'!$A:$H,7,0)</f>
        <v>279.77893499999999</v>
      </c>
      <c r="H449" s="159">
        <v>13.04</v>
      </c>
      <c r="I449" s="141" t="e">
        <f>VLOOKUP(A449,'Tüm - Sektör'!$A:$H,9,0)</f>
        <v>#REF!</v>
      </c>
      <c r="J449" s="145" t="e">
        <f>VLOOKUP(A449,'Tüm - Sektör'!$A:$H,10,0)</f>
        <v>#REF!</v>
      </c>
      <c r="K449" s="146" t="e">
        <f>VLOOKUP(A449,'Tüm - Sektör'!$A:$H,11,0)</f>
        <v>#REF!</v>
      </c>
      <c r="L449" s="146" t="e">
        <f>VLOOKUP(A449,'Tüm - Sektör'!$A:$H,12,0)</f>
        <v>#REF!</v>
      </c>
      <c r="M449" s="146" t="e">
        <f>VLOOKUP(A449,'Tüm - Sektör'!$A:$H,13,0)</f>
        <v>#REF!</v>
      </c>
      <c r="N449" s="147" t="e">
        <f>VLOOKUP(A449,'Tüm - Sektör'!$A:$H,14,0)</f>
        <v>#REF!</v>
      </c>
      <c r="O449" s="148" t="e">
        <f>VLOOKUP(A449,'Tüm - Sektör'!$A:$H,15,0)</f>
        <v>#REF!</v>
      </c>
      <c r="P449" s="156" t="e">
        <f>VLOOKUP(A449,'Tüm - Sektör'!$A:$H,16,0)</f>
        <v>#REF!</v>
      </c>
      <c r="Q449" s="158">
        <f>E449*G449/100</f>
        <v>30.682241067870354</v>
      </c>
      <c r="R449" s="166" t="str">
        <f>IF(OR(H449="", H450="", Q449=0), "", IF(H449&lt;H450, (H450-H449)/H449, ""))</f>
        <v/>
      </c>
      <c r="S449" s="191">
        <v>30.967215443113734</v>
      </c>
      <c r="T449" s="208">
        <f>S449-Q449</f>
        <v>0.28497437524337954</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19.482931416823863</v>
      </c>
      <c r="F450" s="128">
        <f>VLOOKUP(A450,'Tüm - Sektör'!$A:$H,6,0)</f>
        <v>2.4525341662668509</v>
      </c>
      <c r="G450" s="127">
        <f>VLOOKUP(A450,'Tüm - Sektör'!$A:$H,7,0)</f>
        <v>158.43219300000001</v>
      </c>
      <c r="H450" s="159">
        <v>12.96</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E450*G450/100</f>
        <v>30.867235504360018</v>
      </c>
      <c r="R450" s="166" t="str">
        <f>IF(OR(H450="", H451="", Q450=0), "", IF(H450&lt;H451, (H451-H450)/H450, ""))</f>
        <v/>
      </c>
      <c r="S450" s="191">
        <v>31.155714340849372</v>
      </c>
      <c r="T450" s="208">
        <f>S450-Q450</f>
        <v>0.2884788364893538</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0.38310644360375923</v>
      </c>
      <c r="F451" s="128">
        <f>VLOOKUP(A451,'Tüm - Sektör'!$A:$H,6,0)</f>
        <v>1.2770230111068107E-3</v>
      </c>
      <c r="G451" s="127">
        <f>VLOOKUP(A451,'Tüm - Sektör'!$A:$H,7,0)</f>
        <v>8077.1113800000003</v>
      </c>
      <c r="H451" s="159">
        <v>12.93</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E451*G451/100</f>
        <v>30.943934153832519</v>
      </c>
      <c r="R451" s="166" t="str">
        <f>IF(OR(H451="", H452="", Q451=0), "", IF(H451&lt;H452, (H452-H451)/H451, ""))</f>
        <v/>
      </c>
      <c r="S451" s="191">
        <v>30.753656311226326</v>
      </c>
      <c r="T451" s="208">
        <f>S451-Q451</f>
        <v>-0.19027784260619285</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15.169718814092061</v>
      </c>
      <c r="F452" s="128">
        <f>VLOOKUP(A452,'Tüm - Sektör'!$A:$H,6,0)</f>
        <v>6.1291793188250754</v>
      </c>
      <c r="G452" s="127">
        <f>VLOOKUP(A452,'Tüm - Sektör'!$A:$H,7,0)</f>
        <v>206.00537199999999</v>
      </c>
      <c r="H452" s="159">
        <v>12.8</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31.25043567432434</v>
      </c>
      <c r="R452" s="166" t="str">
        <f>IF(OR(H452="", H453="", Q452=0), "", IF(H452&lt;H453, (H453-H452)/H452, ""))</f>
        <v/>
      </c>
      <c r="S452" s="191">
        <v>31.8729543132551</v>
      </c>
      <c r="T452" s="208">
        <f>S452-Q452</f>
        <v>0.6225186389307602</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30.227801713390519</v>
      </c>
      <c r="F453" s="128">
        <f>VLOOKUP(A453,'Tüm - Sektör'!$A:$H,6,0)</f>
        <v>3.0362001761174913</v>
      </c>
      <c r="G453" s="127">
        <f>VLOOKUP(A453,'Tüm - Sektör'!$A:$H,7,0)</f>
        <v>109.24879199999999</v>
      </c>
      <c r="H453" s="159">
        <v>12.12</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33.023508220034444</v>
      </c>
      <c r="R453" s="166" t="str">
        <f>IF(OR(H453="", H454="", Q453=0), "", IF(H453&lt;H454, (H454-H453)/H453, ""))</f>
        <v/>
      </c>
      <c r="S453" s="191">
        <v>33.105452409166041</v>
      </c>
      <c r="T453" s="208">
        <f>S453-Q453</f>
        <v>8.1944189131597511E-2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7.3307279926047615</v>
      </c>
      <c r="F454" s="128">
        <f>VLOOKUP(A454,'Tüm - Sektör'!$A:$H,6,0)</f>
        <v>0.88857309001269835</v>
      </c>
      <c r="G454" s="127">
        <f>VLOOKUP(A454,'Tüm - Sektör'!$A:$H,7,0)</f>
        <v>459.303876</v>
      </c>
      <c r="H454" s="159">
        <v>11.88</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E454*G454/100</f>
        <v>33.670317809050658</v>
      </c>
      <c r="R454" s="166" t="str">
        <f>IF(OR(H454="", H455="", Q454=0), "", IF(H454&lt;H455, (H455-H454)/H454, ""))</f>
        <v/>
      </c>
      <c r="S454" s="191">
        <v>34.188322698420677</v>
      </c>
      <c r="T454" s="208">
        <f>S454-Q454</f>
        <v>0.51800488937001887</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13.30445003752437</v>
      </c>
      <c r="F455" s="128">
        <f>VLOOKUP(A455,'Tüm - Sektör'!$A:$H,6,0)</f>
        <v>1.7528919680532766</v>
      </c>
      <c r="G455" s="127">
        <f>VLOOKUP(A455,'Tüm - Sektör'!$A:$H,7,0)</f>
        <v>264.90403600000002</v>
      </c>
      <c r="H455" s="159">
        <v>11.35</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35.244025117005577</v>
      </c>
      <c r="R455" s="166" t="str">
        <f>IF(OR(H455="", H456="", Q455=0), "", IF(H455&lt;H456, (H456-H455)/H455, ""))</f>
        <v/>
      </c>
      <c r="S455" s="191">
        <v>35.399972130797636</v>
      </c>
      <c r="T455" s="208">
        <f>S455-Q455</f>
        <v>0.15594701379205844</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3.0974328476558624</v>
      </c>
      <c r="F456" s="128">
        <f>VLOOKUP(A456,'Tüm - Sektör'!$A:$H,6,0)</f>
        <v>6.8831841059019169E-2</v>
      </c>
      <c r="G456" s="127">
        <f>VLOOKUP(A456,'Tüm - Sektör'!$A:$H,7,0)</f>
        <v>1152.410032</v>
      </c>
      <c r="H456" s="159">
        <v>11.21</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35.695126870849435</v>
      </c>
      <c r="R456" s="166" t="str">
        <f>IF(OR(H456="", H457="", Q456=0), "", IF(H456&lt;H457, (H457-H456)/H456, ""))</f>
        <v/>
      </c>
      <c r="S456" s="191">
        <v>35.726997519841277</v>
      </c>
      <c r="T456" s="208">
        <f>S456-Q456</f>
        <v>3.1870648991841222E-2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16.762190198057848</v>
      </c>
      <c r="F457" s="128">
        <f>VLOOKUP(A457,'Tüm - Sektör'!$A:$H,6,0)</f>
        <v>1.5443329830530539</v>
      </c>
      <c r="G457" s="127">
        <f>VLOOKUP(A457,'Tüm - Sektör'!$A:$H,7,0)</f>
        <v>214.106866</v>
      </c>
      <c r="H457" s="159">
        <v>11.15</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35.889000106020852</v>
      </c>
      <c r="R457" s="166" t="str">
        <f>IF(OR(H457="", H458="", Q457=0), "", IF(H457&lt;H458, (H458-H457)/H457, ""))</f>
        <v/>
      </c>
      <c r="S457" s="191">
        <v>35.792696885700579</v>
      </c>
      <c r="T457" s="208">
        <f>S457-Q457</f>
        <v>-9.6303220320272942E-2</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24.676703261785757</v>
      </c>
      <c r="F458" s="128">
        <f>VLOOKUP(A458,'Tüm - Sektör'!$A:$H,6,0)</f>
        <v>3.4041527468320814</v>
      </c>
      <c r="G458" s="127">
        <f>VLOOKUP(A458,'Tüm - Sektör'!$A:$H,7,0)</f>
        <v>145.66302899999999</v>
      </c>
      <c r="H458" s="159">
        <v>11.13</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35.944833428458935</v>
      </c>
      <c r="R458" s="166" t="str">
        <f>IF(OR(H458="", H459="", Q458=0), "", IF(H458&lt;H459, (H459-H458)/H458, ""))</f>
        <v/>
      </c>
      <c r="S458" s="191">
        <v>36.009540599347254</v>
      </c>
      <c r="T458" s="208">
        <f>S458-Q458</f>
        <v>6.4707170888318899E-2</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486</v>
      </c>
      <c r="B459" s="126" t="s">
        <v>208</v>
      </c>
      <c r="C459" s="127">
        <v>59206007042</v>
      </c>
      <c r="D459" s="127">
        <v>9000000000</v>
      </c>
      <c r="E459" s="128">
        <f>VLOOKUP(A459,'Tüm - Sektör'!$A:$H,5,0)</f>
        <v>1.9790688728336927</v>
      </c>
      <c r="F459" s="128">
        <f>VLOOKUP(A459,'Tüm - Sektör'!$A:$H,6,0)</f>
        <v>2.1989654142596585E-2</v>
      </c>
      <c r="G459" s="127">
        <f>VLOOKUP(A459,'Tüm - Sektör'!$A:$H,7,0)</f>
        <v>1822.556022</v>
      </c>
      <c r="H459" s="159">
        <v>11.09</v>
      </c>
      <c r="I459" s="128" t="e">
        <f>VLOOKUP(A459,'Tüm - Sektör'!$A:$H,9,0)</f>
        <v>#REF!</v>
      </c>
      <c r="J459" s="127" t="e">
        <f>VLOOKUP(A459,'Tüm - Sektör'!$A:$H,10,0)</f>
        <v>#REF!</v>
      </c>
      <c r="K459" s="128" t="e">
        <f>VLOOKUP(A459,'Tüm - Sektör'!$A:$H,11,0)</f>
        <v>#REF!</v>
      </c>
      <c r="L459" s="128" t="e">
        <f>VLOOKUP(A459,'Tüm - Sektör'!$A:$H,12,0)</f>
        <v>#REF!</v>
      </c>
      <c r="M459" s="128" t="e">
        <f>VLOOKUP(A459,'Tüm - Sektör'!$A:$H,13,0)</f>
        <v>#REF!</v>
      </c>
      <c r="N459" s="129" t="e">
        <f>VLOOKUP(A459,'Tüm - Sektör'!$A:$H,14,0)</f>
        <v>#REF!</v>
      </c>
      <c r="O459" s="130" t="e">
        <f>VLOOKUP(A459,'Tüm - Sektör'!$A:$H,15,0)</f>
        <v>#REF!</v>
      </c>
      <c r="P459" s="152" t="e">
        <f>VLOOKUP(A459,'Tüm - Sektör'!$A:$H,16,0)</f>
        <v>#REF!</v>
      </c>
      <c r="Q459" s="158">
        <f>E459*G459/100</f>
        <v>36.069638921357985</v>
      </c>
      <c r="R459" s="166" t="str">
        <f>IF(OR(H459="", H460="", Q459=0), "", IF(H459&lt;H460, (H460-H459)/H459, ""))</f>
        <v/>
      </c>
      <c r="S459" s="191">
        <v>36.232997793284433</v>
      </c>
      <c r="T459" s="208">
        <f>S459-Q459</f>
        <v>0.16335887192644805</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748</v>
      </c>
      <c r="B460" s="136" t="s">
        <v>374</v>
      </c>
      <c r="C460" s="137">
        <v>1357332842</v>
      </c>
      <c r="D460" s="137">
        <v>535000000</v>
      </c>
      <c r="E460" s="128">
        <f>VLOOKUP(A460,'Tüm - Sektör'!$A:$H,5,0)</f>
        <v>3.1615753763357537</v>
      </c>
      <c r="F460" s="128">
        <f>VLOOKUP(A460,'Tüm - Sektör'!$A:$H,6,0)</f>
        <v>0.10264855117973226</v>
      </c>
      <c r="G460" s="127">
        <f>VLOOKUP(A460,'Tüm - Sektör'!$A:$H,7,0)</f>
        <v>1153.5045090000001</v>
      </c>
      <c r="H460" s="159">
        <v>10.97</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36.468914521466644</v>
      </c>
      <c r="R460" s="166" t="str">
        <f>IF(OR(H460="", H461="", Q460=0), "", IF(H460&lt;H461, (H461-H460)/H460, ""))</f>
        <v/>
      </c>
      <c r="S460" s="191">
        <v>36.468914521466644</v>
      </c>
      <c r="T460" s="208">
        <f>S460-Q460</f>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3.0806658181111302</v>
      </c>
      <c r="F461" s="128">
        <f>VLOOKUP(A461,'Tüm - Sektör'!$A:$H,6,0)</f>
        <v>7.9296417454597951E-2</v>
      </c>
      <c r="G461" s="127">
        <f>VLOOKUP(A461,'Tüm - Sektör'!$A:$H,7,0)</f>
        <v>1198.914348</v>
      </c>
      <c r="H461" s="159">
        <v>10.83</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E461*G461/100</f>
        <v>36.934544507265926</v>
      </c>
      <c r="R461" s="166" t="str">
        <f>IF(OR(H461="", H462="", Q461=0), "", IF(H461&lt;H462, (H462-H461)/H461, ""))</f>
        <v/>
      </c>
      <c r="S461" s="191">
        <v>37.209406233831622</v>
      </c>
      <c r="T461" s="208">
        <f>S461-Q461</f>
        <v>0.27486172656569607</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3.129881857679718</v>
      </c>
      <c r="F462" s="128">
        <f>VLOOKUP(A462,'Tüm - Sektör'!$A:$H,6,0)</f>
        <v>0.14400192581917268</v>
      </c>
      <c r="G462" s="127">
        <f>VLOOKUP(A462,'Tüm - Sektör'!$A:$H,7,0)</f>
        <v>1289.753751</v>
      </c>
      <c r="H462" s="159">
        <v>9.91</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E462*G462/100</f>
        <v>40.367768661292644</v>
      </c>
      <c r="R462" s="166" t="str">
        <f>IF(OR(H462="", H463="", Q462=0), "", IF(H462&lt;H463, (H463-H462)/H462, ""))</f>
        <v/>
      </c>
      <c r="S462" s="191">
        <v>40.165119220221897</v>
      </c>
      <c r="T462" s="208">
        <f>S462-Q462</f>
        <v>-0.20264944107074712</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15.196311320162238</v>
      </c>
      <c r="F463" s="128">
        <f>VLOOKUP(A463,'Tüm - Sektör'!$A:$H,6,0)</f>
        <v>1.5533671599970396</v>
      </c>
      <c r="G463" s="127">
        <f>VLOOKUP(A463,'Tüm - Sektör'!$A:$H,7,0)</f>
        <v>266.47241100000002</v>
      </c>
      <c r="H463" s="159">
        <v>9.8800000000000008</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E463*G463/100</f>
        <v>40.493977157902243</v>
      </c>
      <c r="R463" s="166" t="str">
        <f>IF(OR(H463="", H464="", Q463=0), "", IF(H463&lt;H464, (H464-H463)/H463, ""))</f>
        <v/>
      </c>
      <c r="S463" s="191">
        <v>40.576115042603881</v>
      </c>
      <c r="T463" s="208">
        <f>S463-Q463</f>
        <v>8.2137884701637631E-2</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380</v>
      </c>
      <c r="B464" s="136" t="s">
        <v>605</v>
      </c>
      <c r="C464" s="137">
        <v>4751651642</v>
      </c>
      <c r="D464" s="137">
        <v>262500000</v>
      </c>
      <c r="E464" s="128">
        <f>VLOOKUP(A464,'Tüm - Sektör'!$A:$H,5,0)</f>
        <v>55.596239261890425</v>
      </c>
      <c r="F464" s="128">
        <f>VLOOKUP(A464,'Tüm - Sektör'!$A:$H,6,0)</f>
        <v>30.256456741164858</v>
      </c>
      <c r="G464" s="127">
        <f>VLOOKUP(A464,'Tüm - Sektör'!$A:$H,7,0)</f>
        <v>75.351630999999998</v>
      </c>
      <c r="H464" s="159">
        <v>9.5500000000000007</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41.892673058496797</v>
      </c>
      <c r="R464" s="166" t="str">
        <f>IF(OR(H464="", H465="", Q464=0), "", IF(H464&lt;H465, (H465-H464)/H464, ""))</f>
        <v/>
      </c>
      <c r="S464" s="191">
        <v>46.038553246104073</v>
      </c>
      <c r="T464" s="208">
        <f>S464-Q464</f>
        <v>4.1458801876072755</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28.231187310222463</v>
      </c>
      <c r="F465" s="128">
        <f>VLOOKUP(A465,'Tüm - Sektör'!$A:$H,6,0)</f>
        <v>5.0108603674516266</v>
      </c>
      <c r="G465" s="127">
        <f>VLOOKUP(A465,'Tüm - Sektör'!$A:$H,7,0)</f>
        <v>148.71153100000001</v>
      </c>
      <c r="H465" s="159">
        <v>9.5299999999999994</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41.983030868509552</v>
      </c>
      <c r="R465" s="166" t="str">
        <f>IF(OR(H465="", H466="", Q465=0), "", IF(H465&lt;H466, (H466-H465)/H465, ""))</f>
        <v/>
      </c>
      <c r="S465" s="191">
        <v>42.115608860725885</v>
      </c>
      <c r="T465" s="208">
        <f>S465-Q465</f>
        <v>0.13257799221633348</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515</v>
      </c>
      <c r="B466" s="136" t="s">
        <v>349</v>
      </c>
      <c r="C466" s="137">
        <v>13770402942</v>
      </c>
      <c r="D466" s="137">
        <v>1290150000</v>
      </c>
      <c r="E466" s="128">
        <f>VLOOKUP(A466,'Tüm - Sektör'!$A:$H,5,0)</f>
        <v>8.6451891647982411</v>
      </c>
      <c r="F466" s="128">
        <f>VLOOKUP(A466,'Tüm - Sektör'!$A:$H,6,0)</f>
        <v>0.74454642783123759</v>
      </c>
      <c r="G466" s="127">
        <f>VLOOKUP(A466,'Tüm - Sektör'!$A:$H,7,0)</f>
        <v>488.67153000000002</v>
      </c>
      <c r="H466" s="159">
        <v>9.4700000000000006</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E466*G466/100</f>
        <v>42.246578163013794</v>
      </c>
      <c r="R466" s="166" t="str">
        <f>IF(OR(H466="", H467="", Q466=0), "", IF(H466&lt;H467, (H467-H466)/H466, ""))</f>
        <v/>
      </c>
      <c r="S466" s="191">
        <v>42.515950606136087</v>
      </c>
      <c r="T466" s="208">
        <f>S466-Q466</f>
        <v>0.26937244312229325</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648</v>
      </c>
      <c r="B467" s="131" t="s">
        <v>233</v>
      </c>
      <c r="C467" s="132">
        <v>4399219392</v>
      </c>
      <c r="D467" s="132">
        <v>1112000000</v>
      </c>
      <c r="E467" s="128">
        <f>VLOOKUP(A467,'Tüm - Sektör'!$A:$H,5,0)</f>
        <v>16.283084736873363</v>
      </c>
      <c r="F467" s="128">
        <f>VLOOKUP(A467,'Tüm - Sektör'!$A:$H,6,0)</f>
        <v>0.78430968472067697</v>
      </c>
      <c r="G467" s="127">
        <f>VLOOKUP(A467,'Tüm - Sektör'!$A:$H,7,0)</f>
        <v>277.98263300000002</v>
      </c>
      <c r="H467" s="159">
        <v>8.84</v>
      </c>
      <c r="I467" s="133" t="e">
        <f>VLOOKUP(A467,'Tüm - Sektör'!$A:$H,9,0)</f>
        <v>#REF!</v>
      </c>
      <c r="J467" s="132" t="e">
        <f>VLOOKUP(A467,'Tüm - Sektör'!$A:$H,10,0)</f>
        <v>#REF!</v>
      </c>
      <c r="K467" s="133" t="e">
        <f>VLOOKUP(A467,'Tüm - Sektör'!$A:$H,11,0)</f>
        <v>#REF!</v>
      </c>
      <c r="L467" s="133" t="e">
        <f>VLOOKUP(A467,'Tüm - Sektör'!$A:$H,12,0)</f>
        <v>#REF!</v>
      </c>
      <c r="M467" s="133" t="e">
        <f>VLOOKUP(A467,'Tüm - Sektör'!$A:$H,13,0)</f>
        <v>#REF!</v>
      </c>
      <c r="N467" s="134" t="e">
        <f>VLOOKUP(A467,'Tüm - Sektör'!$A:$H,14,0)</f>
        <v>#REF!</v>
      </c>
      <c r="O467" s="135" t="e">
        <f>VLOOKUP(A467,'Tüm - Sektör'!$A:$H,15,0)</f>
        <v>#REF!</v>
      </c>
      <c r="P467" s="153" t="e">
        <f>VLOOKUP(A467,'Tüm - Sektör'!$A:$H,16,0)</f>
        <v>#REF!</v>
      </c>
      <c r="Q467" s="158">
        <f>E467*G467/100</f>
        <v>45.264147685181698</v>
      </c>
      <c r="R467" s="166" t="str">
        <f>IF(OR(H467="", H468="", Q467=0), "", IF(H467&lt;H468, (H468-H467)/H467, ""))</f>
        <v/>
      </c>
      <c r="S467" s="191">
        <v>46.098509854493798</v>
      </c>
      <c r="T467" s="208">
        <f>S467-Q467</f>
        <v>0.83436216931210083</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36.882948275353343</v>
      </c>
      <c r="F468" s="128">
        <f>VLOOKUP(A468,'Tüm - Sektör'!$A:$H,6,0)</f>
        <v>9.2207370688383357</v>
      </c>
      <c r="G468" s="127">
        <f>VLOOKUP(A468,'Tüm - Sektör'!$A:$H,7,0)</f>
        <v>124.820319</v>
      </c>
      <c r="H468" s="159">
        <v>8.69</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E468*G468/100</f>
        <v>46.037413693901044</v>
      </c>
      <c r="R468" s="166" t="str">
        <f>IF(OR(H468="", H469="", Q468=0), "", IF(H468&lt;H469, (H469-H468)/H468, ""))</f>
        <v/>
      </c>
      <c r="S468" s="191">
        <v>45.721728571428564</v>
      </c>
      <c r="T468" s="208">
        <f>S468-Q468</f>
        <v>-0.31568512247248037</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6.9905940851373352</v>
      </c>
      <c r="F469" s="128">
        <f>VLOOKUP(A469,'Tüm - Sektör'!$A:$H,6,0)</f>
        <v>0.42733031630376234</v>
      </c>
      <c r="G469" s="127">
        <f>VLOOKUP(A469,'Tüm - Sektör'!$A:$H,7,0)</f>
        <v>663.82721200000003</v>
      </c>
      <c r="H469" s="159">
        <v>8.6199999999999992</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E469*G469/100</f>
        <v>46.405465817604082</v>
      </c>
      <c r="R469" s="166" t="str">
        <f>IF(OR(H469="", H470="", Q469=0), "", IF(H469&lt;H470, (H470-H469)/H469, ""))</f>
        <v/>
      </c>
      <c r="S469" s="191">
        <v>46.840177441188196</v>
      </c>
      <c r="T469" s="208">
        <f>S469-Q469</f>
        <v>0.43471162358411419</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16.04506300189016</v>
      </c>
      <c r="F470" s="128">
        <f>VLOOKUP(A470,'Tüm - Sektör'!$A:$H,6,0)</f>
        <v>2.4887317125997659</v>
      </c>
      <c r="G470" s="127">
        <f>VLOOKUP(A470,'Tüm - Sektör'!$A:$H,7,0)</f>
        <v>306.64052400000003</v>
      </c>
      <c r="H470" s="159">
        <v>8.1300000000000008</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E470*G470/100</f>
        <v>49.200665265126119</v>
      </c>
      <c r="R470" s="166" t="str">
        <f>IF(OR(H470="", H471="", Q470=0), "", IF(H470&lt;H471, (H471-H470)/H470, ""))</f>
        <v/>
      </c>
      <c r="S470" s="191">
        <v>49.382889951293265</v>
      </c>
      <c r="T470" s="208">
        <f>S470-Q470</f>
        <v>0.18222468616714593</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12.523618762259449</v>
      </c>
      <c r="F471" s="128">
        <f>VLOOKUP(A471,'Tüm - Sektör'!$A:$H,6,0)</f>
        <v>1.4312707156867941</v>
      </c>
      <c r="G471" s="127">
        <f>VLOOKUP(A471,'Tüm - Sektör'!$A:$H,7,0)</f>
        <v>398.33480200000002</v>
      </c>
      <c r="H471" s="159">
        <v>8.02</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49.885931999881031</v>
      </c>
      <c r="R471" s="166" t="str">
        <f>IF(OR(H471="", H472="", Q471=0), "", IF(H471&lt;H472, (H472-H471)/H471, ""))</f>
        <v/>
      </c>
      <c r="S471" s="191">
        <v>50.073238377853052</v>
      </c>
      <c r="T471" s="208">
        <f>S471-Q471</f>
        <v>0.18730637797202121</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6.1253926682970015</v>
      </c>
      <c r="F472" s="128">
        <f>VLOOKUP(A472,'Tüm - Sektör'!$A:$H,6,0)</f>
        <v>0.33020984734754727</v>
      </c>
      <c r="G472" s="127">
        <f>VLOOKUP(A472,'Tüm - Sektör'!$A:$H,7,0)</f>
        <v>846.06924800000002</v>
      </c>
      <c r="H472" s="159">
        <v>7.72</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E472*G472/100</f>
        <v>51.825063685707576</v>
      </c>
      <c r="R472" s="166" t="str">
        <f>IF(OR(H472="", H473="", Q472=0), "", IF(H472&lt;H473, (H473-H472)/H472, ""))</f>
        <v/>
      </c>
      <c r="S472" s="191">
        <v>52.299279954727119</v>
      </c>
      <c r="T472" s="208">
        <f>S472-Q472</f>
        <v>0.47421626901954284</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13.772621622258177</v>
      </c>
      <c r="F473" s="128">
        <f>VLOOKUP(A473,'Tüm - Sektör'!$A:$H,6,0)</f>
        <v>1.7535805477792432</v>
      </c>
      <c r="G473" s="127">
        <f>VLOOKUP(A473,'Tüm - Sektör'!$A:$H,7,0)</f>
        <v>381.16404999999997</v>
      </c>
      <c r="H473" s="159">
        <v>7.62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E473*G473/100</f>
        <v>52.49628236657496</v>
      </c>
      <c r="R473" s="166" t="str">
        <f>IF(OR(H473="", H474="", Q473=0), "", IF(H473&lt;H474, (H474-H473)/H473, ""))</f>
        <v/>
      </c>
      <c r="S473" s="191">
        <v>52.49628236657496</v>
      </c>
      <c r="T473" s="208">
        <f>S473-Q473</f>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220</v>
      </c>
      <c r="B474" s="126" t="s">
        <v>208</v>
      </c>
      <c r="C474" s="127">
        <v>15672179161</v>
      </c>
      <c r="D474" s="127">
        <v>1400000000</v>
      </c>
      <c r="E474" s="128">
        <f>VLOOKUP(A474,'Tüm - Sektör'!$A:$H,5,0)</f>
        <v>5.01980123344046</v>
      </c>
      <c r="F474" s="128">
        <f>VLOOKUP(A474,'Tüm - Sektör'!$A:$H,6,0)</f>
        <v>0.5122246156571898</v>
      </c>
      <c r="G474" s="127">
        <f>VLOOKUP(A474,'Tüm - Sektör'!$A:$H,7,0)</f>
        <v>1087.1196239999999</v>
      </c>
      <c r="H474" s="159">
        <v>7.33</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E474*G474/100</f>
        <v>54.571244294525286</v>
      </c>
      <c r="R474" s="166" t="str">
        <f>IF(OR(H474="", H475="", Q474=0), "", IF(H474&lt;H475, (H475-H474)/H474, ""))</f>
        <v/>
      </c>
      <c r="S474" s="191">
        <v>55.249616115866068</v>
      </c>
      <c r="T474" s="208">
        <f>S474-Q474</f>
        <v>0.67837182134078233</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11.803003156123044</v>
      </c>
      <c r="F475" s="128">
        <f>VLOOKUP(A475,'Tüm - Sektör'!$A:$H,6,0)</f>
        <v>1.1240955386783851</v>
      </c>
      <c r="G475" s="127">
        <f>VLOOKUP(A475,'Tüm - Sektör'!$A:$H,7,0)</f>
        <v>466.80128100000002</v>
      </c>
      <c r="H475" s="159">
        <v>7.26</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E475*G475/100</f>
        <v>55.096569929252802</v>
      </c>
      <c r="R475" s="166" t="str">
        <f>IF(OR(H475="", H476="", Q475=0), "", IF(H475&lt;H476, (H476-H475)/H475, ""))</f>
        <v/>
      </c>
      <c r="S475" s="191">
        <v>55.172565198120736</v>
      </c>
      <c r="T475" s="208">
        <f>S475-Q475</f>
        <v>7.599526886793484E-2</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466</v>
      </c>
      <c r="B476" s="136" t="s">
        <v>679</v>
      </c>
      <c r="C476" s="137">
        <v>599344233</v>
      </c>
      <c r="D476" s="137">
        <v>118000000</v>
      </c>
      <c r="E476" s="128">
        <f>VLOOKUP(A476,'Tüm - Sektör'!$A:$H,5,0)</f>
        <v>23.631825144344667</v>
      </c>
      <c r="F476" s="128">
        <f>VLOOKUP(A476,'Tüm - Sektör'!$A:$H,6,0)</f>
        <v>5.0014444749935807</v>
      </c>
      <c r="G476" s="127">
        <f>VLOOKUP(A476,'Tüm - Sektör'!$A:$H,7,0)</f>
        <v>233.17816500000001</v>
      </c>
      <c r="H476" s="159">
        <v>7.26</v>
      </c>
      <c r="I476" s="141" t="e">
        <f>VLOOKUP(A476,'Tüm - Sektör'!$A:$H,9,0)</f>
        <v>#REF!</v>
      </c>
      <c r="J476" s="142" t="e">
        <f>VLOOKUP(A476,'Tüm - Sektör'!$A:$H,10,0)</f>
        <v>#REF!</v>
      </c>
      <c r="K476" s="141" t="e">
        <f>VLOOKUP(A476,'Tüm - Sektör'!$A:$H,11,0)</f>
        <v>#REF!</v>
      </c>
      <c r="L476" s="141" t="e">
        <f>VLOOKUP(A476,'Tüm - Sektör'!$A:$H,12,0)</f>
        <v>#REF!</v>
      </c>
      <c r="M476" s="141" t="e">
        <f>VLOOKUP(A476,'Tüm - Sektör'!$A:$H,13,0)</f>
        <v>#REF!</v>
      </c>
      <c r="N476" s="143" t="e">
        <f>VLOOKUP(A476,'Tüm - Sektör'!$A:$H,14,0)</f>
        <v>#REF!</v>
      </c>
      <c r="O476" s="144" t="e">
        <f>VLOOKUP(A476,'Tüm - Sektör'!$A:$H,15,0)</f>
        <v>#REF!</v>
      </c>
      <c r="P476" s="155" t="e">
        <f>VLOOKUP(A476,'Tüm - Sektör'!$A:$H,16,0)</f>
        <v>#REF!</v>
      </c>
      <c r="Q476" s="158">
        <f>E476*G476/100</f>
        <v>55.104256227591492</v>
      </c>
      <c r="R476" s="166" t="str">
        <f>IF(OR(H476="", H477="", Q476=0), "", IF(H476&lt;H477, (H477-H476)/H476, ""))</f>
        <v/>
      </c>
      <c r="S476" s="191">
        <v>55.028459451487521</v>
      </c>
      <c r="T476" s="208">
        <f>S476-Q476</f>
        <v>-7.5796776103970842E-2</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6.8205200576420486</v>
      </c>
      <c r="F477" s="128">
        <f>VLOOKUP(A477,'Tüm - Sektör'!$A:$H,6,0)</f>
        <v>0.46516760836433407</v>
      </c>
      <c r="G477" s="127">
        <f>VLOOKUP(A477,'Tüm - Sektör'!$A:$H,7,0)</f>
        <v>846.39887099999999</v>
      </c>
      <c r="H477" s="159">
        <v>6.93</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E477*G477/100</f>
        <v>57.728804764210842</v>
      </c>
      <c r="R477" s="166" t="str">
        <f>IF(OR(H477="", H478="", Q477=0), "", IF(H477&lt;H478, (H478-H477)/H477, ""))</f>
        <v/>
      </c>
      <c r="S477" s="191">
        <v>58.063950220026292</v>
      </c>
      <c r="T477" s="208">
        <f>S477-Q477</f>
        <v>0.33514545581545008</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34.154171932101505</v>
      </c>
      <c r="F478" s="128">
        <f>VLOOKUP(A478,'Tüm - Sektör'!$A:$H,6,0)</f>
        <v>5.6923619886835839</v>
      </c>
      <c r="G478" s="127">
        <f>VLOOKUP(A478,'Tüm - Sektör'!$A:$H,7,0)</f>
        <v>174.82693900000001</v>
      </c>
      <c r="H478" s="159">
        <v>6.7</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E478*G478/100</f>
        <v>59.710693329690223</v>
      </c>
      <c r="R478" s="166" t="str">
        <f>IF(OR(H478="", H479="", Q478=0), "", IF(H478&lt;H479, (H479-H478)/H478, ""))</f>
        <v/>
      </c>
      <c r="S478" s="191">
        <v>60.069316112451126</v>
      </c>
      <c r="T478" s="208">
        <f>S478-Q478</f>
        <v>0.35862278276090365</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16.490500844874322</v>
      </c>
      <c r="F479" s="128">
        <f>VLOOKUP(A479,'Tüm - Sektör'!$A:$H,6,0)</f>
        <v>4.9078871562125963</v>
      </c>
      <c r="G479" s="127">
        <f>VLOOKUP(A479,'Tüm - Sektör'!$A:$H,7,0)</f>
        <v>363.678921</v>
      </c>
      <c r="H479" s="159">
        <v>6.67</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59.972475540134816</v>
      </c>
      <c r="R479" s="166" t="str">
        <f>IF(OR(H479="", H480="", Q479=0), "", IF(H479&lt;H480, (H480-H479)/H479, ""))</f>
        <v/>
      </c>
      <c r="S479" s="191">
        <v>59.261690644844336</v>
      </c>
      <c r="T479" s="208">
        <f>S479-Q479</f>
        <v>-0.71078489529048028</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5.1612104070646643</v>
      </c>
      <c r="F480" s="128">
        <f>VLOOKUP(A480,'Tüm - Sektör'!$A:$H,6,0)</f>
        <v>0.34408069380431094</v>
      </c>
      <c r="G480" s="127">
        <f>VLOOKUP(A480,'Tüm - Sektör'!$A:$H,7,0)</f>
        <v>1246.060845</v>
      </c>
      <c r="H480" s="159">
        <v>6.22</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64.311822010497892</v>
      </c>
      <c r="R480" s="166" t="str">
        <f>IF(OR(H480="", H481="", Q480=0), "", IF(H480&lt;H481, (H481-H480)/H480, ""))</f>
        <v/>
      </c>
      <c r="S480" s="191">
        <v>64.105694375848856</v>
      </c>
      <c r="T480" s="208">
        <f>S480-Q480</f>
        <v>-0.20612763464903594</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15.477208379020116</v>
      </c>
      <c r="F481" s="128">
        <f>VLOOKUP(A481,'Tüm - Sektör'!$A:$H,6,0)</f>
        <v>2.8661496998185401</v>
      </c>
      <c r="G481" s="127">
        <f>VLOOKUP(A481,'Tüm - Sektör'!$A:$H,7,0)</f>
        <v>431.473364</v>
      </c>
      <c r="H481" s="159">
        <v>5.99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66.780031646247963</v>
      </c>
      <c r="R481" s="166" t="str">
        <f>IF(OR(H481="", H482="", Q481=0), "", IF(H481&lt;H482, (H482-H481)/H481, ""))</f>
        <v/>
      </c>
      <c r="S481" s="191">
        <v>66.891703939970782</v>
      </c>
      <c r="T481" s="208">
        <f>S481-Q481</f>
        <v>0.11167229372281895</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268</v>
      </c>
      <c r="B482" s="136" t="s">
        <v>375</v>
      </c>
      <c r="C482" s="137">
        <v>39031208000</v>
      </c>
      <c r="D482" s="137">
        <v>1600000000</v>
      </c>
      <c r="E482" s="128">
        <f>VLOOKUP(A482,'Tüm - Sektör'!$A:$H,5,0)</f>
        <v>18.644472286856395</v>
      </c>
      <c r="F482" s="128">
        <f>VLOOKUP(A482,'Tüm - Sektör'!$A:$H,6,0)</f>
        <v>2.3305590358570494</v>
      </c>
      <c r="G482" s="127">
        <f>VLOOKUP(A482,'Tüm - Sektör'!$A:$H,7,0)</f>
        <v>362.48923500000001</v>
      </c>
      <c r="H482" s="159">
        <v>5.92</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E482*G482/100</f>
        <v>67.584204962412755</v>
      </c>
      <c r="R482" s="166" t="str">
        <f>IF(OR(H482="", H483="", Q482=0), "", IF(H482&lt;H483, (H483-H482)/H482, ""))</f>
        <v/>
      </c>
      <c r="S482" s="191">
        <v>66.794406239980546</v>
      </c>
      <c r="T482" s="208">
        <f>S482-Q482</f>
        <v>-0.78979872243220939</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25.669821915610459</v>
      </c>
      <c r="F483" s="128">
        <f>VLOOKUP(A483,'Tüm - Sektör'!$A:$H,6,0)</f>
        <v>2.566982191561046</v>
      </c>
      <c r="G483" s="127">
        <f>VLOOKUP(A483,'Tüm - Sektör'!$A:$H,7,0)</f>
        <v>271.03651100000002</v>
      </c>
      <c r="H483" s="159">
        <v>5.75</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E483*G483/100</f>
        <v>69.57458969998396</v>
      </c>
      <c r="R483" s="166" t="str">
        <f>IF(OR(H483="", H484="", Q483=0), "", IF(H483&lt;H484, (H484-H483)/H483, ""))</f>
        <v/>
      </c>
      <c r="S483" s="191">
        <v>69.817432945010083</v>
      </c>
      <c r="T483" s="208">
        <f>S483-Q483</f>
        <v>0.24284324502612264</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12.931305510659682</v>
      </c>
      <c r="F484" s="128">
        <f>VLOOKUP(A484,'Tüm - Sektör'!$A:$H,6,0)</f>
        <v>1.7241740680879576</v>
      </c>
      <c r="G484" s="127">
        <f>VLOOKUP(A484,'Tüm - Sektör'!$A:$H,7,0)</f>
        <v>545.59110899999996</v>
      </c>
      <c r="H484" s="159">
        <v>5.67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E484*G484/100</f>
        <v>70.552053143786267</v>
      </c>
      <c r="R484" s="166" t="str">
        <f>IF(OR(H484="", H485="", Q484=0), "", IF(H484&lt;H485, (H485-H484)/H484, ""))</f>
        <v/>
      </c>
      <c r="S484" s="191">
        <v>70.180726548292654</v>
      </c>
      <c r="T484" s="208">
        <f>S484-Q484</f>
        <v>-0.37132659549361335</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12.185711090011553</v>
      </c>
      <c r="F485" s="128">
        <f>VLOOKUP(A485,'Tüm - Sektör'!$A:$H,6,0)</f>
        <v>2.5654128610550639</v>
      </c>
      <c r="G485" s="127">
        <f>VLOOKUP(A485,'Tüm - Sektör'!$A:$H,7,0)</f>
        <v>592.57757400000003</v>
      </c>
      <c r="H485" s="159">
        <v>5.54</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E485*G485/100</f>
        <v>72.209791151839411</v>
      </c>
      <c r="R485" s="166" t="str">
        <f>IF(OR(H485="", H486="", Q485=0), "", IF(H485&lt;H486, (H486-H485)/H485, ""))</f>
        <v/>
      </c>
      <c r="S485" s="191">
        <v>73.000409303136934</v>
      </c>
      <c r="T485" s="208">
        <f>S485-Q485</f>
        <v>0.79061815129752233</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13.427126876474775</v>
      </c>
      <c r="F486" s="128">
        <f>VLOOKUP(A486,'Tüm - Sektör'!$A:$H,6,0)</f>
        <v>3.0113938332796382</v>
      </c>
      <c r="G486" s="127">
        <f>VLOOKUP(A486,'Tüm - Sektör'!$A:$H,7,0)</f>
        <v>565.32693600000005</v>
      </c>
      <c r="H486" s="159">
        <v>5.27</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E486*G486/100</f>
        <v>75.907164963607357</v>
      </c>
      <c r="R486" s="166" t="str">
        <f>IF(OR(H486="", H487="", Q486=0), "", IF(H486&lt;H487, (H487-H486)/H486, ""))</f>
        <v/>
      </c>
      <c r="S486" s="191">
        <v>76.634245087779831</v>
      </c>
      <c r="T486" s="208">
        <f>S486-Q486</f>
        <v>0.72708012417247403</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19.028305317721561</v>
      </c>
      <c r="F487" s="128">
        <f>VLOOKUP(A487,'Tüm - Sektör'!$A:$H,6,0)</f>
        <v>5.0742147513924163</v>
      </c>
      <c r="G487" s="127">
        <f>VLOOKUP(A487,'Tüm - Sektör'!$A:$H,7,0)</f>
        <v>408.98116599999997</v>
      </c>
      <c r="H487" s="159">
        <v>5.14</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E487*G487/100</f>
        <v>77.82218495845764</v>
      </c>
      <c r="R487" s="166" t="str">
        <f>IF(OR(H487="", H488="", Q487=0), "", IF(H487&lt;H488, (H488-H487)/H487, ""))</f>
        <v/>
      </c>
      <c r="S487" s="191">
        <v>77.671073919703346</v>
      </c>
      <c r="T487" s="208">
        <f>S487-Q487</f>
        <v>-0.15111103875429421</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10.385636724506732</v>
      </c>
      <c r="F488" s="128">
        <f>VLOOKUP(A488,'Tüm - Sektör'!$A:$H,6,0)</f>
        <v>0.72209465740350565</v>
      </c>
      <c r="G488" s="127">
        <f>VLOOKUP(A488,'Tüm - Sektör'!$A:$H,7,0)</f>
        <v>750.95738100000005</v>
      </c>
      <c r="H488" s="159">
        <v>5.13</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E488*G488/100</f>
        <v>77.991705546529943</v>
      </c>
      <c r="R488" s="166" t="str">
        <f>IF(OR(H488="", H489="", Q488=0), "", IF(H488&lt;H489, (H489-H488)/H488, ""))</f>
        <v/>
      </c>
      <c r="S488" s="191">
        <v>78.144033096425503</v>
      </c>
      <c r="T488" s="208">
        <f>S488-Q488</f>
        <v>0.15232754989555986</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21.1772132232743</v>
      </c>
      <c r="F489" s="128">
        <f>VLOOKUP(A489,'Tüm - Sektör'!$A:$H,6,0)</f>
        <v>6.417337340386152</v>
      </c>
      <c r="G489" s="127">
        <f>VLOOKUP(A489,'Tüm - Sektör'!$A:$H,7,0)</f>
        <v>371.10216800000001</v>
      </c>
      <c r="H489" s="159">
        <v>5.09</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E489*G489/100</f>
        <v>78.589097393553615</v>
      </c>
      <c r="R489" s="166" t="str">
        <f>IF(OR(H489="", H490="", Q489=0), "", IF(H489&lt;H490, (H490-H489)/H489, ""))</f>
        <v/>
      </c>
      <c r="S489" s="191">
        <v>79.211585293700566</v>
      </c>
      <c r="T489" s="208">
        <f>S489-Q489</f>
        <v>0.62248790014695032</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29.821227533412429</v>
      </c>
      <c r="F490" s="128">
        <f>VLOOKUP(A490,'Tüm - Sektör'!$A:$H,6,0)</f>
        <v>4.5986348898057656</v>
      </c>
      <c r="G490" s="127">
        <f>VLOOKUP(A490,'Tüm - Sektör'!$A:$H,7,0)</f>
        <v>266.16580599999998</v>
      </c>
      <c r="H490" s="159">
        <v>5.04</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79.373910623401102</v>
      </c>
      <c r="R490" s="166" t="str">
        <f>IF(OR(H490="", H491="", Q490=0), "", IF(H490&lt;H491, (H491-H490)/H490, ""))</f>
        <v/>
      </c>
      <c r="S490" s="191">
        <v>80.00890190838831</v>
      </c>
      <c r="T490" s="208">
        <f>S490-Q490</f>
        <v>0.63499128498720836</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13.853111496809442</v>
      </c>
      <c r="F491" s="128">
        <f>VLOOKUP(A491,'Tüm - Sektör'!$A:$H,6,0)</f>
        <v>2.4826364689622658</v>
      </c>
      <c r="G491" s="127">
        <f>VLOOKUP(A491,'Tüm - Sektör'!$A:$H,7,0)</f>
        <v>610.57306400000004</v>
      </c>
      <c r="H491" s="159">
        <v>4.7300000000000004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84.583367325405675</v>
      </c>
      <c r="R491" s="166" t="str">
        <f>IF(OR(H491="", H492="", Q491=0), "", IF(H491&lt;H492, (H492-H491)/H491, ""))</f>
        <v/>
      </c>
      <c r="S491" s="191">
        <v>84.227226831403968</v>
      </c>
      <c r="T491" s="208">
        <f>S491-Q491</f>
        <v>-0.356140494001707</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11.127157956505451</v>
      </c>
      <c r="F492" s="128">
        <f>VLOOKUP(A492,'Tüm - Sektör'!$A:$H,6,0)</f>
        <v>0.72442434612665696</v>
      </c>
      <c r="G492" s="127">
        <f>VLOOKUP(A492,'Tüm - Sektör'!$A:$H,7,0)</f>
        <v>792.09881199999995</v>
      </c>
      <c r="H492" s="159">
        <v>4.54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88.138085982843151</v>
      </c>
      <c r="R492" s="166" t="str">
        <f>IF(OR(H492="", H493="", Q492=0), "", IF(H492&lt;H493, (H493-H492)/H492, ""))</f>
        <v/>
      </c>
      <c r="S492" s="191">
        <v>86.053099002603844</v>
      </c>
      <c r="T492" s="208">
        <f>S492-Q492</f>
        <v>-2.0849869802393073</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12.311616872332229</v>
      </c>
      <c r="F493" s="128">
        <f>VLOOKUP(A493,'Tüm - Sektör'!$A:$H,6,0)</f>
        <v>0.93910121070421271</v>
      </c>
      <c r="G493" s="127">
        <f>VLOOKUP(A493,'Tüm - Sektör'!$A:$H,7,0)</f>
        <v>808.37745500000005</v>
      </c>
      <c r="H493" s="159">
        <v>4.0199999999999996</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E493*G493/100</f>
        <v>99.524335141909873</v>
      </c>
      <c r="R493" s="166" t="str">
        <f>IF(OR(H493="", H494="", Q493=0), "", IF(H493&lt;H494, (H494-H493)/H493, ""))</f>
        <v/>
      </c>
      <c r="S493" s="191">
        <v>100.52457971620041</v>
      </c>
      <c r="T493" s="208">
        <f>S493-Q493</f>
        <v>1.0002445742905337</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538</v>
      </c>
      <c r="B494" s="126" t="s">
        <v>200</v>
      </c>
      <c r="C494" s="127">
        <v>12776501404</v>
      </c>
      <c r="D494" s="127">
        <v>2500000000</v>
      </c>
      <c r="E494" s="128">
        <f>VLOOKUP(A494,'Tüm - Sektör'!$A:$H,5,0)</f>
        <v>17.121382037958103</v>
      </c>
      <c r="F494" s="128">
        <f>VLOOKUP(A494,'Tüm - Sektör'!$A:$H,6,0)</f>
        <v>2.2828509383944136</v>
      </c>
      <c r="G494" s="127">
        <f>VLOOKUP(A494,'Tüm - Sektör'!$A:$H,7,0)</f>
        <v>587.20383200000003</v>
      </c>
      <c r="H494" s="159">
        <v>3.98</v>
      </c>
      <c r="I494" s="128" t="e">
        <f>VLOOKUP(A494,'Tüm - Sektör'!$A:$H,9,0)</f>
        <v>#REF!</v>
      </c>
      <c r="J494" s="127" t="e">
        <f>VLOOKUP(A494,'Tüm - Sektör'!$A:$H,10,0)</f>
        <v>#REF!</v>
      </c>
      <c r="K494" s="128" t="e">
        <f>VLOOKUP(A494,'Tüm - Sektör'!$A:$H,11,0)</f>
        <v>#REF!</v>
      </c>
      <c r="L494" s="128" t="e">
        <f>VLOOKUP(A494,'Tüm - Sektör'!$A:$H,12,0)</f>
        <v>#REF!</v>
      </c>
      <c r="M494" s="128" t="e">
        <f>VLOOKUP(A494,'Tüm - Sektör'!$A:$H,13,0)</f>
        <v>#REF!</v>
      </c>
      <c r="N494" s="129" t="e">
        <f>VLOOKUP(A494,'Tüm - Sektör'!$A:$H,14,0)</f>
        <v>#REF!</v>
      </c>
      <c r="O494" s="130" t="e">
        <f>VLOOKUP(A494,'Tüm - Sektör'!$A:$H,15,0)</f>
        <v>#REF!</v>
      </c>
      <c r="P494" s="152" t="e">
        <f>VLOOKUP(A494,'Tüm - Sektör'!$A:$H,16,0)</f>
        <v>#REF!</v>
      </c>
      <c r="Q494" s="158">
        <f>E494*G494/100</f>
        <v>100.53741141824969</v>
      </c>
      <c r="R494" s="166" t="str">
        <f>IF(OR(H494="", H495="", Q494=0), "", IF(H494&lt;H495, (H495-H494)/H494, ""))</f>
        <v/>
      </c>
      <c r="S494" s="191">
        <v>106.98901001193416</v>
      </c>
      <c r="T494" s="208">
        <f>S494-Q494</f>
        <v>6.4515985936844658</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2.8165813971997902</v>
      </c>
      <c r="F495" s="128">
        <f>VLOOKUP(A495,'Tüm - Sektör'!$A:$H,6,0)</f>
        <v>0.1682545637514809</v>
      </c>
      <c r="G495" s="127">
        <f>VLOOKUP(A495,'Tüm - Sektör'!$A:$H,7,0)</f>
        <v>3586.7231099999999</v>
      </c>
      <c r="H495" s="159">
        <v>3.96</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101.02297588532576</v>
      </c>
      <c r="R495" s="166" t="str">
        <f>IF(OR(H495="", H496="", Q495=0), "", IF(H495&lt;H496, (H496-H495)/H495, ""))</f>
        <v/>
      </c>
      <c r="S495" s="191">
        <v>104.72538861410735</v>
      </c>
      <c r="T495" s="208">
        <f>S495-Q495</f>
        <v>3.7024127287815816</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10.004921170600788</v>
      </c>
      <c r="F496" s="128">
        <f>VLOOKUP(A496,'Tüm - Sektör'!$A:$H,6,0)</f>
        <v>1.5880827254921885</v>
      </c>
      <c r="G496" s="127">
        <f>VLOOKUP(A496,'Tüm - Sektör'!$A:$H,7,0)</f>
        <v>1038.647878</v>
      </c>
      <c r="H496" s="159">
        <v>3.85</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103.91590143401785</v>
      </c>
      <c r="R496" s="166" t="str">
        <f>IF(OR(H496="", H497="", Q496=0), "", IF(H496&lt;H497, (H497-H496)/H496, ""))</f>
        <v/>
      </c>
      <c r="S496" s="191">
        <v>104.18651576066894</v>
      </c>
      <c r="T496" s="208">
        <f>S496-Q496</f>
        <v>0.27061432665108498</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509</v>
      </c>
      <c r="B497" s="136" t="s">
        <v>607</v>
      </c>
      <c r="C497" s="137">
        <v>-1084984172</v>
      </c>
      <c r="D497" s="137">
        <v>700000000</v>
      </c>
      <c r="E497" s="128">
        <f>VLOOKUP(A497,'Tüm - Sektör'!$A:$H,5,0)</f>
        <v>34.770315121627434</v>
      </c>
      <c r="F497" s="128">
        <f>VLOOKUP(A497,'Tüm - Sektör'!$A:$H,6,0)</f>
        <v>16.557292915060682</v>
      </c>
      <c r="G497" s="127">
        <f>VLOOKUP(A497,'Tüm - Sektör'!$A:$H,7,0)</f>
        <v>308.44022699999999</v>
      </c>
      <c r="H497" s="159">
        <v>3.73</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E497*G497/100</f>
        <v>107.24563888976297</v>
      </c>
      <c r="R497" s="166" t="str">
        <f>IF(OR(H497="", H498="", Q497=0), "", IF(H497&lt;H498, (H498-H497)/H497, ""))</f>
        <v/>
      </c>
      <c r="S497" s="191">
        <v>108.11519812400429</v>
      </c>
      <c r="T497" s="208">
        <f>S497-Q497</f>
        <v>0.86955923424132209</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12.67163823643086</v>
      </c>
      <c r="F498" s="128">
        <f>VLOOKUP(A498,'Tüm - Sektör'!$A:$H,6,0)</f>
        <v>2.0821647501447402</v>
      </c>
      <c r="G498" s="127">
        <f>VLOOKUP(A498,'Tüm - Sektör'!$A:$H,7,0)</f>
        <v>886.89157399999999</v>
      </c>
      <c r="H498" s="159">
        <v>3.56</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E498*G498/100</f>
        <v>112.3836918066675</v>
      </c>
      <c r="R498" s="166" t="str">
        <f>IF(OR(H498="", H499="", Q498=0), "", IF(H498&lt;H499, (H499-H498)/H498, ""))</f>
        <v/>
      </c>
      <c r="S498" s="191">
        <v>111.75584995299896</v>
      </c>
      <c r="T498" s="208">
        <f>S498-Q498</f>
        <v>-0.62784185366854217</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14.226140898089447</v>
      </c>
      <c r="F499" s="128">
        <f>VLOOKUP(A499,'Tüm - Sektör'!$A:$H,6,0)</f>
        <v>2.6055203110053933</v>
      </c>
      <c r="G499" s="127">
        <f>VLOOKUP(A499,'Tüm - Sektör'!$A:$H,7,0)</f>
        <v>817.38648999999998</v>
      </c>
      <c r="H499" s="159">
        <v>3.44</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E499*G499/100</f>
        <v>116.28255374934781</v>
      </c>
      <c r="R499" s="166" t="str">
        <f>IF(OR(H499="", H500="", Q499=0), "", IF(H499&lt;H500, (H500-H499)/H499, ""))</f>
        <v/>
      </c>
      <c r="S499" s="191">
        <v>118.3467410940108</v>
      </c>
      <c r="T499" s="208">
        <f>S499-Q499</f>
        <v>2.064187344662983</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123.46309192898103</v>
      </c>
      <c r="R500" s="166" t="str">
        <f>IF(OR(H500="", H501="", Q500=0), "", IF(H500&lt;H501, (H501-H500)/H500, ""))</f>
        <v/>
      </c>
      <c r="S500" s="191">
        <v>123.46309192898103</v>
      </c>
      <c r="T500" s="208">
        <f>S500-Q500</f>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224</v>
      </c>
      <c r="B501" s="136" t="s">
        <v>221</v>
      </c>
      <c r="C501" s="137">
        <v>40615610982</v>
      </c>
      <c r="D501" s="137">
        <v>6900847276</v>
      </c>
      <c r="E501" s="128">
        <f>VLOOKUP(A501,'Tüm - Sektör'!$A:$H,5,0)</f>
        <v>4.6910475398614837</v>
      </c>
      <c r="F501" s="128">
        <f>VLOOKUP(A501,'Tüm - Sektör'!$A:$H,6,0)</f>
        <v>0.33988924491751671</v>
      </c>
      <c r="G501" s="127">
        <f>VLOOKUP(A501,'Tüm - Sektör'!$A:$H,7,0)</f>
        <v>2787.1569650000001</v>
      </c>
      <c r="H501" s="159">
        <v>3.06</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130.7468582387105</v>
      </c>
      <c r="R501" s="166" t="str">
        <f>IF(OR(H501="", H502="", Q501=0), "", IF(H501&lt;H502, (H502-H501)/H501, ""))</f>
        <v/>
      </c>
      <c r="S501" s="191">
        <v>132.04138158760864</v>
      </c>
      <c r="T501" s="208">
        <f>S501-Q501</f>
        <v>1.2945233488981387</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10.556119604213075</v>
      </c>
      <c r="F502" s="128">
        <f>VLOOKUP(A502,'Tüm - Sektör'!$A:$H,6,0)</f>
        <v>1.3328433843703378</v>
      </c>
      <c r="G502" s="127">
        <f>VLOOKUP(A502,'Tüm - Sektör'!$A:$H,7,0)</f>
        <v>1242.5161049999999</v>
      </c>
      <c r="H502" s="159">
        <v>3.05</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131.1614861454097</v>
      </c>
      <c r="R502" s="166" t="str">
        <f>IF(OR(H502="", H503="", Q502=0), "", IF(H502&lt;H503, (H503-H502)/H502, ""))</f>
        <v/>
      </c>
      <c r="S502" s="191">
        <v>130.30701392296405</v>
      </c>
      <c r="T502" s="208">
        <f>S502-Q502</f>
        <v>-0.85447222244565069</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5.7864719518854866</v>
      </c>
      <c r="F503" s="128">
        <f>VLOOKUP(A503,'Tüm - Sektör'!$A:$H,6,0)</f>
        <v>0.30455115536239402</v>
      </c>
      <c r="G503" s="127">
        <f>VLOOKUP(A503,'Tüm - Sektör'!$A:$H,7,0)</f>
        <v>2351.6406480000001</v>
      </c>
      <c r="H503" s="159">
        <v>2.94</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136.0770265056581</v>
      </c>
      <c r="R503" s="166" t="str">
        <f>IF(OR(H503="", H504="", Q503=0), "", IF(H503&lt;H504, (H504-H503)/H503, ""))</f>
        <v/>
      </c>
      <c r="S503" s="191">
        <v>129.47134560732519</v>
      </c>
      <c r="T503" s="208">
        <f>S503-Q503</f>
        <v>-6.6056808983329063</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4.0431073845197361</v>
      </c>
      <c r="F504" s="128">
        <f>VLOOKUP(A504,'Tüm - Sektör'!$A:$H,6,0)</f>
        <v>0.23980470845312787</v>
      </c>
      <c r="G504" s="127">
        <f>VLOOKUP(A504,'Tüm - Sektör'!$A:$H,7,0)</f>
        <v>3719.4775850000001</v>
      </c>
      <c r="H504" s="159">
        <v>2.66</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150.38247290469135</v>
      </c>
      <c r="R504" s="166" t="str">
        <f>IF(OR(H504="", H505="", Q504=0), "", IF(H504&lt;H505, (H505-H504)/H504, ""))</f>
        <v/>
      </c>
      <c r="S504" s="191">
        <v>151.52173406306022</v>
      </c>
      <c r="T504" s="208">
        <f>S504-Q504</f>
        <v>1.1392611583688677</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9.0895404953231491</v>
      </c>
      <c r="F505" s="128">
        <f>VLOOKUP(A505,'Tüm - Sektör'!$A:$H,6,0)</f>
        <v>1.165325704528609</v>
      </c>
      <c r="G505" s="127">
        <f>VLOOKUP(A505,'Tüm - Sektör'!$A:$H,7,0)</f>
        <v>1726.023676</v>
      </c>
      <c r="H505" s="159">
        <v>2.5499999999999998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156.88762098888523</v>
      </c>
      <c r="R505" s="166" t="str">
        <f>IF(OR(H505="", H506="", Q505=0), "", IF(H505&lt;H506, (H506-H505)/H505, ""))</f>
        <v/>
      </c>
      <c r="S505" s="191">
        <v>158.75533076256244</v>
      </c>
      <c r="T505" s="208">
        <f>S505-Q505</f>
        <v>1.8677097736772055</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20.639339664966759</v>
      </c>
      <c r="F506" s="128">
        <f>VLOOKUP(A506,'Tüm - Sektör'!$A:$H,6,0)</f>
        <v>3.1752830253795015</v>
      </c>
      <c r="G506" s="127">
        <f>VLOOKUP(A506,'Tüm - Sektör'!$A:$H,7,0)</f>
        <v>797.71454900000003</v>
      </c>
      <c r="H506" s="159">
        <v>2.4300000000000002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164.64301532496771</v>
      </c>
      <c r="R506" s="166" t="str">
        <f>IF(OR(H506="", H507="", Q506=0), "", IF(H506&lt;H507, (H507-H506)/H506, ""))</f>
        <v/>
      </c>
      <c r="S506" s="191">
        <v>165.32335836350066</v>
      </c>
      <c r="T506" s="208">
        <f>S506-Q506</f>
        <v>0.68034303853295341</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25.737907877891789</v>
      </c>
      <c r="F507" s="128">
        <f>VLOOKUP(A507,'Tüm - Sektör'!$A:$H,6,0)</f>
        <v>16.756450441335801</v>
      </c>
      <c r="G507" s="127">
        <f>VLOOKUP(A507,'Tüm - Sektör'!$A:$H,7,0)</f>
        <v>642.21395900000005</v>
      </c>
      <c r="H507" s="159">
        <v>2.42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165.29243714638176</v>
      </c>
      <c r="R507" s="166" t="str">
        <f>IF(OR(H507="", H508="", Q507=0), "", IF(H507&lt;H508, (H508-H507)/H507, ""))</f>
        <v/>
      </c>
      <c r="S507" s="191">
        <v>165.97829788142894</v>
      </c>
      <c r="T507" s="208">
        <f>S507-Q507</f>
        <v>0.6858607350471857</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692</v>
      </c>
      <c r="B508" s="136" t="s">
        <v>693</v>
      </c>
      <c r="C508" s="137">
        <v>3482014185</v>
      </c>
      <c r="D508" s="137">
        <v>4364569202</v>
      </c>
      <c r="E508" s="128">
        <f>VLOOKUP(A508,'Tüm - Sektör'!$A:$H,5,0)</f>
        <v>13.618097829244929</v>
      </c>
      <c r="F508" s="128">
        <f>VLOOKUP(A508,'Tüm - Sektör'!$A:$H,6,0)</f>
        <v>1.9747766297911378</v>
      </c>
      <c r="G508" s="127">
        <f>VLOOKUP(A508,'Tüm - Sektör'!$A:$H,7,0)</f>
        <v>1335.1741139999999</v>
      </c>
      <c r="H508" s="159">
        <v>2.2000000000000002</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181.8253170352742</v>
      </c>
      <c r="R508" s="166">
        <f>IF(OR(H508="", H509="", Q508=0), "", IF(H508&lt;H509, (H509-H508)/H508, ""))</f>
        <v>5.454545454545439E-2</v>
      </c>
      <c r="S508" s="191">
        <v>200.00784873880167</v>
      </c>
      <c r="T508" s="208">
        <f>S508-Q508</f>
        <v>18.182531703527474</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3</v>
      </c>
      <c r="B509" s="136" t="s">
        <v>255</v>
      </c>
      <c r="C509" s="137">
        <v>171692372000</v>
      </c>
      <c r="D509" s="137">
        <v>47040878514</v>
      </c>
      <c r="E509" s="128">
        <f>VLOOKUP(A509,'Tüm - Sektör'!$A:$H,5,0)</f>
        <v>0.78699702425013685</v>
      </c>
      <c r="F509" s="128">
        <f>VLOOKUP(A509,'Tüm - Sektör'!$A:$H,6,0)</f>
        <v>8.9807825845892707E-3</v>
      </c>
      <c r="G509" s="127">
        <f>VLOOKUP(A509,'Tüm - Sektör'!$A:$H,7,0)</f>
        <v>23521.313182999998</v>
      </c>
      <c r="H509" s="159">
        <v>2.3199999999999998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185.11203481476514</v>
      </c>
      <c r="R509" s="166" t="str">
        <f>IF(OR(H509="", H510="", Q509=0), "", IF(H509&lt;H510, (H510-H509)/H509, ""))</f>
        <v/>
      </c>
      <c r="S509" s="191">
        <v>187.53708330578823</v>
      </c>
      <c r="T509" s="208">
        <f>S509-Q509</f>
        <v>2.4250484910230909</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7.7952879433204609</v>
      </c>
      <c r="F510" s="128">
        <f>VLOOKUP(A510,'Tüm - Sektör'!$A:$H,6,0)</f>
        <v>1.732286209626769</v>
      </c>
      <c r="G510" s="127">
        <f>VLOOKUP(A510,'Tüm - Sektör'!$A:$H,7,0)</f>
        <v>2540.2949250000001</v>
      </c>
      <c r="H510" s="159">
        <v>2.02</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E510*G510/100</f>
        <v>198.02330401330656</v>
      </c>
      <c r="R510" s="166" t="str">
        <f>IF(OR(H510="", H511="", Q510=0), "", IF(H510&lt;H511, (H511-H510)/H510, ""))</f>
        <v/>
      </c>
      <c r="S510" s="191">
        <v>201.00857995320567</v>
      </c>
      <c r="T510" s="208">
        <f>S510-Q510</f>
        <v>2.9852759398991111</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21.290439059950472</v>
      </c>
      <c r="F511" s="128">
        <f>VLOOKUP(A511,'Tüm - Sektör'!$A:$H,6,0)</f>
        <v>8.8710162749793628</v>
      </c>
      <c r="G511" s="127">
        <f>VLOOKUP(A511,'Tüm - Sektör'!$A:$H,7,0)</f>
        <v>958.66017199999999</v>
      </c>
      <c r="H511" s="159">
        <v>1.96</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204.10295971167636</v>
      </c>
      <c r="R511" s="166" t="str">
        <f>IF(OR(H511="", H512="", Q511=0), "", IF(H511&lt;H512, (H512-H511)/H511, ""))</f>
        <v/>
      </c>
      <c r="S511" s="191">
        <v>206.20711393550809</v>
      </c>
      <c r="T511" s="208">
        <f>S511-Q511</f>
        <v>2.1041542238317277</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210.59788794140414</v>
      </c>
      <c r="R512" s="166" t="str">
        <f>IF(OR(H512="", H513="", Q512=0), "", IF(H512&lt;H513, (H513-H512)/H512, ""))</f>
        <v/>
      </c>
      <c r="S512" s="191">
        <v>210.59788794140414</v>
      </c>
      <c r="T512" s="208">
        <f>S512-Q512</f>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12.520249952961693</v>
      </c>
      <c r="F513" s="128">
        <f>VLOOKUP(A513,'Tüm - Sektör'!$A:$H,6,0)</f>
        <v>5.814582585840796</v>
      </c>
      <c r="G513" s="127">
        <f>VLOOKUP(A513,'Tüm - Sektör'!$A:$H,7,0)</f>
        <v>1717.7861740000001</v>
      </c>
      <c r="H513" s="159">
        <v>1.86</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215.07112264221749</v>
      </c>
      <c r="R513" s="166" t="str">
        <f>IF(OR(H513="", H514="", Q513=0), "", IF(H513&lt;H514, (H514-H513)/H513, ""))</f>
        <v/>
      </c>
      <c r="S513" s="191">
        <v>217.40885223615464</v>
      </c>
      <c r="T513" s="208">
        <f>S513-Q513</f>
        <v>2.337729593937155</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15.546176029351178</v>
      </c>
      <c r="F514" s="128">
        <f>VLOOKUP(A514,'Tüm - Sektör'!$A:$H,6,0)</f>
        <v>3.8865440073377946</v>
      </c>
      <c r="G514" s="127">
        <f>VLOOKUP(A514,'Tüm - Sektör'!$A:$H,7,0)</f>
        <v>1390.9996160000001</v>
      </c>
      <c r="H514" s="159">
        <v>1.85</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216.24724887095894</v>
      </c>
      <c r="R514" s="166" t="str">
        <f>IF(OR(H514="", H515="", Q514=0), "", IF(H514&lt;H515, (H515-H514)/H514, ""))</f>
        <v/>
      </c>
      <c r="S514" s="191">
        <v>217.42250565830113</v>
      </c>
      <c r="T514" s="208">
        <f>S514-Q514</f>
        <v>1.1752567873421924</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4.2269535922765096</v>
      </c>
      <c r="F515" s="128">
        <f>VLOOKUP(A515,'Tüm - Sektör'!$A:$H,6,0)</f>
        <v>0.42269535922765095</v>
      </c>
      <c r="G515" s="127">
        <f>VLOOKUP(A515,'Tüm - Sektör'!$A:$H,7,0)</f>
        <v>7062.483639</v>
      </c>
      <c r="H515" s="159">
        <v>1.34</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298.52790588265123</v>
      </c>
      <c r="R515" s="166" t="str">
        <f>IF(OR(H515="", H516="", Q515=0), "", IF(H515&lt;H516, (H516-H515)/H515, ""))</f>
        <v/>
      </c>
      <c r="S515" s="191">
        <v>300.77247660357347</v>
      </c>
      <c r="T515" s="208">
        <f>S515-Q515</f>
        <v>2.2445707209222405</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305.39286987004954</v>
      </c>
      <c r="R516" s="166" t="str">
        <f>IF(OR(H516="", H517="", Q516=0), "", IF(H516&lt;H517, (H517-H516)/H516, ""))</f>
        <v/>
      </c>
      <c r="S516" s="191">
        <v>307.74204579212687</v>
      </c>
      <c r="T516" s="208">
        <f>S516-Q516</f>
        <v>2.3491759220773361</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333.35315708059244</v>
      </c>
      <c r="R517" s="166" t="str">
        <f>IF(OR(H517="", H518="", Q517=0), "", IF(H517&lt;H518, (H518-H517)/H517, ""))</f>
        <v/>
      </c>
      <c r="S517" s="191">
        <v>336.15444411488306</v>
      </c>
      <c r="T517" s="208">
        <f>S517-Q517</f>
        <v>2.801287034290624</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354.07373051105952</v>
      </c>
      <c r="R518" s="166" t="str">
        <f>IF(OR(H518="", H519="", Q518=0), "", IF(H518&lt;H519, (H519-H518)/H518, ""))</f>
        <v/>
      </c>
      <c r="S518" s="191">
        <v>354.07373051105952</v>
      </c>
      <c r="T518" s="208">
        <f>S518-Q518</f>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10.28505016533218</v>
      </c>
      <c r="F519" s="128">
        <f>VLOOKUP(A519,'Tüm - Sektör'!$A:$H,6,0)</f>
        <v>1.5069670571915281</v>
      </c>
      <c r="G519" s="127">
        <f>VLOOKUP(A519,'Tüm - Sektör'!$A:$H,7,0)</f>
        <v>3669.4808480000002</v>
      </c>
      <c r="H519" s="159">
        <v>1.06</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377.40794602405674</v>
      </c>
      <c r="R519" s="166" t="str">
        <f>IF(OR(H519="", H520="", Q519=0), "", IF(H519&lt;H520, (H520-H519)/H519, ""))</f>
        <v/>
      </c>
      <c r="S519" s="191">
        <v>388.40041047135929</v>
      </c>
      <c r="T519" s="208">
        <f>S519-Q519</f>
        <v>10.992464447302552</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7.1296367592663881</v>
      </c>
      <c r="F520" s="128">
        <f>VLOOKUP(A520,'Tüm - Sektör'!$A:$H,6,0)</f>
        <v>0.51273906934673774</v>
      </c>
      <c r="G520" s="127">
        <f>VLOOKUP(A520,'Tüm - Sektör'!$A:$H,7,0)</f>
        <v>5395.399598</v>
      </c>
      <c r="H520" s="159">
        <v>1.04</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384.6723930483189</v>
      </c>
      <c r="R520" s="166">
        <f>IF(OR(H520="", 'BOT HİSSELER CIKARILDI'!H2="", Q520=0), "", IF(H520&lt;'BOT HİSSELER CIKARILDI'!H2, ('BOT HİSSELER CIKARILDI'!H2-H520)/H520, ""))</f>
        <v>2.8846153846153872E-2</v>
      </c>
      <c r="S520" s="191">
        <v>392.21498899044286</v>
      </c>
      <c r="T520" s="208">
        <f>S520-Q520</f>
        <v>7.5425959421239668</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7" t="s">
        <v>2317</v>
      </c>
      <c r="B521" s="238"/>
      <c r="C521" s="238"/>
      <c r="D521" s="238"/>
      <c r="E521" s="238"/>
      <c r="F521" s="238"/>
      <c r="G521" s="238"/>
      <c r="H521" s="239"/>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21:T568" si="5">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10.492029913414676</v>
      </c>
      <c r="F522" s="128">
        <f>VLOOKUP(A522,'Tüm - Sektör'!$A:$H,6,0)</f>
        <v>0.73535393281571881</v>
      </c>
      <c r="G522" s="127">
        <f>VLOOKUP(A522,'Tüm - Sektör'!$A:$H,7,0)</f>
        <v>7.4329999999999998E-6</v>
      </c>
      <c r="H522" s="159">
        <v>512925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E522*G522/100</f>
        <v>7.7987258346411286E-7</v>
      </c>
      <c r="R522" s="166">
        <f>IF(OR(H522="", H523="", Q522=0), "", IF(H522&lt;H523, (H523-H522)/H522, ""))</f>
        <v>8.6505337037578585</v>
      </c>
      <c r="S522" s="191">
        <v>7.7987258346411286E-7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E523*G523/100</f>
        <v>8.0808080808080811E-5</v>
      </c>
      <c r="R523" s="166" t="str">
        <f>IF(OR(H523="", H524="", Q523=0), "", IF(H523&lt;H524, (H524-H523)/H523, ""))</f>
        <v/>
      </c>
      <c r="S523" s="191">
        <v>8.0808080808080811E-5</v>
      </c>
      <c r="T523" s="208">
        <f>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1.1788841802289924</v>
      </c>
      <c r="F525" s="128">
        <f>VLOOKUP(A525,'Tüm - Sektör'!$A:$H,6,0)</f>
        <v>1.1069335025624343E-2</v>
      </c>
      <c r="G525" s="127">
        <f>VLOOKUP(A525,'Tüm - Sektör'!$A:$H,7,0)</f>
        <v>9.3998380000000008</v>
      </c>
      <c r="H525" s="159">
        <v>3610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0.11081320314915333</v>
      </c>
      <c r="R525" s="166" t="str">
        <f>IF(OR(H525="", H526="", Q525=0), "", IF(H525&lt;H526, (H526-H525)/H525, ""))</f>
        <v/>
      </c>
      <c r="S525" s="191">
        <v>9</v>
      </c>
      <c r="T525" s="208">
        <f>S525-Q525</f>
        <v>8.8891867968508471</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20.125104502021646</v>
      </c>
      <c r="F526" s="128">
        <f>VLOOKUP(A526,'Tüm - Sektör'!$A:$H,6,0)</f>
        <v>4.368384346242868</v>
      </c>
      <c r="G526" s="127">
        <f>VLOOKUP(A526,'Tüm - Sektör'!$A:$H,7,0)</f>
        <v>3.211576</v>
      </c>
      <c r="H526" s="159">
        <v>619</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0.64633302616184662</v>
      </c>
      <c r="R526" s="166" t="str">
        <f>IF(OR(H526="", H527="", Q526=0), "", IF(H526&lt;H527, (H527-H526)/H526, ""))</f>
        <v/>
      </c>
      <c r="S526" s="191">
        <v>0.61598174471775691</v>
      </c>
      <c r="T526" s="208">
        <f>S526-Q526</f>
        <v>-3.0351281444089717E-2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38.469088020062394</v>
      </c>
      <c r="F527" s="128">
        <f>VLOOKUP(A527,'Tüm - Sektör'!$A:$H,6,0)</f>
        <v>18.406262210556168</v>
      </c>
      <c r="G527" s="127">
        <f>VLOOKUP(A527,'Tüm - Sektör'!$A:$H,7,0)</f>
        <v>5.3107189999999997</v>
      </c>
      <c r="H527" s="159">
        <v>195.8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2.0429851666081773</v>
      </c>
      <c r="R527" s="166" t="str">
        <f>IF(OR(H527="", H528="", Q527=0), "", IF(H527&lt;H528, (H528-H527)/H527, ""))</f>
        <v/>
      </c>
      <c r="S527" s="191">
        <v>1.9627894780268946</v>
      </c>
      <c r="T527" s="208">
        <f>S527-Q527</f>
        <v>-8.0195688581282676E-2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9.1408992293987108</v>
      </c>
      <c r="F528" s="128">
        <f>VLOOKUP(A528,'Tüm - Sektör'!$A:$H,6,0)</f>
        <v>1.6359371833354559</v>
      </c>
      <c r="G528" s="127">
        <f>VLOOKUP(A528,'Tüm - Sektör'!$A:$H,7,0)</f>
        <v>24.164194999999999</v>
      </c>
      <c r="H528" s="159">
        <v>181.1</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2.2088247145454019</v>
      </c>
      <c r="R528" s="166" t="str">
        <f>IF(OR(H528="", H529="", Q528=0), "", IF(H528&lt;H529, (H529-H528)/H528, ""))</f>
        <v/>
      </c>
      <c r="S528" s="191">
        <v>2.0998328388670457</v>
      </c>
      <c r="T528" s="208">
        <f>S528-Q528</f>
        <v>-0.10899187567835611</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74.562458175121108</v>
      </c>
      <c r="F529" s="128">
        <f>VLOOKUP(A529,'Tüm - Sektör'!$A:$H,6,0)</f>
        <v>7.4637095270391498</v>
      </c>
      <c r="G529" s="127">
        <f>VLOOKUP(A529,'Tüm - Sektör'!$A:$H,7,0)</f>
        <v>3.9758849999999999</v>
      </c>
      <c r="H529" s="159">
        <v>135</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2.9645175902159138</v>
      </c>
      <c r="R529" s="166" t="str">
        <f>IF(OR(H529="", H530="", Q529=0), "", IF(H529&lt;H530, (H530-H529)/H529, ""))</f>
        <v/>
      </c>
      <c r="S529" s="191">
        <v>2</v>
      </c>
      <c r="T529" s="208">
        <f>S529-Q529</f>
        <v>-0.96451759021591377</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72.284207423684563</v>
      </c>
      <c r="F530" s="128">
        <f>VLOOKUP(A530,'Tüm - Sektör'!$A:$H,6,0)</f>
        <v>90.081141465315341</v>
      </c>
      <c r="G530" s="127">
        <f>VLOOKUP(A530,'Tüm - Sektör'!$A:$H,7,0)</f>
        <v>4.5362669999999996</v>
      </c>
      <c r="H530" s="159">
        <v>122</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3.2790046475721528</v>
      </c>
      <c r="R530" s="166" t="str">
        <f>IF(OR(H530="", H531="", Q530=0), "", IF(H530&lt;H531, (H531-H530)/H530, ""))</f>
        <v/>
      </c>
      <c r="S530" s="191">
        <v>3.3115775414222077</v>
      </c>
      <c r="T530" s="208">
        <f>S530-Q530</f>
        <v>3.2572893850054907E-2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19.35312190047657</v>
      </c>
      <c r="F531" s="128">
        <f>VLOOKUP(A531,'Tüm - Sektör'!$A:$H,6,0)</f>
        <v>8.6980323148209298</v>
      </c>
      <c r="G531" s="127">
        <f>VLOOKUP(A531,'Tüm - Sektör'!$A:$H,7,0)</f>
        <v>22.966707</v>
      </c>
      <c r="H531" s="159">
        <v>90</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4.4447748022352851</v>
      </c>
      <c r="R531" s="166" t="str">
        <f>IF(OR(H531="", H532="", Q531=0), "", IF(H531&lt;H532, (H532-H531)/H531, ""))</f>
        <v/>
      </c>
      <c r="S531" s="191">
        <v>4.2556354489486772</v>
      </c>
      <c r="T531" s="208">
        <f>S531-Q531</f>
        <v>-0.18913935328660791</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36.095310388988331</v>
      </c>
      <c r="F532" s="128">
        <f>VLOOKUP(A532,'Tüm - Sektör'!$A:$H,6,0)</f>
        <v>14.69080601912427</v>
      </c>
      <c r="G532" s="127">
        <f>VLOOKUP(A532,'Tüm - Sektör'!$A:$H,7,0)</f>
        <v>17.102171999999999</v>
      </c>
      <c r="H532" s="159">
        <v>64.8</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6.1730820666586537</v>
      </c>
      <c r="R532" s="166" t="str">
        <f>IF(OR(H532="", H533="", Q532=0), "", IF(H532&lt;H533, (H533-H532)/H532, ""))</f>
        <v/>
      </c>
      <c r="S532" s="191">
        <v>6.033419576462757</v>
      </c>
      <c r="T532" s="208">
        <f>S532-Q532</f>
        <v>-0.13966249019589672</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48.62092795074642</v>
      </c>
      <c r="F533" s="128">
        <f>VLOOKUP(A533,'Tüm - Sektör'!$A:$H,6,0)</f>
        <v>51.218887390696295</v>
      </c>
      <c r="G533" s="127">
        <f>VLOOKUP(A533,'Tüm - Sektör'!$A:$H,7,0)</f>
        <v>15.26498</v>
      </c>
      <c r="H533" s="159">
        <v>53.9</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7.4219749274958504</v>
      </c>
      <c r="R533" s="166" t="str">
        <f>IF(OR(H533="", H534="", Q533=0), "", IF(H533&lt;H534, (H534-H533)/H533, ""))</f>
        <v/>
      </c>
      <c r="S533" s="191">
        <v>7.4496172922165051</v>
      </c>
      <c r="T533" s="208">
        <f>S533-Q533</f>
        <v>2.7642364720654733E-2</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92.688164388762331</v>
      </c>
      <c r="F534" s="128">
        <f>VLOOKUP(A534,'Tüm - Sektör'!$A:$H,6,0)</f>
        <v>113.03434681556382</v>
      </c>
      <c r="G534" s="127">
        <f>VLOOKUP(A534,'Tüm - Sektör'!$A:$H,7,0)</f>
        <v>10.537267999999999</v>
      </c>
      <c r="H534" s="159">
        <v>40.96</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9.7668002859244485</v>
      </c>
      <c r="R534" s="166" t="str">
        <f>IF(OR(H534="", H535="", Q534=0), "", IF(H534&lt;H535, (H535-H534)/H534, ""))</f>
        <v/>
      </c>
      <c r="S534" s="191">
        <v>9.7572717002796452</v>
      </c>
      <c r="T534" s="208">
        <f>S534-Q534</f>
        <v>-9.5285856448033002E-3</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67.086387875672159</v>
      </c>
      <c r="F535" s="128">
        <f>VLOOKUP(A535,'Tüm - Sektör'!$A:$H,6,0)</f>
        <v>6.1231119583362368</v>
      </c>
      <c r="G535" s="127">
        <f>VLOOKUP(A535,'Tüm - Sektör'!$A:$H,7,0)</f>
        <v>18.464296999999998</v>
      </c>
      <c r="H535" s="159">
        <v>32.299999999999997</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12.387029903936098</v>
      </c>
      <c r="R535" s="166" t="str">
        <f>IF(OR(H535="", H536="", Q535=0), "", IF(H535&lt;H536, (H536-H535)/H535, ""))</f>
        <v/>
      </c>
      <c r="S535" s="191">
        <v>12.190769832331991</v>
      </c>
      <c r="T535" s="208">
        <f>S535-Q535</f>
        <v>-0.1962600716041063</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34.630015387319226</v>
      </c>
      <c r="F536" s="128">
        <f>VLOOKUP(A536,'Tüm - Sektör'!$A:$H,6,0)</f>
        <v>15.705222397877201</v>
      </c>
      <c r="G536" s="127">
        <f>VLOOKUP(A536,'Tüm - Sektör'!$A:$H,7,0)</f>
        <v>39.640771000000001</v>
      </c>
      <c r="H536" s="159">
        <v>29.14</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13.727605096951978</v>
      </c>
      <c r="R536" s="166" t="str">
        <f>IF(OR(H536="", H537="", Q536=0), "", IF(H536&lt;H537, (H537-H536)/H536, ""))</f>
        <v/>
      </c>
      <c r="S536" s="191">
        <v>13.550894733237829</v>
      </c>
      <c r="T536" s="208">
        <f>S536-Q536</f>
        <v>-0.1767103637141485</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90.347992667678554</v>
      </c>
      <c r="F537" s="128">
        <f>VLOOKUP(A537,'Tüm - Sektör'!$A:$H,6,0)</f>
        <v>118.07416904215812</v>
      </c>
      <c r="G537" s="127">
        <f>VLOOKUP(A537,'Tüm - Sektör'!$A:$H,7,0)</f>
        <v>16.64443</v>
      </c>
      <c r="H537" s="159">
        <v>26.6</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15.03790839597689</v>
      </c>
      <c r="R537" s="166" t="str">
        <f>IF(OR(H537="", H538="", Q537=0), "", IF(H537&lt;H538, (H538-H537)/H537, ""))</f>
        <v/>
      </c>
      <c r="S537" s="191">
        <v>14.815124567888345</v>
      </c>
      <c r="T537" s="208">
        <f>S537-Q537</f>
        <v>-0.22278382808854502</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9.8414231800157701</v>
      </c>
      <c r="F538" s="128">
        <f>VLOOKUP(A538,'Tüm - Sektör'!$A:$H,6,0)</f>
        <v>0.83685571258637503</v>
      </c>
      <c r="G538" s="127">
        <f>VLOOKUP(A538,'Tüm - Sektör'!$A:$H,7,0)</f>
        <v>153.859475</v>
      </c>
      <c r="H538" s="159">
        <v>26.42</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15.141962037300567</v>
      </c>
      <c r="R538" s="166" t="str">
        <f>IF(OR(H538="", H539="", Q538=0), "", IF(H538&lt;H539, (H539-H538)/H538, ""))</f>
        <v/>
      </c>
      <c r="S538" s="191">
        <v>15.386562962518502</v>
      </c>
      <c r="T538" s="208">
        <f>S538-Q538</f>
        <v>0.24460092521793442</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73.863769150548634</v>
      </c>
      <c r="F539" s="128">
        <f>VLOOKUP(A539,'Tüm - Sektör'!$A:$H,6,0)</f>
        <v>93.262334786046253</v>
      </c>
      <c r="G539" s="127">
        <f>VLOOKUP(A539,'Tüm - Sektör'!$A:$H,7,0)</f>
        <v>23.567941000000001</v>
      </c>
      <c r="H539" s="159">
        <v>22.98</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17.408169533777503</v>
      </c>
      <c r="R539" s="166" t="str">
        <f>IF(OR(H539="", H540="", Q539=0), "", IF(H539&lt;H540, (H540-H539)/H539, ""))</f>
        <v/>
      </c>
      <c r="S539" s="191">
        <v>17.393031995052482</v>
      </c>
      <c r="T539" s="208">
        <f>S539-Q539</f>
        <v>-1.5137538725021216E-2</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81.304980915224391</v>
      </c>
      <c r="F540" s="128">
        <f>VLOOKUP(A540,'Tüm - Sektör'!$A:$H,6,0)</f>
        <v>152.53483036295464</v>
      </c>
      <c r="G540" s="127">
        <f>VLOOKUP(A540,'Tüm - Sektör'!$A:$H,7,0)</f>
        <v>22.044357999999999</v>
      </c>
      <c r="H540" s="159">
        <v>22.32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17.923161064783741</v>
      </c>
      <c r="R540" s="166" t="str">
        <f>IF(OR(H540="", H541="", Q540=0), "", IF(H540&lt;H541, (H541-H540)/H540, ""))</f>
        <v/>
      </c>
      <c r="S540" s="191">
        <v>18.183861589362415</v>
      </c>
      <c r="T540" s="208">
        <f>S540-Q540</f>
        <v>0.26070052457867376</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127.38321252309457</v>
      </c>
      <c r="F541" s="128">
        <f>VLOOKUP(A541,'Tüm - Sektör'!$A:$H,6,0)</f>
        <v>193.00486745923419</v>
      </c>
      <c r="G541" s="127">
        <f>VLOOKUP(A541,'Tüm - Sektör'!$A:$H,7,0)</f>
        <v>14.484933</v>
      </c>
      <c r="H541" s="159">
        <v>21.68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18.451372987217859</v>
      </c>
      <c r="R541" s="166" t="str">
        <f>IF(OR(H541="", H542="", Q541=0), "", IF(H541&lt;H542, (H542-H541)/H541, ""))</f>
        <v/>
      </c>
      <c r="S541" s="191">
        <v>18.299440364267301</v>
      </c>
      <c r="T541" s="208">
        <f>S541-Q541</f>
        <v>-0.15193262295055732</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57.391277847029244</v>
      </c>
      <c r="F542" s="128">
        <f>VLOOKUP(A542,'Tüm - Sektör'!$A:$H,6,0)</f>
        <v>40.087505917667897</v>
      </c>
      <c r="G542" s="127">
        <f>VLOOKUP(A542,'Tüm - Sektör'!$A:$H,7,0)</f>
        <v>38.051651</v>
      </c>
      <c r="H542" s="159">
        <v>18.32</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21.838328750791881</v>
      </c>
      <c r="R542" s="166" t="str">
        <f>IF(OR(H542="", H543="", Q542=0), "", IF(H542&lt;H543, (H543-H542)/H542, ""))</f>
        <v/>
      </c>
      <c r="S542" s="191">
        <v>21.394555225374724</v>
      </c>
      <c r="T542" s="208">
        <f>S542-Q542</f>
        <v>-0.44377352541715709</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39.234845572775832</v>
      </c>
      <c r="F543" s="128">
        <f>VLOOKUP(A543,'Tüm - Sektör'!$A:$H,6,0)</f>
        <v>35.538809395630281</v>
      </c>
      <c r="G543" s="127">
        <f>VLOOKUP(A543,'Tüm - Sektör'!$A:$H,7,0)</f>
        <v>61.979830999999997</v>
      </c>
      <c r="H543" s="159">
        <v>16.45</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24.317690979117444</v>
      </c>
      <c r="R543" s="166" t="str">
        <f>IF(OR(H543="", H544="", Q543=0), "", IF(H543&lt;H544, (H544-H543)/H543, ""))</f>
        <v/>
      </c>
      <c r="S543" s="191">
        <v>24.068954067778694</v>
      </c>
      <c r="T543" s="208">
        <f>S543-Q543</f>
        <v>-0.24873691133874942</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107.45978868140016</v>
      </c>
      <c r="F544" s="128">
        <f>VLOOKUP(A544,'Tüm - Sektör'!$A:$H,6,0)</f>
        <v>217.09048218464679</v>
      </c>
      <c r="G544" s="127">
        <f>VLOOKUP(A544,'Tüm - Sektör'!$A:$H,7,0)</f>
        <v>30.943805000000001</v>
      </c>
      <c r="H544" s="159">
        <v>12.03</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33.252147462984539</v>
      </c>
      <c r="R544" s="166" t="str">
        <f>IF(OR(H544="", H545="", Q544=0), "", IF(H544&lt;H545, (H545-H544)/H544, ""))</f>
        <v/>
      </c>
      <c r="S544" s="191">
        <v>32.681644932982351</v>
      </c>
      <c r="T544" s="208">
        <f>S544-Q544</f>
        <v>-0.57050253000218731</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121.40357096463634</v>
      </c>
      <c r="F545" s="128">
        <f>VLOOKUP(A545,'Tüm - Sektör'!$A:$H,6,0)</f>
        <v>93.531256521291482</v>
      </c>
      <c r="G545" s="127">
        <f>VLOOKUP(A545,'Tüm - Sektör'!$A:$H,7,0)</f>
        <v>28.655494999999998</v>
      </c>
      <c r="H545" s="159">
        <v>11.5</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E545*G545/100</f>
        <v>34.788794207592815</v>
      </c>
      <c r="R545" s="166" t="str">
        <f>IF(OR(H545="", H546="", Q545=0), "", IF(H545&lt;H546, (H546-H545)/H545, ""))</f>
        <v/>
      </c>
      <c r="S545" s="191">
        <v>34.488890809251501</v>
      </c>
      <c r="T545" s="208">
        <f>S545-Q545</f>
        <v>-0.29990339834131419</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98.735628566438891</v>
      </c>
      <c r="F546" s="128">
        <f>VLOOKUP(A546,'Tüm - Sektör'!$A:$H,6,0)</f>
        <v>239.35909955500338</v>
      </c>
      <c r="G546" s="127">
        <f>VLOOKUP(A546,'Tüm - Sektör'!$A:$H,7,0)</f>
        <v>36.075847000000003</v>
      </c>
      <c r="H546" s="159">
        <v>11.23</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E546*G546/100</f>
        <v>35.61971429611679</v>
      </c>
      <c r="R546" s="166" t="str">
        <f>IF(OR(H546="", H547="", Q546=0), "", IF(H546&lt;H547, (H547-H546)/H546, ""))</f>
        <v/>
      </c>
      <c r="S546" s="191">
        <v>35.747041246236961</v>
      </c>
      <c r="T546" s="208">
        <f>S546-Q546</f>
        <v>0.12732695012017103</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51.814771905706834</v>
      </c>
      <c r="F547" s="128">
        <f>VLOOKUP(A547,'Tüm - Sektör'!$A:$H,6,0)</f>
        <v>50.244627302503595</v>
      </c>
      <c r="G547" s="127">
        <f>VLOOKUP(A547,'Tüm - Sektör'!$A:$H,7,0)</f>
        <v>69.867154999999997</v>
      </c>
      <c r="H547" s="159">
        <v>11.05</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36.201507000256647</v>
      </c>
      <c r="R547" s="166" t="str">
        <f>IF(OR(H547="", H548="", Q547=0), "", IF(H547&lt;H548, (H548-H547)/H547, ""))</f>
        <v/>
      </c>
      <c r="S547" s="191">
        <v>36.465510697614938</v>
      </c>
      <c r="T547" s="208">
        <f>S547-Q547</f>
        <v>0.26400369735829088</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30.527364029072452</v>
      </c>
      <c r="F548" s="128">
        <f>VLOOKUP(A548,'Tüm - Sektör'!$A:$H,6,0)</f>
        <v>16.268992606792416</v>
      </c>
      <c r="G548" s="127">
        <f>VLOOKUP(A548,'Tüm - Sektör'!$A:$H,7,0)</f>
        <v>131.0445</v>
      </c>
      <c r="H548" s="159">
        <v>10</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40.004431555077851</v>
      </c>
      <c r="R548" s="166" t="str">
        <f>IF(OR(H548="", H549="", Q548=0), "", IF(H548&lt;H549, (H549-H548)/H548, ""))</f>
        <v/>
      </c>
      <c r="S548" s="191">
        <v>40.327047938586546</v>
      </c>
      <c r="T548" s="208">
        <f>S548-Q548</f>
        <v>0.32261638350869504</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167.51912963761006</v>
      </c>
      <c r="F549" s="128">
        <f>VLOOKUP(A549,'Tüm - Sektör'!$A:$H,6,0)</f>
        <v>391.85761318739196</v>
      </c>
      <c r="G549" s="127">
        <f>VLOOKUP(A549,'Tüm - Sektör'!$A:$H,7,0)</f>
        <v>24.419506999999999</v>
      </c>
      <c r="H549" s="159">
        <v>9.7799999999999994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40.907345588195263</v>
      </c>
      <c r="R549" s="166" t="str">
        <f>IF(OR(H549="", H550="", Q549=0), "", IF(H549&lt;H550, (H550-H549)/H549, ""))</f>
        <v/>
      </c>
      <c r="S549" s="191">
        <v>41.075342900672446</v>
      </c>
      <c r="T549" s="208">
        <f>S549-Q549</f>
        <v>0.16799731247718341</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116.61959899651168</v>
      </c>
      <c r="F550" s="128">
        <f>VLOOKUP(A550,'Tüm - Sektör'!$A:$H,6,0)</f>
        <v>347.08213987057047</v>
      </c>
      <c r="G550" s="127">
        <f>VLOOKUP(A550,'Tüm - Sektör'!$A:$H,7,0)</f>
        <v>39.884191999999999</v>
      </c>
      <c r="H550" s="159">
        <v>8.6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46.512784773398792</v>
      </c>
      <c r="R550" s="166" t="str">
        <f>IF(OR(H550="", H551="", Q550=0), "", IF(H550&lt;H551, (H551-H550)/H550, ""))</f>
        <v/>
      </c>
      <c r="S550" s="191">
        <v>46.566932369176904</v>
      </c>
      <c r="T550" s="208">
        <f>S550-Q550</f>
        <v>5.4147595778111679E-2</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83.179974414505324</v>
      </c>
      <c r="F551" s="128">
        <f>VLOOKUP(A551,'Tüm - Sektör'!$A:$H,6,0)</f>
        <v>126.95356290370165</v>
      </c>
      <c r="G551" s="127">
        <f>VLOOKUP(A551,'Tüm - Sektör'!$A:$H,7,0)</f>
        <v>62.294471000000001</v>
      </c>
      <c r="H551" s="159">
        <v>7.72</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51.816525039451442</v>
      </c>
      <c r="R551" s="166" t="str">
        <f>IF(OR(H551="", H552="", Q551=0), "", IF(H551&lt;H552, (H552-H551)/H551, ""))</f>
        <v/>
      </c>
      <c r="S551" s="191">
        <v>51.483085367382891</v>
      </c>
      <c r="T551" s="208">
        <f>S551-Q551</f>
        <v>-0.33343967206855041</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116.25024011341783</v>
      </c>
      <c r="F552" s="128">
        <f>VLOOKUP(A552,'Tüm - Sektör'!$A:$H,6,0)</f>
        <v>63.063633170272993</v>
      </c>
      <c r="G552" s="127">
        <f>VLOOKUP(A552,'Tüm - Sektör'!$A:$H,7,0)</f>
        <v>48.209040000000002</v>
      </c>
      <c r="H552" s="159">
        <v>7.14</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56.043124756373643</v>
      </c>
      <c r="R552" s="166" t="str">
        <f>IF(OR(H552="", H553="", Q552=0), "", IF(H552&lt;H553, (H553-H552)/H552, ""))</f>
        <v/>
      </c>
      <c r="S552" s="191">
        <v>56.121726614376975</v>
      </c>
      <c r="T552" s="208">
        <f>S552-Q552</f>
        <v>7.8601858003331415E-2</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85.083482849828712</v>
      </c>
      <c r="F553" s="128">
        <f>VLOOKUP(A553,'Tüm - Sektör'!$A:$H,6,0)</f>
        <v>142.99745016777936</v>
      </c>
      <c r="G553" s="127">
        <f>VLOOKUP(A553,'Tüm - Sektör'!$A:$H,7,0)</f>
        <v>66.222807000000003</v>
      </c>
      <c r="H553" s="159">
        <v>7.1</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56.344670636520171</v>
      </c>
      <c r="R553" s="166" t="str">
        <f>IF(OR(H553="", H554="", Q553=0), "", IF(H553&lt;H554, (H554-H553)/H553, ""))</f>
        <v/>
      </c>
      <c r="S553" s="191">
        <v>55.794583196554143</v>
      </c>
      <c r="T553" s="208">
        <f>S553-Q553</f>
        <v>-0.5500874399660276</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114.13349932909476</v>
      </c>
      <c r="F554" s="128">
        <f>VLOOKUP(A554,'Tüm - Sektör'!$A:$H,6,0)</f>
        <v>380.44499776364921</v>
      </c>
      <c r="G554" s="127">
        <f>VLOOKUP(A554,'Tüm - Sektör'!$A:$H,7,0)</f>
        <v>59.507702999999999</v>
      </c>
      <c r="H554" s="159">
        <v>5.89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67.918223804264699</v>
      </c>
      <c r="R554" s="166" t="str">
        <f>IF(OR(H554="", H555="", Q554=0), "", IF(H554&lt;H555, (H555-H554)/H554, ""))</f>
        <v/>
      </c>
      <c r="S554" s="191">
        <v>67.918223804264699</v>
      </c>
      <c r="T554" s="208">
        <f>S554-Q554</f>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105.46528771718837</v>
      </c>
      <c r="F555" s="128">
        <f>VLOOKUP(A555,'Tüm - Sektör'!$A:$H,6,0)</f>
        <v>194.30040386736866</v>
      </c>
      <c r="G555" s="127">
        <f>VLOOKUP(A555,'Tüm - Sektör'!$A:$H,7,0)</f>
        <v>72.105159999999998</v>
      </c>
      <c r="H555" s="159">
        <v>5.26</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76.04591445293903</v>
      </c>
      <c r="R555" s="166" t="str">
        <f>IF(OR(H555="", H556="", Q555=0), "", IF(H555&lt;H556, (H556-H555)/H555, ""))</f>
        <v/>
      </c>
      <c r="S555" s="191">
        <v>76.482124287277102</v>
      </c>
      <c r="T555" s="208">
        <f>S555-Q555</f>
        <v>0.43620983433807226</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77.367675088574714</v>
      </c>
      <c r="F556" s="128">
        <f>VLOOKUP(A556,'Tüm - Sektör'!$A:$H,6,0)</f>
        <v>137.66490229283758</v>
      </c>
      <c r="G556" s="127">
        <f>VLOOKUP(A556,'Tüm - Sektör'!$A:$H,7,0)</f>
        <v>100.007176</v>
      </c>
      <c r="H556" s="159">
        <v>5.17</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77.373226992939067</v>
      </c>
      <c r="R556" s="166" t="str">
        <f>IF(OR(H556="", H557="", Q556=0), "", IF(H556&lt;H557, (H557-H556)/H556, ""))</f>
        <v/>
      </c>
      <c r="S556" s="191">
        <v>77.223857828860048</v>
      </c>
      <c r="T556" s="208">
        <f>S556-Q556</f>
        <v>-0.1493691640790189</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452.22523110800182</v>
      </c>
      <c r="F557" s="128">
        <f>VLOOKUP(A557,'Tüm - Sektör'!$A:$H,6,0)</f>
        <v>2576.7453846837261</v>
      </c>
      <c r="G557" s="127">
        <f>VLOOKUP(A557,'Tüm - Sektör'!$A:$H,7,0)</f>
        <v>17.518242999999998</v>
      </c>
      <c r="H557" s="159">
        <v>5.05</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79.221914892811341</v>
      </c>
      <c r="R557" s="166" t="str">
        <f>IF(OR(H557="", H558="", Q557=0), "", IF(H557&lt;H558, (H558-H557)/H557, ""))</f>
        <v/>
      </c>
      <c r="S557" s="191">
        <v>80.174483007754958</v>
      </c>
      <c r="T557" s="208">
        <f>S557-Q557</f>
        <v>0.95256811494361671</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90.301936426615356</v>
      </c>
      <c r="R558" s="166" t="str">
        <f>IF(OR(H558="", H559="", Q558=0), "", IF(H558&lt;H559, (H559-H558)/H558, ""))</f>
        <v/>
      </c>
      <c r="S558" s="191">
        <v>90.301936426615356</v>
      </c>
      <c r="T558" s="208">
        <f>S558-Q558</f>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62.456241595731989</v>
      </c>
      <c r="F559" s="128">
        <f>VLOOKUP(A559,'Tüm - Sektör'!$A:$H,6,0)</f>
        <v>78.070301994664987</v>
      </c>
      <c r="G559" s="127">
        <f>VLOOKUP(A559,'Tüm - Sektör'!$A:$H,7,0)</f>
        <v>150.34311</v>
      </c>
      <c r="H559" s="159">
        <v>4.26</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93.898656004137095</v>
      </c>
      <c r="R559" s="166" t="str">
        <f>IF(OR(H559="", H560="", Q559=0), "", IF(H559&lt;H560, (H560-H559)/H559, ""))</f>
        <v/>
      </c>
      <c r="S559" s="191">
        <v>94.119594018264493</v>
      </c>
      <c r="T559" s="208">
        <f>S559-Q559</f>
        <v>0.22093801412739822</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121.96188207304776</v>
      </c>
      <c r="R560" s="166" t="str">
        <f>IF(OR(H560="", H561="", Q560=0), "", IF(H560&lt;H561, (H561-H560)/H560, ""))</f>
        <v/>
      </c>
      <c r="S560" s="191">
        <v>121.96188207304776</v>
      </c>
      <c r="T560" s="208">
        <f>S560-Q560</f>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125.38988417109451</v>
      </c>
      <c r="F561" s="128">
        <f>VLOOKUP(A561,'Tüm - Sektör'!$A:$H,6,0)</f>
        <v>417.96628057031501</v>
      </c>
      <c r="G561" s="127">
        <f>VLOOKUP(A561,'Tüm - Sektör'!$A:$H,7,0)</f>
        <v>114.763935</v>
      </c>
      <c r="H561" s="159">
        <v>2.78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143.9023651666902</v>
      </c>
      <c r="R561" s="166" t="str">
        <f>IF(OR(H561="", H562="", Q561=0), "", IF(H561&lt;H562, (H562-H561)/H561, ""))</f>
        <v/>
      </c>
      <c r="S561" s="191">
        <v>142.87449112978527</v>
      </c>
      <c r="T561" s="208">
        <f>S561-Q561</f>
        <v>-1.0278740369049331</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68.218482515330066</v>
      </c>
      <c r="F562" s="128">
        <f>VLOOKUP(A562,'Tüm - Sektör'!$A:$H,6,0)</f>
        <v>121.81871877737512</v>
      </c>
      <c r="G562" s="127">
        <f>VLOOKUP(A562,'Tüm - Sektör'!$A:$H,7,0)</f>
        <v>236.45923999999999</v>
      </c>
      <c r="H562" s="159">
        <v>2.48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161.30890529528236</v>
      </c>
      <c r="R562" s="166" t="str">
        <f>IF(OR(H562="", H563="", Q562=0), "", IF(H562&lt;H563, (H563-H562)/H562, ""))</f>
        <v/>
      </c>
      <c r="S562" s="191">
        <v>156.88081769894126</v>
      </c>
      <c r="T562" s="208">
        <f>S562-Q562</f>
        <v>-4.4280875963411006</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53.241332311099754</v>
      </c>
      <c r="F563" s="128">
        <f>VLOOKUP(A563,'Tüm - Sektör'!$A:$H,6,0)</f>
        <v>44.367776925916459</v>
      </c>
      <c r="G563" s="127">
        <f>VLOOKUP(A563,'Tüm - Sektör'!$A:$H,7,0)</f>
        <v>335.41250200000002</v>
      </c>
      <c r="H563" s="159">
        <v>2.2400000000000002</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178.57808480279411</v>
      </c>
      <c r="R563" s="166" t="str">
        <f>IF(OR(H563="", H564="", Q563=0), "", IF(H563&lt;H564, (H564-H563)/H563, ""))</f>
        <v/>
      </c>
      <c r="S563" s="191">
        <v>175.44513594660478</v>
      </c>
      <c r="T563" s="208">
        <f>S563-Q563</f>
        <v>-3.1329488561893299</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91.520971000893937</v>
      </c>
      <c r="F564" s="128">
        <f>VLOOKUP(A564,'Tüm - Sektör'!$A:$H,6,0)</f>
        <v>130.74424428699135</v>
      </c>
      <c r="G564" s="127">
        <f>VLOOKUP(A564,'Tüm - Sektör'!$A:$H,7,0)</f>
        <v>199.57396499999999</v>
      </c>
      <c r="H564" s="159">
        <v>2.19</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182.65203063298421</v>
      </c>
      <c r="R564" s="166" t="str">
        <f>IF(OR(H564="", H565="", Q564=0), "", IF(H564&lt;H565, (H565-H564)/H564, ""))</f>
        <v/>
      </c>
      <c r="S564" s="191">
        <v>184.33545948674441</v>
      </c>
      <c r="T564" s="208">
        <f>S564-Q564</f>
        <v>1.6834288537602049</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98.59477010807143</v>
      </c>
      <c r="F565" s="128">
        <f>VLOOKUP(A565,'Tüm - Sektör'!$A:$H,6,0)</f>
        <v>390.9264183058088</v>
      </c>
      <c r="G565" s="127">
        <f>VLOOKUP(A565,'Tüm - Sektör'!$A:$H,7,0)</f>
        <v>192.870518</v>
      </c>
      <c r="H565" s="159">
        <v>2.0699999999999998</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190.16024382834655</v>
      </c>
      <c r="R565" s="166" t="str">
        <f>IF(OR(H565="", H566="", Q565=0), "", IF(H565&lt;H566, (H566-H565)/H565, ""))</f>
        <v/>
      </c>
      <c r="S565" s="191">
        <v>188.3405285764006</v>
      </c>
      <c r="T565" s="208">
        <f>S565-Q565</f>
        <v>-1.8197152519459507</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205.15506705763062</v>
      </c>
      <c r="R566" s="166" t="str">
        <f>IF(OR(H566="", H567="", Q566=0), "", IF(H566&lt;H567, (H567-H566)/H566, ""))</f>
        <v/>
      </c>
      <c r="S566" s="191">
        <v>205.15506705763062</v>
      </c>
      <c r="T566" s="208">
        <f>S566-Q566</f>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333.33906043096181</v>
      </c>
      <c r="R567" s="166" t="str">
        <f>IF(OR(H567="", H568="", Q567=0), "", IF(H567&lt;H568, (H568-H567)/H567, ""))</f>
        <v/>
      </c>
      <c r="S567" s="191">
        <v>333.33906043096181</v>
      </c>
      <c r="T567" s="208">
        <f>S567-Q567</f>
        <v>0</v>
      </c>
      <c r="U567" s="222"/>
      <c r="W567" s="200"/>
      <c r="X567" s="209" t="str">
        <f>IF(COUNTIF('Yıldız Liste'!A:A, A567)&gt;0, "Yıldız Pazar", IF(COUNTIF('Ana Pazar Liste'!A:A, A567)&gt;0, "Ana Pazar", IF(COUNTIF('Alt Pazar Liste'!A:A, A567)&gt;0, "Alt Pazar", "")))</f>
        <v>Alt Pazar</v>
      </c>
    </row>
    <row r="568" spans="1:24" ht="30" customHeight="1" thickTop="1" thickBot="1">
      <c r="A568" s="237" t="s">
        <v>2318</v>
      </c>
      <c r="B568" s="238"/>
      <c r="C568" s="238"/>
      <c r="D568" s="238"/>
      <c r="E568" s="238"/>
      <c r="F568" s="238"/>
      <c r="G568" s="238"/>
      <c r="H568" s="239"/>
      <c r="I568" s="150"/>
      <c r="J568" s="150"/>
      <c r="K568" s="150"/>
      <c r="L568" s="150"/>
      <c r="M568" s="150"/>
      <c r="N568" s="150"/>
      <c r="O568" s="150"/>
      <c r="P568" s="150"/>
      <c r="Q568" s="158">
        <f t="shared" si="3"/>
        <v>0</v>
      </c>
      <c r="R568" s="166" t="str">
        <f t="shared" si="4"/>
        <v/>
      </c>
      <c r="S568" s="191">
        <v>0</v>
      </c>
      <c r="T568" s="208">
        <f t="shared" si="5"/>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35.274407011336066</v>
      </c>
      <c r="F569" s="128">
        <f>VLOOKUP(A569,'Tüm - Sektör'!$A:$H,6,0)</f>
        <v>2.941750715783165</v>
      </c>
      <c r="G569" s="127">
        <f>VLOOKUP(A569,'Tüm - Sektör'!$A:$H,7,0)</f>
        <v>5.2214700000000004E-4</v>
      </c>
      <c r="H569" s="159">
        <v>2172</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1.8418425797748095E-4</v>
      </c>
      <c r="R569" s="166" t="str">
        <f>IF(OR(H569="", H570="", Q569=0), "", IF(H569&lt;H570, (H570-H569)/H569, ""))</f>
        <v/>
      </c>
      <c r="S569" s="191">
        <v>1.8109923419062406E-4</v>
      </c>
      <c r="T569" s="208">
        <f>S569-Q569</f>
        <v>-3.085023786856899E-6</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65.110922560731197</v>
      </c>
      <c r="F570" s="128">
        <f>VLOOKUP(A570,'Tüm - Sektör'!$A:$H,6,0)</f>
        <v>0.54204897236705962</v>
      </c>
      <c r="G570" s="127">
        <f>VLOOKUP(A570,'Tüm - Sektör'!$A:$H,7,0)</f>
        <v>1.7811269999999999</v>
      </c>
      <c r="H570" s="159">
        <v>351.25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1.1597082216782746</v>
      </c>
      <c r="R570" s="166" t="str">
        <f>IF(OR(H570="", H571="", Q570=0), "", IF(H570&lt;H571, (H571-H570)/H570, ""))</f>
        <v/>
      </c>
      <c r="S570" s="191">
        <v>1.1597082216782746</v>
      </c>
      <c r="T570" s="208">
        <f>S570-Q570</f>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17.002808554662046</v>
      </c>
      <c r="F571" s="128">
        <f>VLOOKUP(A571,'Tüm - Sektör'!$A:$H,6,0)</f>
        <v>5.3834037460304511</v>
      </c>
      <c r="G571" s="127">
        <f>VLOOKUP(A571,'Tüm - Sektör'!$A:$H,7,0)</f>
        <v>8.0576760000000007</v>
      </c>
      <c r="H571" s="159">
        <v>292</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1.3700312242349506</v>
      </c>
      <c r="R571" s="166" t="str">
        <f>IF(OR(H571="", H572="", Q571=0), "", IF(H571&lt;H572, (H572-H571)/H571, ""))</f>
        <v/>
      </c>
      <c r="S571" s="191">
        <v>1.4086236530866396</v>
      </c>
      <c r="T571" s="208">
        <f>S571-Q571</f>
        <v>3.8592428851689009E-2</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1.5688954401183022</v>
      </c>
      <c r="R572" s="166" t="str">
        <f>IF(OR(H572="", H573="", Q572=0), "", IF(H572&lt;H573, (H573-H572)/H572, ""))</f>
        <v/>
      </c>
      <c r="S572" s="191">
        <v>1.5688954401183022</v>
      </c>
      <c r="T572" s="208">
        <f>S572-Q572</f>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67.352986867548296</v>
      </c>
      <c r="F573" s="128">
        <f>VLOOKUP(A573,'Tüm - Sektör'!$A:$H,6,0)</f>
        <v>3.0560352121111225</v>
      </c>
      <c r="G573" s="127">
        <f>VLOOKUP(A573,'Tüm - Sektör'!$A:$H,7,0)</f>
        <v>2.3602780000000001</v>
      </c>
      <c r="H573" s="159">
        <v>252.5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1.5897177313776316</v>
      </c>
      <c r="R573" s="166" t="str">
        <f>IF(OR(H573="", H574="", Q573=0), "", IF(H573&lt;H574, (H574-H573)/H573, ""))</f>
        <v/>
      </c>
      <c r="S573" s="191">
        <v>1.5897177313776316</v>
      </c>
      <c r="T573" s="208">
        <f>S573-Q573</f>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86.244204605061057</v>
      </c>
      <c r="F574" s="128">
        <f>VLOOKUP(A574,'Tüm - Sektör'!$A:$H,6,0)</f>
        <v>46.871850328837532</v>
      </c>
      <c r="G574" s="127">
        <f>VLOOKUP(A574,'Tüm - Sektör'!$A:$H,7,0)</f>
        <v>2.010942</v>
      </c>
      <c r="H574" s="159">
        <v>230.7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1.7343209329691069</v>
      </c>
      <c r="R574" s="166" t="str">
        <f>IF(OR(H574="", H575="", Q574=0), "", IF(H574&lt;H575, (H575-H574)/H574, ""))</f>
        <v/>
      </c>
      <c r="S574" s="191">
        <v>1.7343209329691069</v>
      </c>
      <c r="T574" s="208">
        <f>S574-Q574</f>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33.190613694447208</v>
      </c>
      <c r="F575" s="128">
        <f>VLOOKUP(A575,'Tüm - Sektör'!$A:$H,6,0)</f>
        <v>3.2976267952754303E-2</v>
      </c>
      <c r="G575" s="127">
        <f>VLOOKUP(A575,'Tüm - Sektör'!$A:$H,7,0)</f>
        <v>6.687265</v>
      </c>
      <c r="H575" s="159">
        <v>182.6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2.2195442928739753</v>
      </c>
      <c r="R575" s="166" t="str">
        <f>IF(OR(H575="", H576="", Q575=0), "", IF(H575&lt;H576, (H576-H575)/H575, ""))</f>
        <v/>
      </c>
      <c r="S575" s="191">
        <v>2.2195442928739753</v>
      </c>
      <c r="T575" s="208">
        <f>S575-Q575</f>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118.52610418918663</v>
      </c>
      <c r="F576" s="128">
        <f>VLOOKUP(A576,'Tüm - Sektör'!$A:$H,6,0)</f>
        <v>127.44742385934046</v>
      </c>
      <c r="G576" s="127">
        <f>VLOOKUP(A576,'Tüm - Sektör'!$A:$H,7,0)</f>
        <v>2.1097030000000001</v>
      </c>
      <c r="H576" s="159">
        <v>160</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2.5005487758623959</v>
      </c>
      <c r="R576" s="166" t="str">
        <f>IF(OR(H576="", H577="", Q576=0), "", IF(H576&lt;H577, (H577-H576)/H576, ""))</f>
        <v/>
      </c>
      <c r="S576" s="191">
        <v>2.5679576645570177</v>
      </c>
      <c r="T576" s="208">
        <f>S576-Q576</f>
        <v>6.7408888694621805E-2</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73.652116190278875</v>
      </c>
      <c r="F577" s="128">
        <f>VLOOKUP(A577,'Tüm - Sektör'!$A:$H,6,0)</f>
        <v>13.964922069873584</v>
      </c>
      <c r="G577" s="127">
        <f>VLOOKUP(A577,'Tüm - Sektör'!$A:$H,7,0)</f>
        <v>3.6238980000000001</v>
      </c>
      <c r="H577" s="159">
        <v>149.9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2.6690775655771919</v>
      </c>
      <c r="R577" s="166" t="str">
        <f>IF(OR(H577="", H578="", Q577=0), "", IF(H577&lt;H578, (H578-H577)/H577, ""))</f>
        <v/>
      </c>
      <c r="S577" s="191">
        <v>2.6496339541723257</v>
      </c>
      <c r="T577" s="208">
        <f>S577-Q577</f>
        <v>-1.9443611404866168E-2</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40.678881721269924</v>
      </c>
      <c r="F578" s="128">
        <f>VLOOKUP(A578,'Tüm - Sektör'!$A:$H,6,0)</f>
        <v>42.023638141807773</v>
      </c>
      <c r="G578" s="127">
        <f>VLOOKUP(A578,'Tüm - Sektör'!$A:$H,7,0)</f>
        <v>7.9945810000000002</v>
      </c>
      <c r="H578" s="159">
        <v>123</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3.2521061491011181</v>
      </c>
      <c r="R578" s="166" t="str">
        <f>IF(OR(H578="", H579="", Q578=0), "", IF(H578&lt;H579, (H579-H578)/H578, ""))</f>
        <v/>
      </c>
      <c r="S578" s="191">
        <v>3.2521061491011181</v>
      </c>
      <c r="T578" s="208">
        <f>S578-Q578</f>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74.069136131665289</v>
      </c>
      <c r="F579" s="128">
        <f>VLOOKUP(A579,'Tüm - Sektör'!$A:$H,6,0)</f>
        <v>31.268632274428104</v>
      </c>
      <c r="G579" s="127">
        <f>VLOOKUP(A579,'Tüm - Sektör'!$A:$H,7,0)</f>
        <v>5.4011089999999999</v>
      </c>
      <c r="H579" s="159">
        <v>100</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4.0005547778296258</v>
      </c>
      <c r="R579" s="166" t="str">
        <f>IF(OR(H579="", H580="", Q579=0), "", IF(H579&lt;H580, (H580-H579)/H579, ""))</f>
        <v/>
      </c>
      <c r="S579" s="191">
        <v>4.139218600961847</v>
      </c>
      <c r="T579" s="208">
        <f>S579-Q579</f>
        <v>0.13866382313222125</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5.0665159833601354</v>
      </c>
      <c r="R580" s="166" t="str">
        <f>IF(OR(H580="", H581="", Q580=0), "", IF(H580&lt;H581, (H581-H580)/H580, ""))</f>
        <v/>
      </c>
      <c r="S580" s="191">
        <v>5.0665159833601354</v>
      </c>
      <c r="T580" s="208">
        <f>S580-Q580</f>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38.818558300900087</v>
      </c>
      <c r="F581" s="128">
        <f>VLOOKUP(A581,'Tüm - Sektör'!$A:$H,6,0)</f>
        <v>16.763399783162892</v>
      </c>
      <c r="G581" s="127">
        <f>VLOOKUP(A581,'Tüm - Sektör'!$A:$H,7,0)</f>
        <v>14.567467000000001</v>
      </c>
      <c r="H581" s="159">
        <v>70.75</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5.6548806703593808</v>
      </c>
      <c r="R581" s="166" t="str">
        <f>IF(OR(H581="", H582="", Q581=0), "", IF(H581&lt;H582, (H582-H581)/H581, ""))</f>
        <v/>
      </c>
      <c r="S581" s="191">
        <v>5.6588798787542602</v>
      </c>
      <c r="T581" s="208">
        <f>S581-Q581</f>
        <v>3.9992083948794388E-3</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121.89122970296194</v>
      </c>
      <c r="F582" s="128">
        <f>VLOOKUP(A582,'Tüm - Sektör'!$A:$H,6,0)</f>
        <v>360.51827773724324</v>
      </c>
      <c r="G582" s="127">
        <f>VLOOKUP(A582,'Tüm - Sektör'!$A:$H,7,0)</f>
        <v>4.7495229999999999</v>
      </c>
      <c r="H582" s="159">
        <v>69.099999999999994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5.7892519897250088</v>
      </c>
      <c r="R582" s="166" t="str">
        <f>IF(OR(H582="", H583="", Q582=0), "", IF(H582&lt;H583, (H583-H582)/H582, ""))</f>
        <v/>
      </c>
      <c r="S582" s="191">
        <v>5.7892519897250088</v>
      </c>
      <c r="T582" s="208">
        <f>S582-Q582</f>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119.97439191077972</v>
      </c>
      <c r="F583" s="128">
        <f>VLOOKUP(A583,'Tüm - Sektör'!$A:$H,6,0)</f>
        <v>230.75090506508587</v>
      </c>
      <c r="G583" s="127">
        <f>VLOOKUP(A583,'Tüm - Sektör'!$A:$H,7,0)</f>
        <v>5.8189539999999997</v>
      </c>
      <c r="H583" s="159">
        <v>57.3</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E583*G583/100</f>
        <v>6.9812546770679917</v>
      </c>
      <c r="R583" s="166" t="str">
        <f>IF(OR(H583="", H584="", Q583=0), "", IF(H583&lt;H584, (H584-H583)/H583, ""))</f>
        <v/>
      </c>
      <c r="S583" s="191">
        <v>7.0118473794214893</v>
      </c>
      <c r="T583" s="208">
        <f>S583-Q583</f>
        <v>3.0592702353497536E-2</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47.417011084453485</v>
      </c>
      <c r="F584" s="128">
        <f>VLOOKUP(A584,'Tüm - Sektör'!$A:$H,6,0)</f>
        <v>6.6682007989117081E-2</v>
      </c>
      <c r="G584" s="127">
        <f>VLOOKUP(A584,'Tüm - Sektör'!$A:$H,7,0)</f>
        <v>15.215797999999999</v>
      </c>
      <c r="H584" s="159">
        <v>56.35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E584*G584/100</f>
        <v>7.2148766242480518</v>
      </c>
      <c r="R584" s="166" t="str">
        <f>IF(OR(H584="", H585="", Q584=0), "", IF(H584&lt;H585, (H585-H584)/H584, ""))</f>
        <v/>
      </c>
      <c r="S584" s="191">
        <v>7.0096258237306497</v>
      </c>
      <c r="T584" s="208">
        <f>S584-Q584</f>
        <v>-0.20525080051740208</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67.940344047427999</v>
      </c>
      <c r="F585" s="128">
        <f>VLOOKUP(A585,'Tüm - Sektör'!$A:$H,6,0)</f>
        <v>115.77661672949394</v>
      </c>
      <c r="G585" s="127">
        <f>VLOOKUP(A585,'Tüm - Sektör'!$A:$H,7,0)</f>
        <v>12.119565</v>
      </c>
      <c r="H585" s="159">
        <v>48.58</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8.2340741580516674</v>
      </c>
      <c r="R585" s="166" t="str">
        <f>IF(OR(H585="", H586="", Q585=0), "", IF(H585&lt;H586, (H586-H585)/H585, ""))</f>
        <v/>
      </c>
      <c r="S585" s="191">
        <v>8.5655529464271929</v>
      </c>
      <c r="T585" s="208">
        <f>S585-Q585</f>
        <v>0.33147878837552547</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158.03574964621325</v>
      </c>
      <c r="F586" s="128">
        <f>VLOOKUP(A586,'Tüm - Sektör'!$A:$H,6,0)</f>
        <v>169.49351098907471</v>
      </c>
      <c r="G586" s="127">
        <f>VLOOKUP(A586,'Tüm - Sektör'!$A:$H,7,0)</f>
        <v>5.7719040000000001</v>
      </c>
      <c r="H586" s="159">
        <v>43.86</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9.1216717552597686</v>
      </c>
      <c r="R586" s="166" t="str">
        <f>IF(OR(H586="", H587="", Q586=0), "", IF(H586&lt;H587, (H587-H586)/H586, ""))</f>
        <v/>
      </c>
      <c r="S586" s="191">
        <v>9.2183530687947819</v>
      </c>
      <c r="T586" s="208">
        <f>S586-Q586</f>
        <v>9.6681313535013302E-2</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9.9782204639153811</v>
      </c>
      <c r="R587" s="166" t="str">
        <f>IF(OR(H587="", H588="", Q587=0), "", IF(H587&lt;H588, (H588-H587)/H587, ""))</f>
        <v/>
      </c>
      <c r="S587" s="191">
        <v>9.9782204639153811</v>
      </c>
      <c r="T587" s="208">
        <f>S587-Q587</f>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13.334288820931027</v>
      </c>
      <c r="R588" s="166" t="str">
        <f>IF(OR(H588="", H589="", Q588=0), "", IF(H588&lt;H589, (H589-H588)/H588, ""))</f>
        <v/>
      </c>
      <c r="S588" s="191">
        <v>13.361010842616256</v>
      </c>
      <c r="T588" s="208">
        <f>S588-Q588</f>
        <v>2.672202168522908E-2</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14.286105775240776</v>
      </c>
      <c r="R589" s="166" t="str">
        <f>IF(OR(H589="", H590="", Q589=0), "", IF(H589&lt;H590, (H590-H589)/H589, ""))</f>
        <v/>
      </c>
      <c r="S589" s="191">
        <v>14.286105775240776</v>
      </c>
      <c r="T589" s="208">
        <f>S589-Q589</f>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116.81055098310388</v>
      </c>
      <c r="F590" s="128">
        <f>VLOOKUP(A590,'Tüm - Sektör'!$A:$H,6,0)</f>
        <v>14.975711664500498</v>
      </c>
      <c r="G590" s="127">
        <f>VLOOKUP(A590,'Tüm - Sektör'!$A:$H,7,0)</f>
        <v>16.107241999999999</v>
      </c>
      <c r="H590" s="159">
        <v>21.26</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18.814958128381921</v>
      </c>
      <c r="R590" s="166" t="str">
        <f>IF(OR(H590="", H591="", Q590=0), "", IF(H590&lt;H591, (H591-H590)/H590, ""))</f>
        <v/>
      </c>
      <c r="S590" s="191">
        <v>18.797274897058251</v>
      </c>
      <c r="T590" s="208">
        <f>S590-Q590</f>
        <v>-1.7683231323669446E-2</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57.369828576083727</v>
      </c>
      <c r="F591" s="128">
        <f>VLOOKUP(A591,'Tüm - Sektör'!$A:$H,6,0)</f>
        <v>6.0871136338260472</v>
      </c>
      <c r="G591" s="127">
        <f>VLOOKUP(A591,'Tüm - Sektör'!$A:$H,7,0)</f>
        <v>49.182918000000001</v>
      </c>
      <c r="H591" s="159">
        <v>14.18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28.216155745315827</v>
      </c>
      <c r="R591" s="166" t="str">
        <f>IF(OR(H591="", H592="", Q591=0), "", IF(H591&lt;H592, (H592-H591)/H591, ""))</f>
        <v/>
      </c>
      <c r="S591" s="191">
        <v>29.098551888623884</v>
      </c>
      <c r="T591" s="208">
        <f>S591-Q591</f>
        <v>0.88239614330805693</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103.93921842385011</v>
      </c>
      <c r="F592" s="128">
        <f>VLOOKUP(A592,'Tüm - Sektör'!$A:$H,6,0)</f>
        <v>22.011693863585368</v>
      </c>
      <c r="G592" s="127">
        <f>VLOOKUP(A592,'Tüm - Sektör'!$A:$H,7,0)</f>
        <v>29.313393000000001</v>
      </c>
      <c r="H592" s="159">
        <v>13.13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30.468111577711589</v>
      </c>
      <c r="R592" s="166" t="str">
        <f>IF(OR(H592="", H593="", Q592=0), "", IF(H592&lt;H593, (H593-H592)/H592, ""))</f>
        <v/>
      </c>
      <c r="S592" s="191">
        <v>30.772792693488711</v>
      </c>
      <c r="T592" s="208">
        <f>S592-Q592</f>
        <v>0.30468111577712165</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32.472421553140116</v>
      </c>
      <c r="R593" s="166" t="str">
        <f>IF(OR(H593="", H594="", Q593=0), "", IF(H593&lt;H594, (H594-H593)/H593, ""))</f>
        <v/>
      </c>
      <c r="S593" s="191">
        <v>32.472421553140116</v>
      </c>
      <c r="T593" s="208">
        <f>S593-Q593</f>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28.333034419820205</v>
      </c>
      <c r="F594" s="128">
        <f>VLOOKUP(A594,'Tüm - Sektör'!$A:$H,6,0)</f>
        <v>16.86490144036917</v>
      </c>
      <c r="G594" s="127">
        <f>VLOOKUP(A594,'Tüm - Sektör'!$A:$H,7,0)</f>
        <v>116.683181</v>
      </c>
      <c r="H594" s="159">
        <v>12.1</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33.05988583487111</v>
      </c>
      <c r="R594" s="166" t="str">
        <f>IF(OR(H594="", H595="", Q594=0), "", IF(H594&lt;H595, (H595-H594)/H594, ""))</f>
        <v/>
      </c>
      <c r="S594" s="191">
        <v>33.335384883495038</v>
      </c>
      <c r="T594" s="208">
        <f>S594-Q594</f>
        <v>0.27549904862392793</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40.002276106461593</v>
      </c>
      <c r="R595" s="166" t="str">
        <f>IF(OR(H595="", H596="", Q595=0), "", IF(H595&lt;H596, (H596-H595)/H595, ""))</f>
        <v/>
      </c>
      <c r="S595" s="191">
        <v>40.082440988438464</v>
      </c>
      <c r="T595" s="208">
        <f>S595-Q595</f>
        <v>8.0164881976870106E-2</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1">
        <v>43.014966930233768</v>
      </c>
      <c r="T596" s="208">
        <f>S596-Q596</f>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49.611787760771961</v>
      </c>
      <c r="F597" s="128">
        <f>VLOOKUP(A597,'Tüm - Sektör'!$A:$H,6,0)</f>
        <v>0.62014734700964946</v>
      </c>
      <c r="G597" s="127">
        <f>VLOOKUP(A597,'Tüm - Sektör'!$A:$H,7,0)</f>
        <v>91.632469999999998</v>
      </c>
      <c r="H597" s="159">
        <v>8.86</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45.460506536353044</v>
      </c>
      <c r="R597" s="166" t="str">
        <f>IF(OR(H597="", H598="", Q597=0), "", IF(H597&lt;H598, (H598-H597)/H597, ""))</f>
        <v/>
      </c>
      <c r="S597" s="191">
        <v>45.511874340348925</v>
      </c>
      <c r="T597" s="208">
        <f>S597-Q597</f>
        <v>5.1367803995880479E-2</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22.102605417308926</v>
      </c>
      <c r="F598" s="128">
        <f>VLOOKUP(A598,'Tüm - Sektör'!$A:$H,6,0)</f>
        <v>4.6946505154443452</v>
      </c>
      <c r="G598" s="127">
        <f>VLOOKUP(A598,'Tüm - Sektör'!$A:$H,7,0)</f>
        <v>218.04563899999999</v>
      </c>
      <c r="H598" s="159">
        <v>8.3000000000000007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48.193767217819861</v>
      </c>
      <c r="R598" s="166" t="str">
        <f>IF(OR(H598="", H599="", Q598=0), "", IF(H598&lt;H599, (H599-H598)/H598, ""))</f>
        <v/>
      </c>
      <c r="S598" s="191">
        <v>48.193767217819861</v>
      </c>
      <c r="T598" s="208">
        <f>S598-Q598</f>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125.42796020020309</v>
      </c>
      <c r="F599" s="128">
        <f>VLOOKUP(A599,'Tüm - Sektör'!$A:$H,6,0)</f>
        <v>118.91160439809887</v>
      </c>
      <c r="G599" s="127">
        <f>VLOOKUP(A599,'Tüm - Sektör'!$A:$H,7,0)</f>
        <v>42.875571000000001</v>
      </c>
      <c r="H599" s="159">
        <v>7.44</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53.777954129489814</v>
      </c>
      <c r="R599" s="166" t="str">
        <f>IF(OR(H599="", H600="", Q599=0), "", IF(H599&lt;H600, (H600-H599)/H599, ""))</f>
        <v/>
      </c>
      <c r="S599" s="191">
        <v>54.436459690259092</v>
      </c>
      <c r="T599" s="208">
        <f>S599-Q599</f>
        <v>0.65850556076927802</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10.760917960106587</v>
      </c>
      <c r="F600" s="128">
        <f>VLOOKUP(A600,'Tüm - Sektör'!$A:$H,6,0)</f>
        <v>2.7592097333606636</v>
      </c>
      <c r="G600" s="127">
        <f>VLOOKUP(A600,'Tüm - Sektör'!$A:$H,7,0)</f>
        <v>1143.8313330000001</v>
      </c>
      <c r="H600" s="159">
        <v>3.25</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123.08675134612361</v>
      </c>
      <c r="R600" s="166" t="str">
        <f>IF(OR(H600="", H601="", Q600=0), "", IF(H600&lt;H601, (H601-H600)/H600, ""))</f>
        <v/>
      </c>
      <c r="S600" s="191">
        <v>120.12971227474526</v>
      </c>
      <c r="T600" s="208">
        <f>S600-Q600</f>
        <v>-2.9570390713783468</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103.4301510655536</v>
      </c>
      <c r="F601" s="128">
        <f>VLOOKUP(A601,'Tüm - Sektör'!$A:$H,6,0)</f>
        <v>376.10964023837676</v>
      </c>
      <c r="G601" s="127">
        <f>VLOOKUP(A601,'Tüm - Sektör'!$A:$H,7,0)</f>
        <v>231.60181800000001</v>
      </c>
      <c r="H601" s="159">
        <v>1.67</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239.54611022796854</v>
      </c>
      <c r="R601" s="166" t="str">
        <f>IF(OR(H601="", H602="", Q601=0), "", IF(H601&lt;H602, (H602-H601)/H601, ""))</f>
        <v/>
      </c>
      <c r="S601" s="191">
        <v>242.44969944285299</v>
      </c>
      <c r="T601" s="208">
        <f>S601-Q601</f>
        <v>2.9035892148844482</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380.95966292983672</v>
      </c>
      <c r="R602" s="166" t="str">
        <f>IF(OR(H602="", H603="", Q602=0), "", IF(H602&lt;H603, (H603-H602)/H602, ""))</f>
        <v/>
      </c>
      <c r="S602" s="191">
        <v>380.95966292983672</v>
      </c>
      <c r="T602" s="208">
        <f>S602-Q602</f>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500.05125278388113</v>
      </c>
      <c r="R603" s="166" t="str">
        <f>IF(OR(H603="", H604="", Q603=0), "", IF(H603&lt;H604, (H604-H603)/H603, ""))</f>
        <v/>
      </c>
      <c r="S603" s="191">
        <v>500.05125278388113</v>
      </c>
      <c r="T603" s="208">
        <f>S603-Q603</f>
        <v>0</v>
      </c>
      <c r="U603" s="222"/>
      <c r="W603" s="200"/>
      <c r="X603" s="209" t="str">
        <f>IF(COUNTIF('Yıldız Liste'!A:A, A603)&gt;0, "Yıldız Pazar", IF(COUNTIF('Ana Pazar Liste'!A:A, A603)&gt;0, "Ana Pazar", IF(COUNTIF('Alt Pazar Liste'!A:A, A603)&gt;0, "Alt Pazar", "")))</f>
        <v/>
      </c>
    </row>
    <row r="604" spans="1:24" ht="30" customHeight="1" thickTop="1" thickBot="1">
      <c r="A604" s="237" t="s">
        <v>2189</v>
      </c>
      <c r="B604" s="238"/>
      <c r="C604" s="238"/>
      <c r="D604" s="238"/>
      <c r="E604" s="238"/>
      <c r="F604" s="238"/>
      <c r="G604" s="238"/>
      <c r="H604" s="239"/>
      <c r="I604" s="151"/>
      <c r="J604" s="151"/>
      <c r="K604" s="151"/>
      <c r="L604" s="151"/>
      <c r="M604" s="151"/>
      <c r="N604" s="151"/>
      <c r="O604" s="151"/>
      <c r="P604" s="151"/>
      <c r="Q604" s="158">
        <f t="shared" ref="Q604:Q605" si="6">E604*G604/100</f>
        <v>0</v>
      </c>
      <c r="R604" s="166" t="str">
        <f t="shared" ref="R604:R648" si="7">IF(OR(H604="", H605="", Q604=0), "", IF(H604&lt;H605, (H605-H604)/H604, ""))</f>
        <v/>
      </c>
      <c r="S604" s="191">
        <v>0</v>
      </c>
      <c r="T604" s="208">
        <f t="shared" ref="T604:T643" si="8">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91.7</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88.4</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80.55</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75.599999999999994</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17.75</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31.9</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154.4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182.4</v>
      </c>
      <c r="I617" s="141"/>
      <c r="J617" s="145"/>
      <c r="K617" s="146"/>
      <c r="L617" s="146"/>
      <c r="M617" s="146"/>
      <c r="N617" s="147"/>
      <c r="O617" s="148"/>
      <c r="P617" s="156"/>
      <c r="Q617" s="158">
        <f>E617*G617/100</f>
        <v>0</v>
      </c>
      <c r="R617" s="166" t="str">
        <f>IF(OR(H617="", H618="", Q617=0), "", IF(H617&lt;H618, (H618-H617)/H617, ""))</f>
        <v/>
      </c>
      <c r="S617" s="191">
        <v>0</v>
      </c>
      <c r="T617" s="208">
        <f>S617-Q617</f>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97.8</v>
      </c>
      <c r="I618" s="141"/>
      <c r="J618" s="145"/>
      <c r="K618" s="146"/>
      <c r="L618" s="146"/>
      <c r="M618" s="146"/>
      <c r="N618" s="147"/>
      <c r="O618" s="148"/>
      <c r="P618" s="156"/>
      <c r="Q618" s="158">
        <f>E618*G618/100</f>
        <v>0</v>
      </c>
      <c r="R618" s="166" t="str">
        <f>IF(OR(H618="", H619="", Q618=0), "", IF(H618&lt;H619, (H619-H618)/H618, ""))</f>
        <v/>
      </c>
      <c r="S618" s="191">
        <v>0</v>
      </c>
      <c r="T618" s="208">
        <f>S618-Q618</f>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38.18</v>
      </c>
      <c r="I619" s="141"/>
      <c r="J619" s="145"/>
      <c r="K619" s="146"/>
      <c r="L619" s="146"/>
      <c r="M619" s="146"/>
      <c r="N619" s="147"/>
      <c r="O619" s="148"/>
      <c r="P619" s="156"/>
      <c r="Q619" s="158">
        <f>E619*G619/100</f>
        <v>0</v>
      </c>
      <c r="R619" s="166" t="str">
        <f>IF(OR(H619="", H620="", Q619=0), "", IF(H619&lt;H620, (H620-H619)/H619, ""))</f>
        <v/>
      </c>
      <c r="S619" s="191">
        <v>0</v>
      </c>
      <c r="T619" s="208">
        <f>S619-Q619</f>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19.22</v>
      </c>
      <c r="I620" s="141"/>
      <c r="J620" s="145"/>
      <c r="K620" s="146"/>
      <c r="L620" s="146"/>
      <c r="M620" s="146"/>
      <c r="N620" s="147"/>
      <c r="O620" s="148"/>
      <c r="P620" s="156"/>
      <c r="Q620" s="158">
        <f>E620*G620/100</f>
        <v>0</v>
      </c>
      <c r="R620" s="166" t="str">
        <f>IF(OR(H620="", H621="", Q620=0), "", IF(H620&lt;H621, (H621-H620)/H620, ""))</f>
        <v/>
      </c>
      <c r="S620" s="191">
        <v>0</v>
      </c>
      <c r="T620" s="208">
        <f>S620-Q620</f>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60.7</v>
      </c>
      <c r="I621" s="141"/>
      <c r="J621" s="145"/>
      <c r="K621" s="146"/>
      <c r="L621" s="146"/>
      <c r="M621" s="146"/>
      <c r="N621" s="147"/>
      <c r="O621" s="148"/>
      <c r="P621" s="156"/>
      <c r="Q621" s="158">
        <f>E621*G621/100</f>
        <v>0</v>
      </c>
      <c r="R621" s="166" t="str">
        <f>IF(OR(H621="", H622="", Q621=0), "", IF(H621&lt;H622, (H622-H621)/H621, ""))</f>
        <v/>
      </c>
      <c r="S621" s="191">
        <v>0</v>
      </c>
      <c r="T621" s="208">
        <f>S621-Q621</f>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169.2</v>
      </c>
      <c r="I622" s="141"/>
      <c r="J622" s="145"/>
      <c r="K622" s="146"/>
      <c r="L622" s="146"/>
      <c r="M622" s="146"/>
      <c r="N622" s="147"/>
      <c r="O622" s="148"/>
      <c r="P622" s="156"/>
      <c r="Q622" s="158">
        <f>E622*G622/100</f>
        <v>0</v>
      </c>
      <c r="R622" s="166" t="str">
        <f>IF(OR(H622="", H623="", Q622=0), "", IF(H622&lt;H623, (H623-H622)/H622, ""))</f>
        <v/>
      </c>
      <c r="S622" s="191">
        <v>0</v>
      </c>
      <c r="T622" s="208">
        <f>S622-Q622</f>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118.2</v>
      </c>
      <c r="I623" s="141"/>
      <c r="J623" s="145"/>
      <c r="K623" s="146"/>
      <c r="L623" s="146"/>
      <c r="M623" s="146"/>
      <c r="N623" s="147"/>
      <c r="O623" s="148"/>
      <c r="P623" s="156"/>
      <c r="Q623" s="158">
        <f>E623*G623/100</f>
        <v>0</v>
      </c>
      <c r="R623" s="166" t="str">
        <f>IF(OR(H623="", H624="", Q623=0), "", IF(H623&lt;H624, (H624-H623)/H623, ""))</f>
        <v/>
      </c>
      <c r="S623" s="191">
        <v>0</v>
      </c>
      <c r="T623" s="208">
        <f>S623-Q623</f>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2.56</v>
      </c>
      <c r="R624" s="166" t="str">
        <f>IF(OR(H624="", H625="", Q624=0), "", IF(H624&lt;H625, (H625-H624)/H624, ""))</f>
        <v/>
      </c>
      <c r="T624" s="208">
        <f>S624-Q624</f>
        <v>0</v>
      </c>
      <c r="U624" s="222"/>
      <c r="W624" s="200"/>
      <c r="X624" s="209"/>
    </row>
    <row r="625" spans="1:24" ht="30" customHeight="1" thickTop="1" thickBot="1">
      <c r="A625" s="125" t="s">
        <v>775</v>
      </c>
      <c r="C625" s="149">
        <v>0</v>
      </c>
      <c r="D625" s="149">
        <v>0</v>
      </c>
      <c r="E625" s="149">
        <v>0</v>
      </c>
      <c r="F625" s="149">
        <v>0</v>
      </c>
      <c r="G625" s="149">
        <v>0</v>
      </c>
      <c r="H625" s="159">
        <v>11.7</v>
      </c>
      <c r="R625" s="166" t="str">
        <f>IF(OR(H625="", H626="", Q625=0), "", IF(H625&lt;H626, (H626-H625)/H625, ""))</f>
        <v/>
      </c>
      <c r="T625" s="208">
        <f>S625-Q625</f>
        <v>0</v>
      </c>
      <c r="U625" s="222"/>
      <c r="W625" s="200"/>
      <c r="X625" s="209"/>
    </row>
    <row r="626" spans="1:24" ht="30" customHeight="1" thickTop="1" thickBot="1">
      <c r="A626" s="125" t="s">
        <v>272</v>
      </c>
      <c r="C626" s="149">
        <v>0</v>
      </c>
      <c r="D626" s="149">
        <v>0</v>
      </c>
      <c r="E626" s="149">
        <v>0</v>
      </c>
      <c r="F626" s="149">
        <v>0</v>
      </c>
      <c r="G626" s="149">
        <v>0</v>
      </c>
      <c r="H626" s="159">
        <v>417</v>
      </c>
      <c r="R626" s="166" t="str">
        <f>IF(OR(H626="", H627="", Q626=0), "", IF(H626&lt;H627, (H627-H626)/H626, ""))</f>
        <v/>
      </c>
      <c r="T626" s="208">
        <f>S626-Q626</f>
        <v>0</v>
      </c>
      <c r="U626" s="222"/>
      <c r="W626" s="200"/>
      <c r="X626" s="209"/>
    </row>
    <row r="627" spans="1:24" ht="30" customHeight="1" thickTop="1" thickBot="1">
      <c r="A627" s="125" t="s">
        <v>549</v>
      </c>
      <c r="C627" s="149">
        <v>0</v>
      </c>
      <c r="D627" s="149">
        <v>0</v>
      </c>
      <c r="E627" s="149">
        <v>0</v>
      </c>
      <c r="F627" s="149">
        <v>0</v>
      </c>
      <c r="G627" s="149">
        <v>0</v>
      </c>
      <c r="H627" s="159">
        <v>14.33</v>
      </c>
      <c r="R627" s="166" t="str">
        <f>IF(OR(H627="", H628="", Q627=0), "", IF(H627&lt;H628, (H628-H627)/H627, ""))</f>
        <v/>
      </c>
      <c r="T627" s="208">
        <f>S627-Q627</f>
        <v>0</v>
      </c>
      <c r="U627" s="222"/>
      <c r="W627" s="200"/>
      <c r="X627" s="209"/>
    </row>
    <row r="628" spans="1:24" ht="30" customHeight="1" thickTop="1" thickBot="1">
      <c r="A628" s="125" t="s">
        <v>1263</v>
      </c>
      <c r="C628" s="149">
        <v>0</v>
      </c>
      <c r="D628" s="149">
        <v>0</v>
      </c>
      <c r="E628" s="149">
        <v>0</v>
      </c>
      <c r="F628" s="149">
        <v>0</v>
      </c>
      <c r="G628" s="149">
        <v>0</v>
      </c>
      <c r="H628" s="159">
        <v>46.16</v>
      </c>
      <c r="R628" s="166" t="str">
        <f>IF(OR(H628="", H629="", Q628=0), "", IF(H628&lt;H629, (H629-H628)/H628, ""))</f>
        <v/>
      </c>
      <c r="T628" s="208">
        <f>S628-Q628</f>
        <v>0</v>
      </c>
      <c r="U628" s="222"/>
      <c r="W628" s="200"/>
      <c r="X628" s="209"/>
    </row>
    <row r="629" spans="1:24" ht="30" customHeight="1" thickTop="1" thickBot="1">
      <c r="A629" s="125" t="s">
        <v>532</v>
      </c>
      <c r="C629" s="149">
        <v>0</v>
      </c>
      <c r="D629" s="149">
        <v>0</v>
      </c>
      <c r="E629" s="149">
        <v>0</v>
      </c>
      <c r="F629" s="149">
        <v>0</v>
      </c>
      <c r="G629" s="149">
        <v>0</v>
      </c>
      <c r="H629" s="159">
        <v>4.24</v>
      </c>
      <c r="R629" s="166" t="str">
        <f>IF(OR(H629="", H630="", Q629=0), "", IF(H629&lt;H630, (H630-H629)/H629, ""))</f>
        <v/>
      </c>
      <c r="T629" s="208">
        <f>S629-Q629</f>
        <v>0</v>
      </c>
      <c r="U629" s="222"/>
      <c r="W629" s="200"/>
      <c r="X629" s="209"/>
    </row>
    <row r="630" spans="1:24" ht="30" customHeight="1" thickTop="1" thickBot="1">
      <c r="A630" s="125" t="s">
        <v>703</v>
      </c>
      <c r="C630" s="149">
        <v>0</v>
      </c>
      <c r="D630" s="149">
        <v>0</v>
      </c>
      <c r="E630" s="149">
        <v>0</v>
      </c>
      <c r="F630" s="149">
        <v>0</v>
      </c>
      <c r="G630" s="149">
        <v>0</v>
      </c>
      <c r="H630" s="159">
        <v>15.95</v>
      </c>
      <c r="R630" s="166" t="str">
        <f>IF(OR(H630="", H631="", Q630=0), "", IF(H630&lt;H631, (H631-H630)/H630, ""))</f>
        <v/>
      </c>
      <c r="T630" s="208">
        <f>S630-Q630</f>
        <v>0</v>
      </c>
      <c r="U630" s="222"/>
      <c r="W630" s="200"/>
      <c r="X630" s="209"/>
    </row>
    <row r="631" spans="1:24" ht="30" customHeight="1" thickTop="1" thickBot="1">
      <c r="A631" s="125" t="s">
        <v>704</v>
      </c>
      <c r="C631" s="149">
        <v>0</v>
      </c>
      <c r="D631" s="149">
        <v>0</v>
      </c>
      <c r="E631" s="149">
        <v>0</v>
      </c>
      <c r="F631" s="149">
        <v>0</v>
      </c>
      <c r="G631" s="149">
        <v>0</v>
      </c>
      <c r="H631" s="159">
        <v>13.89</v>
      </c>
      <c r="R631" s="166" t="str">
        <f>IF(OR(H631="", H632="", Q631=0), "", IF(H631&lt;H632, (H632-H631)/H631, ""))</f>
        <v/>
      </c>
      <c r="T631" s="208">
        <f>S631-Q631</f>
        <v>0</v>
      </c>
      <c r="U631" s="222"/>
      <c r="W631" s="200"/>
      <c r="X631" s="209"/>
    </row>
    <row r="632" spans="1:24" ht="30" customHeight="1" thickTop="1" thickBot="1">
      <c r="A632" s="125" t="s">
        <v>705</v>
      </c>
      <c r="C632" s="149">
        <v>0</v>
      </c>
      <c r="D632" s="149">
        <v>0</v>
      </c>
      <c r="E632" s="149">
        <v>0</v>
      </c>
      <c r="F632" s="149">
        <v>0</v>
      </c>
      <c r="G632" s="149">
        <v>0</v>
      </c>
      <c r="H632" s="159">
        <v>4.8</v>
      </c>
      <c r="R632" s="166" t="str">
        <f>IF(OR(H632="", H633="", Q632=0), "", IF(H632&lt;H633, (H633-H632)/H632, ""))</f>
        <v/>
      </c>
      <c r="T632" s="208">
        <f>S632-Q632</f>
        <v>0</v>
      </c>
      <c r="U632" s="222"/>
      <c r="W632" s="200"/>
      <c r="X632" s="209"/>
    </row>
    <row r="633" spans="1:24" ht="30" customHeight="1" thickTop="1" thickBot="1">
      <c r="A633" s="125" t="s">
        <v>114</v>
      </c>
      <c r="C633" s="149">
        <v>0</v>
      </c>
      <c r="D633" s="149">
        <v>0</v>
      </c>
      <c r="E633" s="149">
        <v>0</v>
      </c>
      <c r="F633" s="149">
        <v>0</v>
      </c>
      <c r="G633" s="149">
        <v>0</v>
      </c>
      <c r="H633" s="159">
        <v>2.36</v>
      </c>
      <c r="R633" s="166" t="str">
        <f>IF(OR(H633="", H634="", Q633=0), "", IF(H633&lt;H634, (H634-H633)/H633, ""))</f>
        <v/>
      </c>
      <c r="T633" s="208">
        <f>S633-Q633</f>
        <v>0</v>
      </c>
      <c r="U633" s="222"/>
      <c r="W633" s="200"/>
      <c r="X633" s="209"/>
    </row>
    <row r="634" spans="1:24" ht="30" customHeight="1" thickTop="1" thickBot="1">
      <c r="A634" s="125" t="s">
        <v>169</v>
      </c>
      <c r="C634" s="149">
        <v>0</v>
      </c>
      <c r="D634" s="149">
        <v>0</v>
      </c>
      <c r="E634" s="149">
        <v>0</v>
      </c>
      <c r="F634" s="149">
        <v>0</v>
      </c>
      <c r="G634" s="149">
        <v>0</v>
      </c>
      <c r="H634" s="159">
        <v>49.82</v>
      </c>
      <c r="R634" s="166" t="str">
        <f>IF(OR(H634="", H635="", Q634=0), "", IF(H634&lt;H635, (H635-H634)/H634, ""))</f>
        <v/>
      </c>
      <c r="T634" s="208">
        <f>S634-Q634</f>
        <v>0</v>
      </c>
      <c r="U634" s="222"/>
      <c r="W634" s="200"/>
      <c r="X634" s="209"/>
    </row>
    <row r="635" spans="1:24" ht="30" customHeight="1" thickTop="1" thickBot="1">
      <c r="A635" s="125" t="s">
        <v>142</v>
      </c>
      <c r="C635" s="149">
        <v>0</v>
      </c>
      <c r="D635" s="149">
        <v>0</v>
      </c>
      <c r="E635" s="149">
        <v>0</v>
      </c>
      <c r="F635" s="149">
        <v>0</v>
      </c>
      <c r="G635" s="149">
        <v>0</v>
      </c>
      <c r="H635" s="159">
        <v>1.05</v>
      </c>
      <c r="R635" s="166" t="str">
        <f>IF(OR(H635="", H636="", Q635=0), "", IF(H635&lt;H636, (H636-H635)/H635, ""))</f>
        <v/>
      </c>
      <c r="T635" s="208">
        <f>S635-Q635</f>
        <v>0</v>
      </c>
      <c r="U635" s="222"/>
      <c r="W635" s="200"/>
      <c r="X635" s="209"/>
    </row>
    <row r="636" spans="1:24" ht="30" customHeight="1" thickTop="1" thickBot="1">
      <c r="A636" s="125" t="s">
        <v>539</v>
      </c>
      <c r="C636" s="149">
        <v>0</v>
      </c>
      <c r="D636" s="149">
        <v>0</v>
      </c>
      <c r="E636" s="149">
        <v>0</v>
      </c>
      <c r="F636" s="149">
        <v>0</v>
      </c>
      <c r="G636" s="149">
        <v>0</v>
      </c>
      <c r="H636" s="159">
        <v>11.62</v>
      </c>
      <c r="R636" s="166" t="str">
        <f>IF(OR(H636="", H637="", Q636=0), "", IF(H636&lt;H637, (H637-H636)/H636, ""))</f>
        <v/>
      </c>
      <c r="T636" s="208">
        <f>S636-Q636</f>
        <v>0</v>
      </c>
      <c r="U636" s="222"/>
      <c r="W636" s="200"/>
      <c r="X636" s="209"/>
    </row>
    <row r="637" spans="1:24" ht="30" customHeight="1" thickTop="1" thickBot="1">
      <c r="R637" s="166" t="str">
        <f t="shared" si="7"/>
        <v/>
      </c>
      <c r="T637" s="208">
        <f t="shared" si="8"/>
        <v>0</v>
      </c>
      <c r="U637" s="222"/>
      <c r="W637" s="200"/>
      <c r="X637" s="209"/>
    </row>
    <row r="638" spans="1:24" ht="30" customHeight="1" thickTop="1" thickBot="1">
      <c r="R638" s="166" t="str">
        <f t="shared" si="7"/>
        <v/>
      </c>
      <c r="T638" s="208">
        <f t="shared" si="8"/>
        <v>0</v>
      </c>
      <c r="U638" s="222"/>
      <c r="W638" s="200"/>
      <c r="X638" s="209"/>
    </row>
    <row r="639" spans="1:24" ht="30" customHeight="1" thickTop="1" thickBot="1">
      <c r="R639" s="166" t="str">
        <f t="shared" si="7"/>
        <v/>
      </c>
      <c r="T639" s="208">
        <f t="shared" si="8"/>
        <v>0</v>
      </c>
      <c r="U639" s="222"/>
      <c r="W639" s="200"/>
      <c r="X639" s="209"/>
    </row>
    <row r="640" spans="1:24" ht="30" customHeight="1" thickTop="1" thickBot="1">
      <c r="R640" s="166" t="str">
        <f t="shared" si="7"/>
        <v/>
      </c>
      <c r="T640" s="208">
        <f t="shared" si="8"/>
        <v>0</v>
      </c>
      <c r="U640" s="222"/>
      <c r="W640" s="200"/>
      <c r="X640" s="209"/>
    </row>
    <row r="641" spans="18:24" ht="30" customHeight="1" thickTop="1" thickBot="1">
      <c r="R641" s="166" t="str">
        <f t="shared" si="7"/>
        <v/>
      </c>
      <c r="T641" s="208">
        <f t="shared" si="8"/>
        <v>0</v>
      </c>
      <c r="U641" s="222"/>
      <c r="W641" s="200"/>
      <c r="X641" s="209"/>
    </row>
    <row r="642" spans="18:24" ht="30" customHeight="1" thickTop="1" thickBot="1">
      <c r="R642" s="166" t="str">
        <f t="shared" si="7"/>
        <v/>
      </c>
      <c r="T642" s="208">
        <f t="shared" si="8"/>
        <v>0</v>
      </c>
      <c r="W642" s="200"/>
    </row>
    <row r="643" spans="18:24" ht="30" customHeight="1" thickTop="1" thickBot="1">
      <c r="R643" s="166" t="str">
        <f t="shared" si="7"/>
        <v/>
      </c>
      <c r="T643" s="208">
        <f t="shared" si="8"/>
        <v>0</v>
      </c>
      <c r="W643" s="200"/>
    </row>
    <row r="644" spans="18:24" ht="30" customHeight="1" thickTop="1" thickBot="1">
      <c r="R644" s="166" t="str">
        <f t="shared" si="7"/>
        <v/>
      </c>
      <c r="T644" s="208">
        <f t="shared" ref="T644:T707" si="10">S644-Q644</f>
        <v>0</v>
      </c>
      <c r="W644" s="200"/>
    </row>
    <row r="645" spans="18:24" ht="30" customHeight="1" thickTop="1" thickBot="1">
      <c r="R645" s="166" t="str">
        <f t="shared" si="7"/>
        <v/>
      </c>
      <c r="T645" s="208">
        <f t="shared" si="10"/>
        <v>0</v>
      </c>
      <c r="W645" s="200"/>
    </row>
    <row r="646" spans="18:24" ht="30" customHeight="1" thickTop="1" thickBot="1">
      <c r="R646" s="166" t="str">
        <f t="shared" si="7"/>
        <v/>
      </c>
      <c r="T646" s="208">
        <f t="shared" si="10"/>
        <v>0</v>
      </c>
      <c r="W646" s="200"/>
    </row>
    <row r="647" spans="18:24" ht="30" customHeight="1" thickTop="1" thickBot="1">
      <c r="R647" s="166" t="str">
        <f t="shared" si="7"/>
        <v/>
      </c>
      <c r="T647" s="208">
        <f t="shared" si="10"/>
        <v>0</v>
      </c>
      <c r="W647" s="200"/>
    </row>
    <row r="648" spans="18:24" ht="30" customHeight="1" thickTop="1" thickBot="1">
      <c r="R648" s="166" t="str">
        <f t="shared" si="7"/>
        <v/>
      </c>
      <c r="T648" s="208">
        <f t="shared" si="10"/>
        <v>0</v>
      </c>
      <c r="W648" s="200"/>
    </row>
    <row r="649" spans="18:24" ht="30" customHeight="1" thickTop="1" thickBot="1">
      <c r="R649" s="166" t="str">
        <f t="shared" ref="R649:R712" si="11">IF(OR(H649="", H650="", Q649=0), "", IF(H649&lt;H650, (H650-H649)/H649, ""))</f>
        <v/>
      </c>
      <c r="T649" s="208">
        <f t="shared" si="10"/>
        <v>0</v>
      </c>
      <c r="W649" s="200"/>
    </row>
    <row r="650" spans="18:24" ht="30" customHeight="1" thickTop="1" thickBot="1">
      <c r="R650" s="166" t="str">
        <f t="shared" si="11"/>
        <v/>
      </c>
      <c r="T650" s="208">
        <f t="shared" si="10"/>
        <v>0</v>
      </c>
      <c r="W650" s="200"/>
    </row>
    <row r="651" spans="18:24" ht="30" customHeight="1" thickTop="1" thickBot="1">
      <c r="R651" s="166" t="str">
        <f t="shared" si="11"/>
        <v/>
      </c>
      <c r="T651" s="208">
        <f t="shared" si="10"/>
        <v>0</v>
      </c>
      <c r="W651" s="200"/>
    </row>
    <row r="652" spans="18:24" ht="30" customHeight="1" thickTop="1" thickBot="1">
      <c r="R652" s="166" t="str">
        <f t="shared" si="11"/>
        <v/>
      </c>
      <c r="T652" s="208">
        <f t="shared" si="10"/>
        <v>0</v>
      </c>
      <c r="W652" s="200"/>
    </row>
    <row r="653" spans="18:24" ht="30" customHeight="1" thickTop="1" thickBot="1">
      <c r="R653" s="166" t="str">
        <f t="shared" si="11"/>
        <v/>
      </c>
      <c r="T653" s="208">
        <f t="shared" si="10"/>
        <v>0</v>
      </c>
      <c r="W653" s="200"/>
    </row>
    <row r="654" spans="18:24" ht="30" customHeight="1" thickTop="1" thickBot="1">
      <c r="R654" s="166" t="str">
        <f t="shared" si="11"/>
        <v/>
      </c>
      <c r="T654" s="208">
        <f t="shared" si="10"/>
        <v>0</v>
      </c>
      <c r="W654" s="200"/>
    </row>
    <row r="655" spans="18:24" ht="30" customHeight="1" thickTop="1" thickBot="1">
      <c r="R655" s="166" t="str">
        <f t="shared" si="11"/>
        <v/>
      </c>
      <c r="T655" s="208">
        <f t="shared" si="10"/>
        <v>0</v>
      </c>
      <c r="W655" s="200"/>
    </row>
    <row r="656" spans="18:24" ht="30" customHeight="1" thickTop="1" thickBot="1">
      <c r="R656" s="166" t="str">
        <f t="shared" si="11"/>
        <v/>
      </c>
      <c r="T656" s="208">
        <f t="shared" si="10"/>
        <v>0</v>
      </c>
      <c r="W656" s="200"/>
    </row>
    <row r="657" spans="18:23" ht="30" customHeight="1" thickTop="1" thickBot="1">
      <c r="R657" s="166" t="str">
        <f t="shared" si="11"/>
        <v/>
      </c>
      <c r="T657" s="208">
        <f t="shared" si="10"/>
        <v>0</v>
      </c>
      <c r="W657" s="200"/>
    </row>
    <row r="658" spans="18:23" ht="30" customHeight="1" thickTop="1" thickBot="1">
      <c r="R658" s="166" t="str">
        <f t="shared" si="11"/>
        <v/>
      </c>
      <c r="T658" s="208">
        <f t="shared" si="10"/>
        <v>0</v>
      </c>
      <c r="W658" s="200"/>
    </row>
    <row r="659" spans="18:23" ht="30" customHeight="1" thickTop="1" thickBot="1">
      <c r="R659" s="166" t="str">
        <f t="shared" si="11"/>
        <v/>
      </c>
      <c r="T659" s="208">
        <f t="shared" si="10"/>
        <v>0</v>
      </c>
      <c r="W659" s="200"/>
    </row>
    <row r="660" spans="18:23" ht="30" customHeight="1" thickTop="1" thickBot="1">
      <c r="R660" s="166" t="str">
        <f t="shared" si="11"/>
        <v/>
      </c>
      <c r="T660" s="208">
        <f t="shared" si="10"/>
        <v>0</v>
      </c>
      <c r="W660" s="200"/>
    </row>
    <row r="661" spans="18:23" ht="30" customHeight="1" thickTop="1" thickBot="1">
      <c r="R661" s="166" t="str">
        <f t="shared" si="11"/>
        <v/>
      </c>
      <c r="T661" s="208">
        <f t="shared" si="10"/>
        <v>0</v>
      </c>
      <c r="W661" s="200"/>
    </row>
    <row r="662" spans="18:23" ht="30" customHeight="1" thickTop="1" thickBot="1">
      <c r="R662" s="166" t="str">
        <f t="shared" si="11"/>
        <v/>
      </c>
      <c r="T662" s="208">
        <f t="shared" si="10"/>
        <v>0</v>
      </c>
      <c r="W662" s="200"/>
    </row>
    <row r="663" spans="18:23" ht="30" customHeight="1" thickTop="1" thickBot="1">
      <c r="R663" s="166" t="str">
        <f t="shared" si="11"/>
        <v/>
      </c>
      <c r="T663" s="208">
        <f t="shared" si="10"/>
        <v>0</v>
      </c>
      <c r="W663" s="200"/>
    </row>
    <row r="664" spans="18:23" ht="30" customHeight="1" thickTop="1" thickBot="1">
      <c r="R664" s="166" t="str">
        <f t="shared" si="11"/>
        <v/>
      </c>
      <c r="T664" s="208">
        <f t="shared" si="10"/>
        <v>0</v>
      </c>
      <c r="W664" s="200"/>
    </row>
    <row r="665" spans="18:23" ht="30" customHeight="1" thickTop="1" thickBot="1">
      <c r="R665" s="166" t="str">
        <f t="shared" si="11"/>
        <v/>
      </c>
      <c r="T665" s="208">
        <f t="shared" si="10"/>
        <v>0</v>
      </c>
      <c r="W665" s="200"/>
    </row>
    <row r="666" spans="18:23" ht="30" customHeight="1" thickTop="1" thickBot="1">
      <c r="R666" s="166" t="str">
        <f t="shared" si="11"/>
        <v/>
      </c>
      <c r="T666" s="208">
        <f t="shared" si="10"/>
        <v>0</v>
      </c>
      <c r="W666" s="200"/>
    </row>
    <row r="667" spans="18:23" ht="30" customHeight="1" thickTop="1" thickBot="1">
      <c r="R667" s="166" t="str">
        <f t="shared" si="11"/>
        <v/>
      </c>
      <c r="T667" s="208">
        <f t="shared" si="10"/>
        <v>0</v>
      </c>
      <c r="W667" s="200"/>
    </row>
    <row r="668" spans="18:23" ht="30" customHeight="1" thickTop="1" thickBot="1">
      <c r="R668" s="166" t="str">
        <f t="shared" si="11"/>
        <v/>
      </c>
      <c r="T668" s="208">
        <f t="shared" si="10"/>
        <v>0</v>
      </c>
      <c r="W668" s="200"/>
    </row>
    <row r="669" spans="18:23" ht="30" customHeight="1" thickTop="1" thickBot="1">
      <c r="R669" s="166" t="str">
        <f t="shared" si="11"/>
        <v/>
      </c>
      <c r="T669" s="208">
        <f t="shared" si="10"/>
        <v>0</v>
      </c>
      <c r="W669" s="200"/>
    </row>
    <row r="670" spans="18:23" ht="30" customHeight="1" thickTop="1" thickBot="1">
      <c r="R670" s="166" t="str">
        <f t="shared" si="11"/>
        <v/>
      </c>
      <c r="T670" s="208">
        <f t="shared" si="10"/>
        <v>0</v>
      </c>
      <c r="W670" s="200"/>
    </row>
    <row r="671" spans="18:23" ht="30" customHeight="1" thickTop="1" thickBot="1">
      <c r="R671" s="166" t="str">
        <f t="shared" si="11"/>
        <v/>
      </c>
      <c r="T671" s="208">
        <f t="shared" si="10"/>
        <v>0</v>
      </c>
      <c r="W671" s="200"/>
    </row>
    <row r="672" spans="18:23" ht="30" customHeight="1" thickTop="1" thickBot="1">
      <c r="R672" s="166" t="str">
        <f t="shared" si="11"/>
        <v/>
      </c>
      <c r="T672" s="208">
        <f t="shared" si="10"/>
        <v>0</v>
      </c>
      <c r="W672" s="200"/>
    </row>
    <row r="673" spans="18:23" ht="30" customHeight="1" thickTop="1" thickBot="1">
      <c r="R673" s="166" t="str">
        <f t="shared" si="11"/>
        <v/>
      </c>
      <c r="T673" s="208">
        <f t="shared" si="10"/>
        <v>0</v>
      </c>
      <c r="W673" s="200"/>
    </row>
    <row r="674" spans="18:23" ht="30" customHeight="1" thickTop="1" thickBot="1">
      <c r="R674" s="166" t="str">
        <f t="shared" si="11"/>
        <v/>
      </c>
      <c r="T674" s="208">
        <f t="shared" si="10"/>
        <v>0</v>
      </c>
      <c r="W674" s="200"/>
    </row>
    <row r="675" spans="18:23" ht="30" customHeight="1" thickTop="1" thickBot="1">
      <c r="R675" s="166" t="str">
        <f t="shared" si="11"/>
        <v/>
      </c>
      <c r="T675" s="208">
        <f t="shared" si="10"/>
        <v>0</v>
      </c>
      <c r="W675" s="200"/>
    </row>
    <row r="676" spans="18:23" ht="30" customHeight="1" thickTop="1" thickBot="1">
      <c r="R676" s="166" t="str">
        <f t="shared" si="11"/>
        <v/>
      </c>
      <c r="T676" s="208">
        <f t="shared" si="10"/>
        <v>0</v>
      </c>
      <c r="W676" s="200"/>
    </row>
    <row r="677" spans="18:23" ht="30" customHeight="1" thickTop="1" thickBot="1">
      <c r="R677" s="166" t="str">
        <f t="shared" si="11"/>
        <v/>
      </c>
      <c r="T677" s="208">
        <f t="shared" si="10"/>
        <v>0</v>
      </c>
      <c r="W677" s="200"/>
    </row>
    <row r="678" spans="18:23" ht="30" customHeight="1" thickTop="1" thickBot="1">
      <c r="R678" s="166" t="str">
        <f t="shared" si="11"/>
        <v/>
      </c>
      <c r="T678" s="208">
        <f t="shared" si="10"/>
        <v>0</v>
      </c>
      <c r="W678" s="200"/>
    </row>
    <row r="679" spans="18:23" ht="30" customHeight="1" thickTop="1" thickBot="1">
      <c r="R679" s="166" t="str">
        <f t="shared" si="11"/>
        <v/>
      </c>
      <c r="T679" s="208">
        <f t="shared" si="10"/>
        <v>0</v>
      </c>
      <c r="W679" s="200"/>
    </row>
    <row r="680" spans="18:23" ht="30" customHeight="1" thickTop="1" thickBot="1">
      <c r="R680" s="166" t="str">
        <f t="shared" si="11"/>
        <v/>
      </c>
      <c r="T680" s="208">
        <f t="shared" si="10"/>
        <v>0</v>
      </c>
      <c r="W680" s="200"/>
    </row>
    <row r="681" spans="18:23" ht="30" customHeight="1" thickTop="1" thickBot="1">
      <c r="R681" s="166" t="str">
        <f t="shared" si="11"/>
        <v/>
      </c>
      <c r="T681" s="208">
        <f t="shared" si="10"/>
        <v>0</v>
      </c>
      <c r="W681" s="200"/>
    </row>
    <row r="682" spans="18:23" ht="30" customHeight="1" thickTop="1" thickBot="1">
      <c r="R682" s="166" t="str">
        <f t="shared" si="11"/>
        <v/>
      </c>
      <c r="T682" s="208">
        <f t="shared" si="10"/>
        <v>0</v>
      </c>
      <c r="W682" s="200"/>
    </row>
    <row r="683" spans="18:23" ht="30" customHeight="1" thickTop="1" thickBot="1">
      <c r="R683" s="166" t="str">
        <f t="shared" si="11"/>
        <v/>
      </c>
      <c r="T683" s="208">
        <f t="shared" si="10"/>
        <v>0</v>
      </c>
      <c r="W683" s="200"/>
    </row>
    <row r="684" spans="18:23" ht="30" customHeight="1" thickTop="1" thickBot="1">
      <c r="R684" s="166" t="str">
        <f t="shared" si="11"/>
        <v/>
      </c>
      <c r="T684" s="208">
        <f t="shared" si="10"/>
        <v>0</v>
      </c>
      <c r="W684" s="200"/>
    </row>
    <row r="685" spans="18:23" ht="30" customHeight="1" thickTop="1" thickBot="1">
      <c r="R685" s="166" t="str">
        <f t="shared" si="11"/>
        <v/>
      </c>
      <c r="T685" s="208">
        <f t="shared" si="10"/>
        <v>0</v>
      </c>
      <c r="W685" s="200"/>
    </row>
    <row r="686" spans="18:23" ht="30" customHeight="1" thickTop="1" thickBot="1">
      <c r="R686" s="166" t="str">
        <f t="shared" si="11"/>
        <v/>
      </c>
      <c r="T686" s="208">
        <f t="shared" si="10"/>
        <v>0</v>
      </c>
      <c r="W686" s="200"/>
    </row>
    <row r="687" spans="18:23" ht="30" customHeight="1" thickTop="1" thickBot="1">
      <c r="R687" s="166" t="str">
        <f t="shared" si="11"/>
        <v/>
      </c>
      <c r="T687" s="208">
        <f t="shared" si="10"/>
        <v>0</v>
      </c>
      <c r="W687" s="200"/>
    </row>
    <row r="688" spans="18:23" ht="30" customHeight="1" thickTop="1" thickBot="1">
      <c r="R688" s="166" t="str">
        <f t="shared" si="11"/>
        <v/>
      </c>
      <c r="T688" s="208">
        <f t="shared" si="10"/>
        <v>0</v>
      </c>
      <c r="W688" s="200"/>
    </row>
    <row r="689" spans="18:23" ht="30" customHeight="1" thickTop="1" thickBot="1">
      <c r="R689" s="166" t="str">
        <f t="shared" si="11"/>
        <v/>
      </c>
      <c r="T689" s="208">
        <f t="shared" si="10"/>
        <v>0</v>
      </c>
      <c r="W689" s="200"/>
    </row>
    <row r="690" spans="18:23" ht="30" customHeight="1" thickTop="1" thickBot="1">
      <c r="R690" s="166" t="str">
        <f t="shared" si="11"/>
        <v/>
      </c>
      <c r="T690" s="208">
        <f t="shared" si="10"/>
        <v>0</v>
      </c>
      <c r="W690" s="200"/>
    </row>
    <row r="691" spans="18:23" ht="30" customHeight="1" thickTop="1" thickBot="1">
      <c r="R691" s="166" t="str">
        <f t="shared" si="11"/>
        <v/>
      </c>
      <c r="T691" s="208">
        <f t="shared" si="10"/>
        <v>0</v>
      </c>
      <c r="W691" s="200"/>
    </row>
    <row r="692" spans="18:23" ht="30" customHeight="1" thickTop="1" thickBot="1">
      <c r="R692" s="166" t="str">
        <f t="shared" si="11"/>
        <v/>
      </c>
      <c r="T692" s="208">
        <f t="shared" si="10"/>
        <v>0</v>
      </c>
      <c r="W692" s="200"/>
    </row>
    <row r="693" spans="18:23" ht="30" customHeight="1" thickTop="1" thickBot="1">
      <c r="R693" s="166" t="str">
        <f t="shared" si="11"/>
        <v/>
      </c>
      <c r="T693" s="208">
        <f t="shared" si="10"/>
        <v>0</v>
      </c>
      <c r="W693" s="200"/>
    </row>
    <row r="694" spans="18:23" ht="30" customHeight="1" thickTop="1" thickBot="1">
      <c r="R694" s="166" t="str">
        <f t="shared" si="11"/>
        <v/>
      </c>
      <c r="T694" s="208">
        <f t="shared" si="10"/>
        <v>0</v>
      </c>
      <c r="W694" s="200"/>
    </row>
    <row r="695" spans="18:23" ht="30" customHeight="1" thickTop="1" thickBot="1">
      <c r="R695" s="166" t="str">
        <f t="shared" si="11"/>
        <v/>
      </c>
      <c r="T695" s="208">
        <f t="shared" si="10"/>
        <v>0</v>
      </c>
      <c r="W695" s="200"/>
    </row>
    <row r="696" spans="18:23" ht="30" customHeight="1" thickTop="1" thickBot="1">
      <c r="R696" s="166" t="str">
        <f t="shared" si="11"/>
        <v/>
      </c>
      <c r="T696" s="208">
        <f t="shared" si="10"/>
        <v>0</v>
      </c>
      <c r="W696" s="200"/>
    </row>
    <row r="697" spans="18:23" ht="30" customHeight="1" thickTop="1" thickBot="1">
      <c r="R697" s="166" t="str">
        <f t="shared" si="11"/>
        <v/>
      </c>
      <c r="T697" s="208">
        <f t="shared" si="10"/>
        <v>0</v>
      </c>
      <c r="W697" s="200"/>
    </row>
    <row r="698" spans="18:23" ht="30" customHeight="1" thickTop="1" thickBot="1">
      <c r="R698" s="166" t="str">
        <f t="shared" si="11"/>
        <v/>
      </c>
      <c r="T698" s="208">
        <f t="shared" si="10"/>
        <v>0</v>
      </c>
      <c r="W698" s="200"/>
    </row>
    <row r="699" spans="18:23" ht="30" customHeight="1" thickTop="1" thickBot="1">
      <c r="R699" s="166" t="str">
        <f t="shared" si="11"/>
        <v/>
      </c>
      <c r="T699" s="208">
        <f t="shared" si="10"/>
        <v>0</v>
      </c>
      <c r="W699" s="200"/>
    </row>
    <row r="700" spans="18:23" ht="30" customHeight="1" thickTop="1" thickBot="1">
      <c r="R700" s="166" t="str">
        <f t="shared" si="11"/>
        <v/>
      </c>
      <c r="T700" s="208">
        <f t="shared" si="10"/>
        <v>0</v>
      </c>
      <c r="W700" s="200"/>
    </row>
    <row r="701" spans="18:23" ht="30" customHeight="1" thickTop="1" thickBot="1">
      <c r="R701" s="166" t="str">
        <f t="shared" si="11"/>
        <v/>
      </c>
      <c r="T701" s="208">
        <f t="shared" si="10"/>
        <v>0</v>
      </c>
      <c r="W701" s="200"/>
    </row>
    <row r="702" spans="18:23" ht="30" customHeight="1" thickTop="1" thickBot="1">
      <c r="R702" s="166" t="str">
        <f t="shared" si="11"/>
        <v/>
      </c>
      <c r="T702" s="208">
        <f t="shared" si="10"/>
        <v>0</v>
      </c>
      <c r="W702" s="200"/>
    </row>
    <row r="703" spans="18:23" ht="30" customHeight="1" thickTop="1" thickBot="1">
      <c r="R703" s="166" t="str">
        <f t="shared" si="11"/>
        <v/>
      </c>
      <c r="T703" s="208">
        <f t="shared" si="10"/>
        <v>0</v>
      </c>
      <c r="W703" s="200"/>
    </row>
    <row r="704" spans="18:23" ht="30" customHeight="1" thickTop="1" thickBot="1">
      <c r="R704" s="166" t="str">
        <f t="shared" si="11"/>
        <v/>
      </c>
      <c r="T704" s="208">
        <f t="shared" si="10"/>
        <v>0</v>
      </c>
      <c r="W704" s="200"/>
    </row>
    <row r="705" spans="18:23" ht="30" customHeight="1" thickTop="1" thickBot="1">
      <c r="R705" s="166" t="str">
        <f t="shared" si="11"/>
        <v/>
      </c>
      <c r="T705" s="208">
        <f t="shared" si="10"/>
        <v>0</v>
      </c>
      <c r="W705" s="200"/>
    </row>
    <row r="706" spans="18:23" ht="30" customHeight="1" thickTop="1" thickBot="1">
      <c r="R706" s="166" t="str">
        <f t="shared" si="11"/>
        <v/>
      </c>
      <c r="T706" s="208">
        <f t="shared" si="10"/>
        <v>0</v>
      </c>
      <c r="W706" s="200"/>
    </row>
    <row r="707" spans="18:23" ht="30" customHeight="1" thickTop="1" thickBot="1">
      <c r="R707" s="166" t="str">
        <f t="shared" si="11"/>
        <v/>
      </c>
      <c r="T707" s="208">
        <f t="shared" si="10"/>
        <v>0</v>
      </c>
      <c r="W707" s="200"/>
    </row>
    <row r="708" spans="18:23" ht="30" customHeight="1" thickTop="1" thickBot="1">
      <c r="R708" s="166" t="str">
        <f t="shared" si="11"/>
        <v/>
      </c>
      <c r="T708" s="208">
        <f t="shared" ref="T708:T771" si="12">S708-Q708</f>
        <v>0</v>
      </c>
      <c r="W708" s="200"/>
    </row>
    <row r="709" spans="18:23" ht="30" customHeight="1" thickTop="1" thickBot="1">
      <c r="R709" s="166" t="str">
        <f t="shared" si="11"/>
        <v/>
      </c>
      <c r="T709" s="208">
        <f t="shared" si="12"/>
        <v>0</v>
      </c>
      <c r="W709" s="200"/>
    </row>
    <row r="710" spans="18:23" ht="30" customHeight="1" thickTop="1" thickBot="1">
      <c r="R710" s="166" t="str">
        <f t="shared" si="11"/>
        <v/>
      </c>
      <c r="T710" s="208">
        <f t="shared" si="12"/>
        <v>0</v>
      </c>
      <c r="W710" s="200"/>
    </row>
    <row r="711" spans="18:23" ht="30" customHeight="1" thickTop="1" thickBot="1">
      <c r="R711" s="166" t="str">
        <f t="shared" si="11"/>
        <v/>
      </c>
      <c r="T711" s="208">
        <f t="shared" si="12"/>
        <v>0</v>
      </c>
      <c r="W711" s="200"/>
    </row>
    <row r="712" spans="18:23" ht="30" customHeight="1" thickTop="1" thickBot="1">
      <c r="R712" s="166" t="str">
        <f t="shared" si="11"/>
        <v/>
      </c>
      <c r="T712" s="208">
        <f t="shared" si="12"/>
        <v>0</v>
      </c>
      <c r="W712" s="200"/>
    </row>
    <row r="713" spans="18:23" ht="30" customHeight="1" thickTop="1" thickBot="1">
      <c r="R713" s="166" t="str">
        <f t="shared" ref="R713:R774" si="13">IF(OR(H713="", H714="", Q713=0), "", IF(H713&lt;H714, (H714-H713)/H713, ""))</f>
        <v/>
      </c>
      <c r="T713" s="208">
        <f t="shared" si="12"/>
        <v>0</v>
      </c>
      <c r="W713" s="200"/>
    </row>
    <row r="714" spans="18:23" ht="30" customHeight="1" thickTop="1" thickBot="1">
      <c r="R714" s="166" t="str">
        <f t="shared" si="13"/>
        <v/>
      </c>
      <c r="T714" s="208">
        <f t="shared" si="12"/>
        <v>0</v>
      </c>
      <c r="W714" s="200"/>
    </row>
    <row r="715" spans="18:23" ht="30" customHeight="1" thickTop="1" thickBot="1">
      <c r="R715" s="166" t="str">
        <f t="shared" si="13"/>
        <v/>
      </c>
      <c r="T715" s="208">
        <f t="shared" si="12"/>
        <v>0</v>
      </c>
      <c r="W715" s="200"/>
    </row>
    <row r="716" spans="18:23" ht="30" customHeight="1" thickTop="1" thickBot="1">
      <c r="R716" s="166" t="str">
        <f t="shared" si="13"/>
        <v/>
      </c>
      <c r="T716" s="208">
        <f t="shared" si="12"/>
        <v>0</v>
      </c>
      <c r="W716" s="200"/>
    </row>
    <row r="717" spans="18:23" ht="30" customHeight="1" thickTop="1" thickBot="1">
      <c r="R717" s="166" t="str">
        <f t="shared" si="13"/>
        <v/>
      </c>
      <c r="T717" s="208">
        <f t="shared" si="12"/>
        <v>0</v>
      </c>
      <c r="W717" s="200"/>
    </row>
    <row r="718" spans="18:23" ht="30" customHeight="1" thickTop="1" thickBot="1">
      <c r="R718" s="166" t="str">
        <f t="shared" si="13"/>
        <v/>
      </c>
      <c r="T718" s="208">
        <f t="shared" si="12"/>
        <v>0</v>
      </c>
      <c r="W718" s="200"/>
    </row>
    <row r="719" spans="18:23" ht="30" customHeight="1" thickTop="1" thickBot="1">
      <c r="R719" s="166" t="str">
        <f t="shared" si="13"/>
        <v/>
      </c>
      <c r="T719" s="208">
        <f t="shared" si="12"/>
        <v>0</v>
      </c>
      <c r="W719" s="200"/>
    </row>
    <row r="720" spans="18:23" ht="30" customHeight="1" thickTop="1" thickBot="1">
      <c r="R720" s="166" t="str">
        <f t="shared" si="13"/>
        <v/>
      </c>
      <c r="T720" s="208">
        <f t="shared" si="12"/>
        <v>0</v>
      </c>
      <c r="W720" s="200"/>
    </row>
    <row r="721" spans="18:23" ht="30" customHeight="1" thickTop="1" thickBot="1">
      <c r="R721" s="166" t="str">
        <f t="shared" si="13"/>
        <v/>
      </c>
      <c r="T721" s="208">
        <f t="shared" si="12"/>
        <v>0</v>
      </c>
      <c r="W721" s="200"/>
    </row>
    <row r="722" spans="18:23" ht="30" customHeight="1" thickTop="1" thickBot="1">
      <c r="R722" s="166" t="str">
        <f t="shared" si="13"/>
        <v/>
      </c>
      <c r="T722" s="208">
        <f t="shared" si="12"/>
        <v>0</v>
      </c>
      <c r="W722" s="200"/>
    </row>
    <row r="723" spans="18:23" ht="30" customHeight="1" thickTop="1" thickBot="1">
      <c r="R723" s="166" t="str">
        <f t="shared" si="13"/>
        <v/>
      </c>
      <c r="T723" s="208">
        <f t="shared" si="12"/>
        <v>0</v>
      </c>
      <c r="W723" s="200"/>
    </row>
    <row r="724" spans="18:23" ht="30" customHeight="1" thickTop="1" thickBot="1">
      <c r="R724" s="166" t="str">
        <f t="shared" si="13"/>
        <v/>
      </c>
      <c r="T724" s="208">
        <f t="shared" si="12"/>
        <v>0</v>
      </c>
      <c r="W724" s="200"/>
    </row>
    <row r="725" spans="18:23" ht="30" customHeight="1" thickTop="1" thickBot="1">
      <c r="R725" s="166" t="str">
        <f t="shared" si="13"/>
        <v/>
      </c>
      <c r="T725" s="208">
        <f t="shared" si="12"/>
        <v>0</v>
      </c>
      <c r="W725" s="200"/>
    </row>
    <row r="726" spans="18:23" ht="30" customHeight="1" thickTop="1" thickBot="1">
      <c r="R726" s="166" t="str">
        <f t="shared" si="13"/>
        <v/>
      </c>
      <c r="T726" s="208">
        <f t="shared" si="12"/>
        <v>0</v>
      </c>
      <c r="W726" s="200"/>
    </row>
    <row r="727" spans="18:23" ht="30" customHeight="1" thickTop="1" thickBot="1">
      <c r="R727" s="166" t="str">
        <f t="shared" si="13"/>
        <v/>
      </c>
      <c r="T727" s="208">
        <f t="shared" si="12"/>
        <v>0</v>
      </c>
      <c r="W727" s="200"/>
    </row>
    <row r="728" spans="18:23" ht="30" customHeight="1" thickTop="1" thickBot="1">
      <c r="R728" s="166" t="str">
        <f t="shared" si="13"/>
        <v/>
      </c>
      <c r="T728" s="208">
        <f t="shared" si="12"/>
        <v>0</v>
      </c>
      <c r="W728" s="200"/>
    </row>
    <row r="729" spans="18:23" ht="30" customHeight="1" thickTop="1" thickBot="1">
      <c r="R729" s="166" t="str">
        <f t="shared" si="13"/>
        <v/>
      </c>
      <c r="T729" s="208">
        <f t="shared" si="12"/>
        <v>0</v>
      </c>
      <c r="W729" s="200"/>
    </row>
    <row r="730" spans="18:23" ht="30" customHeight="1" thickTop="1" thickBot="1">
      <c r="R730" s="166" t="str">
        <f t="shared" si="13"/>
        <v/>
      </c>
      <c r="T730" s="208">
        <f t="shared" si="12"/>
        <v>0</v>
      </c>
      <c r="W730" s="200"/>
    </row>
    <row r="731" spans="18:23" ht="30" customHeight="1" thickTop="1" thickBot="1">
      <c r="R731" s="166" t="str">
        <f t="shared" si="13"/>
        <v/>
      </c>
      <c r="T731" s="208">
        <f t="shared" si="12"/>
        <v>0</v>
      </c>
      <c r="W731" s="200"/>
    </row>
    <row r="732" spans="18:23" ht="30" customHeight="1" thickTop="1" thickBot="1">
      <c r="R732" s="166" t="str">
        <f t="shared" si="13"/>
        <v/>
      </c>
      <c r="T732" s="208">
        <f t="shared" si="12"/>
        <v>0</v>
      </c>
      <c r="W732" s="200"/>
    </row>
    <row r="733" spans="18:23" ht="30" customHeight="1" thickTop="1" thickBot="1">
      <c r="R733" s="166" t="str">
        <f t="shared" si="13"/>
        <v/>
      </c>
      <c r="T733" s="208">
        <f t="shared" si="12"/>
        <v>0</v>
      </c>
      <c r="W733" s="200"/>
    </row>
    <row r="734" spans="18:23" ht="30" customHeight="1" thickTop="1" thickBot="1">
      <c r="R734" s="166" t="str">
        <f t="shared" si="13"/>
        <v/>
      </c>
      <c r="T734" s="208">
        <f t="shared" si="12"/>
        <v>0</v>
      </c>
      <c r="W734" s="200"/>
    </row>
    <row r="735" spans="18:23" ht="30" customHeight="1" thickTop="1" thickBot="1">
      <c r="R735" s="166" t="str">
        <f t="shared" si="13"/>
        <v/>
      </c>
      <c r="T735" s="208">
        <f t="shared" si="12"/>
        <v>0</v>
      </c>
      <c r="W735" s="200"/>
    </row>
    <row r="736" spans="18:23" ht="30" customHeight="1" thickTop="1" thickBot="1">
      <c r="R736" s="166" t="str">
        <f t="shared" si="13"/>
        <v/>
      </c>
      <c r="T736" s="208">
        <f t="shared" si="12"/>
        <v>0</v>
      </c>
      <c r="W736" s="200"/>
    </row>
    <row r="737" spans="18:23" ht="30" customHeight="1" thickTop="1" thickBot="1">
      <c r="R737" s="166" t="str">
        <f t="shared" si="13"/>
        <v/>
      </c>
      <c r="T737" s="208">
        <f t="shared" si="12"/>
        <v>0</v>
      </c>
      <c r="W737" s="200"/>
    </row>
    <row r="738" spans="18:23" ht="30" customHeight="1" thickTop="1" thickBot="1">
      <c r="R738" s="166" t="str">
        <f t="shared" si="13"/>
        <v/>
      </c>
      <c r="T738" s="208">
        <f t="shared" si="12"/>
        <v>0</v>
      </c>
      <c r="W738" s="200"/>
    </row>
    <row r="739" spans="18:23" ht="30" customHeight="1" thickTop="1" thickBot="1">
      <c r="R739" s="166" t="str">
        <f t="shared" si="13"/>
        <v/>
      </c>
      <c r="T739" s="208">
        <f t="shared" si="12"/>
        <v>0</v>
      </c>
      <c r="W739" s="200"/>
    </row>
    <row r="740" spans="18:23" ht="30" customHeight="1" thickTop="1" thickBot="1">
      <c r="R740" s="166" t="str">
        <f t="shared" si="13"/>
        <v/>
      </c>
      <c r="T740" s="208">
        <f t="shared" si="12"/>
        <v>0</v>
      </c>
      <c r="W740" s="200"/>
    </row>
    <row r="741" spans="18:23" ht="30" customHeight="1" thickTop="1" thickBot="1">
      <c r="R741" s="166" t="str">
        <f t="shared" si="13"/>
        <v/>
      </c>
      <c r="T741" s="208">
        <f t="shared" si="12"/>
        <v>0</v>
      </c>
      <c r="W741" s="200"/>
    </row>
    <row r="742" spans="18:23" ht="30" customHeight="1" thickTop="1" thickBot="1">
      <c r="R742" s="166" t="str">
        <f t="shared" si="13"/>
        <v/>
      </c>
      <c r="T742" s="208">
        <f t="shared" si="12"/>
        <v>0</v>
      </c>
      <c r="W742" s="200"/>
    </row>
    <row r="743" spans="18:23" ht="30" customHeight="1" thickTop="1" thickBot="1">
      <c r="R743" s="166" t="str">
        <f t="shared" si="13"/>
        <v/>
      </c>
      <c r="T743" s="208">
        <f t="shared" si="12"/>
        <v>0</v>
      </c>
      <c r="W743" s="200"/>
    </row>
    <row r="744" spans="18:23" ht="30" customHeight="1" thickTop="1" thickBot="1">
      <c r="R744" s="166" t="str">
        <f t="shared" si="13"/>
        <v/>
      </c>
      <c r="T744" s="208">
        <f t="shared" si="12"/>
        <v>0</v>
      </c>
      <c r="W744" s="200"/>
    </row>
    <row r="745" spans="18:23" ht="30" customHeight="1" thickTop="1" thickBot="1">
      <c r="R745" s="166" t="str">
        <f t="shared" si="13"/>
        <v/>
      </c>
      <c r="T745" s="208">
        <f t="shared" si="12"/>
        <v>0</v>
      </c>
      <c r="W745" s="200"/>
    </row>
    <row r="746" spans="18:23" ht="30" customHeight="1" thickTop="1" thickBot="1">
      <c r="R746" s="166" t="str">
        <f t="shared" si="13"/>
        <v/>
      </c>
      <c r="T746" s="208">
        <f t="shared" si="12"/>
        <v>0</v>
      </c>
      <c r="W746" s="200"/>
    </row>
    <row r="747" spans="18:23" ht="30" customHeight="1" thickTop="1" thickBot="1">
      <c r="R747" s="166" t="str">
        <f t="shared" si="13"/>
        <v/>
      </c>
      <c r="T747" s="208">
        <f t="shared" si="12"/>
        <v>0</v>
      </c>
      <c r="W747" s="200"/>
    </row>
    <row r="748" spans="18:23" ht="30" customHeight="1" thickTop="1" thickBot="1">
      <c r="R748" s="166" t="str">
        <f t="shared" si="13"/>
        <v/>
      </c>
      <c r="T748" s="208">
        <f t="shared" si="12"/>
        <v>0</v>
      </c>
      <c r="W748" s="200"/>
    </row>
    <row r="749" spans="18:23" ht="30" customHeight="1" thickTop="1" thickBot="1">
      <c r="R749" s="166" t="str">
        <f t="shared" si="13"/>
        <v/>
      </c>
      <c r="T749" s="208">
        <f t="shared" si="12"/>
        <v>0</v>
      </c>
      <c r="W749" s="200"/>
    </row>
    <row r="750" spans="18:23" ht="30" customHeight="1" thickTop="1" thickBot="1">
      <c r="R750" s="166" t="str">
        <f t="shared" si="13"/>
        <v/>
      </c>
      <c r="T750" s="208">
        <f t="shared" si="12"/>
        <v>0</v>
      </c>
      <c r="W750" s="200"/>
    </row>
    <row r="751" spans="18:23" ht="30" customHeight="1" thickTop="1" thickBot="1">
      <c r="R751" s="166" t="str">
        <f t="shared" si="13"/>
        <v/>
      </c>
      <c r="T751" s="208">
        <f t="shared" si="12"/>
        <v>0</v>
      </c>
      <c r="W751" s="200"/>
    </row>
    <row r="752" spans="18:23" ht="30" customHeight="1" thickTop="1" thickBot="1">
      <c r="R752" s="166" t="str">
        <f t="shared" si="13"/>
        <v/>
      </c>
      <c r="T752" s="208">
        <f t="shared" si="12"/>
        <v>0</v>
      </c>
      <c r="W752" s="200"/>
    </row>
    <row r="753" spans="18:23" ht="30" customHeight="1" thickTop="1" thickBot="1">
      <c r="R753" s="166" t="str">
        <f t="shared" si="13"/>
        <v/>
      </c>
      <c r="T753" s="208">
        <f t="shared" si="12"/>
        <v>0</v>
      </c>
      <c r="W753" s="200"/>
    </row>
    <row r="754" spans="18:23" ht="30" customHeight="1" thickTop="1" thickBot="1">
      <c r="R754" s="166" t="str">
        <f t="shared" si="13"/>
        <v/>
      </c>
      <c r="T754" s="208">
        <f t="shared" si="12"/>
        <v>0</v>
      </c>
      <c r="W754" s="200"/>
    </row>
    <row r="755" spans="18:23" ht="30" customHeight="1" thickTop="1" thickBot="1">
      <c r="R755" s="166" t="str">
        <f t="shared" si="13"/>
        <v/>
      </c>
      <c r="T755" s="208">
        <f t="shared" si="12"/>
        <v>0</v>
      </c>
      <c r="W755" s="200"/>
    </row>
    <row r="756" spans="18:23" ht="30" customHeight="1" thickTop="1" thickBot="1">
      <c r="R756" s="166" t="str">
        <f t="shared" si="13"/>
        <v/>
      </c>
      <c r="T756" s="208">
        <f t="shared" si="12"/>
        <v>0</v>
      </c>
      <c r="W756" s="200"/>
    </row>
    <row r="757" spans="18:23" ht="30" customHeight="1" thickTop="1" thickBot="1">
      <c r="R757" s="166" t="str">
        <f t="shared" si="13"/>
        <v/>
      </c>
      <c r="T757" s="208">
        <f t="shared" si="12"/>
        <v>0</v>
      </c>
      <c r="W757" s="200"/>
    </row>
    <row r="758" spans="18:23" ht="30" customHeight="1" thickTop="1" thickBot="1">
      <c r="R758" s="166" t="str">
        <f t="shared" si="13"/>
        <v/>
      </c>
      <c r="T758" s="208">
        <f t="shared" si="12"/>
        <v>0</v>
      </c>
    </row>
    <row r="759" spans="18:23" ht="30" customHeight="1" thickTop="1" thickBot="1">
      <c r="R759" s="166" t="str">
        <f t="shared" si="13"/>
        <v/>
      </c>
      <c r="T759" s="208">
        <f t="shared" si="12"/>
        <v>0</v>
      </c>
    </row>
    <row r="760" spans="18:23" ht="30" customHeight="1" thickTop="1" thickBot="1">
      <c r="R760" s="166" t="str">
        <f t="shared" si="13"/>
        <v/>
      </c>
      <c r="T760" s="208">
        <f t="shared" si="12"/>
        <v>0</v>
      </c>
    </row>
    <row r="761" spans="18:23" ht="30" customHeight="1" thickTop="1" thickBot="1">
      <c r="R761" s="166" t="str">
        <f t="shared" si="13"/>
        <v/>
      </c>
      <c r="T761" s="208">
        <f t="shared" si="12"/>
        <v>0</v>
      </c>
    </row>
    <row r="762" spans="18:23" ht="30" customHeight="1" thickTop="1" thickBot="1">
      <c r="R762" s="166" t="str">
        <f t="shared" si="13"/>
        <v/>
      </c>
      <c r="T762" s="208">
        <f t="shared" si="12"/>
        <v>0</v>
      </c>
    </row>
    <row r="763" spans="18:23" ht="30" customHeight="1" thickTop="1" thickBot="1">
      <c r="R763" s="166" t="str">
        <f t="shared" si="13"/>
        <v/>
      </c>
      <c r="T763" s="208">
        <f t="shared" si="12"/>
        <v>0</v>
      </c>
    </row>
    <row r="764" spans="18:23" ht="30" customHeight="1" thickTop="1" thickBot="1">
      <c r="R764" s="166" t="str">
        <f t="shared" si="13"/>
        <v/>
      </c>
      <c r="T764" s="208">
        <f t="shared" si="12"/>
        <v>0</v>
      </c>
    </row>
    <row r="765" spans="18:23" ht="30" customHeight="1" thickTop="1" thickBot="1">
      <c r="R765" s="166" t="str">
        <f t="shared" si="13"/>
        <v/>
      </c>
      <c r="T765" s="208">
        <f t="shared" si="12"/>
        <v>0</v>
      </c>
    </row>
    <row r="766" spans="18:23" ht="30" customHeight="1" thickTop="1" thickBot="1">
      <c r="R766" s="166" t="str">
        <f t="shared" si="13"/>
        <v/>
      </c>
      <c r="T766" s="208">
        <f t="shared" si="12"/>
        <v>0</v>
      </c>
    </row>
    <row r="767" spans="18:23" ht="30" customHeight="1" thickTop="1" thickBot="1">
      <c r="R767" s="166" t="str">
        <f t="shared" si="13"/>
        <v/>
      </c>
      <c r="T767" s="208">
        <f t="shared" si="12"/>
        <v>0</v>
      </c>
    </row>
    <row r="768" spans="18:23" ht="30" customHeight="1" thickTop="1" thickBot="1">
      <c r="R768" s="166" t="str">
        <f t="shared" si="13"/>
        <v/>
      </c>
      <c r="T768" s="208">
        <f t="shared" si="12"/>
        <v>0</v>
      </c>
    </row>
    <row r="769" spans="18:20" ht="30" customHeight="1" thickTop="1" thickBot="1">
      <c r="R769" s="166" t="str">
        <f t="shared" si="13"/>
        <v/>
      </c>
      <c r="T769" s="208">
        <f t="shared" si="12"/>
        <v>0</v>
      </c>
    </row>
    <row r="770" spans="18:20" ht="30" customHeight="1" thickTop="1" thickBot="1">
      <c r="R770" s="166" t="str">
        <f t="shared" si="13"/>
        <v/>
      </c>
      <c r="T770" s="208">
        <f t="shared" si="12"/>
        <v>0</v>
      </c>
    </row>
    <row r="771" spans="18:20" ht="30" customHeight="1" thickTop="1" thickBot="1">
      <c r="R771" s="166" t="str">
        <f t="shared" si="13"/>
        <v/>
      </c>
      <c r="T771" s="208">
        <f t="shared" si="12"/>
        <v>0</v>
      </c>
    </row>
    <row r="772" spans="18:20" ht="30" customHeight="1" thickTop="1" thickBot="1">
      <c r="R772" s="166" t="str">
        <f t="shared" si="13"/>
        <v/>
      </c>
      <c r="T772" s="208">
        <f t="shared" ref="T772:T825" si="14">S772-Q772</f>
        <v>0</v>
      </c>
    </row>
    <row r="773" spans="18:20" ht="30" customHeight="1" thickTop="1" thickBot="1">
      <c r="R773" s="166" t="str">
        <f t="shared" si="13"/>
        <v/>
      </c>
      <c r="T773" s="208">
        <f t="shared" si="14"/>
        <v>0</v>
      </c>
    </row>
    <row r="774" spans="18:20" ht="30" customHeight="1" thickTop="1" thickBot="1">
      <c r="R774" s="166" t="str">
        <f t="shared" si="13"/>
        <v/>
      </c>
      <c r="T774" s="208">
        <f t="shared" si="14"/>
        <v>0</v>
      </c>
    </row>
    <row r="775" spans="18:20" ht="30" customHeight="1" thickTop="1" thickBot="1">
      <c r="R775" s="166" t="str">
        <f t="shared" ref="R775:R806" si="15">IF(Q775&lt;&gt;"", IF(ABS(((232.33-(33.33*Q775))-$A775)/$A775)&gt;=0.05, (232.33-(33.33*Q775)), ""), "")</f>
        <v/>
      </c>
      <c r="T775" s="208">
        <f t="shared" si="14"/>
        <v>0</v>
      </c>
    </row>
    <row r="776" spans="18:20" ht="30" customHeight="1" thickTop="1" thickBot="1">
      <c r="R776" s="166" t="str">
        <f t="shared" si="15"/>
        <v/>
      </c>
      <c r="T776" s="208">
        <f t="shared" si="14"/>
        <v>0</v>
      </c>
    </row>
    <row r="777" spans="18:20" ht="30" customHeight="1" thickTop="1" thickBot="1">
      <c r="R777" s="166" t="str">
        <f t="shared" si="15"/>
        <v/>
      </c>
      <c r="T777" s="208">
        <f t="shared" si="14"/>
        <v>0</v>
      </c>
    </row>
    <row r="778" spans="18:20" ht="30" customHeight="1" thickTop="1" thickBot="1">
      <c r="R778" s="166" t="str">
        <f t="shared" si="15"/>
        <v/>
      </c>
      <c r="T778" s="208">
        <f t="shared" si="14"/>
        <v>0</v>
      </c>
    </row>
    <row r="779" spans="18:20" ht="30" customHeight="1" thickTop="1" thickBot="1">
      <c r="R779" s="166" t="str">
        <f t="shared" si="15"/>
        <v/>
      </c>
      <c r="T779" s="208">
        <f t="shared" si="14"/>
        <v>0</v>
      </c>
    </row>
    <row r="780" spans="18:20" ht="30" customHeight="1" thickTop="1" thickBot="1">
      <c r="R780" s="166" t="str">
        <f t="shared" si="15"/>
        <v/>
      </c>
      <c r="T780" s="208">
        <f t="shared" si="14"/>
        <v>0</v>
      </c>
    </row>
    <row r="781" spans="18:20" ht="30" customHeight="1" thickTop="1" thickBot="1">
      <c r="R781" s="166" t="str">
        <f t="shared" si="15"/>
        <v/>
      </c>
      <c r="T781" s="208">
        <f t="shared" si="14"/>
        <v>0</v>
      </c>
    </row>
    <row r="782" spans="18:20" ht="30" customHeight="1" thickTop="1" thickBot="1">
      <c r="R782" s="166" t="str">
        <f t="shared" si="15"/>
        <v/>
      </c>
      <c r="T782" s="208">
        <f t="shared" si="14"/>
        <v>0</v>
      </c>
    </row>
    <row r="783" spans="18:20" ht="30" customHeight="1" thickTop="1" thickBot="1">
      <c r="R783" s="166" t="str">
        <f t="shared" si="15"/>
        <v/>
      </c>
      <c r="T783" s="208">
        <f t="shared" si="14"/>
        <v>0</v>
      </c>
    </row>
    <row r="784" spans="18:20" ht="30" customHeight="1" thickTop="1" thickBot="1">
      <c r="R784" s="166" t="str">
        <f t="shared" si="15"/>
        <v/>
      </c>
      <c r="T784" s="208">
        <f t="shared" si="14"/>
        <v>0</v>
      </c>
    </row>
    <row r="785" spans="18:20" ht="30" customHeight="1" thickTop="1" thickBot="1">
      <c r="R785" s="166" t="str">
        <f t="shared" si="15"/>
        <v/>
      </c>
      <c r="T785" s="208">
        <f t="shared" si="14"/>
        <v>0</v>
      </c>
    </row>
    <row r="786" spans="18:20" ht="30" customHeight="1" thickTop="1" thickBot="1">
      <c r="R786" s="166" t="str">
        <f t="shared" si="15"/>
        <v/>
      </c>
      <c r="T786" s="208">
        <f t="shared" si="14"/>
        <v>0</v>
      </c>
    </row>
    <row r="787" spans="18:20" ht="30" customHeight="1" thickTop="1" thickBot="1">
      <c r="R787" s="166" t="str">
        <f t="shared" si="15"/>
        <v/>
      </c>
      <c r="T787" s="208">
        <f t="shared" si="14"/>
        <v>0</v>
      </c>
    </row>
    <row r="788" spans="18:20" ht="30" customHeight="1" thickTop="1" thickBot="1">
      <c r="R788" s="166" t="str">
        <f t="shared" si="15"/>
        <v/>
      </c>
      <c r="T788" s="208">
        <f t="shared" si="14"/>
        <v>0</v>
      </c>
    </row>
    <row r="789" spans="18:20" ht="30" customHeight="1" thickTop="1" thickBot="1">
      <c r="R789" s="166" t="str">
        <f t="shared" si="15"/>
        <v/>
      </c>
      <c r="T789" s="208">
        <f t="shared" si="14"/>
        <v>0</v>
      </c>
    </row>
    <row r="790" spans="18:20" ht="30" customHeight="1" thickTop="1" thickBot="1">
      <c r="R790" s="166" t="str">
        <f t="shared" si="15"/>
        <v/>
      </c>
      <c r="T790" s="208">
        <f t="shared" si="14"/>
        <v>0</v>
      </c>
    </row>
    <row r="791" spans="18:20" ht="30" customHeight="1" thickTop="1" thickBot="1">
      <c r="R791" s="166" t="str">
        <f t="shared" si="15"/>
        <v/>
      </c>
      <c r="T791" s="208">
        <f t="shared" si="14"/>
        <v>0</v>
      </c>
    </row>
    <row r="792" spans="18:20" ht="30" customHeight="1" thickTop="1" thickBot="1">
      <c r="R792" s="166" t="str">
        <f t="shared" si="15"/>
        <v/>
      </c>
      <c r="T792" s="208">
        <f t="shared" si="14"/>
        <v>0</v>
      </c>
    </row>
    <row r="793" spans="18:20" ht="30" customHeight="1" thickTop="1" thickBot="1">
      <c r="R793" s="166" t="str">
        <f t="shared" si="15"/>
        <v/>
      </c>
      <c r="T793" s="208">
        <f t="shared" si="14"/>
        <v>0</v>
      </c>
    </row>
    <row r="794" spans="18:20" ht="30" customHeight="1" thickTop="1" thickBot="1">
      <c r="R794" s="166" t="str">
        <f t="shared" si="15"/>
        <v/>
      </c>
      <c r="T794" s="208">
        <f t="shared" si="14"/>
        <v>0</v>
      </c>
    </row>
    <row r="795" spans="18:20" ht="30" customHeight="1" thickTop="1" thickBot="1">
      <c r="R795" s="166" t="str">
        <f t="shared" si="15"/>
        <v/>
      </c>
      <c r="T795" s="208">
        <f t="shared" si="14"/>
        <v>0</v>
      </c>
    </row>
    <row r="796" spans="18:20" ht="30" customHeight="1" thickTop="1" thickBot="1">
      <c r="R796" s="166" t="str">
        <f t="shared" si="15"/>
        <v/>
      </c>
      <c r="T796" s="208">
        <f t="shared" si="14"/>
        <v>0</v>
      </c>
    </row>
    <row r="797" spans="18:20" ht="30" customHeight="1" thickTop="1" thickBot="1">
      <c r="R797" s="166" t="str">
        <f t="shared" si="15"/>
        <v/>
      </c>
      <c r="T797" s="208">
        <f t="shared" si="14"/>
        <v>0</v>
      </c>
    </row>
    <row r="798" spans="18:20" ht="30" customHeight="1" thickTop="1" thickBot="1">
      <c r="R798" s="166" t="str">
        <f t="shared" si="15"/>
        <v/>
      </c>
      <c r="T798" s="208">
        <f t="shared" si="14"/>
        <v>0</v>
      </c>
    </row>
    <row r="799" spans="18:20" ht="30" customHeight="1" thickTop="1" thickBot="1">
      <c r="R799" s="166" t="str">
        <f t="shared" si="15"/>
        <v/>
      </c>
      <c r="T799" s="208">
        <f t="shared" si="14"/>
        <v>0</v>
      </c>
    </row>
    <row r="800" spans="18:20" ht="30" customHeight="1" thickTop="1" thickBot="1">
      <c r="R800" s="166" t="str">
        <f t="shared" si="15"/>
        <v/>
      </c>
      <c r="T800" s="208">
        <f t="shared" si="14"/>
        <v>0</v>
      </c>
    </row>
    <row r="801" spans="18:20" ht="30" customHeight="1" thickTop="1" thickBot="1">
      <c r="R801" s="166" t="str">
        <f t="shared" si="15"/>
        <v/>
      </c>
      <c r="T801" s="208">
        <f t="shared" si="14"/>
        <v>0</v>
      </c>
    </row>
    <row r="802" spans="18:20" ht="30" customHeight="1" thickTop="1" thickBot="1">
      <c r="R802" s="166" t="str">
        <f t="shared" si="15"/>
        <v/>
      </c>
      <c r="T802" s="208">
        <f t="shared" si="14"/>
        <v>0</v>
      </c>
    </row>
    <row r="803" spans="18:20" ht="30" customHeight="1" thickTop="1" thickBot="1">
      <c r="R803" s="166" t="str">
        <f t="shared" si="15"/>
        <v/>
      </c>
      <c r="T803" s="208">
        <f t="shared" si="14"/>
        <v>0</v>
      </c>
    </row>
    <row r="804" spans="18:20" ht="30" customHeight="1" thickTop="1" thickBot="1">
      <c r="R804" s="166" t="str">
        <f t="shared" si="15"/>
        <v/>
      </c>
      <c r="T804" s="208">
        <f t="shared" si="14"/>
        <v>0</v>
      </c>
    </row>
    <row r="805" spans="18:20" ht="30" customHeight="1" thickTop="1" thickBot="1">
      <c r="R805" s="166" t="str">
        <f t="shared" si="15"/>
        <v/>
      </c>
      <c r="T805" s="208">
        <f t="shared" si="14"/>
        <v>0</v>
      </c>
    </row>
    <row r="806" spans="18:20" ht="30" customHeight="1" thickTop="1" thickBot="1">
      <c r="R806" s="166" t="str">
        <f t="shared" si="15"/>
        <v/>
      </c>
      <c r="T806" s="208">
        <f t="shared" si="14"/>
        <v>0</v>
      </c>
    </row>
    <row r="807" spans="18:20" ht="30" customHeight="1" thickTop="1" thickBot="1">
      <c r="R807" s="166" t="str">
        <f t="shared" ref="R807:R838" si="16">IF(Q807&lt;&gt;"", IF(ABS(((232.33-(33.33*Q807))-$A807)/$A807)&gt;=0.05, (232.33-(33.33*Q807)), ""), "")</f>
        <v/>
      </c>
      <c r="T807" s="208">
        <f t="shared" si="14"/>
        <v>0</v>
      </c>
    </row>
    <row r="808" spans="18:20" ht="30" customHeight="1" thickTop="1" thickBot="1">
      <c r="R808" s="166" t="str">
        <f t="shared" si="16"/>
        <v/>
      </c>
      <c r="T808" s="208">
        <f t="shared" si="14"/>
        <v>0</v>
      </c>
    </row>
    <row r="809" spans="18:20" ht="30" customHeight="1" thickTop="1" thickBot="1">
      <c r="R809" s="166" t="str">
        <f t="shared" si="16"/>
        <v/>
      </c>
      <c r="T809" s="208">
        <f t="shared" si="14"/>
        <v>0</v>
      </c>
    </row>
    <row r="810" spans="18:20" ht="30" customHeight="1" thickTop="1" thickBot="1">
      <c r="R810" s="166" t="str">
        <f t="shared" si="16"/>
        <v/>
      </c>
      <c r="T810" s="208">
        <f t="shared" si="14"/>
        <v>0</v>
      </c>
    </row>
    <row r="811" spans="18:20" ht="30" customHeight="1" thickTop="1" thickBot="1">
      <c r="R811" s="166" t="str">
        <f t="shared" si="16"/>
        <v/>
      </c>
      <c r="T811" s="208">
        <f t="shared" si="14"/>
        <v>0</v>
      </c>
    </row>
    <row r="812" spans="18:20" ht="30" customHeight="1" thickTop="1" thickBot="1">
      <c r="R812" s="166" t="str">
        <f t="shared" si="16"/>
        <v/>
      </c>
      <c r="T812" s="208">
        <f t="shared" si="14"/>
        <v>0</v>
      </c>
    </row>
    <row r="813" spans="18:20" ht="30" customHeight="1" thickTop="1" thickBot="1">
      <c r="R813" s="166" t="str">
        <f t="shared" si="16"/>
        <v/>
      </c>
      <c r="T813" s="208">
        <f t="shared" si="14"/>
        <v>0</v>
      </c>
    </row>
    <row r="814" spans="18:20" ht="30" customHeight="1" thickTop="1" thickBot="1">
      <c r="R814" s="166" t="str">
        <f t="shared" si="16"/>
        <v/>
      </c>
      <c r="T814" s="208">
        <f t="shared" si="14"/>
        <v>0</v>
      </c>
    </row>
    <row r="815" spans="18:20" ht="30" customHeight="1" thickTop="1" thickBot="1">
      <c r="R815" s="166" t="str">
        <f t="shared" si="16"/>
        <v/>
      </c>
      <c r="T815" s="208">
        <f t="shared" si="14"/>
        <v>0</v>
      </c>
    </row>
    <row r="816" spans="18:20" ht="30" customHeight="1" thickTop="1" thickBot="1">
      <c r="R816" s="166" t="str">
        <f t="shared" si="16"/>
        <v/>
      </c>
      <c r="T816" s="208">
        <f t="shared" si="14"/>
        <v>0</v>
      </c>
    </row>
    <row r="817" spans="18:20" ht="30" customHeight="1" thickTop="1" thickBot="1">
      <c r="R817" s="166" t="str">
        <f t="shared" si="16"/>
        <v/>
      </c>
      <c r="T817" s="208">
        <f t="shared" si="14"/>
        <v>0</v>
      </c>
    </row>
    <row r="818" spans="18:20" ht="30" customHeight="1" thickTop="1" thickBot="1">
      <c r="R818" s="166" t="str">
        <f t="shared" si="16"/>
        <v/>
      </c>
      <c r="T818" s="208">
        <f t="shared" si="14"/>
        <v>0</v>
      </c>
    </row>
    <row r="819" spans="18:20" ht="30" customHeight="1" thickTop="1" thickBot="1">
      <c r="R819" s="166" t="str">
        <f t="shared" si="16"/>
        <v/>
      </c>
      <c r="T819" s="208">
        <f t="shared" si="14"/>
        <v>0</v>
      </c>
    </row>
    <row r="820" spans="18:20" ht="30" customHeight="1" thickTop="1" thickBot="1">
      <c r="R820" s="166" t="str">
        <f t="shared" si="16"/>
        <v/>
      </c>
      <c r="T820" s="208">
        <f t="shared" si="14"/>
        <v>0</v>
      </c>
    </row>
    <row r="821" spans="18:20" ht="30" customHeight="1" thickTop="1" thickBot="1">
      <c r="R821" s="166" t="str">
        <f t="shared" si="16"/>
        <v/>
      </c>
      <c r="T821" s="208">
        <f t="shared" si="14"/>
        <v>0</v>
      </c>
    </row>
    <row r="822" spans="18:20" ht="30" customHeight="1" thickTop="1" thickBot="1">
      <c r="R822" s="166" t="str">
        <f t="shared" si="16"/>
        <v/>
      </c>
      <c r="T822" s="208">
        <f t="shared" si="14"/>
        <v>0</v>
      </c>
    </row>
    <row r="823" spans="18:20" ht="30" customHeight="1" thickTop="1" thickBot="1">
      <c r="R823" s="166" t="str">
        <f t="shared" si="16"/>
        <v/>
      </c>
      <c r="T823" s="208">
        <f t="shared" si="14"/>
        <v>0</v>
      </c>
    </row>
    <row r="824" spans="18:20" ht="30" customHeight="1" thickTop="1" thickBot="1">
      <c r="R824" s="166" t="str">
        <f t="shared" si="16"/>
        <v/>
      </c>
      <c r="T824" s="208">
        <f t="shared" si="14"/>
        <v>0</v>
      </c>
    </row>
    <row r="825" spans="18:20" ht="30" customHeight="1" thickTop="1" thickBot="1">
      <c r="R825" s="166" t="str">
        <f t="shared" si="16"/>
        <v/>
      </c>
      <c r="T825" s="208">
        <f t="shared" si="14"/>
        <v>0</v>
      </c>
    </row>
    <row r="826" spans="18:20" ht="30" customHeight="1" thickTop="1" thickBot="1">
      <c r="R826" s="166" t="str">
        <f t="shared" si="16"/>
        <v/>
      </c>
    </row>
    <row r="827" spans="18:20" ht="30" customHeight="1" thickTop="1" thickBot="1">
      <c r="R827" s="166" t="str">
        <f t="shared" si="16"/>
        <v/>
      </c>
    </row>
    <row r="828" spans="18:20" ht="30" customHeight="1" thickTop="1" thickBot="1">
      <c r="R828" s="166" t="str">
        <f t="shared" si="16"/>
        <v/>
      </c>
    </row>
    <row r="829" spans="18:20" ht="30" customHeight="1" thickTop="1" thickBot="1">
      <c r="R829" s="166" t="str">
        <f t="shared" si="16"/>
        <v/>
      </c>
    </row>
    <row r="830" spans="18:20" ht="30" customHeight="1" thickTop="1" thickBot="1">
      <c r="R830" s="166" t="str">
        <f t="shared" si="16"/>
        <v/>
      </c>
    </row>
    <row r="831" spans="18:20" ht="30" customHeight="1" thickTop="1" thickBot="1">
      <c r="R831" s="166" t="str">
        <f t="shared" si="16"/>
        <v/>
      </c>
    </row>
    <row r="832" spans="18:20" ht="30" customHeight="1" thickTop="1" thickBot="1">
      <c r="R832" s="166" t="str">
        <f t="shared" si="16"/>
        <v/>
      </c>
    </row>
    <row r="833" spans="18:18" ht="30" customHeight="1" thickTop="1" thickBot="1">
      <c r="R833" s="166" t="str">
        <f t="shared" si="16"/>
        <v/>
      </c>
    </row>
    <row r="834" spans="18:18" ht="30" customHeight="1" thickTop="1" thickBot="1">
      <c r="R834" s="166" t="str">
        <f t="shared" si="16"/>
        <v/>
      </c>
    </row>
    <row r="835" spans="18:18" ht="30" customHeight="1" thickTop="1" thickBot="1">
      <c r="R835" s="166" t="str">
        <f t="shared" si="16"/>
        <v/>
      </c>
    </row>
    <row r="836" spans="18:18" ht="30" customHeight="1" thickTop="1" thickBot="1">
      <c r="R836" s="166" t="str">
        <f t="shared" si="16"/>
        <v/>
      </c>
    </row>
    <row r="837" spans="18:18" ht="30" customHeight="1" thickTop="1" thickBot="1">
      <c r="R837" s="166" t="str">
        <f t="shared" si="16"/>
        <v/>
      </c>
    </row>
    <row r="838" spans="18:18" ht="30" customHeight="1" thickTop="1" thickBot="1">
      <c r="R838" s="166" t="str">
        <f t="shared" si="16"/>
        <v/>
      </c>
    </row>
    <row r="839" spans="18:18" ht="30" customHeight="1" thickTop="1" thickBot="1">
      <c r="R839" s="166" t="str">
        <f t="shared" ref="R839:R870" si="17">IF(Q839&lt;&gt;"", IF(ABS(((232.33-(33.33*Q839))-$A839)/$A839)&gt;=0.05, (232.33-(33.33*Q839)), ""), "")</f>
        <v/>
      </c>
    </row>
    <row r="840" spans="18:18" ht="30" customHeight="1" thickTop="1" thickBot="1">
      <c r="R840" s="166" t="str">
        <f t="shared" si="17"/>
        <v/>
      </c>
    </row>
    <row r="841" spans="18:18" ht="30" customHeight="1" thickTop="1" thickBot="1">
      <c r="R841" s="166" t="str">
        <f t="shared" si="17"/>
        <v/>
      </c>
    </row>
    <row r="842" spans="18:18" ht="30" customHeight="1" thickTop="1" thickBot="1">
      <c r="R842" s="166" t="str">
        <f t="shared" si="17"/>
        <v/>
      </c>
    </row>
    <row r="843" spans="18:18" ht="30" customHeight="1" thickTop="1" thickBot="1">
      <c r="R843" s="166" t="str">
        <f t="shared" si="17"/>
        <v/>
      </c>
    </row>
    <row r="844" spans="18:18" ht="30" customHeight="1" thickTop="1" thickBot="1">
      <c r="R844" s="166" t="str">
        <f t="shared" si="17"/>
        <v/>
      </c>
    </row>
    <row r="845" spans="18:18" ht="30" customHeight="1" thickTop="1" thickBot="1">
      <c r="R845" s="166" t="str">
        <f t="shared" si="17"/>
        <v/>
      </c>
    </row>
    <row r="846" spans="18:18" ht="30" customHeight="1" thickTop="1" thickBot="1">
      <c r="R846" s="166" t="str">
        <f t="shared" si="17"/>
        <v/>
      </c>
    </row>
    <row r="847" spans="18:18" ht="30" customHeight="1" thickTop="1" thickBot="1">
      <c r="R847" s="166" t="str">
        <f t="shared" si="17"/>
        <v/>
      </c>
    </row>
    <row r="848" spans="18:18" ht="30" customHeight="1" thickTop="1" thickBot="1">
      <c r="R848" s="166" t="str">
        <f t="shared" si="17"/>
        <v/>
      </c>
    </row>
    <row r="849" spans="18:18" ht="30" customHeight="1" thickTop="1" thickBot="1">
      <c r="R849" s="166" t="str">
        <f t="shared" si="17"/>
        <v/>
      </c>
    </row>
    <row r="850" spans="18:18" ht="30" customHeight="1" thickTop="1" thickBot="1">
      <c r="R850" s="166" t="str">
        <f t="shared" si="17"/>
        <v/>
      </c>
    </row>
    <row r="851" spans="18:18" ht="30" customHeight="1" thickTop="1" thickBot="1">
      <c r="R851" s="166" t="str">
        <f t="shared" si="17"/>
        <v/>
      </c>
    </row>
    <row r="852" spans="18:18" ht="30" customHeight="1" thickTop="1" thickBot="1">
      <c r="R852" s="166" t="str">
        <f t="shared" si="17"/>
        <v/>
      </c>
    </row>
    <row r="853" spans="18:18" ht="30" customHeight="1" thickTop="1" thickBot="1">
      <c r="R853" s="166" t="str">
        <f t="shared" si="17"/>
        <v/>
      </c>
    </row>
    <row r="854" spans="18:18" ht="30" customHeight="1" thickTop="1" thickBot="1">
      <c r="R854" s="166" t="str">
        <f t="shared" si="17"/>
        <v/>
      </c>
    </row>
    <row r="855" spans="18:18" ht="30" customHeight="1" thickTop="1" thickBot="1">
      <c r="R855" s="166" t="str">
        <f t="shared" si="17"/>
        <v/>
      </c>
    </row>
    <row r="856" spans="18:18" ht="30" customHeight="1" thickTop="1" thickBot="1">
      <c r="R856" s="166" t="str">
        <f t="shared" si="17"/>
        <v/>
      </c>
    </row>
    <row r="857" spans="18:18" ht="30" customHeight="1" thickTop="1" thickBot="1">
      <c r="R857" s="166" t="str">
        <f t="shared" si="17"/>
        <v/>
      </c>
    </row>
    <row r="858" spans="18:18" ht="30" customHeight="1" thickTop="1" thickBot="1">
      <c r="R858" s="166" t="str">
        <f t="shared" si="17"/>
        <v/>
      </c>
    </row>
    <row r="859" spans="18:18" ht="30" customHeight="1" thickTop="1" thickBot="1">
      <c r="R859" s="166" t="str">
        <f t="shared" si="17"/>
        <v/>
      </c>
    </row>
    <row r="860" spans="18:18" ht="30" customHeight="1" thickTop="1" thickBot="1">
      <c r="R860" s="166" t="str">
        <f t="shared" si="17"/>
        <v/>
      </c>
    </row>
    <row r="861" spans="18:18" ht="30" customHeight="1" thickTop="1" thickBot="1">
      <c r="R861" s="166" t="str">
        <f t="shared" si="17"/>
        <v/>
      </c>
    </row>
    <row r="862" spans="18:18" ht="30" customHeight="1" thickTop="1" thickBot="1">
      <c r="R862" s="166" t="str">
        <f t="shared" si="17"/>
        <v/>
      </c>
    </row>
    <row r="863" spans="18:18" ht="30" customHeight="1" thickTop="1" thickBot="1">
      <c r="R863" s="166" t="str">
        <f t="shared" si="17"/>
        <v/>
      </c>
    </row>
    <row r="864" spans="18:18" ht="30" customHeight="1" thickTop="1" thickBot="1">
      <c r="R864" s="166" t="str">
        <f t="shared" si="17"/>
        <v/>
      </c>
    </row>
    <row r="865" spans="18:18" ht="30" customHeight="1" thickTop="1" thickBot="1">
      <c r="R865" s="166" t="str">
        <f t="shared" si="17"/>
        <v/>
      </c>
    </row>
    <row r="866" spans="18:18" ht="30" customHeight="1" thickTop="1" thickBot="1">
      <c r="R866" s="166" t="str">
        <f t="shared" si="17"/>
        <v/>
      </c>
    </row>
    <row r="867" spans="18:18" ht="30" customHeight="1" thickTop="1" thickBot="1">
      <c r="R867" s="166" t="str">
        <f t="shared" si="17"/>
        <v/>
      </c>
    </row>
    <row r="868" spans="18:18" ht="30" customHeight="1" thickTop="1" thickBot="1">
      <c r="R868" s="166" t="str">
        <f t="shared" si="17"/>
        <v/>
      </c>
    </row>
    <row r="869" spans="18:18" ht="30" customHeight="1" thickTop="1" thickBot="1">
      <c r="R869" s="166" t="str">
        <f t="shared" si="17"/>
        <v/>
      </c>
    </row>
    <row r="870" spans="18:18" ht="30" customHeight="1" thickTop="1" thickBot="1">
      <c r="R870" s="166" t="str">
        <f t="shared" si="17"/>
        <v/>
      </c>
    </row>
    <row r="871" spans="18:18" ht="30" customHeight="1" thickTop="1" thickBot="1">
      <c r="R871" s="166" t="str">
        <f t="shared" ref="R871:R902" si="18">IF(Q871&lt;&gt;"", IF(ABS(((232.33-(33.33*Q871))-$A871)/$A871)&gt;=0.05, (232.33-(33.33*Q871)), ""), "")</f>
        <v/>
      </c>
    </row>
    <row r="872" spans="18:18" ht="30" customHeight="1" thickTop="1" thickBot="1">
      <c r="R872" s="166" t="str">
        <f t="shared" si="18"/>
        <v/>
      </c>
    </row>
    <row r="873" spans="18:18" ht="30" customHeight="1" thickTop="1" thickBot="1">
      <c r="R873" s="166" t="str">
        <f t="shared" si="18"/>
        <v/>
      </c>
    </row>
    <row r="874" spans="18:18" ht="30" customHeight="1" thickTop="1" thickBot="1">
      <c r="R874" s="166" t="str">
        <f t="shared" si="18"/>
        <v/>
      </c>
    </row>
    <row r="875" spans="18:18" ht="30" customHeight="1" thickTop="1" thickBot="1">
      <c r="R875" s="166" t="str">
        <f t="shared" si="18"/>
        <v/>
      </c>
    </row>
    <row r="876" spans="18:18" ht="30" customHeight="1" thickTop="1" thickBot="1">
      <c r="R876" s="166" t="str">
        <f t="shared" si="18"/>
        <v/>
      </c>
    </row>
    <row r="877" spans="18:18" ht="30" customHeight="1" thickTop="1" thickBot="1">
      <c r="R877" s="166" t="str">
        <f t="shared" si="18"/>
        <v/>
      </c>
    </row>
    <row r="878" spans="18:18" ht="30" customHeight="1" thickTop="1" thickBot="1">
      <c r="R878" s="166" t="str">
        <f t="shared" si="18"/>
        <v/>
      </c>
    </row>
    <row r="879" spans="18:18" ht="30" customHeight="1" thickTop="1" thickBot="1">
      <c r="R879" s="166" t="str">
        <f t="shared" si="18"/>
        <v/>
      </c>
    </row>
    <row r="880" spans="18:18" ht="30" customHeight="1" thickTop="1" thickBot="1">
      <c r="R880" s="166" t="str">
        <f t="shared" si="18"/>
        <v/>
      </c>
    </row>
    <row r="881" spans="18:18" ht="30" customHeight="1" thickTop="1" thickBot="1">
      <c r="R881" s="166" t="str">
        <f t="shared" si="18"/>
        <v/>
      </c>
    </row>
    <row r="882" spans="18:18" ht="30" customHeight="1" thickTop="1" thickBot="1">
      <c r="R882" s="166" t="str">
        <f t="shared" si="18"/>
        <v/>
      </c>
    </row>
    <row r="883" spans="18:18" ht="30" customHeight="1" thickTop="1" thickBot="1">
      <c r="R883" s="166" t="str">
        <f t="shared" si="18"/>
        <v/>
      </c>
    </row>
    <row r="884" spans="18:18" ht="30" customHeight="1" thickTop="1" thickBot="1">
      <c r="R884" s="166" t="str">
        <f t="shared" si="18"/>
        <v/>
      </c>
    </row>
    <row r="885" spans="18:18" ht="30" customHeight="1" thickTop="1" thickBot="1">
      <c r="R885" s="166" t="str">
        <f t="shared" si="18"/>
        <v/>
      </c>
    </row>
    <row r="886" spans="18:18" ht="30" customHeight="1" thickTop="1" thickBot="1">
      <c r="R886" s="166" t="str">
        <f t="shared" si="18"/>
        <v/>
      </c>
    </row>
    <row r="887" spans="18:18" ht="30" customHeight="1" thickTop="1" thickBot="1">
      <c r="R887" s="166" t="str">
        <f t="shared" si="18"/>
        <v/>
      </c>
    </row>
    <row r="888" spans="18:18" ht="30" customHeight="1" thickTop="1" thickBot="1">
      <c r="R888" s="166" t="str">
        <f t="shared" si="18"/>
        <v/>
      </c>
    </row>
    <row r="889" spans="18:18" ht="30" customHeight="1" thickTop="1" thickBot="1">
      <c r="R889" s="166" t="str">
        <f t="shared" si="18"/>
        <v/>
      </c>
    </row>
    <row r="890" spans="18:18" ht="30" customHeight="1" thickTop="1" thickBot="1">
      <c r="R890" s="166" t="str">
        <f t="shared" si="18"/>
        <v/>
      </c>
    </row>
    <row r="891" spans="18:18" ht="30" customHeight="1" thickTop="1" thickBot="1">
      <c r="R891" s="166" t="str">
        <f t="shared" si="18"/>
        <v/>
      </c>
    </row>
    <row r="892" spans="18:18" ht="30" customHeight="1" thickTop="1" thickBot="1">
      <c r="R892" s="166" t="str">
        <f t="shared" si="18"/>
        <v/>
      </c>
    </row>
    <row r="893" spans="18:18" ht="30" customHeight="1" thickTop="1" thickBot="1">
      <c r="R893" s="166" t="str">
        <f t="shared" si="18"/>
        <v/>
      </c>
    </row>
    <row r="894" spans="18:18" ht="30" customHeight="1" thickTop="1" thickBot="1">
      <c r="R894" s="166" t="str">
        <f t="shared" si="18"/>
        <v/>
      </c>
    </row>
    <row r="895" spans="18:18" ht="30" customHeight="1" thickTop="1" thickBot="1">
      <c r="R895" s="166" t="str">
        <f t="shared" si="18"/>
        <v/>
      </c>
    </row>
    <row r="896" spans="18:18" ht="30" customHeight="1" thickTop="1" thickBot="1">
      <c r="R896" s="166" t="str">
        <f t="shared" si="18"/>
        <v/>
      </c>
    </row>
    <row r="897" spans="18:18" ht="30" customHeight="1" thickTop="1" thickBot="1">
      <c r="R897" s="166" t="str">
        <f t="shared" si="18"/>
        <v/>
      </c>
    </row>
    <row r="898" spans="18:18" ht="30" customHeight="1" thickTop="1" thickBot="1">
      <c r="R898" s="166" t="str">
        <f t="shared" si="18"/>
        <v/>
      </c>
    </row>
    <row r="899" spans="18:18" ht="30" customHeight="1" thickTop="1" thickBot="1">
      <c r="R899" s="166" t="str">
        <f t="shared" si="18"/>
        <v/>
      </c>
    </row>
    <row r="900" spans="18:18" ht="30" customHeight="1" thickTop="1" thickBot="1">
      <c r="R900" s="166" t="str">
        <f t="shared" si="18"/>
        <v/>
      </c>
    </row>
    <row r="901" spans="18:18" ht="30" customHeight="1" thickTop="1" thickBot="1">
      <c r="R901" s="166" t="str">
        <f t="shared" si="18"/>
        <v/>
      </c>
    </row>
    <row r="902" spans="18:18" ht="30" customHeight="1" thickTop="1" thickBot="1">
      <c r="R902" s="166" t="str">
        <f t="shared" si="18"/>
        <v/>
      </c>
    </row>
    <row r="903" spans="18:18" ht="30" customHeight="1" thickTop="1" thickBot="1">
      <c r="R903" s="166" t="str">
        <f t="shared" ref="R903:R917" si="19">IF(Q903&lt;&gt;"", IF(ABS(((232.33-(33.33*Q903))-$A903)/$A903)&gt;=0.05, (232.33-(33.33*Q903)), ""), "")</f>
        <v/>
      </c>
    </row>
    <row r="904" spans="18:18" ht="30" customHeight="1" thickTop="1" thickBot="1">
      <c r="R904" s="166" t="str">
        <f t="shared" si="19"/>
        <v/>
      </c>
    </row>
    <row r="905" spans="18:18" ht="30" customHeight="1" thickTop="1" thickBot="1">
      <c r="R905" s="166" t="str">
        <f t="shared" si="19"/>
        <v/>
      </c>
    </row>
    <row r="906" spans="18:18" ht="30" customHeight="1" thickTop="1" thickBot="1">
      <c r="R906" s="166" t="str">
        <f t="shared" si="19"/>
        <v/>
      </c>
    </row>
    <row r="907" spans="18:18" ht="30" customHeight="1" thickTop="1" thickBot="1">
      <c r="R907" s="166" t="str">
        <f t="shared" si="19"/>
        <v/>
      </c>
    </row>
    <row r="908" spans="18:18" ht="30" customHeight="1" thickTop="1" thickBot="1">
      <c r="R908" s="166" t="str">
        <f t="shared" si="19"/>
        <v/>
      </c>
    </row>
    <row r="909" spans="18:18" ht="30" customHeight="1" thickTop="1" thickBot="1">
      <c r="R909" s="166" t="str">
        <f t="shared" si="19"/>
        <v/>
      </c>
    </row>
    <row r="910" spans="18:18" ht="30" customHeight="1" thickTop="1" thickBot="1">
      <c r="R910" s="166" t="str">
        <f t="shared" si="19"/>
        <v/>
      </c>
    </row>
    <row r="911" spans="18:18" ht="30" customHeight="1" thickTop="1" thickBot="1">
      <c r="R911" s="166" t="str">
        <f t="shared" si="19"/>
        <v/>
      </c>
    </row>
    <row r="912" spans="18:18" ht="30" customHeight="1" thickTop="1" thickBot="1">
      <c r="R912" s="166" t="str">
        <f t="shared" si="19"/>
        <v/>
      </c>
    </row>
    <row r="913" spans="18:18" ht="30" customHeight="1" thickTop="1" thickBot="1">
      <c r="R913" s="166" t="str">
        <f t="shared" si="19"/>
        <v/>
      </c>
    </row>
    <row r="914" spans="18:18" ht="30" customHeight="1" thickTop="1" thickBot="1">
      <c r="R914" s="166" t="str">
        <f t="shared" si="19"/>
        <v/>
      </c>
    </row>
    <row r="915" spans="18:18" ht="30" customHeight="1" thickTop="1" thickBot="1">
      <c r="R915" s="166" t="str">
        <f t="shared" si="19"/>
        <v/>
      </c>
    </row>
    <row r="916" spans="18:18" ht="30" customHeight="1" thickTop="1" thickBot="1">
      <c r="R916" s="166" t="str">
        <f t="shared" si="19"/>
        <v/>
      </c>
    </row>
    <row r="917" spans="18:18" ht="30" customHeight="1" thickTop="1" thickBot="1">
      <c r="R917" s="166" t="str">
        <f t="shared" si="19"/>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tabColor theme="9"/>
  </sheetPr>
  <dimension ref="A1:G1104"/>
  <sheetViews>
    <sheetView zoomScale="160" zoomScaleNormal="160" workbookViewId="0">
      <selection activeCell="B19" sqref="B19"/>
    </sheetView>
  </sheetViews>
  <sheetFormatPr defaultRowHeight="15"/>
  <cols>
    <col min="1" max="1" width="16" style="201" customWidth="1"/>
    <col min="2" max="2" width="19.85546875" style="201" customWidth="1"/>
    <col min="3" max="3" width="25.42578125" style="201" customWidth="1"/>
    <col min="4" max="4" width="16.5703125" style="236" customWidth="1"/>
    <col min="5" max="5" width="15.28515625" style="201" customWidth="1"/>
  </cols>
  <sheetData>
    <row r="1" spans="1:7" ht="23.25">
      <c r="A1" s="234" t="s">
        <v>2413</v>
      </c>
      <c r="B1" s="234" t="s">
        <v>2416</v>
      </c>
      <c r="C1" s="234" t="s">
        <v>2415</v>
      </c>
      <c r="D1" s="235" t="s">
        <v>2414</v>
      </c>
      <c r="E1" s="234" t="s">
        <v>2412</v>
      </c>
      <c r="F1" s="13"/>
      <c r="G1" s="13"/>
    </row>
    <row r="2" spans="1:7">
      <c r="A2" s="236" t="str">
        <f>IF(BTA!W2="", "", BTA!W2)</f>
        <v/>
      </c>
      <c r="B2" s="201" t="str">
        <f>IF(BTA!U2="", "", BTA!U2)</f>
        <v/>
      </c>
      <c r="C2" s="201" t="str">
        <f>IF(A2="", "", VLOOKUP(A2, BTA!$A$3:$H$10000, 8, 0))</f>
        <v/>
      </c>
      <c r="D2" s="236" t="str">
        <f>IF(A2="","",VLOOKUP(A2,BTA!$A$3:$R$10000,18,0))</f>
        <v/>
      </c>
      <c r="E2" s="201" t="str">
        <f>IF(BTA!A3="", "", BTA!A3)</f>
        <v>RAYSG</v>
      </c>
    </row>
    <row r="3" spans="1:7">
      <c r="A3" s="236" t="str">
        <f>IF(BTA!W3="", "", BTA!W3)</f>
        <v>BJKAS</v>
      </c>
      <c r="B3" s="201" t="str">
        <f>IF(BTA!U3="", "", BTA!U3)</f>
        <v>BJKAS</v>
      </c>
      <c r="C3" s="201">
        <f>IF(A3="", "", VLOOKUP(A3, BTA!$A$3:$H$10000, 8, 0))</f>
        <v>2.2000000000000002</v>
      </c>
      <c r="D3" s="236">
        <f>IF(A3="","",VLOOKUP(A3,BTA!$A$3:$R$10000,18,0))</f>
        <v>5.454545454545439E-2</v>
      </c>
      <c r="E3" s="201" t="str">
        <f>IF(BTA!A4="", "", BTA!A4)</f>
        <v>ZEDUR</v>
      </c>
    </row>
    <row r="4" spans="1:7">
      <c r="A4" s="236" t="str">
        <f>IF(BTA!W4="", "", BTA!W4)</f>
        <v>GSRAY</v>
      </c>
      <c r="B4" s="201" t="str">
        <f>IF(BTA!U4="", "", BTA!U4)</f>
        <v>BLCYT</v>
      </c>
      <c r="C4" s="201">
        <f>IF(A4="", "", VLOOKUP(A4, BTA!$A$3:$H$10000, 8, 0))</f>
        <v>1.04</v>
      </c>
      <c r="D4" s="236">
        <f>IF(A4="","",VLOOKUP(A4,BTA!$A$3:$R$10000,18,0))</f>
        <v>2.8846153846153872E-2</v>
      </c>
      <c r="E4" s="201" t="str">
        <f>IF(BTA!A5="", "", BTA!A5)</f>
        <v>DOCO</v>
      </c>
    </row>
    <row r="5" spans="1:7">
      <c r="A5" s="236" t="str">
        <f>IF(BTA!W5="", "", BTA!W5)</f>
        <v/>
      </c>
      <c r="B5" s="201" t="str">
        <f>IF(BTA!U5="", "", BTA!U5)</f>
        <v>TSPOR</v>
      </c>
      <c r="C5" s="201" t="str">
        <f>IF(A5="", "", VLOOKUP(A5, BTA!$A$3:$H$10000, 8, 0))</f>
        <v/>
      </c>
      <c r="D5" s="236" t="str">
        <f>IF(A5="","",VLOOKUP(A5,BTA!$A$3:$R$10000,18,0))</f>
        <v/>
      </c>
      <c r="E5" s="201" t="str">
        <f>IF(BTA!A6="", "", BTA!A6)</f>
        <v>LYDYE</v>
      </c>
    </row>
    <row r="6" spans="1:7">
      <c r="A6" s="236" t="str">
        <f>IF(BTA!W6="", "", BTA!W6)</f>
        <v/>
      </c>
      <c r="B6" s="201" t="str">
        <f>IF(BTA!U6="", "", BTA!U6)</f>
        <v>DENGE</v>
      </c>
      <c r="C6" s="201" t="str">
        <f>IF(A6="", "", VLOOKUP(A6, BTA!$A$3:$H$10000, 8, 0))</f>
        <v/>
      </c>
      <c r="D6" s="236" t="str">
        <f>IF(A6="","",VLOOKUP(A6,BTA!$A$3:$R$10000,18,0))</f>
        <v/>
      </c>
      <c r="E6" s="201" t="str">
        <f>IF(BTA!A7="", "", BTA!A7)</f>
        <v>MRSHL</v>
      </c>
    </row>
    <row r="7" spans="1:7">
      <c r="A7" s="236" t="str">
        <f>IF(BTA!W7="", "", BTA!W7)</f>
        <v/>
      </c>
      <c r="B7" s="201" t="str">
        <f>IF(BTA!U7="", "", BTA!U7)</f>
        <v>TRHOL</v>
      </c>
      <c r="C7" s="201" t="str">
        <f>IF(A7="", "", VLOOKUP(A7, BTA!$A$3:$H$10000, 8, 0))</f>
        <v/>
      </c>
      <c r="D7" s="236" t="str">
        <f>IF(A7="","",VLOOKUP(A7,BTA!$A$3:$R$10000,18,0))</f>
        <v/>
      </c>
      <c r="E7" s="201" t="str">
        <f>IF(BTA!A8="", "", BTA!A8)</f>
        <v>CMBTN</v>
      </c>
    </row>
    <row r="8" spans="1:7">
      <c r="A8" s="236" t="str">
        <f>IF(BTA!W8="", "", BTA!W8)</f>
        <v/>
      </c>
      <c r="B8" s="201" t="str">
        <f>IF(BTA!U8="", "", BTA!U8)</f>
        <v>GSRAY</v>
      </c>
      <c r="C8" s="201" t="str">
        <f>IF(A8="", "", VLOOKUP(A8, BTA!$A$3:$H$10000, 8, 0))</f>
        <v/>
      </c>
      <c r="D8" s="236" t="str">
        <f>IF(A8="","",VLOOKUP(A8,BTA!$A$3:$R$10000,18,0))</f>
        <v/>
      </c>
      <c r="E8" s="201" t="str">
        <f>IF(BTA!A9="", "", BTA!A9)</f>
        <v>UFUK</v>
      </c>
    </row>
    <row r="9" spans="1:7">
      <c r="A9" s="236" t="str">
        <f>IF(BTA!W9="", "", BTA!W9)</f>
        <v/>
      </c>
      <c r="B9" s="201" t="str">
        <f>IF(BTA!U9="", "", BTA!U9)</f>
        <v>KOCMT</v>
      </c>
      <c r="C9" s="201" t="str">
        <f>IF(A9="", "", VLOOKUP(A9, BTA!$A$3:$H$10000, 8, 0))</f>
        <v/>
      </c>
      <c r="D9" s="236" t="str">
        <f>IF(A9="","",VLOOKUP(A9,BTA!$A$3:$R$10000,18,0))</f>
        <v/>
      </c>
      <c r="E9" s="201" t="str">
        <f>IF(BTA!A10="", "", BTA!A10)</f>
        <v>GUNDG</v>
      </c>
    </row>
    <row r="10" spans="1:7">
      <c r="A10" s="236" t="str">
        <f>IF(BTA!W10="", "", BTA!W10)</f>
        <v/>
      </c>
      <c r="B10" s="201" t="str">
        <f>IF(BTA!U10="", "", BTA!U10)</f>
        <v>FORMT</v>
      </c>
      <c r="C10" s="201" t="str">
        <f>IF(A10="", "", VLOOKUP(A10, BTA!$A$3:$H$10000, 8, 0))</f>
        <v/>
      </c>
      <c r="D10" s="236" t="str">
        <f>IF(A10="","",VLOOKUP(A10,BTA!$A$3:$R$10000,18,0))</f>
        <v/>
      </c>
      <c r="E10" s="201" t="str">
        <f>IF(BTA!A11="", "", BTA!A11)</f>
        <v>MAALT</v>
      </c>
    </row>
    <row r="11" spans="1:7">
      <c r="A11" s="236" t="str">
        <f>IF(BTA!W11="", "", BTA!W11)</f>
        <v/>
      </c>
      <c r="B11" s="201" t="str">
        <f>IF(BTA!U11="", "", BTA!U11)</f>
        <v>GOODY</v>
      </c>
      <c r="C11" s="201" t="str">
        <f>IF(A11="", "", VLOOKUP(A11, BTA!$A$3:$H$10000, 8, 0))</f>
        <v/>
      </c>
      <c r="D11" s="236" t="str">
        <f>IF(A11="","",VLOOKUP(A11,BTA!$A$3:$R$10000,18,0))</f>
        <v/>
      </c>
      <c r="E11" s="201" t="str">
        <f>IF(BTA!A12="", "", BTA!A12)</f>
        <v>ALCAR</v>
      </c>
    </row>
    <row r="12" spans="1:7">
      <c r="A12" s="236" t="str">
        <f>IF(BTA!W12="", "", BTA!W12)</f>
        <v/>
      </c>
      <c r="B12" s="201" t="str">
        <f>IF(BTA!U12="", "", BTA!U12)</f>
        <v>BARMA</v>
      </c>
      <c r="C12" s="201" t="str">
        <f>IF(A12="", "", VLOOKUP(A12, BTA!$A$3:$H$10000, 8, 0))</f>
        <v/>
      </c>
      <c r="D12" s="236" t="str">
        <f>IF(A12="","",VLOOKUP(A12,BTA!$A$3:$R$10000,18,0))</f>
        <v/>
      </c>
      <c r="E12" s="201" t="str">
        <f>IF(BTA!A13="", "", BTA!A13)</f>
        <v>VERUS</v>
      </c>
    </row>
    <row r="13" spans="1:7">
      <c r="A13" s="236" t="str">
        <f>IF(BTA!W13="", "", BTA!W13)</f>
        <v/>
      </c>
      <c r="B13" s="201" t="str">
        <f>IF(BTA!U13="", "", BTA!U13)</f>
        <v>KRVGD</v>
      </c>
      <c r="C13" s="201" t="str">
        <f>IF(A13="", "", VLOOKUP(A13, BTA!$A$3:$H$10000, 8, 0))</f>
        <v/>
      </c>
      <c r="D13" s="236" t="str">
        <f>IF(A13="","",VLOOKUP(A13,BTA!$A$3:$R$10000,18,0))</f>
        <v/>
      </c>
      <c r="E13" s="201" t="str">
        <f>IF(BTA!A14="", "", BTA!A14)</f>
        <v>ALKLC</v>
      </c>
    </row>
    <row r="14" spans="1:7">
      <c r="A14" s="236" t="str">
        <f>IF(BTA!W14="", "", BTA!W14)</f>
        <v/>
      </c>
      <c r="B14" s="201" t="str">
        <f>IF(BTA!U14="", "", BTA!U14)</f>
        <v>BTCIM</v>
      </c>
      <c r="C14" s="201" t="str">
        <f>IF(A14="", "", VLOOKUP(A14, BTA!$A$3:$H$10000, 8, 0))</f>
        <v/>
      </c>
      <c r="D14" s="236" t="str">
        <f>IF(A14="","",VLOOKUP(A14,BTA!$A$3:$R$10000,18,0))</f>
        <v/>
      </c>
      <c r="E14" s="201" t="str">
        <f>IF(BTA!A15="", "", BTA!A15)</f>
        <v>AYCES</v>
      </c>
    </row>
    <row r="15" spans="1:7">
      <c r="A15" s="236" t="str">
        <f>IF(BTA!W15="", "", BTA!W15)</f>
        <v/>
      </c>
      <c r="B15" s="201" t="str">
        <f>IF(BTA!U15="", "", BTA!U15)</f>
        <v>INFO</v>
      </c>
      <c r="C15" s="201" t="str">
        <f>IF(A15="", "", VLOOKUP(A15, BTA!$A$3:$H$10000, 8, 0))</f>
        <v/>
      </c>
      <c r="D15" s="236" t="str">
        <f>IF(A15="","",VLOOKUP(A15,BTA!$A$3:$R$10000,18,0))</f>
        <v/>
      </c>
      <c r="E15" s="201" t="str">
        <f>IF(BTA!A16="", "", BTA!A16)</f>
        <v>INGRM</v>
      </c>
    </row>
    <row r="16" spans="1:7">
      <c r="A16" s="236" t="str">
        <f>IF(BTA!W16="", "", BTA!W16)</f>
        <v/>
      </c>
      <c r="B16" s="201" t="str">
        <f>IF(BTA!U16="", "", BTA!U16)</f>
        <v>YESIL</v>
      </c>
      <c r="C16" s="201" t="str">
        <f>IF(A16="", "", VLOOKUP(A16, BTA!$A$3:$H$10000, 8, 0))</f>
        <v/>
      </c>
      <c r="D16" s="236" t="str">
        <f>IF(A16="","",VLOOKUP(A16,BTA!$A$3:$R$10000,18,0))</f>
        <v/>
      </c>
      <c r="E16" s="201" t="str">
        <f>IF(BTA!A17="", "", BTA!A17)</f>
        <v>TMPOL</v>
      </c>
    </row>
    <row r="17" spans="1:5">
      <c r="A17" s="236" t="str">
        <f>IF(BTA!W17="", "", BTA!W17)</f>
        <v/>
      </c>
      <c r="B17" s="201" t="str">
        <f>IF(BTA!U17="", "", BTA!U17)</f>
        <v>TUKAS</v>
      </c>
      <c r="C17" s="201" t="str">
        <f>IF(A17="", "", VLOOKUP(A17, BTA!$A$3:$H$10000, 8, 0))</f>
        <v/>
      </c>
      <c r="D17" s="236" t="str">
        <f>IF(A17="","",VLOOKUP(A17,BTA!$A$3:$R$10000,18,0))</f>
        <v/>
      </c>
      <c r="E17" s="201" t="str">
        <f>IF(BTA!A18="", "", BTA!A18)</f>
        <v>KAPLM</v>
      </c>
    </row>
    <row r="18" spans="1:5">
      <c r="A18" s="236" t="str">
        <f>IF(BTA!W18="", "", BTA!W18)</f>
        <v/>
      </c>
      <c r="B18" s="201" t="str">
        <f>IF(BTA!U18="", "", BTA!U18)</f>
        <v>PNSUT</v>
      </c>
      <c r="C18" s="201" t="str">
        <f>IF(A18="", "", VLOOKUP(A18, BTA!$A$3:$H$10000, 8, 0))</f>
        <v/>
      </c>
      <c r="D18" s="236" t="str">
        <f>IF(A18="","",VLOOKUP(A18,BTA!$A$3:$R$10000,18,0))</f>
        <v/>
      </c>
      <c r="E18" s="201" t="str">
        <f>IF(BTA!A19="", "", BTA!A19)</f>
        <v>BIGTK</v>
      </c>
    </row>
    <row r="19" spans="1:5">
      <c r="A19" s="236" t="str">
        <f>IF(BTA!W19="", "", BTA!W19)</f>
        <v/>
      </c>
      <c r="B19" s="201" t="str">
        <f>IF(BTA!U19="", "", BTA!U19)</f>
        <v>IHGZT</v>
      </c>
      <c r="C19" s="201" t="str">
        <f>IF(A19="", "", VLOOKUP(A19, BTA!$A$3:$H$10000, 8, 0))</f>
        <v/>
      </c>
      <c r="D19" s="236" t="str">
        <f>IF(A19="","",VLOOKUP(A19,BTA!$A$3:$R$10000,18,0))</f>
        <v/>
      </c>
      <c r="E19" s="201" t="str">
        <f>IF(BTA!A20="", "", BTA!A20)</f>
        <v>FMIZP</v>
      </c>
    </row>
    <row r="20" spans="1:5">
      <c r="A20" s="236" t="str">
        <f>IF(BTA!W20="", "", BTA!W20)</f>
        <v/>
      </c>
      <c r="B20" s="201" t="str">
        <f>IF(BTA!U20="", "", BTA!U20)</f>
        <v>MEGAP</v>
      </c>
      <c r="C20" s="201" t="str">
        <f>IF(A20="", "", VLOOKUP(A20, BTA!$A$3:$H$10000, 8, 0))</f>
        <v/>
      </c>
      <c r="D20" s="236" t="str">
        <f>IF(A20="","",VLOOKUP(A20,BTA!$A$3:$R$10000,18,0))</f>
        <v/>
      </c>
      <c r="E20" s="201" t="str">
        <f>IF(BTA!A21="", "", BTA!A21)</f>
        <v>CRFSA</v>
      </c>
    </row>
    <row r="21" spans="1:5">
      <c r="A21" s="236" t="str">
        <f>IF(BTA!W21="", "", BTA!W21)</f>
        <v/>
      </c>
      <c r="B21" s="201" t="str">
        <f>IF(BTA!U21="", "", BTA!U21)</f>
        <v>USAK</v>
      </c>
      <c r="C21" s="201" t="str">
        <f>IF(A21="", "", VLOOKUP(A21, BTA!$A$3:$H$10000, 8, 0))</f>
        <v/>
      </c>
      <c r="D21" s="236" t="str">
        <f>IF(A21="","",VLOOKUP(A21,BTA!$A$3:$R$10000,18,0))</f>
        <v/>
      </c>
      <c r="E21" s="201" t="str">
        <f>IF(BTA!A22="", "", BTA!A22)</f>
        <v>AKMGY</v>
      </c>
    </row>
    <row r="22" spans="1:5">
      <c r="A22" s="236" t="str">
        <f>IF(BTA!W22="", "", BTA!W22)</f>
        <v/>
      </c>
      <c r="B22" s="201" t="str">
        <f>IF(BTA!U22="", "", BTA!U22)</f>
        <v>NIBAS</v>
      </c>
      <c r="C22" s="201" t="str">
        <f>IF(A22="", "", VLOOKUP(A22, BTA!$A$3:$H$10000, 8, 0))</f>
        <v/>
      </c>
      <c r="D22" s="236" t="str">
        <f>IF(A22="","",VLOOKUP(A22,BTA!$A$3:$R$10000,18,0))</f>
        <v/>
      </c>
      <c r="E22" s="201" t="str">
        <f>IF(BTA!A23="", "", BTA!A23)</f>
        <v>INTEM</v>
      </c>
    </row>
    <row r="23" spans="1:5">
      <c r="A23" s="236" t="str">
        <f>IF(BTA!W23="", "", BTA!W23)</f>
        <v/>
      </c>
      <c r="B23" s="201" t="str">
        <f>IF(BTA!U23="", "", BTA!U23)</f>
        <v>SASA</v>
      </c>
      <c r="C23" s="201" t="str">
        <f>IF(A23="", "", VLOOKUP(A23, BTA!$A$3:$H$10000, 8, 0))</f>
        <v/>
      </c>
      <c r="D23" s="236" t="str">
        <f>IF(A23="","",VLOOKUP(A23,BTA!$A$3:$R$10000,18,0))</f>
        <v/>
      </c>
      <c r="E23" s="201" t="str">
        <f>IF(BTA!A24="", "", BTA!A24)</f>
        <v>TGSAS</v>
      </c>
    </row>
    <row r="24" spans="1:5">
      <c r="A24" s="236" t="str">
        <f>IF(BTA!W24="", "", BTA!W24)</f>
        <v/>
      </c>
      <c r="B24" s="201" t="str">
        <f>IF(BTA!U24="", "", BTA!U24)</f>
        <v>PAHOL</v>
      </c>
      <c r="C24" s="201" t="str">
        <f>IF(A24="", "", VLOOKUP(A24, BTA!$A$3:$H$10000, 8, 0))</f>
        <v/>
      </c>
      <c r="D24" s="236" t="str">
        <f>IF(A24="","",VLOOKUP(A24,BTA!$A$3:$R$10000,18,0))</f>
        <v/>
      </c>
      <c r="E24" s="201" t="str">
        <f>IF(BTA!A25="", "", BTA!A25)</f>
        <v>ULUSE</v>
      </c>
    </row>
    <row r="25" spans="1:5">
      <c r="A25" s="236" t="str">
        <f>IF(BTA!W25="", "", BTA!W25)</f>
        <v/>
      </c>
      <c r="B25" s="201" t="str">
        <f>IF(BTA!U25="", "", BTA!U25)</f>
        <v>KATMR</v>
      </c>
      <c r="C25" s="201" t="str">
        <f>IF(A25="", "", VLOOKUP(A25, BTA!$A$3:$H$10000, 8, 0))</f>
        <v/>
      </c>
      <c r="D25" s="236" t="str">
        <f>IF(A25="","",VLOOKUP(A25,BTA!$A$3:$R$10000,18,0))</f>
        <v/>
      </c>
      <c r="E25" s="201" t="str">
        <f>IF(BTA!A26="", "", BTA!A26)</f>
        <v>ANELE</v>
      </c>
    </row>
    <row r="26" spans="1:5">
      <c r="A26" s="236" t="str">
        <f>IF(BTA!W26="", "", BTA!W26)</f>
        <v/>
      </c>
      <c r="B26" s="201" t="str">
        <f>IF(BTA!U26="", "", BTA!U26)</f>
        <v>KRPLS</v>
      </c>
      <c r="C26" s="201" t="str">
        <f>IF(A26="", "", VLOOKUP(A26, BTA!$A$3:$H$10000, 8, 0))</f>
        <v/>
      </c>
      <c r="D26" s="236" t="str">
        <f>IF(A26="","",VLOOKUP(A26,BTA!$A$3:$R$10000,18,0))</f>
        <v/>
      </c>
      <c r="E26" s="201" t="str">
        <f>IF(BTA!A27="", "", BTA!A27)</f>
        <v>TERA</v>
      </c>
    </row>
    <row r="27" spans="1:5">
      <c r="A27" s="236" t="str">
        <f>IF(BTA!W27="", "", BTA!W27)</f>
        <v/>
      </c>
      <c r="B27" s="201" t="str">
        <f>IF(BTA!U27="", "", BTA!U27)</f>
        <v>AVOD</v>
      </c>
      <c r="C27" s="201" t="str">
        <f>IF(A27="", "", VLOOKUP(A27, BTA!$A$3:$H$10000, 8, 0))</f>
        <v/>
      </c>
      <c r="D27" s="236" t="str">
        <f>IF(A27="","",VLOOKUP(A27,BTA!$A$3:$R$10000,18,0))</f>
        <v/>
      </c>
      <c r="E27" s="201" t="str">
        <f>IF(BTA!A28="", "", BTA!A28)</f>
        <v>ONCSM</v>
      </c>
    </row>
    <row r="28" spans="1:5">
      <c r="A28" s="236" t="str">
        <f>IF(BTA!W28="", "", BTA!W28)</f>
        <v/>
      </c>
      <c r="B28" s="201" t="str">
        <f>IF(BTA!U28="", "", BTA!U28)</f>
        <v>CANTE</v>
      </c>
      <c r="C28" s="201" t="str">
        <f>IF(A28="", "", VLOOKUP(A28, BTA!$A$3:$H$10000, 8, 0))</f>
        <v/>
      </c>
      <c r="D28" s="236" t="str">
        <f>IF(A28="","",VLOOKUP(A28,BTA!$A$3:$R$10000,18,0))</f>
        <v/>
      </c>
      <c r="E28" s="201" t="str">
        <f>IF(BTA!A29="", "", BTA!A29)</f>
        <v>BAHKM</v>
      </c>
    </row>
    <row r="29" spans="1:5">
      <c r="A29" s="236" t="str">
        <f>IF(BTA!W29="", "", BTA!W29)</f>
        <v/>
      </c>
      <c r="B29" s="201" t="str">
        <f>IF(BTA!U29="", "", BTA!U29)</f>
        <v>AGROT</v>
      </c>
      <c r="C29" s="201" t="str">
        <f>IF(A29="", "", VLOOKUP(A29, BTA!$A$3:$H$10000, 8, 0))</f>
        <v/>
      </c>
      <c r="D29" s="236" t="str">
        <f>IF(A29="","",VLOOKUP(A29,BTA!$A$3:$R$10000,18,0))</f>
        <v/>
      </c>
      <c r="E29" s="201" t="str">
        <f>IF(BTA!A30="", "", BTA!A30)</f>
        <v>MCARD</v>
      </c>
    </row>
    <row r="30" spans="1:5">
      <c r="A30" s="236" t="str">
        <f>IF(BTA!W30="", "", BTA!W30)</f>
        <v/>
      </c>
      <c r="B30" s="201" t="str">
        <f>IF(BTA!U30="", "", BTA!U30)</f>
        <v>ESEN</v>
      </c>
      <c r="C30" s="201" t="str">
        <f>IF(A30="", "", VLOOKUP(A30, BTA!$A$3:$H$10000, 8, 0))</f>
        <v/>
      </c>
      <c r="D30" s="236" t="str">
        <f>IF(A30="","",VLOOKUP(A30,BTA!$A$3:$R$10000,18,0))</f>
        <v/>
      </c>
      <c r="E30" s="201" t="str">
        <f>IF(BTA!A31="", "", BTA!A31)</f>
        <v>KARTN</v>
      </c>
    </row>
    <row r="31" spans="1:5">
      <c r="A31" s="236" t="str">
        <f>IF(BTA!W31="", "", BTA!W31)</f>
        <v/>
      </c>
      <c r="B31" s="201" t="str">
        <f>IF(BTA!U31="", "", BTA!U31)</f>
        <v>AKFGY</v>
      </c>
      <c r="C31" s="201" t="str">
        <f>IF(A31="", "", VLOOKUP(A31, BTA!$A$3:$H$10000, 8, 0))</f>
        <v/>
      </c>
      <c r="D31" s="236" t="str">
        <f>IF(A31="","",VLOOKUP(A31,BTA!$A$3:$R$10000,18,0))</f>
        <v/>
      </c>
      <c r="E31" s="201" t="str">
        <f>IF(BTA!A32="", "", BTA!A32)</f>
        <v>BANVT</v>
      </c>
    </row>
    <row r="32" spans="1:5">
      <c r="A32" s="236" t="str">
        <f>IF(BTA!W32="", "", BTA!W32)</f>
        <v/>
      </c>
      <c r="B32" s="201" t="str">
        <f>IF(BTA!U32="", "", BTA!U32)</f>
        <v>KRGYO</v>
      </c>
      <c r="C32" s="201" t="str">
        <f>IF(A32="", "", VLOOKUP(A32, BTA!$A$3:$H$10000, 8, 0))</f>
        <v/>
      </c>
      <c r="D32" s="236" t="str">
        <f>IF(A32="","",VLOOKUP(A32,BTA!$A$3:$R$10000,18,0))</f>
        <v/>
      </c>
      <c r="E32" s="201" t="str">
        <f>IF(BTA!A33="", "", BTA!A33)</f>
        <v>PSDTC</v>
      </c>
    </row>
    <row r="33" spans="1:5">
      <c r="A33" s="236" t="str">
        <f>IF(BTA!W33="", "", BTA!W33)</f>
        <v/>
      </c>
      <c r="B33" s="201" t="str">
        <f>IF(BTA!U33="", "", BTA!U33)</f>
        <v>OSTIM</v>
      </c>
      <c r="C33" s="201" t="str">
        <f>IF(A33="", "", VLOOKUP(A33, BTA!$A$3:$H$10000, 8, 0))</f>
        <v/>
      </c>
      <c r="D33" s="236" t="str">
        <f>IF(A33="","",VLOOKUP(A33,BTA!$A$3:$R$10000,18,0))</f>
        <v/>
      </c>
      <c r="E33" s="201" t="str">
        <f>IF(BTA!A34="", "", BTA!A34)</f>
        <v>ERBOS</v>
      </c>
    </row>
    <row r="34" spans="1:5">
      <c r="A34" s="236" t="str">
        <f>IF(BTA!W34="", "", BTA!W34)</f>
        <v/>
      </c>
      <c r="B34" s="201" t="str">
        <f>IF(BTA!U34="", "", BTA!U34)</f>
        <v>SILVR</v>
      </c>
      <c r="C34" s="201" t="str">
        <f>IF(A34="", "", VLOOKUP(A34, BTA!$A$3:$H$10000, 8, 0))</f>
        <v/>
      </c>
      <c r="D34" s="236" t="str">
        <f>IF(A34="","",VLOOKUP(A34,BTA!$A$3:$R$10000,18,0))</f>
        <v/>
      </c>
      <c r="E34" s="201" t="str">
        <f>IF(BTA!A35="", "", BTA!A35)</f>
        <v>TBORG</v>
      </c>
    </row>
    <row r="35" spans="1:5">
      <c r="A35" s="236" t="str">
        <f>IF(BTA!W35="", "", BTA!W35)</f>
        <v/>
      </c>
      <c r="B35" s="201" t="str">
        <f>IF(BTA!U35="", "", BTA!U35)</f>
        <v>SELVA</v>
      </c>
      <c r="C35" s="201" t="str">
        <f>IF(A35="", "", VLOOKUP(A35, BTA!$A$3:$H$10000, 8, 0))</f>
        <v/>
      </c>
      <c r="D35" s="236" t="str">
        <f>IF(A35="","",VLOOKUP(A35,BTA!$A$3:$R$10000,18,0))</f>
        <v/>
      </c>
      <c r="E35" s="201" t="str">
        <f>IF(BTA!A36="", "", BTA!A36)</f>
        <v>OTTO</v>
      </c>
    </row>
    <row r="36" spans="1:5">
      <c r="A36" s="236" t="str">
        <f>IF(BTA!W36="", "", BTA!W36)</f>
        <v/>
      </c>
      <c r="B36" s="201" t="str">
        <f>IF(BTA!U36="", "", BTA!U36)</f>
        <v>MARMR</v>
      </c>
      <c r="C36" s="201" t="str">
        <f>IF(A36="", "", VLOOKUP(A36, BTA!$A$3:$H$10000, 8, 0))</f>
        <v/>
      </c>
      <c r="D36" s="236" t="str">
        <f>IF(A36="","",VLOOKUP(A36,BTA!$A$3:$R$10000,18,0))</f>
        <v/>
      </c>
      <c r="E36" s="201" t="str">
        <f>IF(BTA!A37="", "", BTA!A37)</f>
        <v>PKART</v>
      </c>
    </row>
    <row r="37" spans="1:5">
      <c r="A37" s="236" t="str">
        <f>IF(BTA!W37="", "", BTA!W37)</f>
        <v/>
      </c>
      <c r="B37" s="201" t="str">
        <f>IF(BTA!U37="", "", BTA!U37)</f>
        <v>DARDL</v>
      </c>
      <c r="C37" s="201" t="str">
        <f>IF(A37="", "", VLOOKUP(A37, BTA!$A$3:$H$10000, 8, 0))</f>
        <v/>
      </c>
      <c r="D37" s="236" t="str">
        <f>IF(A37="","",VLOOKUP(A37,BTA!$A$3:$R$10000,18,0))</f>
        <v/>
      </c>
      <c r="E37" s="201" t="str">
        <f>IF(BTA!A38="", "", BTA!A38)</f>
        <v>PKENT</v>
      </c>
    </row>
    <row r="38" spans="1:5">
      <c r="A38" s="236" t="str">
        <f>IF(BTA!W38="", "", BTA!W38)</f>
        <v/>
      </c>
      <c r="B38" s="201" t="str">
        <f>IF(BTA!U38="", "", BTA!U38)</f>
        <v>CONSE</v>
      </c>
      <c r="C38" s="201" t="str">
        <f>IF(A38="", "", VLOOKUP(A38, BTA!$A$3:$H$10000, 8, 0))</f>
        <v/>
      </c>
      <c r="D38" s="236" t="str">
        <f>IF(A38="","",VLOOKUP(A38,BTA!$A$3:$R$10000,18,0))</f>
        <v/>
      </c>
      <c r="E38" s="201" t="str">
        <f>IF(BTA!A39="", "", BTA!A39)</f>
        <v>DUNYH</v>
      </c>
    </row>
    <row r="39" spans="1:5">
      <c r="A39" s="236" t="str">
        <f>IF(BTA!W39="", "", BTA!W39)</f>
        <v/>
      </c>
      <c r="B39" s="201" t="str">
        <f>IF(BTA!U39="", "", BTA!U39)</f>
        <v>IZMDC</v>
      </c>
      <c r="C39" s="201" t="str">
        <f>IF(A39="", "", VLOOKUP(A39, BTA!$A$3:$H$10000, 8, 0))</f>
        <v/>
      </c>
      <c r="D39" s="236" t="str">
        <f>IF(A39="","",VLOOKUP(A39,BTA!$A$3:$R$10000,18,0))</f>
        <v/>
      </c>
      <c r="E39" s="201" t="str">
        <f>IF(BTA!A40="", "", BTA!A40)</f>
        <v>ALCTL</v>
      </c>
    </row>
    <row r="40" spans="1:5">
      <c r="A40" s="236" t="str">
        <f>IF(BTA!W40="", "", BTA!W40)</f>
        <v/>
      </c>
      <c r="B40" s="201" t="str">
        <f>IF(BTA!U40="", "", BTA!U40)</f>
        <v>PINSU</v>
      </c>
      <c r="C40" s="201" t="str">
        <f>IF(A40="", "", VLOOKUP(A40, BTA!$A$3:$H$10000, 8, 0))</f>
        <v/>
      </c>
      <c r="D40" s="236" t="str">
        <f>IF(A40="","",VLOOKUP(A40,BTA!$A$3:$R$10000,18,0))</f>
        <v/>
      </c>
      <c r="E40" s="201" t="str">
        <f>IF(BTA!A41="", "", BTA!A41)</f>
        <v>ACSEL</v>
      </c>
    </row>
    <row r="41" spans="1:5">
      <c r="A41" s="236" t="str">
        <f>IF(BTA!W41="", "", BTA!W41)</f>
        <v/>
      </c>
      <c r="B41" s="201" t="str">
        <f>IF(BTA!U41="", "", BTA!U41)</f>
        <v>MHRGY</v>
      </c>
      <c r="C41" s="201" t="str">
        <f>IF(A41="", "", VLOOKUP(A41, BTA!$A$3:$H$10000, 8, 0))</f>
        <v/>
      </c>
      <c r="D41" s="236" t="str">
        <f>IF(A41="","",VLOOKUP(A41,BTA!$A$3:$R$10000,18,0))</f>
        <v/>
      </c>
      <c r="E41" s="201" t="str">
        <f>IF(BTA!A42="", "", BTA!A42)</f>
        <v>FORTE</v>
      </c>
    </row>
    <row r="42" spans="1:5">
      <c r="A42" s="236" t="str">
        <f>IF(BTA!W42="", "", BTA!W42)</f>
        <v/>
      </c>
      <c r="B42" s="201" t="str">
        <f>IF(BTA!U42="", "", BTA!U42)</f>
        <v>KARSN</v>
      </c>
      <c r="C42" s="201" t="str">
        <f>IF(A42="", "", VLOOKUP(A42, BTA!$A$3:$H$10000, 8, 0))</f>
        <v/>
      </c>
      <c r="D42" s="236" t="str">
        <f>IF(A42="","",VLOOKUP(A42,BTA!$A$3:$R$10000,18,0))</f>
        <v/>
      </c>
      <c r="E42" s="201" t="str">
        <f>IF(BTA!A43="", "", BTA!A43)</f>
        <v>NETAS</v>
      </c>
    </row>
    <row r="43" spans="1:5">
      <c r="A43" s="236" t="str">
        <f>IF(BTA!W43="", "", BTA!W43)</f>
        <v/>
      </c>
      <c r="B43" s="201" t="str">
        <f>IF(BTA!U43="", "", BTA!U43)</f>
        <v>MSGYO</v>
      </c>
      <c r="C43" s="201" t="str">
        <f>IF(A43="", "", VLOOKUP(A43, BTA!$A$3:$H$10000, 8, 0))</f>
        <v/>
      </c>
      <c r="D43" s="236" t="str">
        <f>IF(A43="","",VLOOKUP(A43,BTA!$A$3:$R$10000,18,0))</f>
        <v/>
      </c>
      <c r="E43" s="201" t="str">
        <f>IF(BTA!A44="", "", BTA!A44)</f>
        <v>BVSAN</v>
      </c>
    </row>
    <row r="44" spans="1:5">
      <c r="A44" s="236" t="str">
        <f>IF(BTA!W44="", "", BTA!W44)</f>
        <v/>
      </c>
      <c r="B44" s="201" t="str">
        <f>IF(BTA!U44="", "", BTA!U44)</f>
        <v>PETUN</v>
      </c>
      <c r="C44" s="201" t="str">
        <f>IF(A44="", "", VLOOKUP(A44, BTA!$A$3:$H$10000, 8, 0))</f>
        <v/>
      </c>
      <c r="D44" s="236" t="str">
        <f>IF(A44="","",VLOOKUP(A44,BTA!$A$3:$R$10000,18,0))</f>
        <v/>
      </c>
      <c r="E44" s="201" t="str">
        <f>IF(BTA!A45="", "", BTA!A45)</f>
        <v>DGATE</v>
      </c>
    </row>
    <row r="45" spans="1:5">
      <c r="A45" s="236" t="str">
        <f>IF(BTA!W45="", "", BTA!W45)</f>
        <v/>
      </c>
      <c r="B45" s="201" t="str">
        <f>IF(BTA!U45="", "", BTA!U45)</f>
        <v>PSGYO</v>
      </c>
      <c r="C45" s="201" t="str">
        <f>IF(A45="", "", VLOOKUP(A45, BTA!$A$3:$H$10000, 8, 0))</f>
        <v/>
      </c>
      <c r="D45" s="236" t="str">
        <f>IF(A45="","",VLOOKUP(A45,BTA!$A$3:$R$10000,18,0))</f>
        <v/>
      </c>
      <c r="E45" s="201" t="str">
        <f>IF(BTA!A46="", "", BTA!A46)</f>
        <v>BRKVY</v>
      </c>
    </row>
    <row r="46" spans="1:5">
      <c r="A46" s="236" t="str">
        <f>IF(BTA!W46="", "", BTA!W46)</f>
        <v/>
      </c>
      <c r="B46" s="201" t="str">
        <f>IF(BTA!U46="", "", BTA!U46)</f>
        <v>AZTEK</v>
      </c>
      <c r="C46" s="201" t="str">
        <f>IF(A46="", "", VLOOKUP(A46, BTA!$A$3:$H$10000, 8, 0))</f>
        <v/>
      </c>
      <c r="D46" s="236" t="str">
        <f>IF(A46="","",VLOOKUP(A46,BTA!$A$3:$R$10000,18,0))</f>
        <v/>
      </c>
      <c r="E46" s="201" t="str">
        <f>IF(BTA!A47="", "", BTA!A47)</f>
        <v>MARKA</v>
      </c>
    </row>
    <row r="47" spans="1:5">
      <c r="A47" s="236" t="str">
        <f>IF(BTA!W47="", "", BTA!W47)</f>
        <v/>
      </c>
      <c r="B47" s="201" t="str">
        <f>IF(BTA!U47="", "", BTA!U47)</f>
        <v>MIATK</v>
      </c>
      <c r="C47" s="201" t="str">
        <f>IF(A47="", "", VLOOKUP(A47, BTA!$A$3:$H$10000, 8, 0))</f>
        <v/>
      </c>
      <c r="D47" s="236" t="str">
        <f>IF(A47="","",VLOOKUP(A47,BTA!$A$3:$R$10000,18,0))</f>
        <v/>
      </c>
      <c r="E47" s="201" t="str">
        <f>IF(BTA!A48="", "", BTA!A48)</f>
        <v>LUKSK</v>
      </c>
    </row>
    <row r="48" spans="1:5">
      <c r="A48" s="236" t="str">
        <f>IF(BTA!W48="", "", BTA!W48)</f>
        <v/>
      </c>
      <c r="B48" s="201" t="str">
        <f>IF(BTA!U48="", "", BTA!U48)</f>
        <v>KZBGY</v>
      </c>
      <c r="C48" s="201" t="str">
        <f>IF(A48="", "", VLOOKUP(A48, BTA!$A$3:$H$10000, 8, 0))</f>
        <v/>
      </c>
      <c r="D48" s="236" t="str">
        <f>IF(A48="","",VLOOKUP(A48,BTA!$A$3:$R$10000,18,0))</f>
        <v/>
      </c>
      <c r="E48" s="201" t="str">
        <f>IF(BTA!A49="", "", BTA!A49)</f>
        <v>TLMAN</v>
      </c>
    </row>
    <row r="49" spans="1:5">
      <c r="A49" s="236" t="str">
        <f>IF(BTA!W49="", "", BTA!W49)</f>
        <v/>
      </c>
      <c r="B49" s="201" t="str">
        <f>IF(BTA!U49="", "", BTA!U49)</f>
        <v>HEKTS</v>
      </c>
      <c r="C49" s="201" t="str">
        <f>IF(A49="", "", VLOOKUP(A49, BTA!$A$3:$H$10000, 8, 0))</f>
        <v/>
      </c>
      <c r="D49" s="236" t="str">
        <f>IF(A49="","",VLOOKUP(A49,BTA!$A$3:$R$10000,18,0))</f>
        <v/>
      </c>
      <c r="E49" s="201" t="str">
        <f>IF(BTA!A50="", "", BTA!A50)</f>
        <v>KUTPO</v>
      </c>
    </row>
    <row r="50" spans="1:5">
      <c r="A50" s="236" t="str">
        <f>IF(BTA!W50="", "", BTA!W50)</f>
        <v/>
      </c>
      <c r="B50" s="201" t="str">
        <f>IF(BTA!U50="", "", BTA!U50)</f>
        <v>SKYMD</v>
      </c>
      <c r="C50" s="201" t="str">
        <f>IF(A50="", "", VLOOKUP(A50, BTA!$A$3:$H$10000, 8, 0))</f>
        <v/>
      </c>
      <c r="D50" s="236" t="str">
        <f>IF(A50="","",VLOOKUP(A50,BTA!$A$3:$R$10000,18,0))</f>
        <v/>
      </c>
      <c r="E50" s="201" t="str">
        <f>IF(BTA!A51="", "", BTA!A51)</f>
        <v>KTSKR</v>
      </c>
    </row>
    <row r="51" spans="1:5">
      <c r="A51" s="236" t="str">
        <f>IF(BTA!W51="", "", BTA!W51)</f>
        <v/>
      </c>
      <c r="B51" s="201" t="str">
        <f>IF(BTA!U51="", "", BTA!U51)</f>
        <v>HUNER</v>
      </c>
      <c r="C51" s="201" t="str">
        <f>IF(A51="", "", VLOOKUP(A51, BTA!$A$3:$H$10000, 8, 0))</f>
        <v/>
      </c>
      <c r="D51" s="236" t="str">
        <f>IF(A51="","",VLOOKUP(A51,BTA!$A$3:$R$10000,18,0))</f>
        <v/>
      </c>
      <c r="E51" s="201" t="str">
        <f>IF(BTA!A52="", "", BTA!A52)</f>
        <v>PRZMA</v>
      </c>
    </row>
    <row r="52" spans="1:5">
      <c r="A52" s="236" t="str">
        <f>IF(BTA!W52="", "", BTA!W52)</f>
        <v/>
      </c>
      <c r="B52" s="201" t="str">
        <f>IF(BTA!U52="", "", BTA!U52)</f>
        <v>SVGYO</v>
      </c>
      <c r="C52" s="201" t="str">
        <f>IF(A52="", "", VLOOKUP(A52, BTA!$A$3:$H$10000, 8, 0))</f>
        <v/>
      </c>
      <c r="D52" s="236" t="str">
        <f>IF(A52="","",VLOOKUP(A52,BTA!$A$3:$R$10000,18,0))</f>
        <v/>
      </c>
      <c r="E52" s="201" t="str">
        <f>IF(BTA!A53="", "", BTA!A53)</f>
        <v>PAMEL</v>
      </c>
    </row>
    <row r="53" spans="1:5">
      <c r="A53" s="236" t="str">
        <f>IF(BTA!W53="", "", BTA!W53)</f>
        <v/>
      </c>
      <c r="B53" s="201" t="str">
        <f>IF(BTA!U53="", "", BTA!U53)</f>
        <v>KAYSE</v>
      </c>
      <c r="C53" s="201" t="str">
        <f>IF(A53="", "", VLOOKUP(A53, BTA!$A$3:$H$10000, 8, 0))</f>
        <v/>
      </c>
      <c r="D53" s="236" t="str">
        <f>IF(A53="","",VLOOKUP(A53,BTA!$A$3:$R$10000,18,0))</f>
        <v/>
      </c>
      <c r="E53" s="201" t="str">
        <f>IF(BTA!A54="", "", BTA!A54)</f>
        <v>CATES</v>
      </c>
    </row>
    <row r="54" spans="1:5">
      <c r="A54" s="236" t="str">
        <f>IF(BTA!W54="", "", BTA!W54)</f>
        <v/>
      </c>
      <c r="B54" s="201" t="str">
        <f>IF(BTA!U54="", "", BTA!U54)</f>
        <v>PEKGY</v>
      </c>
      <c r="C54" s="201" t="str">
        <f>IF(A54="", "", VLOOKUP(A54, BTA!$A$3:$H$10000, 8, 0))</f>
        <v/>
      </c>
      <c r="D54" s="236" t="str">
        <f>IF(A54="","",VLOOKUP(A54,BTA!$A$3:$R$10000,18,0))</f>
        <v/>
      </c>
      <c r="E54" s="201" t="str">
        <f>IF(BTA!A55="", "", BTA!A55)</f>
        <v>OFSYM</v>
      </c>
    </row>
    <row r="55" spans="1:5">
      <c r="A55" s="236" t="str">
        <f>IF(BTA!W55="", "", BTA!W55)</f>
        <v/>
      </c>
      <c r="B55" s="201" t="str">
        <f>IF(BTA!U55="", "", BTA!U55)</f>
        <v>MARTI</v>
      </c>
      <c r="C55" s="201" t="str">
        <f>IF(A55="", "", VLOOKUP(A55, BTA!$A$3:$H$10000, 8, 0))</f>
        <v/>
      </c>
      <c r="D55" s="236" t="str">
        <f>IF(A55="","",VLOOKUP(A55,BTA!$A$3:$R$10000,18,0))</f>
        <v/>
      </c>
      <c r="E55" s="201" t="str">
        <f>IF(BTA!A56="", "", BTA!A56)</f>
        <v>EMPAE</v>
      </c>
    </row>
    <row r="56" spans="1:5">
      <c r="A56" s="236" t="str">
        <f>IF(BTA!W56="", "", BTA!W56)</f>
        <v/>
      </c>
      <c r="B56" s="201" t="str">
        <f>IF(BTA!U56="", "", BTA!U56)</f>
        <v>OZGYO</v>
      </c>
      <c r="C56" s="201" t="str">
        <f>IF(A56="", "", VLOOKUP(A56, BTA!$A$3:$H$10000, 8, 0))</f>
        <v/>
      </c>
      <c r="D56" s="236" t="str">
        <f>IF(A56="","",VLOOKUP(A56,BTA!$A$3:$R$10000,18,0))</f>
        <v/>
      </c>
      <c r="E56" s="201" t="str">
        <f>IF(BTA!A57="", "", BTA!A57)</f>
        <v>ONRYT</v>
      </c>
    </row>
    <row r="57" spans="1:5">
      <c r="A57" s="236" t="str">
        <f>IF(BTA!W57="", "", BTA!W57)</f>
        <v/>
      </c>
      <c r="B57" s="201" t="str">
        <f>IF(BTA!U57="", "", BTA!U57)</f>
        <v>BSOKE</v>
      </c>
      <c r="C57" s="201" t="str">
        <f>IF(A57="", "", VLOOKUP(A57, BTA!$A$3:$H$10000, 8, 0))</f>
        <v/>
      </c>
      <c r="D57" s="236" t="str">
        <f>IF(A57="","",VLOOKUP(A57,BTA!$A$3:$R$10000,18,0))</f>
        <v/>
      </c>
      <c r="E57" s="201" t="str">
        <f>IF(BTA!A58="", "", BTA!A58)</f>
        <v>HOROZ</v>
      </c>
    </row>
    <row r="58" spans="1:5">
      <c r="A58" s="236" t="str">
        <f>IF(BTA!W58="", "", BTA!W58)</f>
        <v/>
      </c>
      <c r="B58" s="201" t="str">
        <f>IF(BTA!U58="", "", BTA!U58)</f>
        <v>KRTEK</v>
      </c>
      <c r="C58" s="201" t="str">
        <f>IF(A58="", "", VLOOKUP(A58, BTA!$A$3:$H$10000, 8, 0))</f>
        <v/>
      </c>
      <c r="D58" s="236" t="str">
        <f>IF(A58="","",VLOOKUP(A58,BTA!$A$3:$R$10000,18,0))</f>
        <v/>
      </c>
      <c r="E58" s="201" t="str">
        <f>IF(BTA!A59="", "", BTA!A59)</f>
        <v>SAYAS</v>
      </c>
    </row>
    <row r="59" spans="1:5">
      <c r="A59" s="236" t="str">
        <f>IF(BTA!W59="", "", BTA!W59)</f>
        <v/>
      </c>
      <c r="B59" s="201" t="str">
        <f>IF(BTA!U59="", "", BTA!U59)</f>
        <v>DERHL</v>
      </c>
      <c r="C59" s="201" t="str">
        <f>IF(A59="", "", VLOOKUP(A59, BTA!$A$3:$H$10000, 8, 0))</f>
        <v/>
      </c>
      <c r="D59" s="236" t="str">
        <f>IF(A59="","",VLOOKUP(A59,BTA!$A$3:$R$10000,18,0))</f>
        <v/>
      </c>
      <c r="E59" s="201" t="str">
        <f>IF(BTA!A60="", "", BTA!A60)</f>
        <v>IZFAS</v>
      </c>
    </row>
    <row r="60" spans="1:5">
      <c r="A60" s="236" t="str">
        <f>IF(BTA!W60="", "", BTA!W60)</f>
        <v/>
      </c>
      <c r="B60" s="201" t="str">
        <f>IF(BTA!U60="", "", BTA!U60)</f>
        <v>MOBTL</v>
      </c>
      <c r="C60" s="201" t="str">
        <f>IF(A60="", "", VLOOKUP(A60, BTA!$A$3:$H$10000, 8, 0))</f>
        <v/>
      </c>
      <c r="D60" s="236" t="str">
        <f>IF(A60="","",VLOOKUP(A60,BTA!$A$3:$R$10000,18,0))</f>
        <v/>
      </c>
      <c r="E60" s="201" t="str">
        <f>IF(BTA!A61="", "", BTA!A61)</f>
        <v>GZNMI</v>
      </c>
    </row>
    <row r="61" spans="1:5">
      <c r="A61" s="236" t="str">
        <f>IF(BTA!W61="", "", BTA!W61)</f>
        <v/>
      </c>
      <c r="B61" s="201" t="str">
        <f>IF(BTA!U61="", "", BTA!U61)</f>
        <v>BASCM</v>
      </c>
      <c r="C61" s="201" t="str">
        <f>IF(A61="", "", VLOOKUP(A61, BTA!$A$3:$H$10000, 8, 0))</f>
        <v/>
      </c>
      <c r="D61" s="236" t="str">
        <f>IF(A61="","",VLOOKUP(A61,BTA!$A$3:$R$10000,18,0))</f>
        <v/>
      </c>
      <c r="E61" s="201" t="str">
        <f>IF(BTA!A62="", "", BTA!A62)</f>
        <v>IHAAS</v>
      </c>
    </row>
    <row r="62" spans="1:5">
      <c r="A62" s="236" t="str">
        <f>IF(BTA!W62="", "", BTA!W62)</f>
        <v/>
      </c>
      <c r="B62" s="201" t="str">
        <f>IF(BTA!U62="", "", BTA!U62)</f>
        <v>BORLS</v>
      </c>
      <c r="C62" s="201" t="str">
        <f>IF(A62="", "", VLOOKUP(A62, BTA!$A$3:$H$10000, 8, 0))</f>
        <v/>
      </c>
      <c r="D62" s="236" t="str">
        <f>IF(A62="","",VLOOKUP(A62,BTA!$A$3:$R$10000,18,0))</f>
        <v/>
      </c>
      <c r="E62" s="201" t="str">
        <f>IF(BTA!A63="", "", BTA!A63)</f>
        <v>IZINV</v>
      </c>
    </row>
    <row r="63" spans="1:5">
      <c r="A63" s="236" t="str">
        <f>IF(BTA!W63="", "", BTA!W63)</f>
        <v/>
      </c>
      <c r="B63" s="201" t="str">
        <f>IF(BTA!U63="", "", BTA!U63)</f>
        <v>YAYLA</v>
      </c>
      <c r="C63" s="201" t="str">
        <f>IF(A63="", "", VLOOKUP(A63, BTA!$A$3:$H$10000, 8, 0))</f>
        <v/>
      </c>
      <c r="D63" s="236" t="str">
        <f>IF(A63="","",VLOOKUP(A63,BTA!$A$3:$R$10000,18,0))</f>
        <v/>
      </c>
      <c r="E63" s="201" t="str">
        <f>IF(BTA!A64="", "", BTA!A64)</f>
        <v>SEGMN</v>
      </c>
    </row>
    <row r="64" spans="1:5">
      <c r="A64" s="236" t="str">
        <f>IF(BTA!W64="", "", BTA!W64)</f>
        <v/>
      </c>
      <c r="B64" s="201" t="str">
        <f>IF(BTA!U64="", "", BTA!U64)</f>
        <v>BALSU</v>
      </c>
      <c r="C64" s="201" t="str">
        <f>IF(A64="", "", VLOOKUP(A64, BTA!$A$3:$H$10000, 8, 0))</f>
        <v/>
      </c>
      <c r="D64" s="236" t="str">
        <f>IF(A64="","",VLOOKUP(A64,BTA!$A$3:$R$10000,18,0))</f>
        <v/>
      </c>
      <c r="E64" s="201" t="str">
        <f>IF(BTA!A65="", "", BTA!A65)</f>
        <v>TEHOL</v>
      </c>
    </row>
    <row r="65" spans="1:5">
      <c r="A65" s="236" t="str">
        <f>IF(BTA!W65="", "", BTA!W65)</f>
        <v/>
      </c>
      <c r="B65" s="201" t="str">
        <f>IF(BTA!U65="", "", BTA!U65)</f>
        <v>BORSK</v>
      </c>
      <c r="C65" s="201" t="str">
        <f>IF(A65="", "", VLOOKUP(A65, BTA!$A$3:$H$10000, 8, 0))</f>
        <v/>
      </c>
      <c r="D65" s="236" t="str">
        <f>IF(A65="","",VLOOKUP(A65,BTA!$A$3:$R$10000,18,0))</f>
        <v/>
      </c>
      <c r="E65" s="201" t="str">
        <f>IF(BTA!A66="", "", BTA!A66)</f>
        <v>ERCB</v>
      </c>
    </row>
    <row r="66" spans="1:5">
      <c r="A66" s="236" t="str">
        <f>IF(BTA!W66="", "", BTA!W66)</f>
        <v/>
      </c>
      <c r="B66" s="201" t="str">
        <f>IF(BTA!U66="", "", BTA!U66)</f>
        <v>HURGZ</v>
      </c>
      <c r="C66" s="201" t="str">
        <f>IF(A66="", "", VLOOKUP(A66, BTA!$A$3:$H$10000, 8, 0))</f>
        <v/>
      </c>
      <c r="D66" s="236" t="str">
        <f>IF(A66="","",VLOOKUP(A66,BTA!$A$3:$R$10000,18,0))</f>
        <v/>
      </c>
      <c r="E66" s="201" t="str">
        <f>IF(BTA!A67="", "", BTA!A67)</f>
        <v>BMSTL</v>
      </c>
    </row>
    <row r="67" spans="1:5">
      <c r="A67" s="236" t="str">
        <f>IF(BTA!W67="", "", BTA!W67)</f>
        <v/>
      </c>
      <c r="B67" s="201" t="str">
        <f>IF(BTA!U67="", "", BTA!U67)</f>
        <v>REEDR</v>
      </c>
      <c r="C67" s="201" t="str">
        <f>IF(A67="", "", VLOOKUP(A67, BTA!$A$3:$H$10000, 8, 0))</f>
        <v/>
      </c>
      <c r="D67" s="236" t="str">
        <f>IF(A67="","",VLOOKUP(A67,BTA!$A$3:$R$10000,18,0))</f>
        <v/>
      </c>
      <c r="E67" s="201" t="str">
        <f>IF(BTA!A68="", "", BTA!A68)</f>
        <v>ARTMS</v>
      </c>
    </row>
    <row r="68" spans="1:5">
      <c r="A68" s="236" t="str">
        <f>IF(BTA!W68="", "", BTA!W68)</f>
        <v/>
      </c>
      <c r="B68" s="201" t="str">
        <f>IF(BTA!U68="", "", BTA!U68)</f>
        <v>KNFRT</v>
      </c>
      <c r="C68" s="201" t="str">
        <f>IF(A68="", "", VLOOKUP(A68, BTA!$A$3:$H$10000, 8, 0))</f>
        <v/>
      </c>
      <c r="D68" s="236" t="str">
        <f>IF(A68="","",VLOOKUP(A68,BTA!$A$3:$R$10000,18,0))</f>
        <v/>
      </c>
      <c r="E68" s="201" t="str">
        <f>IF(BTA!A69="", "", BTA!A69)</f>
        <v>VSNMD</v>
      </c>
    </row>
    <row r="69" spans="1:5">
      <c r="A69" s="236" t="str">
        <f>IF(BTA!W69="", "", BTA!W69)</f>
        <v/>
      </c>
      <c r="B69" s="201" t="str">
        <f>IF(BTA!U69="", "", BTA!U69)</f>
        <v>ESCOM</v>
      </c>
      <c r="C69" s="201" t="str">
        <f>IF(A69="", "", VLOOKUP(A69, BTA!$A$3:$H$10000, 8, 0))</f>
        <v/>
      </c>
      <c r="D69" s="236" t="str">
        <f>IF(A69="","",VLOOKUP(A69,BTA!$A$3:$R$10000,18,0))</f>
        <v/>
      </c>
      <c r="E69" s="201" t="str">
        <f>IF(BTA!A70="", "", BTA!A70)</f>
        <v>PNLSN</v>
      </c>
    </row>
    <row r="70" spans="1:5">
      <c r="A70" s="236" t="str">
        <f>IF(BTA!W70="", "", BTA!W70)</f>
        <v/>
      </c>
      <c r="B70" s="201" t="str">
        <f>IF(BTA!U70="", "", BTA!U70)</f>
        <v>SERNT</v>
      </c>
      <c r="C70" s="201" t="str">
        <f>IF(A70="", "", VLOOKUP(A70, BTA!$A$3:$H$10000, 8, 0))</f>
        <v/>
      </c>
      <c r="D70" s="236" t="str">
        <f>IF(A70="","",VLOOKUP(A70,BTA!$A$3:$R$10000,18,0))</f>
        <v/>
      </c>
      <c r="E70" s="201" t="str">
        <f>IF(BTA!A71="", "", BTA!A71)</f>
        <v>DESPC</v>
      </c>
    </row>
    <row r="71" spans="1:5">
      <c r="A71" s="236" t="str">
        <f>IF(BTA!W71="", "", BTA!W71)</f>
        <v/>
      </c>
      <c r="B71" s="201" t="str">
        <f>IF(BTA!U71="", "", BTA!U71)</f>
        <v>LINK</v>
      </c>
      <c r="C71" s="201" t="str">
        <f>IF(A71="", "", VLOOKUP(A71, BTA!$A$3:$H$10000, 8, 0))</f>
        <v/>
      </c>
      <c r="D71" s="236" t="str">
        <f>IF(A71="","",VLOOKUP(A71,BTA!$A$3:$R$10000,18,0))</f>
        <v/>
      </c>
      <c r="E71" s="201" t="str">
        <f>IF(BTA!A72="", "", BTA!A72)</f>
        <v>BLUME</v>
      </c>
    </row>
    <row r="72" spans="1:5">
      <c r="A72" s="236" t="str">
        <f>IF(BTA!W72="", "", BTA!W72)</f>
        <v/>
      </c>
      <c r="B72" s="201" t="str">
        <f>IF(BTA!U72="", "", BTA!U72)</f>
        <v>ALKA</v>
      </c>
      <c r="C72" s="201" t="str">
        <f>IF(A72="", "", VLOOKUP(A72, BTA!$A$3:$H$10000, 8, 0))</f>
        <v/>
      </c>
      <c r="D72" s="236" t="str">
        <f>IF(A72="","",VLOOKUP(A72,BTA!$A$3:$R$10000,18,0))</f>
        <v/>
      </c>
      <c r="E72" s="201" t="str">
        <f>IF(BTA!A73="", "", BTA!A73)</f>
        <v>AKHAN</v>
      </c>
    </row>
    <row r="73" spans="1:5">
      <c r="A73" s="236" t="str">
        <f>IF(BTA!W73="", "", BTA!W73)</f>
        <v/>
      </c>
      <c r="B73" s="201" t="str">
        <f>IF(BTA!U73="", "", BTA!U73)</f>
        <v>DMRGD</v>
      </c>
      <c r="C73" s="201" t="str">
        <f>IF(A73="", "", VLOOKUP(A73, BTA!$A$3:$H$10000, 8, 0))</f>
        <v/>
      </c>
      <c r="D73" s="236" t="str">
        <f>IF(A73="","",VLOOKUP(A73,BTA!$A$3:$R$10000,18,0))</f>
        <v/>
      </c>
      <c r="E73" s="201" t="str">
        <f>IF(BTA!A74="", "", BTA!A74)</f>
        <v>MANAS</v>
      </c>
    </row>
    <row r="74" spans="1:5">
      <c r="A74" s="236" t="str">
        <f>IF(BTA!W74="", "", BTA!W74)</f>
        <v/>
      </c>
      <c r="B74" s="201" t="str">
        <f>IF(BTA!U74="", "", BTA!U74)</f>
        <v>HDFGS</v>
      </c>
      <c r="C74" s="201" t="str">
        <f>IF(A74="", "", VLOOKUP(A74, BTA!$A$3:$H$10000, 8, 0))</f>
        <v/>
      </c>
      <c r="D74" s="236" t="str">
        <f>IF(A74="","",VLOOKUP(A74,BTA!$A$3:$R$10000,18,0))</f>
        <v/>
      </c>
      <c r="E74" s="201" t="str">
        <f>IF(BTA!A75="", "", BTA!A75)</f>
        <v>OZSUB</v>
      </c>
    </row>
    <row r="75" spans="1:5">
      <c r="A75" s="236" t="str">
        <f>IF(BTA!W75="", "", BTA!W75)</f>
        <v/>
      </c>
      <c r="B75" s="201" t="str">
        <f>IF(BTA!U75="", "", BTA!U75)</f>
        <v>LRSHO</v>
      </c>
      <c r="C75" s="201" t="str">
        <f>IF(A75="", "", VLOOKUP(A75, BTA!$A$3:$H$10000, 8, 0))</f>
        <v/>
      </c>
      <c r="D75" s="236" t="str">
        <f>IF(A75="","",VLOOKUP(A75,BTA!$A$3:$R$10000,18,0))</f>
        <v/>
      </c>
      <c r="E75" s="201" t="str">
        <f>IF(BTA!A76="", "", BTA!A76)</f>
        <v>VBTYZ</v>
      </c>
    </row>
    <row r="76" spans="1:5">
      <c r="A76" s="236" t="str">
        <f>IF(BTA!W76="", "", BTA!W76)</f>
        <v/>
      </c>
      <c r="B76" s="201" t="str">
        <f>IF(BTA!U76="", "", BTA!U76)</f>
        <v>SRVGY</v>
      </c>
      <c r="C76" s="201" t="str">
        <f>IF(A76="", "", VLOOKUP(A76, BTA!$A$3:$H$10000, 8, 0))</f>
        <v/>
      </c>
      <c r="D76" s="236" t="str">
        <f>IF(A76="","",VLOOKUP(A76,BTA!$A$3:$R$10000,18,0))</f>
        <v/>
      </c>
      <c r="E76" s="201" t="str">
        <f>IF(BTA!A77="", "", BTA!A77)</f>
        <v>GEREL</v>
      </c>
    </row>
    <row r="77" spans="1:5">
      <c r="A77" s="236" t="str">
        <f>IF(BTA!W77="", "", BTA!W77)</f>
        <v/>
      </c>
      <c r="B77" s="201" t="str">
        <f>IF(BTA!U77="", "", BTA!U77)</f>
        <v>ODAS</v>
      </c>
      <c r="C77" s="201" t="str">
        <f>IF(A77="", "", VLOOKUP(A77, BTA!$A$3:$H$10000, 8, 0))</f>
        <v/>
      </c>
      <c r="D77" s="236" t="str">
        <f>IF(A77="","",VLOOKUP(A77,BTA!$A$3:$R$10000,18,0))</f>
        <v/>
      </c>
      <c r="E77" s="201" t="str">
        <f>IF(BTA!A78="", "", BTA!A78)</f>
        <v>BAKAB</v>
      </c>
    </row>
    <row r="78" spans="1:5">
      <c r="A78" s="236" t="str">
        <f>IF(BTA!W78="", "", BTA!W78)</f>
        <v/>
      </c>
      <c r="B78" s="201" t="str">
        <f>IF(BTA!U78="", "", BTA!U78)</f>
        <v>SODSN</v>
      </c>
      <c r="C78" s="201" t="str">
        <f>IF(A78="", "", VLOOKUP(A78, BTA!$A$3:$H$10000, 8, 0))</f>
        <v/>
      </c>
      <c r="D78" s="236" t="str">
        <f>IF(A78="","",VLOOKUP(A78,BTA!$A$3:$R$10000,18,0))</f>
        <v/>
      </c>
      <c r="E78" s="201" t="str">
        <f>IF(BTA!A79="", "", BTA!A79)</f>
        <v>BYDNR</v>
      </c>
    </row>
    <row r="79" spans="1:5">
      <c r="A79" s="236" t="str">
        <f>IF(BTA!W79="", "", BTA!W79)</f>
        <v/>
      </c>
      <c r="B79" s="201" t="str">
        <f>IF(BTA!U79="", "", BTA!U79)</f>
        <v>MNDTR</v>
      </c>
      <c r="C79" s="201" t="str">
        <f>IF(A79="", "", VLOOKUP(A79, BTA!$A$3:$H$10000, 8, 0))</f>
        <v/>
      </c>
      <c r="D79" s="236" t="str">
        <f>IF(A79="","",VLOOKUP(A79,BTA!$A$3:$R$10000,18,0))</f>
        <v/>
      </c>
      <c r="E79" s="201" t="str">
        <f>IF(BTA!A80="", "", BTA!A80)</f>
        <v>EDIP</v>
      </c>
    </row>
    <row r="80" spans="1:5">
      <c r="A80" s="236" t="str">
        <f>IF(BTA!W80="", "", BTA!W80)</f>
        <v/>
      </c>
      <c r="B80" s="201" t="str">
        <f>IF(BTA!U80="", "", BTA!U80)</f>
        <v>ISSEN</v>
      </c>
      <c r="C80" s="201" t="str">
        <f>IF(A80="", "", VLOOKUP(A80, BTA!$A$3:$H$10000, 8, 0))</f>
        <v/>
      </c>
      <c r="D80" s="236" t="str">
        <f>IF(A80="","",VLOOKUP(A80,BTA!$A$3:$R$10000,18,0))</f>
        <v/>
      </c>
      <c r="E80" s="201" t="str">
        <f>IF(BTA!A81="", "", BTA!A81)</f>
        <v>OBASE</v>
      </c>
    </row>
    <row r="81" spans="1:5">
      <c r="A81" s="236" t="str">
        <f>IF(BTA!W81="", "", BTA!W81)</f>
        <v/>
      </c>
      <c r="B81" s="201" t="str">
        <f>IF(BTA!U81="", "", BTA!U81)</f>
        <v>PATEK</v>
      </c>
      <c r="C81" s="201" t="str">
        <f>IF(A81="", "", VLOOKUP(A81, BTA!$A$3:$H$10000, 8, 0))</f>
        <v/>
      </c>
      <c r="D81" s="236" t="str">
        <f>IF(A81="","",VLOOKUP(A81,BTA!$A$3:$R$10000,18,0))</f>
        <v/>
      </c>
      <c r="E81" s="201" t="str">
        <f>IF(BTA!A82="", "", BTA!A82)</f>
        <v>MACKO</v>
      </c>
    </row>
    <row r="82" spans="1:5">
      <c r="A82" s="236" t="str">
        <f>IF(BTA!W82="", "", BTA!W82)</f>
        <v/>
      </c>
      <c r="B82" s="201" t="str">
        <f>IF(BTA!U82="", "", BTA!U82)</f>
        <v>DCTTR</v>
      </c>
      <c r="C82" s="201" t="str">
        <f>IF(A82="", "", VLOOKUP(A82, BTA!$A$3:$H$10000, 8, 0))</f>
        <v/>
      </c>
      <c r="D82" s="236" t="str">
        <f>IF(A82="","",VLOOKUP(A82,BTA!$A$3:$R$10000,18,0))</f>
        <v/>
      </c>
      <c r="E82" s="201" t="str">
        <f>IF(BTA!A83="", "", BTA!A83)</f>
        <v>DERIM</v>
      </c>
    </row>
    <row r="83" spans="1:5">
      <c r="A83" s="236" t="str">
        <f>IF(BTA!W83="", "", BTA!W83)</f>
        <v/>
      </c>
      <c r="B83" s="201" t="str">
        <f>IF(BTA!U83="", "", BTA!U83)</f>
        <v>KOPOL</v>
      </c>
      <c r="C83" s="201" t="str">
        <f>IF(A83="", "", VLOOKUP(A83, BTA!$A$3:$H$10000, 8, 0))</f>
        <v/>
      </c>
      <c r="D83" s="236" t="str">
        <f>IF(A83="","",VLOOKUP(A83,BTA!$A$3:$R$10000,18,0))</f>
        <v/>
      </c>
      <c r="E83" s="201" t="str">
        <f>IF(BTA!A84="", "", BTA!A84)</f>
        <v>AVHOL</v>
      </c>
    </row>
    <row r="84" spans="1:5">
      <c r="A84" s="236" t="str">
        <f>IF(BTA!W84="", "", BTA!W84)</f>
        <v/>
      </c>
      <c r="B84" s="201" t="str">
        <f>IF(BTA!U84="", "", BTA!U84)</f>
        <v>EGEPO</v>
      </c>
      <c r="C84" s="201" t="str">
        <f>IF(A84="", "", VLOOKUP(A84, BTA!$A$3:$H$10000, 8, 0))</f>
        <v/>
      </c>
      <c r="D84" s="236" t="str">
        <f>IF(A84="","",VLOOKUP(A84,BTA!$A$3:$R$10000,18,0))</f>
        <v/>
      </c>
      <c r="E84" s="201" t="str">
        <f>IF(BTA!A85="", "", BTA!A85)</f>
        <v>VERTU</v>
      </c>
    </row>
    <row r="85" spans="1:5">
      <c r="A85" s="236" t="str">
        <f>IF(BTA!W85="", "", BTA!W85)</f>
        <v/>
      </c>
      <c r="B85" s="201" t="str">
        <f>IF(BTA!U85="", "", BTA!U85)</f>
        <v>PAPIL</v>
      </c>
      <c r="C85" s="201" t="str">
        <f>IF(A85="", "", VLOOKUP(A85, BTA!$A$3:$H$10000, 8, 0))</f>
        <v/>
      </c>
      <c r="D85" s="236" t="str">
        <f>IF(A85="","",VLOOKUP(A85,BTA!$A$3:$R$10000,18,0))</f>
        <v/>
      </c>
      <c r="E85" s="201" t="str">
        <f>IF(BTA!A86="", "", BTA!A86)</f>
        <v>BURCE</v>
      </c>
    </row>
    <row r="86" spans="1:5">
      <c r="A86" s="236" t="str">
        <f>IF(BTA!W86="", "", BTA!W86)</f>
        <v/>
      </c>
      <c r="B86" s="201" t="str">
        <f>IF(BTA!U86="", "", BTA!U86)</f>
        <v>NATEN</v>
      </c>
      <c r="C86" s="201" t="str">
        <f>IF(A86="", "", VLOOKUP(A86, BTA!$A$3:$H$10000, 8, 0))</f>
        <v/>
      </c>
      <c r="D86" s="236" t="str">
        <f>IF(A86="","",VLOOKUP(A86,BTA!$A$3:$R$10000,18,0))</f>
        <v/>
      </c>
      <c r="E86" s="201" t="str">
        <f>IF(BTA!A87="", "", BTA!A87)</f>
        <v>BESTE</v>
      </c>
    </row>
    <row r="87" spans="1:5">
      <c r="A87" s="236" t="str">
        <f>IF(BTA!W87="", "", BTA!W87)</f>
        <v/>
      </c>
      <c r="B87" s="201" t="str">
        <f>IF(BTA!U87="", "", BTA!U87)</f>
        <v>SDTTR</v>
      </c>
      <c r="C87" s="201" t="str">
        <f>IF(A87="", "", VLOOKUP(A87, BTA!$A$3:$H$10000, 8, 0))</f>
        <v/>
      </c>
      <c r="D87" s="236" t="str">
        <f>IF(A87="","",VLOOKUP(A87,BTA!$A$3:$R$10000,18,0))</f>
        <v/>
      </c>
      <c r="E87" s="201" t="str">
        <f>IF(BTA!A88="", "", BTA!A88)</f>
        <v>FRMPL</v>
      </c>
    </row>
    <row r="88" spans="1:5">
      <c r="A88" s="236" t="str">
        <f>IF(BTA!W88="", "", BTA!W88)</f>
        <v/>
      </c>
      <c r="B88" s="201" t="str">
        <f>IF(BTA!U88="", "", BTA!U88)</f>
        <v>GSDHO</v>
      </c>
      <c r="C88" s="201" t="str">
        <f>IF(A88="", "", VLOOKUP(A88, BTA!$A$3:$H$10000, 8, 0))</f>
        <v/>
      </c>
      <c r="D88" s="236" t="str">
        <f>IF(A88="","",VLOOKUP(A88,BTA!$A$3:$R$10000,18,0))</f>
        <v/>
      </c>
      <c r="E88" s="201" t="str">
        <f>IF(BTA!A89="", "", BTA!A89)</f>
        <v>ADEL</v>
      </c>
    </row>
    <row r="89" spans="1:5">
      <c r="A89" s="236" t="str">
        <f>IF(BTA!W89="", "", BTA!W89)</f>
        <v/>
      </c>
      <c r="B89" s="201" t="str">
        <f>IF(BTA!U89="", "", BTA!U89)</f>
        <v>YKSLN</v>
      </c>
      <c r="C89" s="201" t="str">
        <f>IF(A89="", "", VLOOKUP(A89, BTA!$A$3:$H$10000, 8, 0))</f>
        <v/>
      </c>
      <c r="D89" s="236" t="str">
        <f>IF(A89="","",VLOOKUP(A89,BTA!$A$3:$R$10000,18,0))</f>
        <v/>
      </c>
      <c r="E89" s="201" t="str">
        <f>IF(BTA!A90="", "", BTA!A90)</f>
        <v>BULGS</v>
      </c>
    </row>
    <row r="90" spans="1:5">
      <c r="A90" s="236" t="str">
        <f>IF(BTA!W90="", "", BTA!W90)</f>
        <v/>
      </c>
      <c r="B90" s="201" t="str">
        <f>IF(BTA!U90="", "", BTA!U90)</f>
        <v>CVKMD</v>
      </c>
      <c r="C90" s="201" t="str">
        <f>IF(A90="", "", VLOOKUP(A90, BTA!$A$3:$H$10000, 8, 0))</f>
        <v/>
      </c>
      <c r="D90" s="236" t="str">
        <f>IF(A90="","",VLOOKUP(A90,BTA!$A$3:$R$10000,18,0))</f>
        <v/>
      </c>
      <c r="E90" s="201" t="str">
        <f>IF(BTA!A91="", "", BTA!A91)</f>
        <v>MTRKS</v>
      </c>
    </row>
    <row r="91" spans="1:5">
      <c r="A91" s="236" t="str">
        <f>IF(BTA!W91="", "", BTA!W91)</f>
        <v/>
      </c>
      <c r="B91" s="201" t="str">
        <f>IF(BTA!U91="", "", BTA!U91)</f>
        <v>TUCLK</v>
      </c>
      <c r="C91" s="201" t="str">
        <f>IF(A91="", "", VLOOKUP(A91, BTA!$A$3:$H$10000, 8, 0))</f>
        <v/>
      </c>
      <c r="D91" s="236" t="str">
        <f>IF(A91="","",VLOOKUP(A91,BTA!$A$3:$R$10000,18,0))</f>
        <v/>
      </c>
      <c r="E91" s="201" t="str">
        <f>IF(BTA!A92="", "", BTA!A92)</f>
        <v>PCILT</v>
      </c>
    </row>
    <row r="92" spans="1:5">
      <c r="A92" s="236" t="str">
        <f>IF(BTA!W92="", "", BTA!W92)</f>
        <v/>
      </c>
      <c r="B92" s="201" t="str">
        <f>IF(BTA!U92="", "", BTA!U92)</f>
        <v>RUZYE</v>
      </c>
      <c r="C92" s="201" t="str">
        <f>IF(A92="", "", VLOOKUP(A92, BTA!$A$3:$H$10000, 8, 0))</f>
        <v/>
      </c>
      <c r="D92" s="236" t="str">
        <f>IF(A92="","",VLOOKUP(A92,BTA!$A$3:$R$10000,18,0))</f>
        <v/>
      </c>
      <c r="E92" s="201" t="str">
        <f>IF(BTA!A93="", "", BTA!A93)</f>
        <v>RUBNS</v>
      </c>
    </row>
    <row r="93" spans="1:5">
      <c r="A93" s="236" t="str">
        <f>IF(BTA!W93="", "", BTA!W93)</f>
        <v/>
      </c>
      <c r="B93" s="201" t="str">
        <f>IF(BTA!U93="", "", BTA!U93)</f>
        <v>BNTAS</v>
      </c>
      <c r="C93" s="201" t="str">
        <f>IF(A93="", "", VLOOKUP(A93, BTA!$A$3:$H$10000, 8, 0))</f>
        <v/>
      </c>
      <c r="D93" s="236" t="str">
        <f>IF(A93="","",VLOOKUP(A93,BTA!$A$3:$R$10000,18,0))</f>
        <v/>
      </c>
      <c r="E93" s="201" t="str">
        <f>IF(BTA!A94="", "", BTA!A94)</f>
        <v>PRKAB</v>
      </c>
    </row>
    <row r="94" spans="1:5">
      <c r="A94" s="236" t="str">
        <f>IF(BTA!W94="", "", BTA!W94)</f>
        <v/>
      </c>
      <c r="B94" s="201" t="str">
        <f>IF(BTA!U94="", "", BTA!U94)</f>
        <v>INDES</v>
      </c>
      <c r="C94" s="201" t="str">
        <f>IF(A94="", "", VLOOKUP(A94, BTA!$A$3:$H$10000, 8, 0))</f>
        <v/>
      </c>
      <c r="D94" s="236" t="str">
        <f>IF(A94="","",VLOOKUP(A94,BTA!$A$3:$R$10000,18,0))</f>
        <v/>
      </c>
      <c r="E94" s="201" t="str">
        <f>IF(BTA!A95="", "", BTA!A95)</f>
        <v>AKSUE</v>
      </c>
    </row>
    <row r="95" spans="1:5">
      <c r="A95" s="236" t="str">
        <f>IF(BTA!W95="", "", BTA!W95)</f>
        <v/>
      </c>
      <c r="B95" s="201" t="str">
        <f>IF(BTA!U95="", "", BTA!U95)</f>
        <v>PENGD</v>
      </c>
      <c r="C95" s="201" t="str">
        <f>IF(A95="", "", VLOOKUP(A95, BTA!$A$3:$H$10000, 8, 0))</f>
        <v/>
      </c>
      <c r="D95" s="236" t="str">
        <f>IF(A95="","",VLOOKUP(A95,BTA!$A$3:$R$10000,18,0))</f>
        <v/>
      </c>
      <c r="E95" s="201" t="str">
        <f>IF(BTA!A96="", "", BTA!A96)</f>
        <v>AYEN</v>
      </c>
    </row>
    <row r="96" spans="1:5">
      <c r="A96" s="236" t="str">
        <f>IF(BTA!W96="", "", BTA!W96)</f>
        <v/>
      </c>
      <c r="B96" s="201" t="str">
        <f>IF(BTA!U96="", "", BTA!U96)</f>
        <v>MANAS</v>
      </c>
      <c r="C96" s="201" t="str">
        <f>IF(A96="", "", VLOOKUP(A96, BTA!$A$3:$H$10000, 8, 0))</f>
        <v/>
      </c>
      <c r="D96" s="236" t="str">
        <f>IF(A96="","",VLOOKUP(A96,BTA!$A$3:$R$10000,18,0))</f>
        <v/>
      </c>
      <c r="E96" s="201" t="str">
        <f>IF(BTA!A97="", "", BTA!A97)</f>
        <v>TURGG</v>
      </c>
    </row>
    <row r="97" spans="1:5">
      <c r="A97" s="236" t="str">
        <f>IF(BTA!W97="", "", BTA!W97)</f>
        <v/>
      </c>
      <c r="B97" s="201" t="str">
        <f>IF(BTA!U97="", "", BTA!U97)</f>
        <v>ALTNY</v>
      </c>
      <c r="C97" s="201" t="str">
        <f>IF(A97="", "", VLOOKUP(A97, BTA!$A$3:$H$10000, 8, 0))</f>
        <v/>
      </c>
      <c r="D97" s="236" t="str">
        <f>IF(A97="","",VLOOKUP(A97,BTA!$A$3:$R$10000,18,0))</f>
        <v/>
      </c>
      <c r="E97" s="201" t="str">
        <f>IF(BTA!A98="", "", BTA!A98)</f>
        <v>DOFER</v>
      </c>
    </row>
    <row r="98" spans="1:5">
      <c r="A98" s="236" t="str">
        <f>IF(BTA!W98="", "", BTA!W98)</f>
        <v/>
      </c>
      <c r="B98" s="201" t="str">
        <f>IF(BTA!U98="", "", BTA!U98)</f>
        <v>DAPGM</v>
      </c>
      <c r="C98" s="201" t="str">
        <f>IF(A98="", "", VLOOKUP(A98, BTA!$A$3:$H$10000, 8, 0))</f>
        <v/>
      </c>
      <c r="D98" s="236" t="str">
        <f>IF(A98="","",VLOOKUP(A98,BTA!$A$3:$R$10000,18,0))</f>
        <v/>
      </c>
      <c r="E98" s="201" t="str">
        <f>IF(BTA!A99="", "", BTA!A99)</f>
        <v>GEDZA</v>
      </c>
    </row>
    <row r="99" spans="1:5">
      <c r="A99" s="236" t="str">
        <f>IF(BTA!W99="", "", BTA!W99)</f>
        <v/>
      </c>
      <c r="B99" s="201" t="str">
        <f>IF(BTA!U99="", "", BTA!U99)</f>
        <v>BAYRK</v>
      </c>
      <c r="C99" s="201" t="str">
        <f>IF(A99="", "", VLOOKUP(A99, BTA!$A$3:$H$10000, 8, 0))</f>
        <v/>
      </c>
      <c r="D99" s="236" t="str">
        <f>IF(A99="","",VLOOKUP(A99,BTA!$A$3:$R$10000,18,0))</f>
        <v/>
      </c>
      <c r="E99" s="201" t="str">
        <f>IF(BTA!A100="", "", BTA!A100)</f>
        <v>KLMSN</v>
      </c>
    </row>
    <row r="100" spans="1:5">
      <c r="A100" s="236" t="str">
        <f>IF(BTA!W100="", "", BTA!W100)</f>
        <v/>
      </c>
      <c r="B100" s="201" t="str">
        <f>IF(BTA!U100="", "", BTA!U100)</f>
        <v>YUNSA</v>
      </c>
      <c r="C100" s="201" t="str">
        <f>IF(A100="", "", VLOOKUP(A100, BTA!$A$3:$H$10000, 8, 0))</f>
        <v/>
      </c>
      <c r="D100" s="236" t="str">
        <f>IF(A100="","",VLOOKUP(A100,BTA!$A$3:$R$10000,18,0))</f>
        <v/>
      </c>
      <c r="E100" s="201" t="str">
        <f>IF(BTA!A101="", "", BTA!A101)</f>
        <v>GARFA</v>
      </c>
    </row>
    <row r="101" spans="1:5">
      <c r="A101" s="236" t="str">
        <f>IF(BTA!W101="", "", BTA!W101)</f>
        <v/>
      </c>
      <c r="B101" s="201" t="str">
        <f>IF(BTA!U101="", "", BTA!U101)</f>
        <v>LXGYO</v>
      </c>
      <c r="C101" s="201" t="str">
        <f>IF(A101="", "", VLOOKUP(A101, BTA!$A$3:$H$10000, 8, 0))</f>
        <v/>
      </c>
      <c r="D101" s="236" t="str">
        <f>IF(A101="","",VLOOKUP(A101,BTA!$A$3:$R$10000,18,0))</f>
        <v/>
      </c>
      <c r="E101" s="201" t="str">
        <f>IF(BTA!A102="", "", BTA!A102)</f>
        <v>BAGFS</v>
      </c>
    </row>
    <row r="102" spans="1:5">
      <c r="A102" s="236" t="str">
        <f>IF(BTA!W102="", "", BTA!W102)</f>
        <v/>
      </c>
      <c r="B102" s="201" t="str">
        <f>IF(BTA!U102="", "", BTA!U102)</f>
        <v>MZHLD</v>
      </c>
      <c r="C102" s="201" t="str">
        <f>IF(A102="", "", VLOOKUP(A102, BTA!$A$3:$H$10000, 8, 0))</f>
        <v/>
      </c>
      <c r="D102" s="236" t="str">
        <f>IF(A102="","",VLOOKUP(A102,BTA!$A$3:$R$10000,18,0))</f>
        <v/>
      </c>
      <c r="E102" s="201" t="str">
        <f>IF(BTA!A103="", "", BTA!A103)</f>
        <v>ELITE</v>
      </c>
    </row>
    <row r="103" spans="1:5">
      <c r="A103" s="236" t="str">
        <f>IF(BTA!W103="", "", BTA!W103)</f>
        <v/>
      </c>
      <c r="B103" s="201" t="str">
        <f>IF(BTA!U103="", "", BTA!U103)</f>
        <v>SMRTG</v>
      </c>
      <c r="C103" s="201" t="str">
        <f>IF(A103="", "", VLOOKUP(A103, BTA!$A$3:$H$10000, 8, 0))</f>
        <v/>
      </c>
      <c r="D103" s="236" t="str">
        <f>IF(A103="","",VLOOKUP(A103,BTA!$A$3:$R$10000,18,0))</f>
        <v/>
      </c>
      <c r="E103" s="201" t="str">
        <f>IF(BTA!A104="", "", BTA!A104)</f>
        <v>EGEGY</v>
      </c>
    </row>
    <row r="104" spans="1:5">
      <c r="A104" s="236" t="str">
        <f>IF(BTA!W104="", "", BTA!W104)</f>
        <v/>
      </c>
      <c r="B104" s="201" t="str">
        <f>IF(BTA!U104="", "", BTA!U104)</f>
        <v>SNICA</v>
      </c>
      <c r="C104" s="201" t="str">
        <f>IF(A104="", "", VLOOKUP(A104, BTA!$A$3:$H$10000, 8, 0))</f>
        <v/>
      </c>
      <c r="D104" s="236" t="str">
        <f>IF(A104="","",VLOOKUP(A104,BTA!$A$3:$R$10000,18,0))</f>
        <v/>
      </c>
      <c r="E104" s="201" t="str">
        <f>IF(BTA!A105="", "", BTA!A105)</f>
        <v>CELHA</v>
      </c>
    </row>
    <row r="105" spans="1:5">
      <c r="A105" s="236" t="str">
        <f>IF(BTA!W105="", "", BTA!W105)</f>
        <v/>
      </c>
      <c r="B105" s="201" t="str">
        <f>IF(BTA!U105="", "", BTA!U105)</f>
        <v>AKFIS</v>
      </c>
      <c r="C105" s="201" t="str">
        <f>IF(A105="", "", VLOOKUP(A105, BTA!$A$3:$H$10000, 8, 0))</f>
        <v/>
      </c>
      <c r="D105" s="236" t="str">
        <f>IF(A105="","",VLOOKUP(A105,BTA!$A$3:$R$10000,18,0))</f>
        <v/>
      </c>
      <c r="E105" s="201" t="str">
        <f>IF(BTA!A106="", "", BTA!A106)</f>
        <v>KRONT</v>
      </c>
    </row>
    <row r="106" spans="1:5">
      <c r="A106" s="236" t="str">
        <f>IF(BTA!W106="", "", BTA!W106)</f>
        <v/>
      </c>
      <c r="B106" s="201" t="str">
        <f>IF(BTA!U106="", "", BTA!U106)</f>
        <v>KGYO</v>
      </c>
      <c r="C106" s="201" t="str">
        <f>IF(A106="", "", VLOOKUP(A106, BTA!$A$3:$H$10000, 8, 0))</f>
        <v/>
      </c>
      <c r="D106" s="236" t="str">
        <f>IF(A106="","",VLOOKUP(A106,BTA!$A$3:$R$10000,18,0))</f>
        <v/>
      </c>
      <c r="E106" s="201" t="str">
        <f>IF(BTA!A107="", "", BTA!A107)</f>
        <v>MEDTR</v>
      </c>
    </row>
    <row r="107" spans="1:5">
      <c r="A107" s="236" t="str">
        <f>IF(BTA!W107="", "", BTA!W107)</f>
        <v/>
      </c>
      <c r="B107" s="201" t="str">
        <f>IF(BTA!U107="", "", BTA!U107)</f>
        <v>PETKM</v>
      </c>
      <c r="C107" s="201" t="str">
        <f>IF(A107="", "", VLOOKUP(A107, BTA!$A$3:$H$10000, 8, 0))</f>
        <v/>
      </c>
      <c r="D107" s="236" t="str">
        <f>IF(A107="","",VLOOKUP(A107,BTA!$A$3:$R$10000,18,0))</f>
        <v/>
      </c>
      <c r="E107" s="201" t="str">
        <f>IF(BTA!A108="", "", BTA!A108)</f>
        <v>CUSAN</v>
      </c>
    </row>
    <row r="108" spans="1:5">
      <c r="A108" s="236" t="str">
        <f>IF(BTA!W108="", "", BTA!W108)</f>
        <v/>
      </c>
      <c r="B108" s="201" t="str">
        <f>IF(BTA!U108="", "", BTA!U108)</f>
        <v>GSDDE</v>
      </c>
      <c r="C108" s="201" t="str">
        <f>IF(A108="", "", VLOOKUP(A108, BTA!$A$3:$H$10000, 8, 0))</f>
        <v/>
      </c>
      <c r="D108" s="236" t="str">
        <f>IF(A108="","",VLOOKUP(A108,BTA!$A$3:$R$10000,18,0))</f>
        <v/>
      </c>
      <c r="E108" s="201" t="str">
        <f>IF(BTA!A109="", "", BTA!A109)</f>
        <v>BIZIM</v>
      </c>
    </row>
    <row r="109" spans="1:5">
      <c r="A109" s="236" t="str">
        <f>IF(BTA!W109="", "", BTA!W109)</f>
        <v/>
      </c>
      <c r="B109" s="201" t="str">
        <f>IF(BTA!U109="", "", BTA!U109)</f>
        <v>EKSUN</v>
      </c>
      <c r="C109" s="201" t="str">
        <f>IF(A109="", "", VLOOKUP(A109, BTA!$A$3:$H$10000, 8, 0))</f>
        <v/>
      </c>
      <c r="D109" s="236" t="str">
        <f>IF(A109="","",VLOOKUP(A109,BTA!$A$3:$R$10000,18,0))</f>
        <v/>
      </c>
      <c r="E109" s="201" t="str">
        <f>IF(BTA!A110="", "", BTA!A110)</f>
        <v>CEOEM</v>
      </c>
    </row>
    <row r="110" spans="1:5">
      <c r="A110" s="236" t="str">
        <f>IF(BTA!W110="", "", BTA!W110)</f>
        <v/>
      </c>
      <c r="B110" s="201" t="str">
        <f>IF(BTA!U110="", "", BTA!U110)</f>
        <v>MOGAN</v>
      </c>
      <c r="C110" s="201" t="str">
        <f>IF(A110="", "", VLOOKUP(A110, BTA!$A$3:$H$10000, 8, 0))</f>
        <v/>
      </c>
      <c r="D110" s="236" t="str">
        <f>IF(A110="","",VLOOKUP(A110,BTA!$A$3:$R$10000,18,0))</f>
        <v/>
      </c>
      <c r="E110" s="201" t="str">
        <f>IF(BTA!A111="", "", BTA!A111)</f>
        <v>YAYLA</v>
      </c>
    </row>
    <row r="111" spans="1:5">
      <c r="A111" s="236" t="str">
        <f>IF(BTA!W111="", "", BTA!W111)</f>
        <v/>
      </c>
      <c r="B111" s="201" t="str">
        <f>IF(BTA!U111="", "", BTA!U111)</f>
        <v>INVEO</v>
      </c>
      <c r="C111" s="201" t="str">
        <f>IF(A111="", "", VLOOKUP(A111, BTA!$A$3:$H$10000, 8, 0))</f>
        <v/>
      </c>
      <c r="D111" s="236" t="str">
        <f>IF(A111="","",VLOOKUP(A111,BTA!$A$3:$R$10000,18,0))</f>
        <v/>
      </c>
      <c r="E111" s="201" t="str">
        <f>IF(BTA!A112="", "", BTA!A112)</f>
        <v>SMART</v>
      </c>
    </row>
    <row r="112" spans="1:5">
      <c r="A112" s="236" t="str">
        <f>IF(BTA!W112="", "", BTA!W112)</f>
        <v/>
      </c>
      <c r="B112" s="201" t="str">
        <f>IF(BTA!U112="", "", BTA!U112)</f>
        <v>YIGIT</v>
      </c>
      <c r="C112" s="201" t="str">
        <f>IF(A112="", "", VLOOKUP(A112, BTA!$A$3:$H$10000, 8, 0))</f>
        <v/>
      </c>
      <c r="D112" s="236" t="str">
        <f>IF(A112="","",VLOOKUP(A112,BTA!$A$3:$R$10000,18,0))</f>
        <v/>
      </c>
      <c r="E112" s="201" t="str">
        <f>IF(BTA!A113="", "", BTA!A113)</f>
        <v>YIGIT</v>
      </c>
    </row>
    <row r="113" spans="1:5">
      <c r="A113" s="236" t="str">
        <f>IF(BTA!W113="", "", BTA!W113)</f>
        <v/>
      </c>
      <c r="B113" s="201" t="str">
        <f>IF(BTA!U113="", "", BTA!U113)</f>
        <v>DGATE</v>
      </c>
      <c r="C113" s="201" t="str">
        <f>IF(A113="", "", VLOOKUP(A113, BTA!$A$3:$H$10000, 8, 0))</f>
        <v/>
      </c>
      <c r="D113" s="236" t="str">
        <f>IF(A113="","",VLOOKUP(A113,BTA!$A$3:$R$10000,18,0))</f>
        <v/>
      </c>
      <c r="E113" s="201" t="str">
        <f>IF(BTA!A114="", "", BTA!A114)</f>
        <v>DOKTA</v>
      </c>
    </row>
    <row r="114" spans="1:5">
      <c r="A114" s="236" t="str">
        <f>IF(BTA!W114="", "", BTA!W114)</f>
        <v/>
      </c>
      <c r="B114" s="201" t="str">
        <f>IF(BTA!U114="", "", BTA!U114)</f>
        <v>BEGYO</v>
      </c>
      <c r="C114" s="201" t="str">
        <f>IF(A114="", "", VLOOKUP(A114, BTA!$A$3:$H$10000, 8, 0))</f>
        <v/>
      </c>
      <c r="D114" s="236" t="str">
        <f>IF(A114="","",VLOOKUP(A114,BTA!$A$3:$R$10000,18,0))</f>
        <v/>
      </c>
      <c r="E114" s="201" t="str">
        <f>IF(BTA!A115="", "", BTA!A115)</f>
        <v>KZGYO</v>
      </c>
    </row>
    <row r="115" spans="1:5">
      <c r="A115" s="236" t="str">
        <f>IF(BTA!W115="", "", BTA!W115)</f>
        <v/>
      </c>
      <c r="B115" s="201" t="str">
        <f>IF(BTA!U115="", "", BTA!U115)</f>
        <v>BRLSM</v>
      </c>
      <c r="C115" s="201" t="str">
        <f>IF(A115="", "", VLOOKUP(A115, BTA!$A$3:$H$10000, 8, 0))</f>
        <v/>
      </c>
      <c r="D115" s="236" t="str">
        <f>IF(A115="","",VLOOKUP(A115,BTA!$A$3:$R$10000,18,0))</f>
        <v/>
      </c>
      <c r="E115" s="201" t="str">
        <f>IF(BTA!A116="", "", BTA!A116)</f>
        <v>BEYAZ</v>
      </c>
    </row>
    <row r="116" spans="1:5">
      <c r="A116" s="236" t="str">
        <f>IF(BTA!W116="", "", BTA!W116)</f>
        <v/>
      </c>
      <c r="B116" s="201" t="str">
        <f>IF(BTA!U116="", "", BTA!U116)</f>
        <v>IZENR</v>
      </c>
      <c r="C116" s="201" t="str">
        <f>IF(A116="", "", VLOOKUP(A116, BTA!$A$3:$H$10000, 8, 0))</f>
        <v/>
      </c>
      <c r="D116" s="236" t="str">
        <f>IF(A116="","",VLOOKUP(A116,BTA!$A$3:$R$10000,18,0))</f>
        <v/>
      </c>
      <c r="E116" s="201" t="str">
        <f>IF(BTA!A117="", "", BTA!A117)</f>
        <v>DURKN</v>
      </c>
    </row>
    <row r="117" spans="1:5">
      <c r="A117" s="236" t="str">
        <f>IF(BTA!W117="", "", BTA!W117)</f>
        <v/>
      </c>
      <c r="B117" s="201" t="str">
        <f>IF(BTA!U117="", "", BTA!U117)</f>
        <v>MMCAS</v>
      </c>
      <c r="C117" s="201" t="str">
        <f>IF(A117="", "", VLOOKUP(A117, BTA!$A$3:$H$10000, 8, 0))</f>
        <v/>
      </c>
      <c r="D117" s="236" t="str">
        <f>IF(A117="","",VLOOKUP(A117,BTA!$A$3:$R$10000,18,0))</f>
        <v/>
      </c>
      <c r="E117" s="201" t="str">
        <f>IF(BTA!A118="", "", BTA!A118)</f>
        <v>ZGYO</v>
      </c>
    </row>
    <row r="118" spans="1:5">
      <c r="A118" s="236" t="str">
        <f>IF(BTA!W118="", "", BTA!W118)</f>
        <v/>
      </c>
      <c r="B118" s="201" t="str">
        <f>IF(BTA!U118="", "", BTA!U118)</f>
        <v>BESTE</v>
      </c>
      <c r="C118" s="201" t="str">
        <f>IF(A118="", "", VLOOKUP(A118, BTA!$A$3:$H$10000, 8, 0))</f>
        <v/>
      </c>
      <c r="D118" s="236" t="str">
        <f>IF(A118="","",VLOOKUP(A118,BTA!$A$3:$R$10000,18,0))</f>
        <v/>
      </c>
      <c r="E118" s="201" t="str">
        <f>IF(BTA!A119="", "", BTA!A119)</f>
        <v>PLTUR</v>
      </c>
    </row>
    <row r="119" spans="1:5">
      <c r="A119" s="236" t="str">
        <f>IF(BTA!W119="", "", BTA!W119)</f>
        <v/>
      </c>
      <c r="B119" s="201" t="str">
        <f>IF(BTA!U119="", "", BTA!U119)</f>
        <v>SEKUR</v>
      </c>
      <c r="C119" s="201" t="str">
        <f>IF(A119="", "", VLOOKUP(A119, BTA!$A$3:$H$10000, 8, 0))</f>
        <v/>
      </c>
      <c r="D119" s="236" t="str">
        <f>IF(A119="","",VLOOKUP(A119,BTA!$A$3:$R$10000,18,0))</f>
        <v/>
      </c>
      <c r="E119" s="201" t="str">
        <f>IF(BTA!A120="", "", BTA!A120)</f>
        <v>DITAS</v>
      </c>
    </row>
    <row r="120" spans="1:5">
      <c r="A120" s="236" t="str">
        <f>IF(BTA!W120="", "", BTA!W120)</f>
        <v/>
      </c>
      <c r="B120" s="201" t="str">
        <f>IF(BTA!U120="", "", BTA!U120)</f>
        <v>YAPRK</v>
      </c>
      <c r="C120" s="201" t="str">
        <f>IF(A120="", "", VLOOKUP(A120, BTA!$A$3:$H$10000, 8, 0))</f>
        <v/>
      </c>
      <c r="D120" s="236" t="str">
        <f>IF(A120="","",VLOOKUP(A120,BTA!$A$3:$R$10000,18,0))</f>
        <v/>
      </c>
      <c r="E120" s="201" t="str">
        <f>IF(BTA!A121="", "", BTA!A121)</f>
        <v>VKING</v>
      </c>
    </row>
    <row r="121" spans="1:5">
      <c r="A121" s="236" t="str">
        <f>IF(BTA!W121="", "", BTA!W121)</f>
        <v/>
      </c>
      <c r="B121" s="201" t="str">
        <f>IF(BTA!U121="", "", BTA!U121)</f>
        <v>KFEIN</v>
      </c>
      <c r="C121" s="201" t="str">
        <f>IF(A121="", "", VLOOKUP(A121, BTA!$A$3:$H$10000, 8, 0))</f>
        <v/>
      </c>
      <c r="D121" s="236" t="str">
        <f>IF(A121="","",VLOOKUP(A121,BTA!$A$3:$R$10000,18,0))</f>
        <v/>
      </c>
      <c r="E121" s="201" t="str">
        <f>IF(BTA!A122="", "", BTA!A122)</f>
        <v>SANKO</v>
      </c>
    </row>
    <row r="122" spans="1:5">
      <c r="A122" s="236" t="str">
        <f>IF(BTA!W122="", "", BTA!W122)</f>
        <v/>
      </c>
      <c r="B122" s="201" t="str">
        <f>IF(BTA!U122="", "", BTA!U122)</f>
        <v>DURDO</v>
      </c>
      <c r="C122" s="201" t="str">
        <f>IF(A122="", "", VLOOKUP(A122, BTA!$A$3:$H$10000, 8, 0))</f>
        <v/>
      </c>
      <c r="D122" s="236" t="str">
        <f>IF(A122="","",VLOOKUP(A122,BTA!$A$3:$R$10000,18,0))</f>
        <v/>
      </c>
      <c r="E122" s="201" t="str">
        <f>IF(BTA!A123="", "", BTA!A123)</f>
        <v>BRLSM</v>
      </c>
    </row>
    <row r="123" spans="1:5">
      <c r="A123" s="236" t="str">
        <f>IF(BTA!W123="", "", BTA!W123)</f>
        <v/>
      </c>
      <c r="B123" s="201" t="str">
        <f>IF(BTA!U123="", "", BTA!U123)</f>
        <v>ISDMR</v>
      </c>
      <c r="C123" s="201" t="str">
        <f>IF(A123="", "", VLOOKUP(A123, BTA!$A$3:$H$10000, 8, 0))</f>
        <v/>
      </c>
      <c r="D123" s="236" t="str">
        <f>IF(A123="","",VLOOKUP(A123,BTA!$A$3:$R$10000,18,0))</f>
        <v/>
      </c>
      <c r="E123" s="201" t="str">
        <f>IF(BTA!A124="", "", BTA!A124)</f>
        <v>ARENA</v>
      </c>
    </row>
    <row r="124" spans="1:5">
      <c r="A124" s="236" t="str">
        <f>IF(BTA!W124="", "", BTA!W124)</f>
        <v/>
      </c>
      <c r="B124" s="201" t="str">
        <f>IF(BTA!U124="", "", BTA!U124)</f>
        <v>EMKEL</v>
      </c>
      <c r="C124" s="201" t="str">
        <f>IF(A124="", "", VLOOKUP(A124, BTA!$A$3:$H$10000, 8, 0))</f>
        <v/>
      </c>
      <c r="D124" s="236" t="str">
        <f>IF(A124="","",VLOOKUP(A124,BTA!$A$3:$R$10000,18,0))</f>
        <v/>
      </c>
      <c r="E124" s="201" t="str">
        <f>IF(BTA!A125="", "", BTA!A125)</f>
        <v>ICBCT</v>
      </c>
    </row>
    <row r="125" spans="1:5">
      <c r="A125" s="236" t="str">
        <f>IF(BTA!W125="", "", BTA!W125)</f>
        <v/>
      </c>
      <c r="B125" s="201" t="str">
        <f>IF(BTA!U125="", "", BTA!U125)</f>
        <v>AKENR</v>
      </c>
      <c r="C125" s="201" t="str">
        <f>IF(A125="", "", VLOOKUP(A125, BTA!$A$3:$H$10000, 8, 0))</f>
        <v/>
      </c>
      <c r="D125" s="236" t="str">
        <f>IF(A125="","",VLOOKUP(A125,BTA!$A$3:$R$10000,18,0))</f>
        <v/>
      </c>
      <c r="E125" s="201" t="str">
        <f>IF(BTA!A126="", "", BTA!A126)</f>
        <v>ARFYE</v>
      </c>
    </row>
    <row r="126" spans="1:5">
      <c r="A126" s="236" t="str">
        <f>IF(BTA!W126="", "", BTA!W126)</f>
        <v/>
      </c>
      <c r="B126" s="201" t="str">
        <f>IF(BTA!U126="", "", BTA!U126)</f>
        <v>YBTAS</v>
      </c>
      <c r="C126" s="201" t="str">
        <f>IF(A126="", "", VLOOKUP(A126, BTA!$A$3:$H$10000, 8, 0))</f>
        <v/>
      </c>
      <c r="D126" s="236" t="str">
        <f>IF(A126="","",VLOOKUP(A126,BTA!$A$3:$R$10000,18,0))</f>
        <v/>
      </c>
      <c r="E126" s="201" t="str">
        <f>IF(BTA!A127="", "", BTA!A127)</f>
        <v>PRKME</v>
      </c>
    </row>
    <row r="127" spans="1:5">
      <c r="A127" s="236" t="str">
        <f>IF(BTA!W127="", "", BTA!W127)</f>
        <v/>
      </c>
      <c r="B127" s="201" t="str">
        <f>IF(BTA!U127="", "", BTA!U127)</f>
        <v>ISGSY</v>
      </c>
      <c r="C127" s="201" t="str">
        <f>IF(A127="", "", VLOOKUP(A127, BTA!$A$3:$H$10000, 8, 0))</f>
        <v/>
      </c>
      <c r="D127" s="236" t="str">
        <f>IF(A127="","",VLOOKUP(A127,BTA!$A$3:$R$10000,18,0))</f>
        <v/>
      </c>
      <c r="E127" s="201" t="str">
        <f>IF(BTA!A128="", "", BTA!A128)</f>
        <v>EDATA</v>
      </c>
    </row>
    <row r="128" spans="1:5">
      <c r="A128" s="236" t="str">
        <f>IF(BTA!W128="", "", BTA!W128)</f>
        <v/>
      </c>
      <c r="B128" s="201" t="str">
        <f>IF(BTA!U128="", "", BTA!U128)</f>
        <v>BESLR</v>
      </c>
      <c r="C128" s="201" t="str">
        <f>IF(A128="", "", VLOOKUP(A128, BTA!$A$3:$H$10000, 8, 0))</f>
        <v/>
      </c>
      <c r="D128" s="236" t="str">
        <f>IF(A128="","",VLOOKUP(A128,BTA!$A$3:$R$10000,18,0))</f>
        <v/>
      </c>
      <c r="E128" s="201" t="str">
        <f>IF(BTA!A129="", "", BTA!A129)</f>
        <v>TATGD</v>
      </c>
    </row>
    <row r="129" spans="1:5">
      <c r="A129" s="236" t="str">
        <f>IF(BTA!W129="", "", BTA!W129)</f>
        <v/>
      </c>
      <c r="B129" s="201" t="str">
        <f>IF(BTA!U129="", "", BTA!U129)</f>
        <v>AFYON</v>
      </c>
      <c r="C129" s="201" t="str">
        <f>IF(A129="", "", VLOOKUP(A129, BTA!$A$3:$H$10000, 8, 0))</f>
        <v/>
      </c>
      <c r="D129" s="236" t="str">
        <f>IF(A129="","",VLOOKUP(A129,BTA!$A$3:$R$10000,18,0))</f>
        <v/>
      </c>
      <c r="E129" s="201" t="str">
        <f>IF(BTA!A130="", "", BTA!A130)</f>
        <v>MERCN</v>
      </c>
    </row>
    <row r="130" spans="1:5">
      <c r="A130" s="236" t="str">
        <f>IF(BTA!W130="", "", BTA!W130)</f>
        <v/>
      </c>
      <c r="B130" s="201" t="str">
        <f>IF(BTA!U130="", "", BTA!U130)</f>
        <v>ATATR</v>
      </c>
      <c r="C130" s="201" t="str">
        <f>IF(A130="", "", VLOOKUP(A130, BTA!$A$3:$H$10000, 8, 0))</f>
        <v/>
      </c>
      <c r="D130" s="236" t="str">
        <f>IF(A130="","",VLOOKUP(A130,BTA!$A$3:$R$10000,18,0))</f>
        <v/>
      </c>
      <c r="E130" s="201" t="str">
        <f>IF(BTA!A131="", "", BTA!A131)</f>
        <v>TKNSA</v>
      </c>
    </row>
    <row r="131" spans="1:5">
      <c r="A131" s="236" t="str">
        <f>IF(BTA!W131="", "", BTA!W131)</f>
        <v/>
      </c>
      <c r="B131" s="201" t="str">
        <f>IF(BTA!U131="", "", BTA!U131)</f>
        <v>CELHA</v>
      </c>
      <c r="C131" s="201" t="str">
        <f>IF(A131="", "", VLOOKUP(A131, BTA!$A$3:$H$10000, 8, 0))</f>
        <v/>
      </c>
      <c r="D131" s="236" t="str">
        <f>IF(A131="","",VLOOKUP(A131,BTA!$A$3:$R$10000,18,0))</f>
        <v/>
      </c>
      <c r="E131" s="201" t="str">
        <f>IF(BTA!A132="", "", BTA!A132)</f>
        <v>SKYMD</v>
      </c>
    </row>
    <row r="132" spans="1:5">
      <c r="A132" s="236" t="str">
        <f>IF(BTA!W132="", "", BTA!W132)</f>
        <v/>
      </c>
      <c r="B132" s="201" t="str">
        <f>IF(BTA!U132="", "", BTA!U132)</f>
        <v>BRKO</v>
      </c>
      <c r="C132" s="201" t="str">
        <f>IF(A132="", "", VLOOKUP(A132, BTA!$A$3:$H$10000, 8, 0))</f>
        <v/>
      </c>
      <c r="D132" s="236" t="str">
        <f>IF(A132="","",VLOOKUP(A132,BTA!$A$3:$R$10000,18,0))</f>
        <v/>
      </c>
      <c r="E132" s="201" t="str">
        <f>IF(BTA!A133="", "", BTA!A133)</f>
        <v>AVGYO</v>
      </c>
    </row>
    <row r="133" spans="1:5">
      <c r="A133" s="236" t="str">
        <f>IF(BTA!W133="", "", BTA!W133)</f>
        <v/>
      </c>
      <c r="B133" s="201" t="str">
        <f>IF(BTA!U133="", "", BTA!U133)</f>
        <v>AKSA</v>
      </c>
      <c r="C133" s="201" t="str">
        <f>IF(A133="", "", VLOOKUP(A133, BTA!$A$3:$H$10000, 8, 0))</f>
        <v/>
      </c>
      <c r="D133" s="236" t="str">
        <f>IF(A133="","",VLOOKUP(A133,BTA!$A$3:$R$10000,18,0))</f>
        <v/>
      </c>
      <c r="E133" s="201" t="str">
        <f>IF(BTA!A134="", "", BTA!A134)</f>
        <v>ISGSY</v>
      </c>
    </row>
    <row r="134" spans="1:5">
      <c r="A134" s="236" t="str">
        <f>IF(BTA!W134="", "", BTA!W134)</f>
        <v/>
      </c>
      <c r="B134" s="201" t="str">
        <f>IF(BTA!U134="", "", BTA!U134)</f>
        <v>SOKE</v>
      </c>
      <c r="C134" s="201" t="str">
        <f>IF(A134="", "", VLOOKUP(A134, BTA!$A$3:$H$10000, 8, 0))</f>
        <v/>
      </c>
      <c r="D134" s="236" t="str">
        <f>IF(A134="","",VLOOKUP(A134,BTA!$A$3:$R$10000,18,0))</f>
        <v/>
      </c>
      <c r="E134" s="201" t="str">
        <f>IF(BTA!A135="", "", BTA!A135)</f>
        <v>FADE</v>
      </c>
    </row>
    <row r="135" spans="1:5">
      <c r="A135" s="236" t="str">
        <f>IF(BTA!W135="", "", BTA!W135)</f>
        <v/>
      </c>
      <c r="B135" s="201" t="str">
        <f>IF(BTA!U135="", "", BTA!U135)</f>
        <v>ARFYE</v>
      </c>
      <c r="C135" s="201" t="str">
        <f>IF(A135="", "", VLOOKUP(A135, BTA!$A$3:$H$10000, 8, 0))</f>
        <v/>
      </c>
      <c r="D135" s="236" t="str">
        <f>IF(A135="","",VLOOKUP(A135,BTA!$A$3:$R$10000,18,0))</f>
        <v/>
      </c>
      <c r="E135" s="201" t="str">
        <f>IF(BTA!A136="", "", BTA!A136)</f>
        <v>KLSYN</v>
      </c>
    </row>
    <row r="136" spans="1:5">
      <c r="A136" s="236" t="str">
        <f>IF(BTA!W136="", "", BTA!W136)</f>
        <v/>
      </c>
      <c r="B136" s="201" t="str">
        <f>IF(BTA!U136="", "", BTA!U136)</f>
        <v>EUREN</v>
      </c>
      <c r="C136" s="201" t="str">
        <f>IF(A136="", "", VLOOKUP(A136, BTA!$A$3:$H$10000, 8, 0))</f>
        <v/>
      </c>
      <c r="D136" s="236" t="str">
        <f>IF(A136="","",VLOOKUP(A136,BTA!$A$3:$R$10000,18,0))</f>
        <v/>
      </c>
      <c r="E136" s="201" t="str">
        <f>IF(BTA!A137="", "", BTA!A137)</f>
        <v>SVGYO</v>
      </c>
    </row>
    <row r="137" spans="1:5">
      <c r="A137" s="236" t="str">
        <f>IF(BTA!W137="", "", BTA!W137)</f>
        <v/>
      </c>
      <c r="B137" s="201" t="str">
        <f>IF(BTA!U137="", "", BTA!U137)</f>
        <v>ALKIM</v>
      </c>
      <c r="C137" s="201" t="str">
        <f>IF(A137="", "", VLOOKUP(A137, BTA!$A$3:$H$10000, 8, 0))</f>
        <v/>
      </c>
      <c r="D137" s="236" t="str">
        <f>IF(A137="","",VLOOKUP(A137,BTA!$A$3:$R$10000,18,0))</f>
        <v/>
      </c>
      <c r="E137" s="201" t="str">
        <f>IF(BTA!A138="", "", BTA!A138)</f>
        <v>ALKIM</v>
      </c>
    </row>
    <row r="138" spans="1:5">
      <c r="A138" s="236" t="str">
        <f>IF(BTA!W138="", "", BTA!W138)</f>
        <v/>
      </c>
      <c r="B138" s="201" t="str">
        <f>IF(BTA!U138="", "", BTA!U138)</f>
        <v>BINHO</v>
      </c>
      <c r="C138" s="201" t="str">
        <f>IF(A138="", "", VLOOKUP(A138, BTA!$A$3:$H$10000, 8, 0))</f>
        <v/>
      </c>
      <c r="D138" s="236" t="str">
        <f>IF(A138="","",VLOOKUP(A138,BTA!$A$3:$R$10000,18,0))</f>
        <v/>
      </c>
      <c r="E138" s="201" t="str">
        <f>IF(BTA!A139="", "", BTA!A139)</f>
        <v>JANTS</v>
      </c>
    </row>
    <row r="139" spans="1:5">
      <c r="A139" s="236" t="str">
        <f>IF(BTA!W139="", "", BTA!W139)</f>
        <v/>
      </c>
      <c r="B139" s="201" t="str">
        <f>IF(BTA!U139="", "", BTA!U139)</f>
        <v>IZFAS</v>
      </c>
      <c r="C139" s="201" t="str">
        <f>IF(A139="", "", VLOOKUP(A139, BTA!$A$3:$H$10000, 8, 0))</f>
        <v/>
      </c>
      <c r="D139" s="236" t="str">
        <f>IF(A139="","",VLOOKUP(A139,BTA!$A$3:$R$10000,18,0))</f>
        <v/>
      </c>
      <c r="E139" s="201" t="str">
        <f>IF(BTA!A140="", "", BTA!A140)</f>
        <v>MAKIM</v>
      </c>
    </row>
    <row r="140" spans="1:5">
      <c r="A140" s="236" t="str">
        <f>IF(BTA!W140="", "", BTA!W140)</f>
        <v/>
      </c>
      <c r="B140" s="201" t="str">
        <f>IF(BTA!U140="", "", BTA!U140)</f>
        <v>ENDAE</v>
      </c>
      <c r="C140" s="201" t="str">
        <f>IF(A140="", "", VLOOKUP(A140, BTA!$A$3:$H$10000, 8, 0))</f>
        <v/>
      </c>
      <c r="D140" s="236" t="str">
        <f>IF(A140="","",VLOOKUP(A140,BTA!$A$3:$R$10000,18,0))</f>
        <v/>
      </c>
      <c r="E140" s="201" t="str">
        <f>IF(BTA!A141="", "", BTA!A141)</f>
        <v>AHSGY</v>
      </c>
    </row>
    <row r="141" spans="1:5">
      <c r="A141" s="236" t="str">
        <f>IF(BTA!W141="", "", BTA!W141)</f>
        <v/>
      </c>
      <c r="B141" s="201" t="str">
        <f>IF(BTA!U141="", "", BTA!U141)</f>
        <v>FLAP</v>
      </c>
      <c r="C141" s="201" t="str">
        <f>IF(A141="", "", VLOOKUP(A141, BTA!$A$3:$H$10000, 8, 0))</f>
        <v/>
      </c>
      <c r="D141" s="236" t="str">
        <f>IF(A141="","",VLOOKUP(A141,BTA!$A$3:$R$10000,18,0))</f>
        <v/>
      </c>
      <c r="E141" s="201" t="str">
        <f>IF(BTA!A142="", "", BTA!A142)</f>
        <v>EGEPO</v>
      </c>
    </row>
    <row r="142" spans="1:5">
      <c r="A142" s="236" t="str">
        <f>IF(BTA!W142="", "", BTA!W142)</f>
        <v/>
      </c>
      <c r="B142" s="201" t="str">
        <f>IF(BTA!U142="", "", BTA!U142)</f>
        <v>GESAN</v>
      </c>
      <c r="C142" s="201" t="str">
        <f>IF(A142="", "", VLOOKUP(A142, BTA!$A$3:$H$10000, 8, 0))</f>
        <v/>
      </c>
      <c r="D142" s="236" t="str">
        <f>IF(A142="","",VLOOKUP(A142,BTA!$A$3:$R$10000,18,0))</f>
        <v/>
      </c>
      <c r="E142" s="201" t="str">
        <f>IF(BTA!A143="", "", BTA!A143)</f>
        <v>DYOBY</v>
      </c>
    </row>
    <row r="143" spans="1:5">
      <c r="A143" s="236" t="str">
        <f>IF(BTA!W143="", "", BTA!W143)</f>
        <v/>
      </c>
      <c r="B143" s="201" t="str">
        <f>IF(BTA!U143="", "", BTA!U143)</f>
        <v>MEYSU</v>
      </c>
      <c r="C143" s="201" t="str">
        <f>IF(A143="", "", VLOOKUP(A143, BTA!$A$3:$H$10000, 8, 0))</f>
        <v/>
      </c>
      <c r="D143" s="236" t="str">
        <f>IF(A143="","",VLOOKUP(A143,BTA!$A$3:$R$10000,18,0))</f>
        <v/>
      </c>
      <c r="E143" s="201" t="str">
        <f>IF(BTA!A144="", "", BTA!A144)</f>
        <v>KIMMR</v>
      </c>
    </row>
    <row r="144" spans="1:5">
      <c r="A144" s="236" t="str">
        <f>IF(BTA!W144="", "", BTA!W144)</f>
        <v/>
      </c>
      <c r="B144" s="201" t="str">
        <f>IF(BTA!U144="", "", BTA!U144)</f>
        <v>ULAS</v>
      </c>
      <c r="C144" s="201" t="str">
        <f>IF(A144="", "", VLOOKUP(A144, BTA!$A$3:$H$10000, 8, 0))</f>
        <v/>
      </c>
      <c r="D144" s="236" t="str">
        <f>IF(A144="","",VLOOKUP(A144,BTA!$A$3:$R$10000,18,0))</f>
        <v/>
      </c>
      <c r="E144" s="201" t="str">
        <f>IF(BTA!A145="", "", BTA!A145)</f>
        <v>EMKEL</v>
      </c>
    </row>
    <row r="145" spans="1:5">
      <c r="A145" s="236" t="str">
        <f>IF(BTA!W145="", "", BTA!W145)</f>
        <v/>
      </c>
      <c r="B145" s="201" t="str">
        <f>IF(BTA!U145="", "", BTA!U145)</f>
        <v>KRSTL</v>
      </c>
      <c r="C145" s="201" t="str">
        <f>IF(A145="", "", VLOOKUP(A145, BTA!$A$3:$H$10000, 8, 0))</f>
        <v/>
      </c>
      <c r="D145" s="236" t="str">
        <f>IF(A145="","",VLOOKUP(A145,BTA!$A$3:$R$10000,18,0))</f>
        <v/>
      </c>
      <c r="E145" s="201" t="str">
        <f>IF(BTA!A146="", "", BTA!A146)</f>
        <v>PENTA</v>
      </c>
    </row>
    <row r="146" spans="1:5">
      <c r="A146" s="236" t="str">
        <f>IF(BTA!W146="", "", BTA!W146)</f>
        <v/>
      </c>
      <c r="B146" s="201" t="str">
        <f>IF(BTA!U146="", "", BTA!U146)</f>
        <v>KBORU</v>
      </c>
      <c r="C146" s="201" t="str">
        <f>IF(A146="", "", VLOOKUP(A146, BTA!$A$3:$H$10000, 8, 0))</f>
        <v/>
      </c>
      <c r="D146" s="236" t="str">
        <f>IF(A146="","",VLOOKUP(A146,BTA!$A$3:$R$10000,18,0))</f>
        <v/>
      </c>
      <c r="E146" s="201" t="str">
        <f>IF(BTA!A147="", "", BTA!A147)</f>
        <v>GSDDE</v>
      </c>
    </row>
    <row r="147" spans="1:5">
      <c r="A147" s="236" t="str">
        <f>IF(BTA!W147="", "", BTA!W147)</f>
        <v/>
      </c>
      <c r="B147" s="201" t="str">
        <f>IF(BTA!U147="", "", BTA!U147)</f>
        <v>CRDFA</v>
      </c>
      <c r="C147" s="201" t="str">
        <f>IF(A147="", "", VLOOKUP(A147, BTA!$A$3:$H$10000, 8, 0))</f>
        <v/>
      </c>
      <c r="D147" s="236" t="str">
        <f>IF(A147="","",VLOOKUP(A147,BTA!$A$3:$R$10000,18,0))</f>
        <v/>
      </c>
      <c r="E147" s="201" t="str">
        <f>IF(BTA!A148="", "", BTA!A148)</f>
        <v>HKTM</v>
      </c>
    </row>
    <row r="148" spans="1:5">
      <c r="A148" s="236" t="str">
        <f>IF(BTA!W148="", "", BTA!W148)</f>
        <v/>
      </c>
      <c r="B148" s="201" t="str">
        <f>IF(BTA!U148="", "", BTA!U148)</f>
        <v>GEDIK</v>
      </c>
      <c r="C148" s="201" t="str">
        <f>IF(A148="", "", VLOOKUP(A148, BTA!$A$3:$H$10000, 8, 0))</f>
        <v/>
      </c>
      <c r="D148" s="236" t="str">
        <f>IF(A148="","",VLOOKUP(A148,BTA!$A$3:$R$10000,18,0))</f>
        <v/>
      </c>
      <c r="E148" s="201" t="str">
        <f>IF(BTA!A149="", "", BTA!A149)</f>
        <v>LKMNH</v>
      </c>
    </row>
    <row r="149" spans="1:5">
      <c r="A149" s="236" t="str">
        <f>IF(BTA!W149="", "", BTA!W149)</f>
        <v/>
      </c>
      <c r="B149" s="201" t="str">
        <f>IF(BTA!U149="", "", BTA!U149)</f>
        <v>EUPWR</v>
      </c>
      <c r="C149" s="201" t="str">
        <f>IF(A149="", "", VLOOKUP(A149, BTA!$A$3:$H$10000, 8, 0))</f>
        <v/>
      </c>
      <c r="D149" s="236" t="str">
        <f>IF(A149="","",VLOOKUP(A149,BTA!$A$3:$R$10000,18,0))</f>
        <v/>
      </c>
      <c r="E149" s="201" t="str">
        <f>IF(BTA!A150="", "", BTA!A150)</f>
        <v>HATEK</v>
      </c>
    </row>
    <row r="150" spans="1:5">
      <c r="A150" s="236" t="str">
        <f>IF(BTA!W150="", "", BTA!W150)</f>
        <v/>
      </c>
      <c r="B150" s="201" t="str">
        <f>IF(BTA!U150="", "", BTA!U150)</f>
        <v>CEMAS</v>
      </c>
      <c r="C150" s="201" t="str">
        <f>IF(A150="", "", VLOOKUP(A150, BTA!$A$3:$H$10000, 8, 0))</f>
        <v/>
      </c>
      <c r="D150" s="236" t="str">
        <f>IF(A150="","",VLOOKUP(A150,BTA!$A$3:$R$10000,18,0))</f>
        <v/>
      </c>
      <c r="E150" s="201" t="str">
        <f>IF(BTA!A151="", "", BTA!A151)</f>
        <v>AFYON</v>
      </c>
    </row>
    <row r="151" spans="1:5">
      <c r="A151" s="236" t="str">
        <f>IF(BTA!W151="", "", BTA!W151)</f>
        <v/>
      </c>
      <c r="B151" s="201" t="str">
        <f>IF(BTA!U151="", "", BTA!U151)</f>
        <v>KONKA</v>
      </c>
      <c r="C151" s="201" t="str">
        <f>IF(A151="", "", VLOOKUP(A151, BTA!$A$3:$H$10000, 8, 0))</f>
        <v/>
      </c>
      <c r="D151" s="236" t="str">
        <f>IF(A151="","",VLOOKUP(A151,BTA!$A$3:$R$10000,18,0))</f>
        <v/>
      </c>
      <c r="E151" s="201" t="str">
        <f>IF(BTA!A152="", "", BTA!A152)</f>
        <v>KGYO</v>
      </c>
    </row>
    <row r="152" spans="1:5">
      <c r="A152" s="236" t="str">
        <f>IF(BTA!W152="", "", BTA!W152)</f>
        <v/>
      </c>
      <c r="B152" s="201" t="str">
        <f>IF(BTA!U152="", "", BTA!U152)</f>
        <v>AVGYO</v>
      </c>
      <c r="C152" s="201" t="str">
        <f>IF(A152="", "", VLOOKUP(A152, BTA!$A$3:$H$10000, 8, 0))</f>
        <v/>
      </c>
      <c r="D152" s="236" t="str">
        <f>IF(A152="","",VLOOKUP(A152,BTA!$A$3:$R$10000,18,0))</f>
        <v/>
      </c>
      <c r="E152" s="201" t="str">
        <f>IF(BTA!A153="", "", BTA!A153)</f>
        <v>MARBL</v>
      </c>
    </row>
    <row r="153" spans="1:5">
      <c r="A153" s="236" t="str">
        <f>IF(BTA!W153="", "", BTA!W153)</f>
        <v/>
      </c>
      <c r="B153" s="201" t="str">
        <f>IF(BTA!U153="", "", BTA!U153)</f>
        <v>GIPTA</v>
      </c>
      <c r="C153" s="201" t="str">
        <f>IF(A153="", "", VLOOKUP(A153, BTA!$A$3:$H$10000, 8, 0))</f>
        <v/>
      </c>
      <c r="D153" s="236" t="str">
        <f>IF(A153="","",VLOOKUP(A153,BTA!$A$3:$R$10000,18,0))</f>
        <v/>
      </c>
      <c r="E153" s="201" t="str">
        <f>IF(BTA!A154="", "", BTA!A154)</f>
        <v>PNSUT</v>
      </c>
    </row>
    <row r="154" spans="1:5">
      <c r="A154" s="236" t="str">
        <f>IF(BTA!W154="", "", BTA!W154)</f>
        <v/>
      </c>
      <c r="B154" s="201" t="str">
        <f>IF(BTA!U154="", "", BTA!U154)</f>
        <v>SEYKM</v>
      </c>
      <c r="C154" s="201" t="str">
        <f>IF(A154="", "", VLOOKUP(A154, BTA!$A$3:$H$10000, 8, 0))</f>
        <v/>
      </c>
      <c r="D154" s="236" t="str">
        <f>IF(A154="","",VLOOKUP(A154,BTA!$A$3:$R$10000,18,0))</f>
        <v/>
      </c>
      <c r="E154" s="201" t="str">
        <f>IF(BTA!A155="", "", BTA!A155)</f>
        <v>PETUN</v>
      </c>
    </row>
    <row r="155" spans="1:5">
      <c r="A155" s="236" t="str">
        <f>IF(BTA!W155="", "", BTA!W155)</f>
        <v/>
      </c>
      <c r="B155" s="201" t="str">
        <f>IF(BTA!U155="", "", BTA!U155)</f>
        <v>ZGYO</v>
      </c>
      <c r="C155" s="201" t="str">
        <f>IF(A155="", "", VLOOKUP(A155, BTA!$A$3:$H$10000, 8, 0))</f>
        <v/>
      </c>
      <c r="D155" s="236" t="str">
        <f>IF(A155="","",VLOOKUP(A155,BTA!$A$3:$R$10000,18,0))</f>
        <v/>
      </c>
      <c r="E155" s="201" t="str">
        <f>IF(BTA!A156="", "", BTA!A156)</f>
        <v>KNFRT</v>
      </c>
    </row>
    <row r="156" spans="1:5">
      <c r="A156" s="236" t="str">
        <f>IF(BTA!W156="", "", BTA!W156)</f>
        <v/>
      </c>
      <c r="B156" s="201" t="str">
        <f>IF(BTA!U156="", "", BTA!U156)</f>
        <v>PENTA</v>
      </c>
      <c r="C156" s="201" t="str">
        <f>IF(A156="", "", VLOOKUP(A156, BTA!$A$3:$H$10000, 8, 0))</f>
        <v/>
      </c>
      <c r="D156" s="236" t="str">
        <f>IF(A156="","",VLOOKUP(A156,BTA!$A$3:$R$10000,18,0))</f>
        <v/>
      </c>
      <c r="E156" s="201" t="str">
        <f>IF(BTA!A157="", "", BTA!A157)</f>
        <v>KRPLS</v>
      </c>
    </row>
    <row r="157" spans="1:5">
      <c r="A157" s="236" t="str">
        <f>IF(BTA!W157="", "", BTA!W157)</f>
        <v/>
      </c>
      <c r="B157" s="201" t="str">
        <f>IF(BTA!U157="", "", BTA!U157)</f>
        <v>MARBL</v>
      </c>
      <c r="C157" s="201" t="str">
        <f>IF(A157="", "", VLOOKUP(A157, BTA!$A$3:$H$10000, 8, 0))</f>
        <v/>
      </c>
      <c r="D157" s="236" t="str">
        <f>IF(A157="","",VLOOKUP(A157,BTA!$A$3:$R$10000,18,0))</f>
        <v/>
      </c>
      <c r="E157" s="201" t="str">
        <f>IF(BTA!A158="", "", BTA!A158)</f>
        <v>SOKE</v>
      </c>
    </row>
    <row r="158" spans="1:5">
      <c r="A158" s="236" t="str">
        <f>IF(BTA!W158="", "", BTA!W158)</f>
        <v/>
      </c>
      <c r="B158" s="201" t="str">
        <f>IF(BTA!U158="", "", BTA!U158)</f>
        <v>MTRKS</v>
      </c>
      <c r="C158" s="201" t="str">
        <f>IF(A158="", "", VLOOKUP(A158, BTA!$A$3:$H$10000, 8, 0))</f>
        <v/>
      </c>
      <c r="D158" s="236" t="str">
        <f>IF(A158="","",VLOOKUP(A158,BTA!$A$3:$R$10000,18,0))</f>
        <v/>
      </c>
      <c r="E158" s="201" t="str">
        <f>IF(BTA!A159="", "", BTA!A159)</f>
        <v>MEYSU</v>
      </c>
    </row>
    <row r="159" spans="1:5">
      <c r="A159" s="236" t="str">
        <f>IF(BTA!W159="", "", BTA!W159)</f>
        <v/>
      </c>
      <c r="B159" s="201" t="str">
        <f>IF(BTA!U159="", "", BTA!U159)</f>
        <v>DYOBY</v>
      </c>
      <c r="C159" s="201" t="str">
        <f>IF(A159="", "", VLOOKUP(A159, BTA!$A$3:$H$10000, 8, 0))</f>
        <v/>
      </c>
      <c r="D159" s="236" t="str">
        <f>IF(A159="","",VLOOKUP(A159,BTA!$A$3:$R$10000,18,0))</f>
        <v/>
      </c>
      <c r="E159" s="201" t="str">
        <f>IF(BTA!A160="", "", BTA!A160)</f>
        <v>MNDRS</v>
      </c>
    </row>
    <row r="160" spans="1:5">
      <c r="A160" s="236" t="str">
        <f>IF(BTA!W160="", "", BTA!W160)</f>
        <v/>
      </c>
      <c r="B160" s="201" t="str">
        <f>IF(BTA!U160="", "", BTA!U160)</f>
        <v>AKSUE</v>
      </c>
      <c r="C160" s="201" t="str">
        <f>IF(A160="", "", VLOOKUP(A160, BTA!$A$3:$H$10000, 8, 0))</f>
        <v/>
      </c>
      <c r="D160" s="236" t="str">
        <f>IF(A160="","",VLOOKUP(A160,BTA!$A$3:$R$10000,18,0))</f>
        <v/>
      </c>
      <c r="E160" s="201" t="str">
        <f>IF(BTA!A161="", "", BTA!A161)</f>
        <v>GENKM</v>
      </c>
    </row>
    <row r="161" spans="1:5">
      <c r="A161" s="236" t="str">
        <f>IF(BTA!W161="", "", BTA!W161)</f>
        <v/>
      </c>
      <c r="B161" s="201" t="str">
        <f>IF(BTA!U161="", "", BTA!U161)</f>
        <v>MAKIM</v>
      </c>
      <c r="C161" s="201" t="str">
        <f>IF(A161="", "", VLOOKUP(A161, BTA!$A$3:$H$10000, 8, 0))</f>
        <v/>
      </c>
      <c r="D161" s="236" t="str">
        <f>IF(A161="","",VLOOKUP(A161,BTA!$A$3:$R$10000,18,0))</f>
        <v/>
      </c>
      <c r="E161" s="201" t="str">
        <f>IF(BTA!A162="", "", BTA!A162)</f>
        <v>DMRGD</v>
      </c>
    </row>
    <row r="162" spans="1:5">
      <c r="A162" s="236" t="str">
        <f>IF(BTA!W162="", "", BTA!W162)</f>
        <v/>
      </c>
      <c r="B162" s="201" t="str">
        <f>IF(BTA!U162="", "", BTA!U162)</f>
        <v>BOBET</v>
      </c>
      <c r="C162" s="201" t="str">
        <f>IF(A162="", "", VLOOKUP(A162, BTA!$A$3:$H$10000, 8, 0))</f>
        <v/>
      </c>
      <c r="D162" s="236" t="str">
        <f>IF(A162="","",VLOOKUP(A162,BTA!$A$3:$R$10000,18,0))</f>
        <v/>
      </c>
      <c r="E162" s="201" t="str">
        <f>IF(BTA!A163="", "", BTA!A163)</f>
        <v>PEKGY</v>
      </c>
    </row>
    <row r="163" spans="1:5">
      <c r="A163" s="236" t="str">
        <f>IF(BTA!W163="", "", BTA!W163)</f>
        <v/>
      </c>
      <c r="B163" s="201" t="str">
        <f>IF(BTA!U163="", "", BTA!U163)</f>
        <v>BERA</v>
      </c>
      <c r="C163" s="201" t="str">
        <f>IF(A163="", "", VLOOKUP(A163, BTA!$A$3:$H$10000, 8, 0))</f>
        <v/>
      </c>
      <c r="D163" s="236" t="str">
        <f>IF(A163="","",VLOOKUP(A163,BTA!$A$3:$R$10000,18,0))</f>
        <v/>
      </c>
      <c r="E163" s="201" t="str">
        <f>IF(BTA!A164="", "", BTA!A164)</f>
        <v>YAPRK</v>
      </c>
    </row>
    <row r="164" spans="1:5">
      <c r="A164" s="236" t="str">
        <f>IF(BTA!W164="", "", BTA!W164)</f>
        <v/>
      </c>
      <c r="B164" s="201" t="str">
        <f>IF(BTA!U164="", "", BTA!U164)</f>
        <v>FZLGY</v>
      </c>
      <c r="C164" s="201" t="str">
        <f>IF(A164="", "", VLOOKUP(A164, BTA!$A$3:$H$10000, 8, 0))</f>
        <v/>
      </c>
      <c r="D164" s="236" t="str">
        <f>IF(A164="","",VLOOKUP(A164,BTA!$A$3:$R$10000,18,0))</f>
        <v/>
      </c>
      <c r="E164" s="201" t="str">
        <f>IF(BTA!A165="", "", BTA!A165)</f>
        <v>PINSU</v>
      </c>
    </row>
    <row r="165" spans="1:5">
      <c r="A165" s="236" t="str">
        <f>IF(BTA!W165="", "", BTA!W165)</f>
        <v/>
      </c>
      <c r="B165" s="201" t="str">
        <f>IF(BTA!U165="", "", BTA!U165)</f>
        <v>KCAER</v>
      </c>
      <c r="C165" s="201" t="str">
        <f>IF(A165="", "", VLOOKUP(A165, BTA!$A$3:$H$10000, 8, 0))</f>
        <v/>
      </c>
      <c r="D165" s="236" t="str">
        <f>IF(A165="","",VLOOKUP(A165,BTA!$A$3:$R$10000,18,0))</f>
        <v/>
      </c>
      <c r="E165" s="201" t="str">
        <f>IF(BTA!A166="", "", BTA!A166)</f>
        <v>UNLU</v>
      </c>
    </row>
    <row r="166" spans="1:5">
      <c r="A166" s="236" t="str">
        <f>IF(BTA!W166="", "", BTA!W166)</f>
        <v/>
      </c>
      <c r="B166" s="201" t="str">
        <f>IF(BTA!U166="", "", BTA!U166)</f>
        <v>RUBNS</v>
      </c>
      <c r="C166" s="201" t="str">
        <f>IF(A166="", "", VLOOKUP(A166, BTA!$A$3:$H$10000, 8, 0))</f>
        <v/>
      </c>
      <c r="D166" s="236" t="str">
        <f>IF(A166="","",VLOOKUP(A166,BTA!$A$3:$R$10000,18,0))</f>
        <v/>
      </c>
      <c r="E166" s="201" t="str">
        <f>IF(BTA!A167="", "", BTA!A167)</f>
        <v>SMRVA</v>
      </c>
    </row>
    <row r="167" spans="1:5">
      <c r="A167" s="236" t="str">
        <f>IF(BTA!W167="", "", BTA!W167)</f>
        <v/>
      </c>
      <c r="B167" s="201" t="str">
        <f>IF(BTA!U167="", "", BTA!U167)</f>
        <v>KAREL</v>
      </c>
      <c r="C167" s="201" t="str">
        <f>IF(A167="", "", VLOOKUP(A167, BTA!$A$3:$H$10000, 8, 0))</f>
        <v/>
      </c>
      <c r="D167" s="236" t="str">
        <f>IF(A167="","",VLOOKUP(A167,BTA!$A$3:$R$10000,18,0))</f>
        <v/>
      </c>
      <c r="E167" s="201" t="str">
        <f>IF(BTA!A168="", "", BTA!A168)</f>
        <v>IZMDC</v>
      </c>
    </row>
    <row r="168" spans="1:5">
      <c r="A168" s="236" t="str">
        <f>IF(BTA!W168="", "", BTA!W168)</f>
        <v/>
      </c>
      <c r="B168" s="201" t="str">
        <f>IF(BTA!U168="", "", BTA!U168)</f>
        <v>HATSN</v>
      </c>
      <c r="C168" s="201" t="str">
        <f>IF(A168="", "", VLOOKUP(A168, BTA!$A$3:$H$10000, 8, 0))</f>
        <v/>
      </c>
      <c r="D168" s="236" t="str">
        <f>IF(A168="","",VLOOKUP(A168,BTA!$A$3:$R$10000,18,0))</f>
        <v/>
      </c>
      <c r="E168" s="201" t="str">
        <f>IF(BTA!A169="", "", BTA!A169)</f>
        <v>AKENR</v>
      </c>
    </row>
    <row r="169" spans="1:5">
      <c r="A169" s="236" t="str">
        <f>IF(BTA!W169="", "", BTA!W169)</f>
        <v/>
      </c>
      <c r="B169" s="201" t="str">
        <f>IF(BTA!U169="", "", BTA!U169)</f>
        <v>ADEL</v>
      </c>
      <c r="C169" s="201" t="str">
        <f>IF(A169="", "", VLOOKUP(A169, BTA!$A$3:$H$10000, 8, 0))</f>
        <v/>
      </c>
      <c r="D169" s="236" t="str">
        <f>IF(A169="","",VLOOKUP(A169,BTA!$A$3:$R$10000,18,0))</f>
        <v/>
      </c>
      <c r="E169" s="201" t="str">
        <f>IF(BTA!A170="", "", BTA!A170)</f>
        <v>BMSCH</v>
      </c>
    </row>
    <row r="170" spans="1:5">
      <c r="A170" s="236" t="str">
        <f>IF(BTA!W170="", "", BTA!W170)</f>
        <v/>
      </c>
      <c r="B170" s="201" t="str">
        <f>IF(BTA!U170="", "", BTA!U170)</f>
        <v>ULUUN</v>
      </c>
      <c r="C170" s="201" t="str">
        <f>IF(A170="", "", VLOOKUP(A170, BTA!$A$3:$H$10000, 8, 0))</f>
        <v/>
      </c>
      <c r="D170" s="236" t="str">
        <f>IF(A170="","",VLOOKUP(A170,BTA!$A$3:$R$10000,18,0))</f>
        <v/>
      </c>
      <c r="E170" s="201" t="str">
        <f>IF(BTA!A171="", "", BTA!A171)</f>
        <v>MAKTK</v>
      </c>
    </row>
    <row r="171" spans="1:5">
      <c r="A171" s="236" t="str">
        <f>IF(BTA!W171="", "", BTA!W171)</f>
        <v/>
      </c>
      <c r="B171" s="201" t="str">
        <f>IF(BTA!U171="", "", BTA!U171)</f>
        <v>MACKO</v>
      </c>
      <c r="C171" s="201" t="str">
        <f>IF(A171="", "", VLOOKUP(A171, BTA!$A$3:$H$10000, 8, 0))</f>
        <v/>
      </c>
      <c r="D171" s="236" t="str">
        <f>IF(A171="","",VLOOKUP(A171,BTA!$A$3:$R$10000,18,0))</f>
        <v/>
      </c>
      <c r="E171" s="201" t="str">
        <f>IF(BTA!A172="", "", BTA!A172)</f>
        <v>DESA</v>
      </c>
    </row>
    <row r="172" spans="1:5">
      <c r="A172" s="236" t="str">
        <f>IF(BTA!W172="", "", BTA!W172)</f>
        <v/>
      </c>
      <c r="B172" s="201" t="str">
        <f>IF(BTA!U172="", "", BTA!U172)</f>
        <v>EKOS</v>
      </c>
      <c r="C172" s="201" t="str">
        <f>IF(A172="", "", VLOOKUP(A172, BTA!$A$3:$H$10000, 8, 0))</f>
        <v/>
      </c>
      <c r="D172" s="236" t="str">
        <f>IF(A172="","",VLOOKUP(A172,BTA!$A$3:$R$10000,18,0))</f>
        <v/>
      </c>
      <c r="E172" s="201" t="str">
        <f>IF(BTA!A173="", "", BTA!A173)</f>
        <v>SANFM</v>
      </c>
    </row>
    <row r="173" spans="1:5">
      <c r="A173" s="236" t="str">
        <f>IF(BTA!W173="", "", BTA!W173)</f>
        <v/>
      </c>
      <c r="B173" s="201" t="str">
        <f>IF(BTA!U173="", "", BTA!U173)</f>
        <v>PLTUR</v>
      </c>
      <c r="C173" s="201" t="str">
        <f>IF(A173="", "", VLOOKUP(A173, BTA!$A$3:$H$10000, 8, 0))</f>
        <v/>
      </c>
      <c r="D173" s="236" t="str">
        <f>IF(A173="","",VLOOKUP(A173,BTA!$A$3:$R$10000,18,0))</f>
        <v/>
      </c>
      <c r="E173" s="201" t="str">
        <f>IF(BTA!A174="", "", BTA!A174)</f>
        <v>DAGI</v>
      </c>
    </row>
    <row r="174" spans="1:5">
      <c r="A174" s="236" t="str">
        <f>IF(BTA!W174="", "", BTA!W174)</f>
        <v/>
      </c>
      <c r="B174" s="201" t="str">
        <f>IF(BTA!U174="", "", BTA!U174)</f>
        <v>OSMEN</v>
      </c>
      <c r="C174" s="201" t="str">
        <f>IF(A174="", "", VLOOKUP(A174, BTA!$A$3:$H$10000, 8, 0))</f>
        <v/>
      </c>
      <c r="D174" s="236" t="str">
        <f>IF(A174="","",VLOOKUP(A174,BTA!$A$3:$R$10000,18,0))</f>
        <v/>
      </c>
      <c r="E174" s="201" t="str">
        <f>IF(BTA!A175="", "", BTA!A175)</f>
        <v>KONKA</v>
      </c>
    </row>
    <row r="175" spans="1:5">
      <c r="A175" s="236" t="str">
        <f>IF(BTA!W175="", "", BTA!W175)</f>
        <v/>
      </c>
      <c r="B175" s="201" t="str">
        <f>IF(BTA!U175="", "", BTA!U175)</f>
        <v>ATAGY</v>
      </c>
      <c r="C175" s="201" t="str">
        <f>IF(A175="", "", VLOOKUP(A175, BTA!$A$3:$H$10000, 8, 0))</f>
        <v/>
      </c>
      <c r="D175" s="236" t="str">
        <f>IF(A175="","",VLOOKUP(A175,BTA!$A$3:$R$10000,18,0))</f>
        <v/>
      </c>
      <c r="E175" s="201" t="str">
        <f>IF(BTA!A176="", "", BTA!A176)</f>
        <v>LXGYO</v>
      </c>
    </row>
    <row r="176" spans="1:5">
      <c r="A176" s="236" t="str">
        <f>IF(BTA!W176="", "", BTA!W176)</f>
        <v/>
      </c>
      <c r="B176" s="201" t="str">
        <f>IF(BTA!U176="", "", BTA!U176)</f>
        <v>ENERY</v>
      </c>
      <c r="C176" s="201" t="str">
        <f>IF(A176="", "", VLOOKUP(A176, BTA!$A$3:$H$10000, 8, 0))</f>
        <v/>
      </c>
      <c r="D176" s="236" t="str">
        <f>IF(A176="","",VLOOKUP(A176,BTA!$A$3:$R$10000,18,0))</f>
        <v/>
      </c>
      <c r="E176" s="201" t="str">
        <f>IF(BTA!A177="", "", BTA!A177)</f>
        <v>NUGYO</v>
      </c>
    </row>
    <row r="177" spans="1:5">
      <c r="A177" s="236" t="str">
        <f>IF(BTA!W177="", "", BTA!W177)</f>
        <v/>
      </c>
      <c r="B177" s="201" t="str">
        <f>IF(BTA!U177="", "", BTA!U177)</f>
        <v>NTGAZ</v>
      </c>
      <c r="C177" s="201" t="str">
        <f>IF(A177="", "", VLOOKUP(A177, BTA!$A$3:$H$10000, 8, 0))</f>
        <v/>
      </c>
      <c r="D177" s="236" t="str">
        <f>IF(A177="","",VLOOKUP(A177,BTA!$A$3:$R$10000,18,0))</f>
        <v/>
      </c>
      <c r="E177" s="201" t="str">
        <f>IF(BTA!A178="", "", BTA!A178)</f>
        <v>PENGD</v>
      </c>
    </row>
    <row r="178" spans="1:5">
      <c r="A178" s="236" t="str">
        <f>IF(BTA!W178="", "", BTA!W178)</f>
        <v/>
      </c>
      <c r="B178" s="201" t="str">
        <f>IF(BTA!U178="", "", BTA!U178)</f>
        <v>SUNTK</v>
      </c>
      <c r="C178" s="201" t="str">
        <f>IF(A178="", "", VLOOKUP(A178, BTA!$A$3:$H$10000, 8, 0))</f>
        <v/>
      </c>
      <c r="D178" s="236" t="str">
        <f>IF(A178="","",VLOOKUP(A178,BTA!$A$3:$R$10000,18,0))</f>
        <v/>
      </c>
      <c r="E178" s="201" t="str">
        <f>IF(BTA!A179="", "", BTA!A179)</f>
        <v>ANGEN</v>
      </c>
    </row>
    <row r="179" spans="1:5">
      <c r="A179" s="236" t="str">
        <f>IF(BTA!W179="", "", BTA!W179)</f>
        <v/>
      </c>
      <c r="B179" s="201" t="str">
        <f>IF(BTA!U179="", "", BTA!U179)</f>
        <v>TLMAN</v>
      </c>
      <c r="C179" s="201" t="str">
        <f>IF(A179="", "", VLOOKUP(A179, BTA!$A$3:$H$10000, 8, 0))</f>
        <v/>
      </c>
      <c r="D179" s="236" t="str">
        <f>IF(A179="","",VLOOKUP(A179,BTA!$A$3:$R$10000,18,0))</f>
        <v/>
      </c>
      <c r="E179" s="201" t="str">
        <f>IF(BTA!A180="", "", BTA!A180)</f>
        <v>KRSTL</v>
      </c>
    </row>
    <row r="180" spans="1:5">
      <c r="A180" s="236" t="str">
        <f>IF(BTA!W180="", "", BTA!W180)</f>
        <v/>
      </c>
      <c r="B180" s="201" t="str">
        <f>IF(BTA!U180="", "", BTA!U180)</f>
        <v>GMTAS</v>
      </c>
      <c r="C180" s="201" t="str">
        <f>IF(A180="", "", VLOOKUP(A180, BTA!$A$3:$H$10000, 8, 0))</f>
        <v/>
      </c>
      <c r="D180" s="236" t="str">
        <f>IF(A180="","",VLOOKUP(A180,BTA!$A$3:$R$10000,18,0))</f>
        <v/>
      </c>
      <c r="E180" s="201" t="str">
        <f>IF(BTA!A181="", "", BTA!A181)</f>
        <v>CEMTS</v>
      </c>
    </row>
    <row r="181" spans="1:5">
      <c r="A181" s="236" t="str">
        <f>IF(BTA!W181="", "", BTA!W181)</f>
        <v/>
      </c>
      <c r="B181" s="201" t="str">
        <f>IF(BTA!U181="", "", BTA!U181)</f>
        <v>OBAMS</v>
      </c>
      <c r="C181" s="201" t="str">
        <f>IF(A181="", "", VLOOKUP(A181, BTA!$A$3:$H$10000, 8, 0))</f>
        <v/>
      </c>
      <c r="D181" s="236" t="str">
        <f>IF(A181="","",VLOOKUP(A181,BTA!$A$3:$R$10000,18,0))</f>
        <v/>
      </c>
      <c r="E181" s="201" t="str">
        <f>IF(BTA!A182="", "", BTA!A182)</f>
        <v>SERNT</v>
      </c>
    </row>
    <row r="182" spans="1:5">
      <c r="A182" s="236" t="str">
        <f>IF(BTA!W182="", "", BTA!W182)</f>
        <v/>
      </c>
      <c r="B182" s="201" t="str">
        <f>IF(BTA!U182="", "", BTA!U182)</f>
        <v>DZGYO</v>
      </c>
      <c r="C182" s="201" t="str">
        <f>IF(A182="", "", VLOOKUP(A182, BTA!$A$3:$H$10000, 8, 0))</f>
        <v/>
      </c>
      <c r="D182" s="236" t="str">
        <f>IF(A182="","",VLOOKUP(A182,BTA!$A$3:$R$10000,18,0))</f>
        <v/>
      </c>
      <c r="E182" s="201" t="str">
        <f>IF(BTA!A183="", "", BTA!A183)</f>
        <v>METRO</v>
      </c>
    </row>
    <row r="183" spans="1:5">
      <c r="A183" s="236" t="str">
        <f>IF(BTA!W183="", "", BTA!W183)</f>
        <v/>
      </c>
      <c r="B183" s="201" t="str">
        <f>IF(BTA!U183="", "", BTA!U183)</f>
        <v>ESCAR</v>
      </c>
      <c r="C183" s="201" t="str">
        <f>IF(A183="", "", VLOOKUP(A183, BTA!$A$3:$H$10000, 8, 0))</f>
        <v/>
      </c>
      <c r="D183" s="236" t="str">
        <f>IF(A183="","",VLOOKUP(A183,BTA!$A$3:$R$10000,18,0))</f>
        <v/>
      </c>
      <c r="E183" s="201" t="str">
        <f>IF(BTA!A184="", "", BTA!A184)</f>
        <v>ULUUN</v>
      </c>
    </row>
    <row r="184" spans="1:5">
      <c r="A184" s="236" t="str">
        <f>IF(BTA!W184="", "", BTA!W184)</f>
        <v/>
      </c>
      <c r="B184" s="201" t="str">
        <f>IF(BTA!U184="", "", BTA!U184)</f>
        <v>SMRVA</v>
      </c>
      <c r="C184" s="201" t="str">
        <f>IF(A184="", "", VLOOKUP(A184, BTA!$A$3:$H$10000, 8, 0))</f>
        <v/>
      </c>
      <c r="D184" s="236" t="str">
        <f>IF(A184="","",VLOOKUP(A184,BTA!$A$3:$R$10000,18,0))</f>
        <v/>
      </c>
      <c r="E184" s="201" t="str">
        <f>IF(BTA!A185="", "", BTA!A185)</f>
        <v>DMSAS</v>
      </c>
    </row>
    <row r="185" spans="1:5">
      <c r="A185" s="236" t="str">
        <f>IF(BTA!W185="", "", BTA!W185)</f>
        <v/>
      </c>
      <c r="B185" s="201" t="str">
        <f>IF(BTA!U185="", "", BTA!U185)</f>
        <v>KLSYN</v>
      </c>
      <c r="C185" s="201" t="str">
        <f>IF(A185="", "", VLOOKUP(A185, BTA!$A$3:$H$10000, 8, 0))</f>
        <v/>
      </c>
      <c r="D185" s="236" t="str">
        <f>IF(A185="","",VLOOKUP(A185,BTA!$A$3:$R$10000,18,0))</f>
        <v/>
      </c>
      <c r="E185" s="201" t="str">
        <f>IF(BTA!A186="", "", BTA!A186)</f>
        <v>RUZYE</v>
      </c>
    </row>
    <row r="186" spans="1:5">
      <c r="A186" s="236" t="str">
        <f>IF(BTA!W186="", "", BTA!W186)</f>
        <v/>
      </c>
      <c r="B186" s="201" t="str">
        <f>IF(BTA!U186="", "", BTA!U186)</f>
        <v>HKTM</v>
      </c>
      <c r="C186" s="201" t="str">
        <f>IF(A186="", "", VLOOKUP(A186, BTA!$A$3:$H$10000, 8, 0))</f>
        <v/>
      </c>
      <c r="D186" s="236" t="str">
        <f>IF(A186="","",VLOOKUP(A186,BTA!$A$3:$R$10000,18,0))</f>
        <v/>
      </c>
      <c r="E186" s="201" t="str">
        <f>IF(BTA!A187="", "", BTA!A187)</f>
        <v>KFEIN</v>
      </c>
    </row>
    <row r="187" spans="1:5">
      <c r="A187" s="236" t="str">
        <f>IF(BTA!W187="", "", BTA!W187)</f>
        <v/>
      </c>
      <c r="B187" s="201" t="str">
        <f>IF(BTA!U187="", "", BTA!U187)</f>
        <v>GOKNR</v>
      </c>
      <c r="C187" s="201" t="str">
        <f>IF(A187="", "", VLOOKUP(A187, BTA!$A$3:$H$10000, 8, 0))</f>
        <v/>
      </c>
      <c r="D187" s="236" t="str">
        <f>IF(A187="","",VLOOKUP(A187,BTA!$A$3:$R$10000,18,0))</f>
        <v/>
      </c>
      <c r="E187" s="201" t="str">
        <f>IF(BTA!A188="", "", BTA!A188)</f>
        <v>ALKA</v>
      </c>
    </row>
    <row r="188" spans="1:5">
      <c r="A188" s="236" t="str">
        <f>IF(BTA!W188="", "", BTA!W188)</f>
        <v/>
      </c>
      <c r="B188" s="201" t="str">
        <f>IF(BTA!U188="", "", BTA!U188)</f>
        <v>DESPC</v>
      </c>
      <c r="C188" s="201" t="str">
        <f>IF(A188="", "", VLOOKUP(A188, BTA!$A$3:$H$10000, 8, 0))</f>
        <v/>
      </c>
      <c r="D188" s="236" t="str">
        <f>IF(A188="","",VLOOKUP(A188,BTA!$A$3:$R$10000,18,0))</f>
        <v/>
      </c>
      <c r="E188" s="201" t="str">
        <f>IF(BTA!A189="", "", BTA!A189)</f>
        <v>HURGZ</v>
      </c>
    </row>
    <row r="189" spans="1:5">
      <c r="A189" s="236" t="str">
        <f>IF(BTA!W189="", "", BTA!W189)</f>
        <v/>
      </c>
      <c r="B189" s="201" t="str">
        <f>IF(BTA!U189="", "", BTA!U189)</f>
        <v>MERCN</v>
      </c>
      <c r="C189" s="201" t="str">
        <f>IF(A189="", "", VLOOKUP(A189, BTA!$A$3:$H$10000, 8, 0))</f>
        <v/>
      </c>
      <c r="D189" s="236" t="str">
        <f>IF(A189="","",VLOOKUP(A189,BTA!$A$3:$R$10000,18,0))</f>
        <v/>
      </c>
      <c r="E189" s="201" t="str">
        <f>IF(BTA!A190="", "", BTA!A190)</f>
        <v>YUNSA</v>
      </c>
    </row>
    <row r="190" spans="1:5">
      <c r="A190" s="236" t="str">
        <f>IF(BTA!W190="", "", BTA!W190)</f>
        <v/>
      </c>
      <c r="B190" s="201" t="str">
        <f>IF(BTA!U190="", "", BTA!U190)</f>
        <v>ATEKS</v>
      </c>
      <c r="C190" s="201" t="str">
        <f>IF(A190="", "", VLOOKUP(A190, BTA!$A$3:$H$10000, 8, 0))</f>
        <v/>
      </c>
      <c r="D190" s="236" t="str">
        <f>IF(A190="","",VLOOKUP(A190,BTA!$A$3:$R$10000,18,0))</f>
        <v/>
      </c>
      <c r="E190" s="201" t="str">
        <f>IF(BTA!A191="", "", BTA!A191)</f>
        <v>ISYAT</v>
      </c>
    </row>
    <row r="191" spans="1:5">
      <c r="A191" s="236" t="str">
        <f>IF(BTA!W191="", "", BTA!W191)</f>
        <v/>
      </c>
      <c r="B191" s="201" t="str">
        <f>IF(BTA!U191="", "", BTA!U191)</f>
        <v>KLKIM</v>
      </c>
      <c r="C191" s="201" t="str">
        <f>IF(A191="", "", VLOOKUP(A191, BTA!$A$3:$H$10000, 8, 0))</f>
        <v/>
      </c>
      <c r="D191" s="236" t="str">
        <f>IF(A191="","",VLOOKUP(A191,BTA!$A$3:$R$10000,18,0))</f>
        <v/>
      </c>
      <c r="E191" s="201" t="str">
        <f>IF(BTA!A192="", "", BTA!A192)</f>
        <v>DZGYO</v>
      </c>
    </row>
    <row r="192" spans="1:5">
      <c r="A192" s="236" t="str">
        <f>IF(BTA!W192="", "", BTA!W192)</f>
        <v/>
      </c>
      <c r="B192" s="201" t="str">
        <f>IF(BTA!U192="", "", BTA!U192)</f>
        <v>EFOR</v>
      </c>
      <c r="C192" s="201" t="str">
        <f>IF(A192="", "", VLOOKUP(A192, BTA!$A$3:$H$10000, 8, 0))</f>
        <v/>
      </c>
      <c r="D192" s="236" t="str">
        <f>IF(A192="","",VLOOKUP(A192,BTA!$A$3:$R$10000,18,0))</f>
        <v/>
      </c>
      <c r="E192" s="201" t="str">
        <f>IF(BTA!A193="", "", BTA!A193)</f>
        <v>TEKTU</v>
      </c>
    </row>
    <row r="193" spans="1:5">
      <c r="A193" s="236" t="str">
        <f>IF(BTA!W193="", "", BTA!W193)</f>
        <v/>
      </c>
      <c r="B193" s="201" t="str">
        <f>IF(BTA!U193="", "", BTA!U193)</f>
        <v>ZERGY</v>
      </c>
      <c r="C193" s="201" t="str">
        <f>IF(A193="", "", VLOOKUP(A193, BTA!$A$3:$H$10000, 8, 0))</f>
        <v/>
      </c>
      <c r="D193" s="236" t="str">
        <f>IF(A193="","",VLOOKUP(A193,BTA!$A$3:$R$10000,18,0))</f>
        <v/>
      </c>
      <c r="E193" s="201" t="str">
        <f>IF(BTA!A194="", "", BTA!A194)</f>
        <v>DGNMO</v>
      </c>
    </row>
    <row r="194" spans="1:5">
      <c r="A194" s="236" t="str">
        <f>IF(BTA!W194="", "", BTA!W194)</f>
        <v/>
      </c>
      <c r="B194" s="201" t="str">
        <f>IF(BTA!U194="", "", BTA!U194)</f>
        <v>MNDRS</v>
      </c>
      <c r="C194" s="201" t="str">
        <f>IF(A194="", "", VLOOKUP(A194, BTA!$A$3:$H$10000, 8, 0))</f>
        <v/>
      </c>
      <c r="D194" s="236" t="str">
        <f>IF(A194="","",VLOOKUP(A194,BTA!$A$3:$R$10000,18,0))</f>
        <v/>
      </c>
      <c r="E194" s="201" t="str">
        <f>IF(BTA!A195="", "", BTA!A195)</f>
        <v>ISSEN</v>
      </c>
    </row>
    <row r="195" spans="1:5">
      <c r="A195" s="236" t="str">
        <f>IF(BTA!W195="", "", BTA!W195)</f>
        <v/>
      </c>
      <c r="B195" s="201" t="str">
        <f>IF(BTA!U195="", "", BTA!U195)</f>
        <v>BAGFS</v>
      </c>
      <c r="C195" s="201" t="str">
        <f>IF(A195="", "", VLOOKUP(A195, BTA!$A$3:$H$10000, 8, 0))</f>
        <v/>
      </c>
      <c r="D195" s="236" t="str">
        <f>IF(A195="","",VLOOKUP(A195,BTA!$A$3:$R$10000,18,0))</f>
        <v/>
      </c>
      <c r="E195" s="201" t="str">
        <f>IF(BTA!A196="", "", BTA!A196)</f>
        <v>PRDGS</v>
      </c>
    </row>
    <row r="196" spans="1:5">
      <c r="A196" s="236" t="str">
        <f>IF(BTA!W196="", "", BTA!W196)</f>
        <v/>
      </c>
      <c r="B196" s="201" t="str">
        <f>IF(BTA!U196="", "", BTA!U196)</f>
        <v>GRNYO</v>
      </c>
      <c r="C196" s="201" t="str">
        <f>IF(A196="", "", VLOOKUP(A196, BTA!$A$3:$H$10000, 8, 0))</f>
        <v/>
      </c>
      <c r="D196" s="236" t="str">
        <f>IF(A196="","",VLOOKUP(A196,BTA!$A$3:$R$10000,18,0))</f>
        <v/>
      </c>
      <c r="E196" s="201" t="str">
        <f>IF(BTA!A197="", "", BTA!A197)</f>
        <v>OSMEN</v>
      </c>
    </row>
    <row r="197" spans="1:5">
      <c r="A197" s="236" t="str">
        <f>IF(BTA!W197="", "", BTA!W197)</f>
        <v/>
      </c>
      <c r="B197" s="201" t="str">
        <f>IF(BTA!U197="", "", BTA!U197)</f>
        <v>DEVA</v>
      </c>
      <c r="C197" s="201" t="str">
        <f>IF(A197="", "", VLOOKUP(A197, BTA!$A$3:$H$10000, 8, 0))</f>
        <v/>
      </c>
      <c r="D197" s="236" t="str">
        <f>IF(A197="","",VLOOKUP(A197,BTA!$A$3:$R$10000,18,0))</f>
        <v/>
      </c>
      <c r="E197" s="201" t="str">
        <f>IF(BTA!A198="", "", BTA!A198)</f>
        <v>BORSK</v>
      </c>
    </row>
    <row r="198" spans="1:5">
      <c r="A198" s="236" t="str">
        <f>IF(BTA!W198="", "", BTA!W198)</f>
        <v/>
      </c>
      <c r="B198" s="201" t="str">
        <f>IF(BTA!U198="", "", BTA!U198)</f>
        <v>SURGY</v>
      </c>
      <c r="C198" s="201" t="str">
        <f>IF(A198="", "", VLOOKUP(A198, BTA!$A$3:$H$10000, 8, 0))</f>
        <v/>
      </c>
      <c r="D198" s="236" t="str">
        <f>IF(A198="","",VLOOKUP(A198,BTA!$A$3:$R$10000,18,0))</f>
        <v/>
      </c>
      <c r="E198" s="201" t="str">
        <f>IF(BTA!A199="", "", BTA!A199)</f>
        <v>BOSSA</v>
      </c>
    </row>
    <row r="199" spans="1:5">
      <c r="A199" s="236" t="str">
        <f>IF(BTA!W199="", "", BTA!W199)</f>
        <v/>
      </c>
      <c r="B199" s="201" t="str">
        <f>IF(BTA!U199="", "", BTA!U199)</f>
        <v>DMSAS</v>
      </c>
      <c r="C199" s="201" t="str">
        <f>IF(A199="", "", VLOOKUP(A199, BTA!$A$3:$H$10000, 8, 0))</f>
        <v/>
      </c>
      <c r="D199" s="236" t="str">
        <f>IF(A199="","",VLOOKUP(A199,BTA!$A$3:$R$10000,18,0))</f>
        <v/>
      </c>
      <c r="E199" s="201" t="str">
        <f>IF(BTA!A200="", "", BTA!A200)</f>
        <v>BNTAS</v>
      </c>
    </row>
    <row r="200" spans="1:5">
      <c r="A200" s="236" t="str">
        <f>IF(BTA!W200="", "", BTA!W200)</f>
        <v/>
      </c>
      <c r="B200" s="201" t="str">
        <f>IF(BTA!U200="", "", BTA!U200)</f>
        <v>TSGYO</v>
      </c>
      <c r="C200" s="201" t="str">
        <f>IF(A200="", "", VLOOKUP(A200, BTA!$A$3:$H$10000, 8, 0))</f>
        <v/>
      </c>
      <c r="D200" s="236" t="str">
        <f>IF(A200="","",VLOOKUP(A200,BTA!$A$3:$R$10000,18,0))</f>
        <v/>
      </c>
      <c r="E200" s="201" t="str">
        <f>IF(BTA!A201="", "", BTA!A201)</f>
        <v>DCTTR</v>
      </c>
    </row>
    <row r="201" spans="1:5">
      <c r="A201" s="236" t="str">
        <f>IF(BTA!W201="", "", BTA!W201)</f>
        <v/>
      </c>
      <c r="B201" s="201" t="str">
        <f>IF(BTA!U201="", "", BTA!U201)</f>
        <v>MEGMT</v>
      </c>
      <c r="C201" s="201" t="str">
        <f>IF(A201="", "", VLOOKUP(A201, BTA!$A$3:$H$10000, 8, 0))</f>
        <v/>
      </c>
      <c r="D201" s="236" t="str">
        <f>IF(A201="","",VLOOKUP(A201,BTA!$A$3:$R$10000,18,0))</f>
        <v/>
      </c>
      <c r="E201" s="201" t="str">
        <f>IF(BTA!A202="", "", BTA!A202)</f>
        <v>MSGYO</v>
      </c>
    </row>
    <row r="202" spans="1:5">
      <c r="A202" s="236" t="str">
        <f>IF(BTA!W202="", "", BTA!W202)</f>
        <v/>
      </c>
      <c r="B202" s="201" t="str">
        <f>IF(BTA!U202="", "", BTA!U202)</f>
        <v>TUREX</v>
      </c>
      <c r="C202" s="201" t="str">
        <f>IF(A202="", "", VLOOKUP(A202, BTA!$A$3:$H$10000, 8, 0))</f>
        <v/>
      </c>
      <c r="D202" s="236" t="str">
        <f>IF(A202="","",VLOOKUP(A202,BTA!$A$3:$R$10000,18,0))</f>
        <v/>
      </c>
      <c r="E202" s="201" t="str">
        <f>IF(BTA!A203="", "", BTA!A203)</f>
        <v>TSGYO</v>
      </c>
    </row>
    <row r="203" spans="1:5">
      <c r="A203" s="236" t="str">
        <f>IF(BTA!W203="", "", BTA!W203)</f>
        <v/>
      </c>
      <c r="B203" s="201" t="str">
        <f>IF(BTA!U203="", "", BTA!U203)</f>
        <v>FADE</v>
      </c>
      <c r="C203" s="201" t="str">
        <f>IF(A203="", "", VLOOKUP(A203, BTA!$A$3:$H$10000, 8, 0))</f>
        <v/>
      </c>
      <c r="D203" s="236" t="str">
        <f>IF(A203="","",VLOOKUP(A203,BTA!$A$3:$R$10000,18,0))</f>
        <v/>
      </c>
      <c r="E203" s="201" t="str">
        <f>IF(BTA!A204="", "", BTA!A204)</f>
        <v>EKSUN</v>
      </c>
    </row>
    <row r="204" spans="1:5">
      <c r="A204" s="236" t="str">
        <f>IF(BTA!W204="", "", BTA!W204)</f>
        <v/>
      </c>
      <c r="B204" s="201" t="str">
        <f>IF(BTA!U204="", "", BTA!U204)</f>
        <v>UNLU</v>
      </c>
      <c r="C204" s="201" t="str">
        <f>IF(A204="", "", VLOOKUP(A204, BTA!$A$3:$H$10000, 8, 0))</f>
        <v/>
      </c>
      <c r="D204" s="236" t="str">
        <f>IF(A204="","",VLOOKUP(A204,BTA!$A$3:$R$10000,18,0))</f>
        <v/>
      </c>
      <c r="E204" s="201" t="str">
        <f>IF(BTA!A205="", "", BTA!A205)</f>
        <v>ETILR</v>
      </c>
    </row>
    <row r="205" spans="1:5">
      <c r="A205" s="236" t="str">
        <f>IF(BTA!W205="", "", BTA!W205)</f>
        <v/>
      </c>
      <c r="B205" s="201" t="str">
        <f>IF(BTA!U205="", "", BTA!U205)</f>
        <v>ARENA</v>
      </c>
      <c r="C205" s="201" t="str">
        <f>IF(A205="", "", VLOOKUP(A205, BTA!$A$3:$H$10000, 8, 0))</f>
        <v/>
      </c>
      <c r="D205" s="236" t="str">
        <f>IF(A205="","",VLOOKUP(A205,BTA!$A$3:$R$10000,18,0))</f>
        <v/>
      </c>
      <c r="E205" s="201" t="str">
        <f>IF(BTA!A206="", "", BTA!A206)</f>
        <v>EPLAS</v>
      </c>
    </row>
    <row r="206" spans="1:5">
      <c r="A206" s="236" t="str">
        <f>IF(BTA!W206="", "", BTA!W206)</f>
        <v/>
      </c>
      <c r="B206" s="201" t="str">
        <f>IF(BTA!U206="", "", BTA!U206)</f>
        <v>ANGEN</v>
      </c>
      <c r="C206" s="201" t="str">
        <f>IF(A206="", "", VLOOKUP(A206, BTA!$A$3:$H$10000, 8, 0))</f>
        <v/>
      </c>
      <c r="D206" s="236" t="str">
        <f>IF(A206="","",VLOOKUP(A206,BTA!$A$3:$R$10000,18,0))</f>
        <v/>
      </c>
      <c r="E206" s="201" t="str">
        <f>IF(BTA!A207="", "", BTA!A207)</f>
        <v>BIGCH</v>
      </c>
    </row>
    <row r="207" spans="1:5">
      <c r="A207" s="236" t="str">
        <f>IF(BTA!W207="", "", BTA!W207)</f>
        <v/>
      </c>
      <c r="B207" s="201" t="str">
        <f>IF(BTA!U207="", "", BTA!U207)</f>
        <v>DERIM</v>
      </c>
      <c r="C207" s="201" t="str">
        <f>IF(A207="", "", VLOOKUP(A207, BTA!$A$3:$H$10000, 8, 0))</f>
        <v/>
      </c>
      <c r="D207" s="236" t="str">
        <f>IF(A207="","",VLOOKUP(A207,BTA!$A$3:$R$10000,18,0))</f>
        <v/>
      </c>
      <c r="E207" s="201" t="str">
        <f>IF(BTA!A208="", "", BTA!A208)</f>
        <v>ESCOM</v>
      </c>
    </row>
    <row r="208" spans="1:5">
      <c r="A208" s="236" t="str">
        <f>IF(BTA!W208="", "", BTA!W208)</f>
        <v/>
      </c>
      <c r="B208" s="201" t="str">
        <f>IF(BTA!U208="", "", BTA!U208)</f>
        <v>SARKY</v>
      </c>
      <c r="C208" s="201" t="str">
        <f>IF(A208="", "", VLOOKUP(A208, BTA!$A$3:$H$10000, 8, 0))</f>
        <v/>
      </c>
      <c r="D208" s="236" t="str">
        <f>IF(A208="","",VLOOKUP(A208,BTA!$A$3:$R$10000,18,0))</f>
        <v/>
      </c>
      <c r="E208" s="201" t="str">
        <f>IF(BTA!A209="", "", BTA!A209)</f>
        <v>INFO</v>
      </c>
    </row>
    <row r="209" spans="1:5">
      <c r="A209" s="236" t="str">
        <f>IF(BTA!W209="", "", BTA!W209)</f>
        <v/>
      </c>
      <c r="B209" s="201" t="str">
        <f>IF(BTA!U209="", "", BTA!U209)</f>
        <v>OTTO</v>
      </c>
      <c r="C209" s="201" t="str">
        <f>IF(A209="", "", VLOOKUP(A209, BTA!$A$3:$H$10000, 8, 0))</f>
        <v/>
      </c>
      <c r="D209" s="236" t="str">
        <f>IF(A209="","",VLOOKUP(A209,BTA!$A$3:$R$10000,18,0))</f>
        <v/>
      </c>
      <c r="E209" s="201" t="str">
        <f>IF(BTA!A210="", "", BTA!A210)</f>
        <v>DURDO</v>
      </c>
    </row>
    <row r="210" spans="1:5">
      <c r="A210" s="236" t="str">
        <f>IF(BTA!W210="", "", BTA!W210)</f>
        <v/>
      </c>
      <c r="B210" s="201" t="str">
        <f>IF(BTA!U210="", "", BTA!U210)</f>
        <v>BANVT</v>
      </c>
      <c r="C210" s="201" t="str">
        <f>IF(A210="", "", VLOOKUP(A210, BTA!$A$3:$H$10000, 8, 0))</f>
        <v/>
      </c>
      <c r="D210" s="236" t="str">
        <f>IF(A210="","",VLOOKUP(A210,BTA!$A$3:$R$10000,18,0))</f>
        <v/>
      </c>
      <c r="E210" s="201" t="str">
        <f>IF(BTA!A211="", "", BTA!A211)</f>
        <v>MNDTR</v>
      </c>
    </row>
    <row r="211" spans="1:5">
      <c r="A211" s="236" t="str">
        <f>IF(BTA!W211="", "", BTA!W211)</f>
        <v/>
      </c>
      <c r="B211" s="201" t="str">
        <f>IF(BTA!U211="", "", BTA!U211)</f>
        <v>NUGYO</v>
      </c>
      <c r="C211" s="201" t="str">
        <f>IF(A211="", "", VLOOKUP(A211, BTA!$A$3:$H$10000, 8, 0))</f>
        <v/>
      </c>
      <c r="D211" s="236" t="str">
        <f>IF(A211="","",VLOOKUP(A211,BTA!$A$3:$R$10000,18,0))</f>
        <v/>
      </c>
      <c r="E211" s="201" t="str">
        <f>IF(BTA!A212="", "", BTA!A212)</f>
        <v>AVOD</v>
      </c>
    </row>
    <row r="212" spans="1:5">
      <c r="A212" s="236" t="str">
        <f>IF(BTA!W212="", "", BTA!W212)</f>
        <v/>
      </c>
      <c r="B212" s="201" t="str">
        <f>IF(BTA!U212="", "", BTA!U212)</f>
        <v>YONGA</v>
      </c>
      <c r="C212" s="201" t="str">
        <f>IF(A212="", "", VLOOKUP(A212, BTA!$A$3:$H$10000, 8, 0))</f>
        <v/>
      </c>
      <c r="D212" s="236" t="str">
        <f>IF(A212="","",VLOOKUP(A212,BTA!$A$3:$R$10000,18,0))</f>
        <v/>
      </c>
      <c r="E212" s="201" t="str">
        <f>IF(BTA!A213="", "", BTA!A213)</f>
        <v>EKOS</v>
      </c>
    </row>
    <row r="213" spans="1:5">
      <c r="A213" s="236" t="str">
        <f>IF(BTA!W213="", "", BTA!W213)</f>
        <v/>
      </c>
      <c r="B213" s="201" t="str">
        <f>IF(BTA!U213="", "", BTA!U213)</f>
        <v>KIMMR</v>
      </c>
      <c r="C213" s="201" t="str">
        <f>IF(A213="", "", VLOOKUP(A213, BTA!$A$3:$H$10000, 8, 0))</f>
        <v/>
      </c>
      <c r="D213" s="236" t="str">
        <f>IF(A213="","",VLOOKUP(A213,BTA!$A$3:$R$10000,18,0))</f>
        <v/>
      </c>
      <c r="E213" s="201" t="str">
        <f>IF(BTA!A214="", "", BTA!A214)</f>
        <v>FONET</v>
      </c>
    </row>
    <row r="214" spans="1:5">
      <c r="A214" s="236" t="str">
        <f>IF(BTA!W214="", "", BTA!W214)</f>
        <v/>
      </c>
      <c r="B214" s="201" t="str">
        <f>IF(BTA!U214="", "", BTA!U214)</f>
        <v>ARTMS</v>
      </c>
      <c r="C214" s="201" t="str">
        <f>IF(A214="", "", VLOOKUP(A214, BTA!$A$3:$H$10000, 8, 0))</f>
        <v/>
      </c>
      <c r="D214" s="236" t="str">
        <f>IF(A214="","",VLOOKUP(A214,BTA!$A$3:$R$10000,18,0))</f>
        <v/>
      </c>
      <c r="E214" s="201" t="str">
        <f>IF(BTA!A215="", "", BTA!A215)</f>
        <v>GSDHO</v>
      </c>
    </row>
    <row r="215" spans="1:5">
      <c r="A215" s="236" t="str">
        <f>IF(BTA!W215="", "", BTA!W215)</f>
        <v/>
      </c>
      <c r="B215" s="201" t="str">
        <f>IF(BTA!U215="", "", BTA!U215)</f>
        <v>KLSER</v>
      </c>
      <c r="C215" s="201" t="str">
        <f>IF(A215="", "", VLOOKUP(A215, BTA!$A$3:$H$10000, 8, 0))</f>
        <v/>
      </c>
      <c r="D215" s="236" t="str">
        <f>IF(A215="","",VLOOKUP(A215,BTA!$A$3:$R$10000,18,0))</f>
        <v/>
      </c>
      <c r="E215" s="201" t="str">
        <f>IF(BTA!A216="", "", BTA!A216)</f>
        <v>ENSRI</v>
      </c>
    </row>
    <row r="216" spans="1:5">
      <c r="A216" s="236" t="str">
        <f>IF(BTA!W216="", "", BTA!W216)</f>
        <v/>
      </c>
      <c r="B216" s="201" t="str">
        <f>IF(BTA!U216="", "", BTA!U216)</f>
        <v>SEGMN</v>
      </c>
      <c r="C216" s="201" t="str">
        <f>IF(A216="", "", VLOOKUP(A216, BTA!$A$3:$H$10000, 8, 0))</f>
        <v/>
      </c>
      <c r="D216" s="236" t="str">
        <f>IF(A216="","",VLOOKUP(A216,BTA!$A$3:$R$10000,18,0))</f>
        <v/>
      </c>
      <c r="E216" s="201" t="str">
        <f>IF(BTA!A217="", "", BTA!A217)</f>
        <v>DNISI</v>
      </c>
    </row>
    <row r="217" spans="1:5">
      <c r="A217" s="236" t="str">
        <f>IF(BTA!W217="", "", BTA!W217)</f>
        <v/>
      </c>
      <c r="B217" s="201" t="str">
        <f>IF(BTA!U217="", "", BTA!U217)</f>
        <v>FROTO</v>
      </c>
      <c r="C217" s="201" t="str">
        <f>IF(A217="", "", VLOOKUP(A217, BTA!$A$3:$H$10000, 8, 0))</f>
        <v/>
      </c>
      <c r="D217" s="236" t="str">
        <f>IF(A217="","",VLOOKUP(A217,BTA!$A$3:$R$10000,18,0))</f>
        <v/>
      </c>
      <c r="E217" s="201" t="str">
        <f>IF(BTA!A218="", "", BTA!A218)</f>
        <v>NIBAS</v>
      </c>
    </row>
    <row r="218" spans="1:5">
      <c r="A218" s="236" t="str">
        <f>IF(BTA!W218="", "", BTA!W218)</f>
        <v/>
      </c>
      <c r="B218" s="201" t="str">
        <f>IF(BTA!U218="", "", BTA!U218)</f>
        <v>BEYAZ</v>
      </c>
      <c r="C218" s="201" t="str">
        <f>IF(A218="", "", VLOOKUP(A218, BTA!$A$3:$H$10000, 8, 0))</f>
        <v/>
      </c>
      <c r="D218" s="236" t="str">
        <f>IF(A218="","",VLOOKUP(A218,BTA!$A$3:$R$10000,18,0))</f>
        <v/>
      </c>
      <c r="E218" s="201" t="str">
        <f>IF(BTA!A219="", "", BTA!A219)</f>
        <v>BAYRK</v>
      </c>
    </row>
    <row r="219" spans="1:5">
      <c r="A219" s="236" t="str">
        <f>IF(BTA!W219="", "", BTA!W219)</f>
        <v/>
      </c>
      <c r="B219" s="201" t="str">
        <f>IF(BTA!U219="", "", BTA!U219)</f>
        <v>KRDMB</v>
      </c>
      <c r="C219" s="201" t="str">
        <f>IF(A219="", "", VLOOKUP(A219, BTA!$A$3:$H$10000, 8, 0))</f>
        <v/>
      </c>
      <c r="D219" s="236" t="str">
        <f>IF(A219="","",VLOOKUP(A219,BTA!$A$3:$R$10000,18,0))</f>
        <v/>
      </c>
      <c r="E219" s="201" t="str">
        <f>IF(BTA!A220="", "", BTA!A220)</f>
        <v>CEMAS</v>
      </c>
    </row>
    <row r="220" spans="1:5">
      <c r="A220" s="236" t="str">
        <f>IF(BTA!W220="", "", BTA!W220)</f>
        <v/>
      </c>
      <c r="B220" s="201" t="str">
        <f>IF(BTA!U220="", "", BTA!U220)</f>
        <v>KRDMD</v>
      </c>
      <c r="C220" s="201" t="str">
        <f>IF(A220="", "", VLOOKUP(A220, BTA!$A$3:$H$10000, 8, 0))</f>
        <v/>
      </c>
      <c r="D220" s="236" t="str">
        <f>IF(A220="","",VLOOKUP(A220,BTA!$A$3:$R$10000,18,0))</f>
        <v/>
      </c>
      <c r="E220" s="201" t="str">
        <f>IF(BTA!A221="", "", BTA!A221)</f>
        <v>ICUGS</v>
      </c>
    </row>
    <row r="221" spans="1:5">
      <c r="A221" s="236" t="str">
        <f>IF(BTA!W221="", "", BTA!W221)</f>
        <v/>
      </c>
      <c r="B221" s="201" t="str">
        <f>IF(BTA!U221="", "", BTA!U221)</f>
        <v>MAGEN</v>
      </c>
      <c r="C221" s="201" t="str">
        <f>IF(A221="", "", VLOOKUP(A221, BTA!$A$3:$H$10000, 8, 0))</f>
        <v/>
      </c>
      <c r="D221" s="236" t="str">
        <f>IF(A221="","",VLOOKUP(A221,BTA!$A$3:$R$10000,18,0))</f>
        <v/>
      </c>
      <c r="E221" s="201" t="str">
        <f>IF(BTA!A222="", "", BTA!A222)</f>
        <v>HUNER</v>
      </c>
    </row>
    <row r="222" spans="1:5">
      <c r="A222" s="236" t="str">
        <f>IF(BTA!W222="", "", BTA!W222)</f>
        <v/>
      </c>
      <c r="B222" s="201" t="str">
        <f>IF(BTA!U222="", "", BTA!U222)</f>
        <v>UCAYM</v>
      </c>
      <c r="C222" s="201" t="str">
        <f>IF(A222="", "", VLOOKUP(A222, BTA!$A$3:$H$10000, 8, 0))</f>
        <v/>
      </c>
      <c r="D222" s="236" t="str">
        <f>IF(A222="","",VLOOKUP(A222,BTA!$A$3:$R$10000,18,0))</f>
        <v/>
      </c>
      <c r="E222" s="201" t="str">
        <f>IF(BTA!A223="", "", BTA!A223)</f>
        <v>ARSAN</v>
      </c>
    </row>
    <row r="223" spans="1:5">
      <c r="A223" s="236" t="str">
        <f>IF(BTA!W223="", "", BTA!W223)</f>
        <v/>
      </c>
      <c r="B223" s="201" t="str">
        <f>IF(BTA!U223="", "", BTA!U223)</f>
        <v>ECOGR</v>
      </c>
      <c r="C223" s="201" t="str">
        <f>IF(A223="", "", VLOOKUP(A223, BTA!$A$3:$H$10000, 8, 0))</f>
        <v/>
      </c>
      <c r="D223" s="236" t="str">
        <f>IF(A223="","",VLOOKUP(A223,BTA!$A$3:$R$10000,18,0))</f>
        <v/>
      </c>
      <c r="E223" s="201" t="str">
        <f>IF(BTA!A224="", "", BTA!A224)</f>
        <v>TUCLK</v>
      </c>
    </row>
    <row r="224" spans="1:5">
      <c r="A224" s="236" t="str">
        <f>IF(BTA!W224="", "", BTA!W224)</f>
        <v/>
      </c>
      <c r="B224" s="201" t="str">
        <f>IF(BTA!U224="", "", BTA!U224)</f>
        <v>TEHOL</v>
      </c>
      <c r="C224" s="201" t="str">
        <f>IF(A224="", "", VLOOKUP(A224, BTA!$A$3:$H$10000, 8, 0))</f>
        <v/>
      </c>
      <c r="D224" s="236" t="str">
        <f>IF(A224="","",VLOOKUP(A224,BTA!$A$3:$R$10000,18,0))</f>
        <v/>
      </c>
      <c r="E224" s="201" t="str">
        <f>IF(BTA!A225="", "", BTA!A225)</f>
        <v>AZTEK</v>
      </c>
    </row>
    <row r="225" spans="1:5">
      <c r="A225" s="236" t="str">
        <f>IF(BTA!W225="", "", BTA!W225)</f>
        <v/>
      </c>
      <c r="B225" s="201" t="str">
        <f>IF(BTA!U225="", "", BTA!U225)</f>
        <v>YYLGD</v>
      </c>
      <c r="C225" s="201" t="str">
        <f>IF(A225="", "", VLOOKUP(A225, BTA!$A$3:$H$10000, 8, 0))</f>
        <v/>
      </c>
      <c r="D225" s="236" t="str">
        <f>IF(A225="","",VLOOKUP(A225,BTA!$A$3:$R$10000,18,0))</f>
        <v/>
      </c>
      <c r="E225" s="201" t="str">
        <f>IF(BTA!A226="", "", BTA!A226)</f>
        <v>SEGYO</v>
      </c>
    </row>
    <row r="226" spans="1:5">
      <c r="A226" s="236" t="str">
        <f>IF(BTA!W226="", "", BTA!W226)</f>
        <v/>
      </c>
      <c r="B226" s="201" t="str">
        <f>IF(BTA!U226="", "", BTA!U226)</f>
        <v>KOTON</v>
      </c>
      <c r="C226" s="201" t="str">
        <f>IF(A226="", "", VLOOKUP(A226, BTA!$A$3:$H$10000, 8, 0))</f>
        <v/>
      </c>
      <c r="D226" s="236" t="str">
        <f>IF(A226="","",VLOOKUP(A226,BTA!$A$3:$R$10000,18,0))</f>
        <v/>
      </c>
      <c r="E226" s="201" t="str">
        <f>IF(BTA!A227="", "", BTA!A227)</f>
        <v>BEGYO</v>
      </c>
    </row>
    <row r="227" spans="1:5">
      <c r="A227" s="236" t="str">
        <f>IF(BTA!W227="", "", BTA!W227)</f>
        <v/>
      </c>
      <c r="B227" s="201" t="str">
        <f>IF(BTA!U227="", "", BTA!U227)</f>
        <v>DOKTA</v>
      </c>
      <c r="C227" s="201" t="str">
        <f>IF(A227="", "", VLOOKUP(A227, BTA!$A$3:$H$10000, 8, 0))</f>
        <v/>
      </c>
      <c r="D227" s="236" t="str">
        <f>IF(A227="","",VLOOKUP(A227,BTA!$A$3:$R$10000,18,0))</f>
        <v/>
      </c>
      <c r="E227" s="201" t="str">
        <f>IF(BTA!A228="", "", BTA!A228)</f>
        <v>MHRGY</v>
      </c>
    </row>
    <row r="228" spans="1:5">
      <c r="A228" s="236" t="str">
        <f>IF(BTA!W228="", "", BTA!W228)</f>
        <v/>
      </c>
      <c r="B228" s="201" t="str">
        <f>IF(BTA!U228="", "", BTA!U228)</f>
        <v>EREGL</v>
      </c>
      <c r="C228" s="201" t="str">
        <f>IF(A228="", "", VLOOKUP(A228, BTA!$A$3:$H$10000, 8, 0))</f>
        <v/>
      </c>
      <c r="D228" s="236" t="str">
        <f>IF(A228="","",VLOOKUP(A228,BTA!$A$3:$R$10000,18,0))</f>
        <v/>
      </c>
      <c r="E228" s="201" t="str">
        <f>IF(BTA!A229="", "", BTA!A229)</f>
        <v>SKTAS</v>
      </c>
    </row>
    <row r="229" spans="1:5">
      <c r="A229" s="236" t="str">
        <f>IF(BTA!W229="", "", BTA!W229)</f>
        <v/>
      </c>
      <c r="B229" s="201" t="str">
        <f>IF(BTA!U229="", "", BTA!U229)</f>
        <v>EUHOL</v>
      </c>
      <c r="C229" s="201" t="str">
        <f>IF(A229="", "", VLOOKUP(A229, BTA!$A$3:$H$10000, 8, 0))</f>
        <v/>
      </c>
      <c r="D229" s="236" t="str">
        <f>IF(A229="","",VLOOKUP(A229,BTA!$A$3:$R$10000,18,0))</f>
        <v/>
      </c>
      <c r="E229" s="201" t="str">
        <f>IF(BTA!A230="", "", BTA!A230)</f>
        <v>SNICA</v>
      </c>
    </row>
    <row r="230" spans="1:5">
      <c r="A230" s="236" t="str">
        <f>IF(BTA!W230="", "", BTA!W230)</f>
        <v/>
      </c>
      <c r="B230" s="201" t="str">
        <f>IF(BTA!U230="", "", BTA!U230)</f>
        <v>ORGE</v>
      </c>
      <c r="C230" s="201" t="str">
        <f>IF(A230="", "", VLOOKUP(A230, BTA!$A$3:$H$10000, 8, 0))</f>
        <v/>
      </c>
      <c r="D230" s="236" t="str">
        <f>IF(A230="","",VLOOKUP(A230,BTA!$A$3:$R$10000,18,0))</f>
        <v/>
      </c>
      <c r="E230" s="201" t="str">
        <f>IF(BTA!A231="", "", BTA!A231)</f>
        <v>KRGYO</v>
      </c>
    </row>
    <row r="231" spans="1:5">
      <c r="A231" s="236" t="str">
        <f>IF(BTA!W231="", "", BTA!W231)</f>
        <v/>
      </c>
      <c r="B231" s="201" t="str">
        <f>IF(BTA!U231="", "", BTA!U231)</f>
        <v>GWIND</v>
      </c>
      <c r="C231" s="201" t="str">
        <f>IF(A231="", "", VLOOKUP(A231, BTA!$A$3:$H$10000, 8, 0))</f>
        <v/>
      </c>
      <c r="D231" s="236" t="str">
        <f>IF(A231="","",VLOOKUP(A231,BTA!$A$3:$R$10000,18,0))</f>
        <v/>
      </c>
      <c r="E231" s="201" t="str">
        <f>IF(BTA!A232="", "", BTA!A232)</f>
        <v>MEKAG</v>
      </c>
    </row>
    <row r="232" spans="1:5">
      <c r="A232" s="236" t="str">
        <f>IF(BTA!W232="", "", BTA!W232)</f>
        <v/>
      </c>
      <c r="B232" s="201" t="str">
        <f>IF(BTA!U232="", "", BTA!U232)</f>
        <v>POLHO</v>
      </c>
      <c r="C232" s="201" t="str">
        <f>IF(A232="", "", VLOOKUP(A232, BTA!$A$3:$H$10000, 8, 0))</f>
        <v/>
      </c>
      <c r="D232" s="236" t="str">
        <f>IF(A232="","",VLOOKUP(A232,BTA!$A$3:$R$10000,18,0))</f>
        <v/>
      </c>
      <c r="E232" s="201" t="str">
        <f>IF(BTA!A233="", "", BTA!A233)</f>
        <v>EGSER</v>
      </c>
    </row>
    <row r="233" spans="1:5">
      <c r="A233" s="236" t="str">
        <f>IF(BTA!W233="", "", BTA!W233)</f>
        <v/>
      </c>
      <c r="B233" s="201" t="str">
        <f>IF(BTA!U233="", "", BTA!U233)</f>
        <v>OBASE</v>
      </c>
      <c r="C233" s="201" t="str">
        <f>IF(A233="", "", VLOOKUP(A233, BTA!$A$3:$H$10000, 8, 0))</f>
        <v/>
      </c>
      <c r="D233" s="236" t="str">
        <f>IF(A233="","",VLOOKUP(A233,BTA!$A$3:$R$10000,18,0))</f>
        <v/>
      </c>
      <c r="E233" s="201" t="str">
        <f>IF(BTA!A234="", "", BTA!A234)</f>
        <v>GLRYH</v>
      </c>
    </row>
    <row r="234" spans="1:5">
      <c r="A234" s="236" t="str">
        <f>IF(BTA!W234="", "", BTA!W234)</f>
        <v/>
      </c>
      <c r="B234" s="201" t="str">
        <f>IF(BTA!U234="", "", BTA!U234)</f>
        <v>AGYO</v>
      </c>
      <c r="C234" s="201" t="str">
        <f>IF(A234="", "", VLOOKUP(A234, BTA!$A$3:$H$10000, 8, 0))</f>
        <v/>
      </c>
      <c r="D234" s="236" t="str">
        <f>IF(A234="","",VLOOKUP(A234,BTA!$A$3:$R$10000,18,0))</f>
        <v/>
      </c>
      <c r="E234" s="201" t="str">
        <f>IF(BTA!A235="", "", BTA!A235)</f>
        <v>RTALB</v>
      </c>
    </row>
    <row r="235" spans="1:5">
      <c r="A235" s="236" t="str">
        <f>IF(BTA!W235="", "", BTA!W235)</f>
        <v/>
      </c>
      <c r="B235" s="201" t="str">
        <f>IF(BTA!U235="", "", BTA!U235)</f>
        <v>DGNMO</v>
      </c>
      <c r="C235" s="201" t="str">
        <f>IF(A235="", "", VLOOKUP(A235, BTA!$A$3:$H$10000, 8, 0))</f>
        <v/>
      </c>
      <c r="D235" s="236" t="str">
        <f>IF(A235="","",VLOOKUP(A235,BTA!$A$3:$R$10000,18,0))</f>
        <v/>
      </c>
      <c r="E235" s="201" t="str">
        <f>IF(BTA!A236="", "", BTA!A236)</f>
        <v>GOODY</v>
      </c>
    </row>
    <row r="236" spans="1:5">
      <c r="A236" s="236" t="str">
        <f>IF(BTA!W236="", "", BTA!W236)</f>
        <v/>
      </c>
      <c r="B236" s="201" t="str">
        <f>IF(BTA!U236="", "", BTA!U236)</f>
        <v>FRMPL</v>
      </c>
      <c r="C236" s="201" t="str">
        <f>IF(A236="", "", VLOOKUP(A236, BTA!$A$3:$H$10000, 8, 0))</f>
        <v/>
      </c>
      <c r="D236" s="236" t="str">
        <f>IF(A236="","",VLOOKUP(A236,BTA!$A$3:$R$10000,18,0))</f>
        <v/>
      </c>
      <c r="E236" s="201" t="str">
        <f>IF(BTA!A237="", "", BTA!A237)</f>
        <v>YKSLN</v>
      </c>
    </row>
    <row r="237" spans="1:5">
      <c r="A237" s="236" t="str">
        <f>IF(BTA!W237="", "", BTA!W237)</f>
        <v/>
      </c>
      <c r="B237" s="201" t="str">
        <f>IF(BTA!U237="", "", BTA!U237)</f>
        <v>TEKTU</v>
      </c>
      <c r="C237" s="201" t="str">
        <f>IF(A237="", "", VLOOKUP(A237, BTA!$A$3:$H$10000, 8, 0))</f>
        <v/>
      </c>
      <c r="D237" s="236" t="str">
        <f>IF(A237="","",VLOOKUP(A237,BTA!$A$3:$R$10000,18,0))</f>
        <v/>
      </c>
      <c r="E237" s="201" t="str">
        <f>IF(BTA!A238="", "", BTA!A238)</f>
        <v>EYGYO</v>
      </c>
    </row>
    <row r="238" spans="1:5">
      <c r="A238" s="236" t="str">
        <f>IF(BTA!W238="", "", BTA!W238)</f>
        <v/>
      </c>
      <c r="B238" s="201" t="str">
        <f>IF(BTA!U238="", "", BTA!U238)</f>
        <v>ISKPL</v>
      </c>
      <c r="C238" s="201" t="str">
        <f>IF(A238="", "", VLOOKUP(A238, BTA!$A$3:$H$10000, 8, 0))</f>
        <v/>
      </c>
      <c r="D238" s="236" t="str">
        <f>IF(A238="","",VLOOKUP(A238,BTA!$A$3:$R$10000,18,0))</f>
        <v/>
      </c>
      <c r="E238" s="201" t="str">
        <f>IF(BTA!A239="", "", BTA!A239)</f>
        <v>LIDFA</v>
      </c>
    </row>
    <row r="239" spans="1:5">
      <c r="A239" s="236" t="str">
        <f>IF(BTA!W239="", "", BTA!W239)</f>
        <v/>
      </c>
      <c r="B239" s="201" t="str">
        <f>IF(BTA!U239="", "", BTA!U239)</f>
        <v>PNLSN</v>
      </c>
      <c r="C239" s="201" t="str">
        <f>IF(A239="", "", VLOOKUP(A239, BTA!$A$3:$H$10000, 8, 0))</f>
        <v/>
      </c>
      <c r="D239" s="236" t="str">
        <f>IF(A239="","",VLOOKUP(A239,BTA!$A$3:$R$10000,18,0))</f>
        <v/>
      </c>
      <c r="E239" s="201" t="str">
        <f>IF(BTA!A240="", "", BTA!A240)</f>
        <v>DENGE</v>
      </c>
    </row>
    <row r="240" spans="1:5">
      <c r="A240" s="236" t="str">
        <f>IF(BTA!W240="", "", BTA!W240)</f>
        <v/>
      </c>
      <c r="B240" s="201" t="str">
        <f>IF(BTA!U240="", "", BTA!U240)</f>
        <v>PCILT</v>
      </c>
      <c r="C240" s="201" t="str">
        <f>IF(A240="", "", VLOOKUP(A240, BTA!$A$3:$H$10000, 8, 0))</f>
        <v/>
      </c>
      <c r="D240" s="236" t="str">
        <f>IF(A240="","",VLOOKUP(A240,BTA!$A$3:$R$10000,18,0))</f>
        <v/>
      </c>
      <c r="E240" s="201" t="str">
        <f>IF(BTA!A241="", "", BTA!A241)</f>
        <v>HDFGS</v>
      </c>
    </row>
    <row r="241" spans="1:5">
      <c r="A241" s="236" t="str">
        <f>IF(BTA!W241="", "", BTA!W241)</f>
        <v/>
      </c>
      <c r="B241" s="201" t="str">
        <f>IF(BTA!U241="", "", BTA!U241)</f>
        <v>EMNIS</v>
      </c>
      <c r="C241" s="201" t="str">
        <f>IF(A241="", "", VLOOKUP(A241, BTA!$A$3:$H$10000, 8, 0))</f>
        <v/>
      </c>
      <c r="D241" s="236" t="str">
        <f>IF(A241="","",VLOOKUP(A241,BTA!$A$3:$R$10000,18,0))</f>
        <v/>
      </c>
      <c r="E241" s="201" t="str">
        <f>IF(BTA!A242="", "", BTA!A242)</f>
        <v>BLCYT</v>
      </c>
    </row>
    <row r="242" spans="1:5">
      <c r="A242" s="236" t="str">
        <f>IF(BTA!W242="", "", BTA!W242)</f>
        <v/>
      </c>
      <c r="B242" s="201" t="str">
        <f>IF(BTA!U242="", "", BTA!U242)</f>
        <v>ASGYO</v>
      </c>
      <c r="C242" s="201" t="str">
        <f>IF(A242="", "", VLOOKUP(A242, BTA!$A$3:$H$10000, 8, 0))</f>
        <v/>
      </c>
      <c r="D242" s="236" t="str">
        <f>IF(A242="","",VLOOKUP(A242,BTA!$A$3:$R$10000,18,0))</f>
        <v/>
      </c>
      <c r="E242" s="201" t="str">
        <f>IF(BTA!A243="", "", BTA!A243)</f>
        <v>KRVGD</v>
      </c>
    </row>
    <row r="243" spans="1:5">
      <c r="A243" s="236" t="str">
        <f>IF(BTA!W243="", "", BTA!W243)</f>
        <v/>
      </c>
      <c r="B243" s="201" t="str">
        <f>IF(BTA!U243="", "", BTA!U243)</f>
        <v>INGRM</v>
      </c>
      <c r="C243" s="201" t="str">
        <f>IF(A243="", "", VLOOKUP(A243, BTA!$A$3:$H$10000, 8, 0))</f>
        <v/>
      </c>
      <c r="D243" s="236" t="str">
        <f>IF(A243="","",VLOOKUP(A243,BTA!$A$3:$R$10000,18,0))</f>
        <v/>
      </c>
      <c r="E243" s="201" t="str">
        <f>IF(BTA!A244="", "", BTA!A244)</f>
        <v>CONSE</v>
      </c>
    </row>
    <row r="244" spans="1:5">
      <c r="A244" s="236" t="str">
        <f>IF(BTA!W244="", "", BTA!W244)</f>
        <v/>
      </c>
      <c r="B244" s="201" t="str">
        <f>IF(BTA!U244="", "", BTA!U244)</f>
        <v>ALFAS</v>
      </c>
      <c r="C244" s="201" t="str">
        <f>IF(A244="", "", VLOOKUP(A244, BTA!$A$3:$H$10000, 8, 0))</f>
        <v/>
      </c>
      <c r="D244" s="236" t="str">
        <f>IF(A244="","",VLOOKUP(A244,BTA!$A$3:$R$10000,18,0))</f>
        <v/>
      </c>
      <c r="E244" s="201" t="str">
        <f>IF(BTA!A245="", "", BTA!A245)</f>
        <v>IMASM</v>
      </c>
    </row>
    <row r="245" spans="1:5">
      <c r="A245" s="236" t="str">
        <f>IF(BTA!W245="", "", BTA!W245)</f>
        <v/>
      </c>
      <c r="B245" s="201" t="str">
        <f>IF(BTA!U245="", "", BTA!U245)</f>
        <v>GEDZA</v>
      </c>
      <c r="C245" s="201" t="str">
        <f>IF(A245="", "", VLOOKUP(A245, BTA!$A$3:$H$10000, 8, 0))</f>
        <v/>
      </c>
      <c r="D245" s="236" t="str">
        <f>IF(A245="","",VLOOKUP(A245,BTA!$A$3:$R$10000,18,0))</f>
        <v/>
      </c>
      <c r="E245" s="201" t="str">
        <f>IF(BTA!A246="", "", BTA!A246)</f>
        <v>MARMR</v>
      </c>
    </row>
    <row r="246" spans="1:5">
      <c r="A246" s="236" t="str">
        <f>IF(BTA!W246="", "", BTA!W246)</f>
        <v/>
      </c>
      <c r="B246" s="201" t="str">
        <f>IF(BTA!U246="", "", BTA!U246)</f>
        <v>KTLEV</v>
      </c>
      <c r="C246" s="201" t="str">
        <f>IF(A246="", "", VLOOKUP(A246, BTA!$A$3:$H$10000, 8, 0))</f>
        <v/>
      </c>
      <c r="D246" s="236" t="str">
        <f>IF(A246="","",VLOOKUP(A246,BTA!$A$3:$R$10000,18,0))</f>
        <v/>
      </c>
      <c r="E246" s="201" t="str">
        <f>IF(BTA!A247="", "", BTA!A247)</f>
        <v>DERHL</v>
      </c>
    </row>
    <row r="247" spans="1:5">
      <c r="A247" s="236" t="str">
        <f>IF(BTA!W247="", "", BTA!W247)</f>
        <v/>
      </c>
      <c r="B247" s="201" t="str">
        <f>IF(BTA!U247="", "", BTA!U247)</f>
        <v>CEOEM</v>
      </c>
      <c r="C247" s="201" t="str">
        <f>IF(A247="", "", VLOOKUP(A247, BTA!$A$3:$H$10000, 8, 0))</f>
        <v/>
      </c>
      <c r="D247" s="236" t="str">
        <f>IF(A247="","",VLOOKUP(A247,BTA!$A$3:$R$10000,18,0))</f>
        <v/>
      </c>
      <c r="E247" s="201" t="str">
        <f>IF(BTA!A248="", "", BTA!A248)</f>
        <v>OZGYO</v>
      </c>
    </row>
    <row r="248" spans="1:5">
      <c r="A248" s="236" t="str">
        <f>IF(BTA!W248="", "", BTA!W248)</f>
        <v/>
      </c>
      <c r="B248" s="201" t="str">
        <f>IF(BTA!U248="", "", BTA!U248)</f>
        <v>BIZIM</v>
      </c>
      <c r="C248" s="201" t="str">
        <f>IF(A248="", "", VLOOKUP(A248, BTA!$A$3:$H$10000, 8, 0))</f>
        <v/>
      </c>
      <c r="D248" s="236" t="str">
        <f>IF(A248="","",VLOOKUP(A248,BTA!$A$3:$R$10000,18,0))</f>
        <v/>
      </c>
      <c r="E248" s="201" t="str">
        <f>IF(BTA!A249="", "", BTA!A249)</f>
        <v>MARTI</v>
      </c>
    </row>
    <row r="249" spans="1:5">
      <c r="A249" s="236" t="str">
        <f>IF(BTA!W249="", "", BTA!W249)</f>
        <v/>
      </c>
      <c r="B249" s="201" t="str">
        <f>IF(BTA!U249="", "", BTA!U249)</f>
        <v>KRDMA</v>
      </c>
      <c r="C249" s="201" t="str">
        <f>IF(A249="", "", VLOOKUP(A249, BTA!$A$3:$H$10000, 8, 0))</f>
        <v/>
      </c>
      <c r="D249" s="236" t="str">
        <f>IF(A249="","",VLOOKUP(A249,BTA!$A$3:$R$10000,18,0))</f>
        <v/>
      </c>
      <c r="E249" s="201" t="str">
        <f>IF(BTA!A250="", "", BTA!A250)</f>
        <v>VRGYO</v>
      </c>
    </row>
    <row r="250" spans="1:5">
      <c r="A250" s="236" t="str">
        <f>IF(BTA!W250="", "", BTA!W250)</f>
        <v/>
      </c>
      <c r="B250" s="201" t="str">
        <f>IF(BTA!U250="", "", BTA!U250)</f>
        <v>ARDYZ</v>
      </c>
      <c r="C250" s="201" t="str">
        <f>IF(A250="", "", VLOOKUP(A250, BTA!$A$3:$H$10000, 8, 0))</f>
        <v/>
      </c>
      <c r="D250" s="236" t="str">
        <f>IF(A250="","",VLOOKUP(A250,BTA!$A$3:$R$10000,18,0))</f>
        <v/>
      </c>
      <c r="E250" s="201" t="str">
        <f>IF(BTA!A251="", "", BTA!A251)</f>
        <v>ULUFA</v>
      </c>
    </row>
    <row r="251" spans="1:5">
      <c r="A251" s="236" t="str">
        <f>IF(BTA!W251="", "", BTA!W251)</f>
        <v/>
      </c>
      <c r="B251" s="201" t="str">
        <f>IF(BTA!U251="", "", BTA!U251)</f>
        <v>IZINV</v>
      </c>
      <c r="C251" s="201" t="str">
        <f>IF(A251="", "", VLOOKUP(A251, BTA!$A$3:$H$10000, 8, 0))</f>
        <v/>
      </c>
      <c r="D251" s="236" t="str">
        <f>IF(A251="","",VLOOKUP(A251,BTA!$A$3:$R$10000,18,0))</f>
        <v/>
      </c>
      <c r="E251" s="201" t="str">
        <f>IF(BTA!A252="", "", BTA!A252)</f>
        <v>DARDL</v>
      </c>
    </row>
    <row r="252" spans="1:5">
      <c r="A252" s="236" t="str">
        <f>IF(BTA!W252="", "", BTA!W252)</f>
        <v/>
      </c>
      <c r="B252" s="201" t="str">
        <f>IF(BTA!U252="", "", BTA!U252)</f>
        <v>BULGS</v>
      </c>
      <c r="C252" s="201" t="str">
        <f>IF(A252="", "", VLOOKUP(A252, BTA!$A$3:$H$10000, 8, 0))</f>
        <v/>
      </c>
      <c r="D252" s="236" t="str">
        <f>IF(A252="","",VLOOKUP(A252,BTA!$A$3:$R$10000,18,0))</f>
        <v/>
      </c>
      <c r="E252" s="201" t="str">
        <f>IF(BTA!A253="", "", BTA!A253)</f>
        <v>MRGYO</v>
      </c>
    </row>
    <row r="253" spans="1:5">
      <c r="A253" s="236" t="str">
        <f>IF(BTA!W253="", "", BTA!W253)</f>
        <v/>
      </c>
      <c r="B253" s="201" t="str">
        <f>IF(BTA!U253="", "", BTA!U253)</f>
        <v>CUSAN</v>
      </c>
      <c r="C253" s="201" t="str">
        <f>IF(A253="", "", VLOOKUP(A253, BTA!$A$3:$H$10000, 8, 0))</f>
        <v/>
      </c>
      <c r="D253" s="236" t="str">
        <f>IF(A253="","",VLOOKUP(A253,BTA!$A$3:$R$10000,18,0))</f>
        <v/>
      </c>
      <c r="E253" s="201" t="str">
        <f>IF(BTA!A254="", "", BTA!A254)</f>
        <v>IHLGM</v>
      </c>
    </row>
    <row r="254" spans="1:5">
      <c r="A254" s="236" t="str">
        <f>IF(BTA!W254="", "", BTA!W254)</f>
        <v/>
      </c>
      <c r="B254" s="201" t="str">
        <f>IF(BTA!U254="", "", BTA!U254)</f>
        <v>MTRYO</v>
      </c>
      <c r="C254" s="201" t="str">
        <f>IF(A254="", "", VLOOKUP(A254, BTA!$A$3:$H$10000, 8, 0))</f>
        <v/>
      </c>
      <c r="D254" s="236" t="str">
        <f>IF(A254="","",VLOOKUP(A254,BTA!$A$3:$R$10000,18,0))</f>
        <v/>
      </c>
      <c r="E254" s="201" t="str">
        <f>IF(BTA!A255="", "", BTA!A255)</f>
        <v>SELVA</v>
      </c>
    </row>
    <row r="255" spans="1:5">
      <c r="A255" s="236" t="str">
        <f>IF(BTA!W255="", "", BTA!W255)</f>
        <v/>
      </c>
      <c r="B255" s="201" t="str">
        <f>IF(BTA!U255="", "", BTA!U255)</f>
        <v>KLNMA</v>
      </c>
      <c r="C255" s="201" t="str">
        <f>IF(A255="", "", VLOOKUP(A255, BTA!$A$3:$H$10000, 8, 0))</f>
        <v/>
      </c>
      <c r="D255" s="236" t="str">
        <f>IF(A255="","",VLOOKUP(A255,BTA!$A$3:$R$10000,18,0))</f>
        <v/>
      </c>
      <c r="E255" s="201" t="str">
        <f>IF(BTA!A256="", "", BTA!A256)</f>
        <v>OSTIM</v>
      </c>
    </row>
    <row r="256" spans="1:5">
      <c r="A256" s="236" t="str">
        <f>IF(BTA!W256="", "", BTA!W256)</f>
        <v/>
      </c>
      <c r="B256" s="201" t="str">
        <f>IF(BTA!U256="", "", BTA!U256)</f>
        <v>KLYPV</v>
      </c>
      <c r="C256" s="201" t="str">
        <f>IF(A256="", "", VLOOKUP(A256, BTA!$A$3:$H$10000, 8, 0))</f>
        <v/>
      </c>
      <c r="D256" s="236" t="str">
        <f>IF(A256="","",VLOOKUP(A256,BTA!$A$3:$R$10000,18,0))</f>
        <v/>
      </c>
      <c r="E256" s="201" t="str">
        <f>IF(BTA!A257="", "", BTA!A257)</f>
        <v>ARZUM</v>
      </c>
    </row>
    <row r="257" spans="1:5">
      <c r="A257" s="236" t="str">
        <f>IF(BTA!W257="", "", BTA!W257)</f>
        <v/>
      </c>
      <c r="B257" s="201" t="str">
        <f>IF(BTA!U257="", "", BTA!U257)</f>
        <v>JANTS</v>
      </c>
      <c r="C257" s="201" t="str">
        <f>IF(A257="", "", VLOOKUP(A257, BTA!$A$3:$H$10000, 8, 0))</f>
        <v/>
      </c>
      <c r="D257" s="236" t="str">
        <f>IF(A257="","",VLOOKUP(A257,BTA!$A$3:$R$10000,18,0))</f>
        <v/>
      </c>
      <c r="E257" s="201" t="str">
        <f>IF(BTA!A258="", "", BTA!A258)</f>
        <v>FORMT</v>
      </c>
    </row>
    <row r="258" spans="1:5">
      <c r="A258" s="236" t="str">
        <f>IF(BTA!W258="", "", BTA!W258)</f>
        <v/>
      </c>
      <c r="B258" s="201" t="str">
        <f>IF(BTA!U258="", "", BTA!U258)</f>
        <v>MERIT</v>
      </c>
      <c r="C258" s="201" t="str">
        <f>IF(A258="", "", VLOOKUP(A258, BTA!$A$3:$H$10000, 8, 0))</f>
        <v/>
      </c>
      <c r="D258" s="236" t="str">
        <f>IF(A258="","",VLOOKUP(A258,BTA!$A$3:$R$10000,18,0))</f>
        <v/>
      </c>
      <c r="E258" s="201" t="str">
        <f>IF(BTA!A259="", "", BTA!A259)</f>
        <v>ALVES</v>
      </c>
    </row>
    <row r="259" spans="1:5">
      <c r="A259" s="236" t="str">
        <f>IF(BTA!W259="", "", BTA!W259)</f>
        <v/>
      </c>
      <c r="B259" s="201" t="str">
        <f>IF(BTA!U259="", "", BTA!U259)</f>
        <v>BASGZ</v>
      </c>
      <c r="C259" s="201" t="str">
        <f>IF(A259="", "", VLOOKUP(A259, BTA!$A$3:$H$10000, 8, 0))</f>
        <v/>
      </c>
      <c r="D259" s="236" t="str">
        <f>IF(A259="","",VLOOKUP(A259,BTA!$A$3:$R$10000,18,0))</f>
        <v/>
      </c>
      <c r="E259" s="201" t="str">
        <f>IF(BTA!A260="", "", BTA!A260)</f>
        <v>MERKO</v>
      </c>
    </row>
    <row r="260" spans="1:5">
      <c r="A260" s="236" t="str">
        <f>IF(BTA!W260="", "", BTA!W260)</f>
        <v/>
      </c>
      <c r="B260" s="201" t="str">
        <f>IF(BTA!U260="", "", BTA!U260)</f>
        <v>ONRYT</v>
      </c>
      <c r="C260" s="201" t="str">
        <f>IF(A260="", "", VLOOKUP(A260, BTA!$A$3:$H$10000, 8, 0))</f>
        <v/>
      </c>
      <c r="D260" s="236" t="str">
        <f>IF(A260="","",VLOOKUP(A260,BTA!$A$3:$R$10000,18,0))</f>
        <v/>
      </c>
      <c r="E260" s="201" t="str">
        <f>IF(BTA!A261="", "", BTA!A261)</f>
        <v>IHGZT</v>
      </c>
    </row>
    <row r="261" spans="1:5">
      <c r="A261" s="236" t="str">
        <f>IF(BTA!W261="", "", BTA!W261)</f>
        <v/>
      </c>
      <c r="B261" s="201" t="str">
        <f>IF(BTA!U261="", "", BTA!U261)</f>
        <v>AEFES</v>
      </c>
      <c r="C261" s="201" t="str">
        <f>IF(A261="", "", VLOOKUP(A261, BTA!$A$3:$H$10000, 8, 0))</f>
        <v/>
      </c>
      <c r="D261" s="236" t="str">
        <f>IF(A261="","",VLOOKUP(A261,BTA!$A$3:$R$10000,18,0))</f>
        <v/>
      </c>
      <c r="E261" s="201" t="str">
        <f>IF(BTA!A262="", "", BTA!A262)</f>
        <v>YESIL</v>
      </c>
    </row>
    <row r="262" spans="1:5">
      <c r="A262" s="236" t="str">
        <f>IF(BTA!W262="", "", BTA!W262)</f>
        <v/>
      </c>
      <c r="B262" s="201" t="str">
        <f>IF(BTA!U262="", "", BTA!U262)</f>
        <v>OZKGY</v>
      </c>
      <c r="C262" s="201" t="str">
        <f>IF(A262="", "", VLOOKUP(A262, BTA!$A$3:$H$10000, 8, 0))</f>
        <v/>
      </c>
      <c r="D262" s="236" t="str">
        <f>IF(A262="","",VLOOKUP(A262,BTA!$A$3:$R$10000,18,0))</f>
        <v/>
      </c>
      <c r="E262" s="201" t="str">
        <f>IF(BTA!A263="", "", BTA!A263)</f>
        <v>ADESE</v>
      </c>
    </row>
    <row r="263" spans="1:5">
      <c r="A263" s="236" t="str">
        <f>IF(BTA!W263="", "", BTA!W263)</f>
        <v/>
      </c>
      <c r="B263" s="201" t="str">
        <f>IF(BTA!U263="", "", BTA!U263)</f>
        <v>ENKAI</v>
      </c>
      <c r="C263" s="201" t="str">
        <f>IF(A263="", "", VLOOKUP(A263, BTA!$A$3:$H$10000, 8, 0))</f>
        <v/>
      </c>
      <c r="D263" s="236" t="str">
        <f>IF(A263="","",VLOOKUP(A263,BTA!$A$3:$R$10000,18,0))</f>
        <v/>
      </c>
      <c r="E263" s="201" t="str">
        <f>IF(BTA!A264="", "", BTA!A264)</f>
        <v>YILDIZ PAZAR</v>
      </c>
    </row>
    <row r="264" spans="1:5">
      <c r="A264" s="236" t="str">
        <f>IF(BTA!W264="", "", BTA!W264)</f>
        <v/>
      </c>
      <c r="B264" s="201" t="str">
        <f>IF(BTA!U264="", "", BTA!U264)</f>
        <v>ISFIN</v>
      </c>
      <c r="C264" s="201" t="str">
        <f>IF(A264="", "", VLOOKUP(A264, BTA!$A$3:$H$10000, 8, 0))</f>
        <v/>
      </c>
      <c r="D264" s="236" t="str">
        <f>IF(A264="","",VLOOKUP(A264,BTA!$A$3:$R$10000,18,0))</f>
        <v/>
      </c>
      <c r="E264" s="201" t="str">
        <f>IF(BTA!A265="", "", BTA!A265)</f>
        <v>AGESA</v>
      </c>
    </row>
    <row r="265" spans="1:5">
      <c r="A265" s="236" t="str">
        <f>IF(BTA!W265="", "", BTA!W265)</f>
        <v/>
      </c>
      <c r="B265" s="201" t="str">
        <f>IF(BTA!U265="", "", BTA!U265)</f>
        <v>ARASE</v>
      </c>
      <c r="C265" s="201" t="str">
        <f>IF(A265="", "", VLOOKUP(A265, BTA!$A$3:$H$10000, 8, 0))</f>
        <v/>
      </c>
      <c r="D265" s="236" t="str">
        <f>IF(A265="","",VLOOKUP(A265,BTA!$A$3:$R$10000,18,0))</f>
        <v/>
      </c>
      <c r="E265" s="201" t="str">
        <f>IF(BTA!A266="", "", BTA!A266)</f>
        <v>ANHYT</v>
      </c>
    </row>
    <row r="266" spans="1:5">
      <c r="A266" s="236" t="str">
        <f>IF(BTA!W266="", "", BTA!W266)</f>
        <v/>
      </c>
      <c r="B266" s="201" t="str">
        <f>IF(BTA!U266="", "", BTA!U266)</f>
        <v>ULKER</v>
      </c>
      <c r="C266" s="201" t="str">
        <f>IF(A266="", "", VLOOKUP(A266, BTA!$A$3:$H$10000, 8, 0))</f>
        <v/>
      </c>
      <c r="D266" s="236" t="str">
        <f>IF(A266="","",VLOOKUP(A266,BTA!$A$3:$R$10000,18,0))</f>
        <v/>
      </c>
      <c r="E266" s="201" t="str">
        <f>IF(BTA!A267="", "", BTA!A267)</f>
        <v>ANSGR</v>
      </c>
    </row>
    <row r="267" spans="1:5">
      <c r="A267" s="236" t="str">
        <f>IF(BTA!W267="", "", BTA!W267)</f>
        <v/>
      </c>
      <c r="B267" s="201" t="str">
        <f>IF(BTA!U267="", "", BTA!U267)</f>
        <v>VAKKO</v>
      </c>
      <c r="C267" s="201" t="str">
        <f>IF(A267="", "", VLOOKUP(A267, BTA!$A$3:$H$10000, 8, 0))</f>
        <v/>
      </c>
      <c r="D267" s="236" t="str">
        <f>IF(A267="","",VLOOKUP(A267,BTA!$A$3:$R$10000,18,0))</f>
        <v/>
      </c>
      <c r="E267" s="201" t="str">
        <f>IF(BTA!A268="", "", BTA!A268)</f>
        <v>AKGRT</v>
      </c>
    </row>
    <row r="268" spans="1:5">
      <c r="A268" s="236" t="str">
        <f>IF(BTA!W268="", "", BTA!W268)</f>
        <v/>
      </c>
      <c r="B268" s="201" t="str">
        <f>IF(BTA!U268="", "", BTA!U268)</f>
        <v>CWENE</v>
      </c>
      <c r="C268" s="201" t="str">
        <f>IF(A268="", "", VLOOKUP(A268, BTA!$A$3:$H$10000, 8, 0))</f>
        <v/>
      </c>
      <c r="D268" s="236" t="str">
        <f>IF(A268="","",VLOOKUP(A268,BTA!$A$3:$R$10000,18,0))</f>
        <v/>
      </c>
      <c r="E268" s="201" t="str">
        <f>IF(BTA!A269="", "", BTA!A269)</f>
        <v>TURSG</v>
      </c>
    </row>
    <row r="269" spans="1:5">
      <c r="A269" s="236" t="str">
        <f>IF(BTA!W269="", "", BTA!W269)</f>
        <v/>
      </c>
      <c r="B269" s="201" t="str">
        <f>IF(BTA!U269="", "", BTA!U269)</f>
        <v>LILAK</v>
      </c>
      <c r="C269" s="201" t="str">
        <f>IF(A269="", "", VLOOKUP(A269, BTA!$A$3:$H$10000, 8, 0))</f>
        <v/>
      </c>
      <c r="D269" s="236" t="str">
        <f>IF(A269="","",VLOOKUP(A269,BTA!$A$3:$R$10000,18,0))</f>
        <v/>
      </c>
      <c r="E269" s="201" t="str">
        <f>IF(BTA!A270="", "", BTA!A270)</f>
        <v>ALBRK</v>
      </c>
    </row>
    <row r="270" spans="1:5">
      <c r="A270" s="236" t="str">
        <f>IF(BTA!W270="", "", BTA!W270)</f>
        <v/>
      </c>
      <c r="B270" s="201" t="str">
        <f>IF(BTA!U270="", "", BTA!U270)</f>
        <v>GATEG</v>
      </c>
      <c r="C270" s="201" t="str">
        <f>IF(A270="", "", VLOOKUP(A270, BTA!$A$3:$H$10000, 8, 0))</f>
        <v/>
      </c>
      <c r="D270" s="236" t="str">
        <f>IF(A270="","",VLOOKUP(A270,BTA!$A$3:$R$10000,18,0))</f>
        <v/>
      </c>
      <c r="E270" s="201" t="str">
        <f>IF(BTA!A271="", "", BTA!A271)</f>
        <v>ZOREN</v>
      </c>
    </row>
    <row r="271" spans="1:5">
      <c r="A271" s="236" t="str">
        <f>IF(BTA!W271="", "", BTA!W271)</f>
        <v/>
      </c>
      <c r="B271" s="201" t="str">
        <f>IF(BTA!U271="", "", BTA!U271)</f>
        <v>EDIP</v>
      </c>
      <c r="C271" s="201" t="str">
        <f>IF(A271="", "", VLOOKUP(A271, BTA!$A$3:$H$10000, 8, 0))</f>
        <v/>
      </c>
      <c r="D271" s="236" t="str">
        <f>IF(A271="","",VLOOKUP(A271,BTA!$A$3:$R$10000,18,0))</f>
        <v/>
      </c>
      <c r="E271" s="201" t="str">
        <f>IF(BTA!A272="", "", BTA!A272)</f>
        <v>POLTK</v>
      </c>
    </row>
    <row r="272" spans="1:5">
      <c r="A272" s="236" t="str">
        <f>IF(BTA!W272="", "", BTA!W272)</f>
        <v/>
      </c>
      <c r="B272" s="201" t="str">
        <f>IF(BTA!U272="", "", BTA!U272)</f>
        <v>TGSAS</v>
      </c>
      <c r="C272" s="201" t="str">
        <f>IF(A272="", "", VLOOKUP(A272, BTA!$A$3:$H$10000, 8, 0))</f>
        <v/>
      </c>
      <c r="D272" s="236" t="str">
        <f>IF(A272="","",VLOOKUP(A272,BTA!$A$3:$R$10000,18,0))</f>
        <v/>
      </c>
      <c r="E272" s="201" t="str">
        <f>IF(BTA!A273="", "", BTA!A273)</f>
        <v>KONYA</v>
      </c>
    </row>
    <row r="273" spans="1:5">
      <c r="A273" s="236" t="str">
        <f>IF(BTA!W273="", "", BTA!W273)</f>
        <v/>
      </c>
      <c r="B273" s="201" t="str">
        <f>IF(BTA!U273="", "", BTA!U273)</f>
        <v>IEYHO</v>
      </c>
      <c r="C273" s="201" t="str">
        <f>IF(A273="", "", VLOOKUP(A273, BTA!$A$3:$H$10000, 8, 0))</f>
        <v/>
      </c>
      <c r="D273" s="236" t="str">
        <f>IF(A273="","",VLOOKUP(A273,BTA!$A$3:$R$10000,18,0))</f>
        <v/>
      </c>
      <c r="E273" s="201" t="str">
        <f>IF(BTA!A274="", "", BTA!A274)</f>
        <v>EGEEN</v>
      </c>
    </row>
    <row r="274" spans="1:5">
      <c r="A274" s="236" t="str">
        <f>IF(BTA!W274="", "", BTA!W274)</f>
        <v/>
      </c>
      <c r="B274" s="201" t="str">
        <f>IF(BTA!U274="", "", BTA!U274)</f>
        <v>TMSN</v>
      </c>
      <c r="C274" s="201" t="str">
        <f>IF(A274="", "", VLOOKUP(A274, BTA!$A$3:$H$10000, 8, 0))</f>
        <v/>
      </c>
      <c r="D274" s="236" t="str">
        <f>IF(A274="","",VLOOKUP(A274,BTA!$A$3:$R$10000,18,0))</f>
        <v/>
      </c>
      <c r="E274" s="201" t="str">
        <f>IF(BTA!A275="", "", BTA!A275)</f>
        <v>OZATD</v>
      </c>
    </row>
    <row r="275" spans="1:5">
      <c r="A275" s="236" t="str">
        <f>IF(BTA!W275="", "", BTA!W275)</f>
        <v/>
      </c>
      <c r="B275" s="201" t="str">
        <f>IF(BTA!U275="", "", BTA!U275)</f>
        <v>KORDS</v>
      </c>
      <c r="C275" s="201" t="str">
        <f>IF(A275="", "", VLOOKUP(A275, BTA!$A$3:$H$10000, 8, 0))</f>
        <v/>
      </c>
      <c r="D275" s="236" t="str">
        <f>IF(A275="","",VLOOKUP(A275,BTA!$A$3:$R$10000,18,0))</f>
        <v/>
      </c>
      <c r="E275" s="201" t="str">
        <f>IF(BTA!A276="", "", BTA!A276)</f>
        <v>DSTKF</v>
      </c>
    </row>
    <row r="276" spans="1:5">
      <c r="A276" s="236" t="str">
        <f>IF(BTA!W276="", "", BTA!W276)</f>
        <v/>
      </c>
      <c r="B276" s="201" t="str">
        <f>IF(BTA!U276="", "", BTA!U276)</f>
        <v>AYEN</v>
      </c>
      <c r="C276" s="201" t="str">
        <f>IF(A276="", "", VLOOKUP(A276, BTA!$A$3:$H$10000, 8, 0))</f>
        <v/>
      </c>
      <c r="D276" s="236" t="str">
        <f>IF(A276="","",VLOOKUP(A276,BTA!$A$3:$R$10000,18,0))</f>
        <v/>
      </c>
      <c r="E276" s="201" t="str">
        <f>IF(BTA!A277="", "", BTA!A277)</f>
        <v>BRYAT</v>
      </c>
    </row>
    <row r="277" spans="1:5">
      <c r="A277" s="236" t="str">
        <f>IF(BTA!W277="", "", BTA!W277)</f>
        <v/>
      </c>
      <c r="B277" s="201" t="str">
        <f>IF(BTA!U277="", "", BTA!U277)</f>
        <v>BAKAB</v>
      </c>
      <c r="C277" s="201" t="str">
        <f>IF(A277="", "", VLOOKUP(A277, BTA!$A$3:$H$10000, 8, 0))</f>
        <v/>
      </c>
      <c r="D277" s="236" t="str">
        <f>IF(A277="","",VLOOKUP(A277,BTA!$A$3:$R$10000,18,0))</f>
        <v/>
      </c>
      <c r="E277" s="201" t="str">
        <f>IF(BTA!A278="", "", BTA!A278)</f>
        <v>CLEBI</v>
      </c>
    </row>
    <row r="278" spans="1:5">
      <c r="A278" s="236" t="str">
        <f>IF(BTA!W278="", "", BTA!W278)</f>
        <v/>
      </c>
      <c r="B278" s="201" t="str">
        <f>IF(BTA!U278="", "", BTA!U278)</f>
        <v>LMKDC</v>
      </c>
      <c r="C278" s="201" t="str">
        <f>IF(A278="", "", VLOOKUP(A278, BTA!$A$3:$H$10000, 8, 0))</f>
        <v/>
      </c>
      <c r="D278" s="236" t="str">
        <f>IF(A278="","",VLOOKUP(A278,BTA!$A$3:$R$10000,18,0))</f>
        <v/>
      </c>
      <c r="E278" s="201" t="str">
        <f>IF(BTA!A279="", "", BTA!A279)</f>
        <v>ODINE</v>
      </c>
    </row>
    <row r="279" spans="1:5">
      <c r="A279" s="236" t="str">
        <f>IF(BTA!W279="", "", BTA!W279)</f>
        <v/>
      </c>
      <c r="B279" s="201" t="str">
        <f>IF(BTA!U279="", "", BTA!U279)</f>
        <v>COSMO</v>
      </c>
      <c r="C279" s="201" t="str">
        <f>IF(A279="", "", VLOOKUP(A279, BTA!$A$3:$H$10000, 8, 0))</f>
        <v/>
      </c>
      <c r="D279" s="236" t="str">
        <f>IF(A279="","",VLOOKUP(A279,BTA!$A$3:$R$10000,18,0))</f>
        <v/>
      </c>
      <c r="E279" s="201" t="str">
        <f>IF(BTA!A280="", "", BTA!A280)</f>
        <v>INVES</v>
      </c>
    </row>
    <row r="280" spans="1:5">
      <c r="A280" s="236" t="str">
        <f>IF(BTA!W280="", "", BTA!W280)</f>
        <v/>
      </c>
      <c r="B280" s="201" t="str">
        <f>IF(BTA!U280="", "", BTA!U280)</f>
        <v>FORTE</v>
      </c>
      <c r="C280" s="201" t="str">
        <f>IF(A280="", "", VLOOKUP(A280, BTA!$A$3:$H$10000, 8, 0))</f>
        <v/>
      </c>
      <c r="D280" s="236" t="str">
        <f>IF(A280="","",VLOOKUP(A280,BTA!$A$3:$R$10000,18,0))</f>
        <v/>
      </c>
      <c r="E280" s="201" t="str">
        <f>IF(BTA!A281="", "", BTA!A281)</f>
        <v>BRSAN</v>
      </c>
    </row>
    <row r="281" spans="1:5">
      <c r="A281" s="236" t="str">
        <f>IF(BTA!W281="", "", BTA!W281)</f>
        <v/>
      </c>
      <c r="B281" s="201" t="str">
        <f>IF(BTA!U281="", "", BTA!U281)</f>
        <v>GENIL</v>
      </c>
      <c r="C281" s="201" t="str">
        <f>IF(A281="", "", VLOOKUP(A281, BTA!$A$3:$H$10000, 8, 0))</f>
        <v/>
      </c>
      <c r="D281" s="236" t="str">
        <f>IF(A281="","",VLOOKUP(A281,BTA!$A$3:$R$10000,18,0))</f>
        <v/>
      </c>
      <c r="E281" s="201" t="str">
        <f>IF(BTA!A282="", "", BTA!A282)</f>
        <v>MGROS</v>
      </c>
    </row>
    <row r="282" spans="1:5">
      <c r="A282" s="236" t="str">
        <f>IF(BTA!W282="", "", BTA!W282)</f>
        <v/>
      </c>
      <c r="B282" s="201" t="str">
        <f>IF(BTA!U282="", "", BTA!U282)</f>
        <v>PRZMA</v>
      </c>
      <c r="C282" s="201" t="str">
        <f>IF(A282="", "", VLOOKUP(A282, BTA!$A$3:$H$10000, 8, 0))</f>
        <v/>
      </c>
      <c r="D282" s="236" t="str">
        <f>IF(A282="","",VLOOKUP(A282,BTA!$A$3:$R$10000,18,0))</f>
        <v/>
      </c>
      <c r="E282" s="201" t="str">
        <f>IF(BTA!A283="", "", BTA!A283)</f>
        <v>TARKM</v>
      </c>
    </row>
    <row r="283" spans="1:5">
      <c r="A283" s="236" t="str">
        <f>IF(BTA!W283="", "", BTA!W283)</f>
        <v/>
      </c>
      <c r="B283" s="201" t="str">
        <f>IF(BTA!U283="", "", BTA!U283)</f>
        <v>ASTOR</v>
      </c>
      <c r="C283" s="201" t="str">
        <f>IF(A283="", "", VLOOKUP(A283, BTA!$A$3:$H$10000, 8, 0))</f>
        <v/>
      </c>
      <c r="D283" s="236" t="str">
        <f>IF(A283="","",VLOOKUP(A283,BTA!$A$3:$R$10000,18,0))</f>
        <v/>
      </c>
      <c r="E283" s="201" t="str">
        <f>IF(BTA!A284="", "", BTA!A284)</f>
        <v>GUBRF</v>
      </c>
    </row>
    <row r="284" spans="1:5">
      <c r="A284" s="236" t="str">
        <f>IF(BTA!W284="", "", BTA!W284)</f>
        <v/>
      </c>
      <c r="B284" s="201" t="str">
        <f>IF(BTA!U284="", "", BTA!U284)</f>
        <v>BRKVY</v>
      </c>
      <c r="C284" s="201" t="str">
        <f>IF(A284="", "", VLOOKUP(A284, BTA!$A$3:$H$10000, 8, 0))</f>
        <v/>
      </c>
      <c r="D284" s="236" t="str">
        <f>IF(A284="","",VLOOKUP(A284,BTA!$A$3:$R$10000,18,0))</f>
        <v/>
      </c>
      <c r="E284" s="201" t="str">
        <f>IF(BTA!A285="", "", BTA!A285)</f>
        <v>TTRAK</v>
      </c>
    </row>
    <row r="285" spans="1:5">
      <c r="A285" s="236" t="str">
        <f>IF(BTA!W285="", "", BTA!W285)</f>
        <v/>
      </c>
      <c r="B285" s="201" t="str">
        <f>IF(BTA!U285="", "", BTA!U285)</f>
        <v>EKIZ</v>
      </c>
      <c r="C285" s="201" t="str">
        <f>IF(A285="", "", VLOOKUP(A285, BTA!$A$3:$H$10000, 8, 0))</f>
        <v/>
      </c>
      <c r="D285" s="236" t="str">
        <f>IF(A285="","",VLOOKUP(A285,BTA!$A$3:$R$10000,18,0))</f>
        <v/>
      </c>
      <c r="E285" s="201" t="str">
        <f>IF(BTA!A286="", "", BTA!A286)</f>
        <v>MPARK</v>
      </c>
    </row>
    <row r="286" spans="1:5">
      <c r="A286" s="236" t="str">
        <f>IF(BTA!W286="", "", BTA!W286)</f>
        <v/>
      </c>
      <c r="B286" s="201" t="str">
        <f>IF(BTA!U286="", "", BTA!U286)</f>
        <v>KLRHO</v>
      </c>
      <c r="C286" s="201" t="str">
        <f>IF(A286="", "", VLOOKUP(A286, BTA!$A$3:$H$10000, 8, 0))</f>
        <v/>
      </c>
      <c r="D286" s="236" t="str">
        <f>IF(A286="","",VLOOKUP(A286,BTA!$A$3:$R$10000,18,0))</f>
        <v/>
      </c>
      <c r="E286" s="201" t="str">
        <f>IF(BTA!A287="", "", BTA!A287)</f>
        <v>ASELS</v>
      </c>
    </row>
    <row r="287" spans="1:5">
      <c r="A287" s="236" t="str">
        <f>IF(BTA!W287="", "", BTA!W287)</f>
        <v/>
      </c>
      <c r="B287" s="201" t="str">
        <f>IF(BTA!U287="", "", BTA!U287)</f>
        <v>BMSTL</v>
      </c>
      <c r="C287" s="201" t="str">
        <f>IF(A287="", "", VLOOKUP(A287, BTA!$A$3:$H$10000, 8, 0))</f>
        <v/>
      </c>
      <c r="D287" s="236" t="str">
        <f>IF(A287="","",VLOOKUP(A287,BTA!$A$3:$R$10000,18,0))</f>
        <v/>
      </c>
      <c r="E287" s="201" t="str">
        <f>IF(BTA!A288="", "", BTA!A288)</f>
        <v>TUPRS</v>
      </c>
    </row>
    <row r="288" spans="1:5">
      <c r="A288" s="236" t="str">
        <f>IF(BTA!W288="", "", BTA!W288)</f>
        <v/>
      </c>
      <c r="B288" s="201" t="str">
        <f>IF(BTA!U288="", "", BTA!U288)</f>
        <v>SANEL</v>
      </c>
      <c r="C288" s="201" t="str">
        <f>IF(A288="", "", VLOOKUP(A288, BTA!$A$3:$H$10000, 8, 0))</f>
        <v/>
      </c>
      <c r="D288" s="236" t="str">
        <f>IF(A288="","",VLOOKUP(A288,BTA!$A$3:$R$10000,18,0))</f>
        <v/>
      </c>
      <c r="E288" s="201" t="str">
        <f>IF(BTA!A289="", "", BTA!A289)</f>
        <v>SELEC</v>
      </c>
    </row>
    <row r="289" spans="1:5">
      <c r="A289" s="236" t="str">
        <f>IF(BTA!W289="", "", BTA!W289)</f>
        <v/>
      </c>
      <c r="B289" s="201" t="str">
        <f>IF(BTA!U289="", "", BTA!U289)</f>
        <v>AYES</v>
      </c>
      <c r="C289" s="201" t="str">
        <f>IF(A289="", "", VLOOKUP(A289, BTA!$A$3:$H$10000, 8, 0))</f>
        <v/>
      </c>
      <c r="D289" s="236" t="str">
        <f>IF(A289="","",VLOOKUP(A289,BTA!$A$3:$R$10000,18,0))</f>
        <v/>
      </c>
      <c r="E289" s="201" t="str">
        <f>IF(BTA!A290="", "", BTA!A290)</f>
        <v>AYGAZ</v>
      </c>
    </row>
    <row r="290" spans="1:5">
      <c r="A290" s="236" t="str">
        <f>IF(BTA!W290="", "", BTA!W290)</f>
        <v/>
      </c>
      <c r="B290" s="201" t="str">
        <f>IF(BTA!U290="", "", BTA!U290)</f>
        <v>MEDTR</v>
      </c>
      <c r="C290" s="201" t="str">
        <f>IF(A290="", "", VLOOKUP(A290, BTA!$A$3:$H$10000, 8, 0))</f>
        <v/>
      </c>
      <c r="D290" s="236" t="str">
        <f>IF(A290="","",VLOOKUP(A290,BTA!$A$3:$R$10000,18,0))</f>
        <v/>
      </c>
      <c r="E290" s="201" t="str">
        <f>IF(BTA!A291="", "", BTA!A291)</f>
        <v>OTKAR</v>
      </c>
    </row>
    <row r="291" spans="1:5">
      <c r="A291" s="236" t="str">
        <f>IF(BTA!W291="", "", BTA!W291)</f>
        <v/>
      </c>
      <c r="B291" s="201" t="str">
        <f>IF(BTA!U291="", "", BTA!U291)</f>
        <v>NTHOL</v>
      </c>
      <c r="C291" s="201" t="str">
        <f>IF(A291="", "", VLOOKUP(A291, BTA!$A$3:$H$10000, 8, 0))</f>
        <v/>
      </c>
      <c r="D291" s="236" t="str">
        <f>IF(A291="","",VLOOKUP(A291,BTA!$A$3:$R$10000,18,0))</f>
        <v/>
      </c>
      <c r="E291" s="201" t="str">
        <f>IF(BTA!A292="", "", BTA!A292)</f>
        <v>ATATP</v>
      </c>
    </row>
    <row r="292" spans="1:5">
      <c r="A292" s="236" t="str">
        <f>IF(BTA!W292="", "", BTA!W292)</f>
        <v/>
      </c>
      <c r="B292" s="201" t="str">
        <f>IF(BTA!U292="", "", BTA!U292)</f>
        <v>ERCB</v>
      </c>
      <c r="C292" s="201" t="str">
        <f>IF(A292="", "", VLOOKUP(A292, BTA!$A$3:$H$10000, 8, 0))</f>
        <v/>
      </c>
      <c r="D292" s="236" t="str">
        <f>IF(A292="","",VLOOKUP(A292,BTA!$A$3:$R$10000,18,0))</f>
        <v/>
      </c>
      <c r="E292" s="201" t="str">
        <f>IF(BTA!A293="", "", BTA!A293)</f>
        <v>ECZYT</v>
      </c>
    </row>
    <row r="293" spans="1:5">
      <c r="A293" s="236" t="str">
        <f>IF(BTA!W293="", "", BTA!W293)</f>
        <v/>
      </c>
      <c r="B293" s="201" t="str">
        <f>IF(BTA!U293="", "", BTA!U293)</f>
        <v>CIMSA</v>
      </c>
      <c r="C293" s="201" t="str">
        <f>IF(A293="", "", VLOOKUP(A293, BTA!$A$3:$H$10000, 8, 0))</f>
        <v/>
      </c>
      <c r="D293" s="236" t="str">
        <f>IF(A293="","",VLOOKUP(A293,BTA!$A$3:$R$10000,18,0))</f>
        <v/>
      </c>
      <c r="E293" s="201" t="str">
        <f>IF(BTA!A294="", "", BTA!A294)</f>
        <v>ASTOR</v>
      </c>
    </row>
    <row r="294" spans="1:5">
      <c r="A294" s="236" t="str">
        <f>IF(BTA!W294="", "", BTA!W294)</f>
        <v/>
      </c>
      <c r="B294" s="201" t="str">
        <f>IF(BTA!U294="", "", BTA!U294)</f>
        <v>EGGUB</v>
      </c>
      <c r="C294" s="201" t="str">
        <f>IF(A294="", "", VLOOKUP(A294, BTA!$A$3:$H$10000, 8, 0))</f>
        <v/>
      </c>
      <c r="D294" s="236" t="str">
        <f>IF(A294="","",VLOOKUP(A294,BTA!$A$3:$R$10000,18,0))</f>
        <v/>
      </c>
      <c r="E294" s="201" t="str">
        <f>IF(BTA!A295="", "", BTA!A295)</f>
        <v>GRSEL</v>
      </c>
    </row>
    <row r="295" spans="1:5">
      <c r="A295" s="236" t="str">
        <f>IF(BTA!W295="", "", BTA!W295)</f>
        <v/>
      </c>
      <c r="B295" s="201" t="str">
        <f>IF(BTA!U295="", "", BTA!U295)</f>
        <v>HATEK</v>
      </c>
      <c r="C295" s="201" t="str">
        <f>IF(A295="", "", VLOOKUP(A295, BTA!$A$3:$H$10000, 8, 0))</f>
        <v/>
      </c>
      <c r="D295" s="236" t="str">
        <f>IF(A295="","",VLOOKUP(A295,BTA!$A$3:$R$10000,18,0))</f>
        <v/>
      </c>
      <c r="E295" s="201" t="str">
        <f>IF(BTA!A296="", "", BTA!A296)</f>
        <v>THYAO</v>
      </c>
    </row>
    <row r="296" spans="1:5">
      <c r="A296" s="236" t="str">
        <f>IF(BTA!W296="", "", BTA!W296)</f>
        <v/>
      </c>
      <c r="B296" s="201" t="str">
        <f>IF(BTA!U296="", "", BTA!U296)</f>
        <v>ARCLK</v>
      </c>
      <c r="C296" s="201" t="str">
        <f>IF(A296="", "", VLOOKUP(A296, BTA!$A$3:$H$10000, 8, 0))</f>
        <v/>
      </c>
      <c r="D296" s="236" t="str">
        <f>IF(A296="","",VLOOKUP(A296,BTA!$A$3:$R$10000,18,0))</f>
        <v/>
      </c>
      <c r="E296" s="201" t="str">
        <f>IF(BTA!A297="", "", BTA!A297)</f>
        <v>GOLTS</v>
      </c>
    </row>
    <row r="297" spans="1:5">
      <c r="A297" s="236" t="str">
        <f>IF(BTA!W297="", "", BTA!W297)</f>
        <v/>
      </c>
      <c r="B297" s="201" t="str">
        <f>IF(BTA!U297="", "", BTA!U297)</f>
        <v>YEOTK</v>
      </c>
      <c r="C297" s="201" t="str">
        <f>IF(A297="", "", VLOOKUP(A297, BTA!$A$3:$H$10000, 8, 0))</f>
        <v/>
      </c>
      <c r="D297" s="236" t="str">
        <f>IF(A297="","",VLOOKUP(A297,BTA!$A$3:$R$10000,18,0))</f>
        <v/>
      </c>
      <c r="E297" s="201" t="str">
        <f>IF(BTA!A298="", "", BTA!A298)</f>
        <v>TOASO</v>
      </c>
    </row>
    <row r="298" spans="1:5">
      <c r="A298" s="236" t="str">
        <f>IF(BTA!W298="", "", BTA!W298)</f>
        <v/>
      </c>
      <c r="B298" s="201" t="str">
        <f>IF(BTA!U298="", "", BTA!U298)</f>
        <v>GARFA</v>
      </c>
      <c r="C298" s="201" t="str">
        <f>IF(A298="", "", VLOOKUP(A298, BTA!$A$3:$H$10000, 8, 0))</f>
        <v/>
      </c>
      <c r="D298" s="236" t="str">
        <f>IF(A298="","",VLOOKUP(A298,BTA!$A$3:$R$10000,18,0))</f>
        <v/>
      </c>
      <c r="E298" s="201" t="str">
        <f>IF(BTA!A299="", "", BTA!A299)</f>
        <v>RALYH</v>
      </c>
    </row>
    <row r="299" spans="1:5">
      <c r="A299" s="236" t="str">
        <f>IF(BTA!W299="", "", BTA!W299)</f>
        <v/>
      </c>
      <c r="B299" s="201" t="str">
        <f>IF(BTA!U299="", "", BTA!U299)</f>
        <v>ASUZU</v>
      </c>
      <c r="C299" s="201" t="str">
        <f>IF(A299="", "", VLOOKUP(A299, BTA!$A$3:$H$10000, 8, 0))</f>
        <v/>
      </c>
      <c r="D299" s="236" t="str">
        <f>IF(A299="","",VLOOKUP(A299,BTA!$A$3:$R$10000,18,0))</f>
        <v/>
      </c>
      <c r="E299" s="201" t="str">
        <f>IF(BTA!A300="", "", BTA!A300)</f>
        <v>TAVHL</v>
      </c>
    </row>
    <row r="300" spans="1:5">
      <c r="A300" s="236" t="str">
        <f>IF(BTA!W300="", "", BTA!W300)</f>
        <v/>
      </c>
      <c r="B300" s="201" t="str">
        <f>IF(BTA!U300="", "", BTA!U300)</f>
        <v>ASELS</v>
      </c>
      <c r="C300" s="201" t="str">
        <f>IF(A300="", "", VLOOKUP(A300, BTA!$A$3:$H$10000, 8, 0))</f>
        <v/>
      </c>
      <c r="D300" s="236" t="str">
        <f>IF(A300="","",VLOOKUP(A300,BTA!$A$3:$R$10000,18,0))</f>
        <v/>
      </c>
      <c r="E300" s="201" t="str">
        <f>IF(BTA!A301="", "", BTA!A301)</f>
        <v>AKCNS</v>
      </c>
    </row>
    <row r="301" spans="1:5">
      <c r="A301" s="236" t="str">
        <f>IF(BTA!W301="", "", BTA!W301)</f>
        <v/>
      </c>
      <c r="B301" s="201" t="str">
        <f>IF(BTA!U301="", "", BTA!U301)</f>
        <v>CRFSA</v>
      </c>
      <c r="C301" s="201" t="str">
        <f>IF(A301="", "", VLOOKUP(A301, BTA!$A$3:$H$10000, 8, 0))</f>
        <v/>
      </c>
      <c r="D301" s="236" t="str">
        <f>IF(A301="","",VLOOKUP(A301,BTA!$A$3:$R$10000,18,0))</f>
        <v/>
      </c>
      <c r="E301" s="201" t="str">
        <f>IF(BTA!A302="", "", BTA!A302)</f>
        <v>TABGD</v>
      </c>
    </row>
    <row r="302" spans="1:5">
      <c r="A302" s="236" t="str">
        <f>IF(BTA!W302="", "", BTA!W302)</f>
        <v/>
      </c>
      <c r="B302" s="201" t="str">
        <f>IF(BTA!U302="", "", BTA!U302)</f>
        <v>AVPGY</v>
      </c>
      <c r="C302" s="201" t="str">
        <f>IF(A302="", "", VLOOKUP(A302, BTA!$A$3:$H$10000, 8, 0))</f>
        <v/>
      </c>
      <c r="D302" s="236" t="str">
        <f>IF(A302="","",VLOOKUP(A302,BTA!$A$3:$R$10000,18,0))</f>
        <v/>
      </c>
      <c r="E302" s="201" t="str">
        <f>IF(BTA!A303="", "", BTA!A303)</f>
        <v>YGGYO</v>
      </c>
    </row>
    <row r="303" spans="1:5">
      <c r="A303" s="236" t="str">
        <f>IF(BTA!W303="", "", BTA!W303)</f>
        <v/>
      </c>
      <c r="B303" s="201" t="str">
        <f>IF(BTA!U303="", "", BTA!U303)</f>
        <v>BFREN</v>
      </c>
      <c r="C303" s="201" t="str">
        <f>IF(A303="", "", VLOOKUP(A303, BTA!$A$3:$H$10000, 8, 0))</f>
        <v/>
      </c>
      <c r="D303" s="236" t="str">
        <f>IF(A303="","",VLOOKUP(A303,BTA!$A$3:$R$10000,18,0))</f>
        <v/>
      </c>
      <c r="E303" s="201" t="str">
        <f>IF(BTA!A304="", "", BTA!A304)</f>
        <v>IEYHO</v>
      </c>
    </row>
    <row r="304" spans="1:5">
      <c r="A304" s="236" t="str">
        <f>IF(BTA!W304="", "", BTA!W304)</f>
        <v/>
      </c>
      <c r="B304" s="201" t="str">
        <f>IF(BTA!U304="", "", BTA!U304)</f>
        <v>AKSEN</v>
      </c>
      <c r="C304" s="201" t="str">
        <f>IF(A304="", "", VLOOKUP(A304, BTA!$A$3:$H$10000, 8, 0))</f>
        <v/>
      </c>
      <c r="D304" s="236" t="str">
        <f>IF(A304="","",VLOOKUP(A304,BTA!$A$3:$R$10000,18,0))</f>
        <v/>
      </c>
      <c r="E304" s="201" t="str">
        <f>IF(BTA!A305="", "", BTA!A305)</f>
        <v>KCHOL</v>
      </c>
    </row>
    <row r="305" spans="1:5">
      <c r="A305" s="236" t="str">
        <f>IF(BTA!W305="", "", BTA!W305)</f>
        <v/>
      </c>
      <c r="B305" s="201" t="str">
        <f>IF(BTA!U305="", "", BTA!U305)</f>
        <v>SAYAS</v>
      </c>
      <c r="C305" s="201" t="str">
        <f>IF(A305="", "", VLOOKUP(A305, BTA!$A$3:$H$10000, 8, 0))</f>
        <v/>
      </c>
      <c r="D305" s="236" t="str">
        <f>IF(A305="","",VLOOKUP(A305,BTA!$A$3:$R$10000,18,0))</f>
        <v/>
      </c>
      <c r="E305" s="201" t="str">
        <f>IF(BTA!A306="", "", BTA!A306)</f>
        <v>NUHCM</v>
      </c>
    </row>
    <row r="306" spans="1:5">
      <c r="A306" s="236" t="str">
        <f>IF(BTA!W306="", "", BTA!W306)</f>
        <v/>
      </c>
      <c r="B306" s="201" t="str">
        <f>IF(BTA!U306="", "", BTA!U306)</f>
        <v>MCARD</v>
      </c>
      <c r="C306" s="201" t="str">
        <f>IF(A306="", "", VLOOKUP(A306, BTA!$A$3:$H$10000, 8, 0))</f>
        <v/>
      </c>
      <c r="D306" s="236" t="str">
        <f>IF(A306="","",VLOOKUP(A306,BTA!$A$3:$R$10000,18,0))</f>
        <v/>
      </c>
      <c r="E306" s="201" t="str">
        <f>IF(BTA!A307="", "", BTA!A307)</f>
        <v>TKFEN</v>
      </c>
    </row>
    <row r="307" spans="1:5">
      <c r="A307" s="236" t="str">
        <f>IF(BTA!W307="", "", BTA!W307)</f>
        <v/>
      </c>
      <c r="B307" s="201" t="str">
        <f>IF(BTA!U307="", "", BTA!U307)</f>
        <v>BYDNR</v>
      </c>
      <c r="C307" s="201" t="str">
        <f>IF(A307="", "", VLOOKUP(A307, BTA!$A$3:$H$10000, 8, 0))</f>
        <v/>
      </c>
      <c r="D307" s="236" t="str">
        <f>IF(A307="","",VLOOKUP(A307,BTA!$A$3:$R$10000,18,0))</f>
        <v/>
      </c>
      <c r="E307" s="201" t="str">
        <f>IF(BTA!A308="", "", BTA!A308)</f>
        <v>RGYAS</v>
      </c>
    </row>
    <row r="308" spans="1:5">
      <c r="A308" s="236" t="str">
        <f>IF(BTA!W308="", "", BTA!W308)</f>
        <v/>
      </c>
      <c r="B308" s="201" t="str">
        <f>IF(BTA!U308="", "", BTA!U308)</f>
        <v>LOGO</v>
      </c>
      <c r="C308" s="201" t="str">
        <f>IF(A308="", "", VLOOKUP(A308, BTA!$A$3:$H$10000, 8, 0))</f>
        <v/>
      </c>
      <c r="D308" s="236" t="str">
        <f>IF(A308="","",VLOOKUP(A308,BTA!$A$3:$R$10000,18,0))</f>
        <v/>
      </c>
      <c r="E308" s="201" t="str">
        <f>IF(BTA!A309="", "", BTA!A309)</f>
        <v>GRTHO</v>
      </c>
    </row>
    <row r="309" spans="1:5">
      <c r="A309" s="236" t="str">
        <f>IF(BTA!W309="", "", BTA!W309)</f>
        <v/>
      </c>
      <c r="B309" s="201" t="str">
        <f>IF(BTA!U309="", "", BTA!U309)</f>
        <v>SOKM</v>
      </c>
      <c r="C309" s="201" t="str">
        <f>IF(A309="", "", VLOOKUP(A309, BTA!$A$3:$H$10000, 8, 0))</f>
        <v/>
      </c>
      <c r="D309" s="236" t="str">
        <f>IF(A309="","",VLOOKUP(A309,BTA!$A$3:$R$10000,18,0))</f>
        <v/>
      </c>
      <c r="E309" s="201" t="str">
        <f>IF(BTA!A310="", "", BTA!A310)</f>
        <v>ARMGD</v>
      </c>
    </row>
    <row r="310" spans="1:5">
      <c r="A310" s="236" t="str">
        <f>IF(BTA!W310="", "", BTA!W310)</f>
        <v/>
      </c>
      <c r="B310" s="201" t="str">
        <f>IF(BTA!U310="", "", BTA!U310)</f>
        <v>PRKAB</v>
      </c>
      <c r="C310" s="201" t="str">
        <f>IF(A310="", "", VLOOKUP(A310, BTA!$A$3:$H$10000, 8, 0))</f>
        <v/>
      </c>
      <c r="D310" s="236" t="str">
        <f>IF(A310="","",VLOOKUP(A310,BTA!$A$3:$R$10000,18,0))</f>
        <v/>
      </c>
      <c r="E310" s="201" t="str">
        <f>IF(BTA!A311="", "", BTA!A311)</f>
        <v>BINBN</v>
      </c>
    </row>
    <row r="311" spans="1:5">
      <c r="A311" s="236" t="str">
        <f>IF(BTA!W311="", "", BTA!W311)</f>
        <v/>
      </c>
      <c r="B311" s="201" t="str">
        <f>IF(BTA!U311="", "", BTA!U311)</f>
        <v>ALKLC</v>
      </c>
      <c r="C311" s="201" t="str">
        <f>IF(A311="", "", VLOOKUP(A311, BTA!$A$3:$H$10000, 8, 0))</f>
        <v/>
      </c>
      <c r="D311" s="236" t="str">
        <f>IF(A311="","",VLOOKUP(A311,BTA!$A$3:$R$10000,18,0))</f>
        <v/>
      </c>
      <c r="E311" s="201" t="str">
        <f>IF(BTA!A312="", "", BTA!A312)</f>
        <v>DOAS</v>
      </c>
    </row>
    <row r="312" spans="1:5">
      <c r="A312" s="236" t="str">
        <f>IF(BTA!W312="", "", BTA!W312)</f>
        <v/>
      </c>
      <c r="B312" s="201" t="str">
        <f>IF(BTA!U312="", "", BTA!U312)</f>
        <v>PASEU</v>
      </c>
      <c r="C312" s="201" t="str">
        <f>IF(A312="", "", VLOOKUP(A312, BTA!$A$3:$H$10000, 8, 0))</f>
        <v/>
      </c>
      <c r="D312" s="236" t="str">
        <f>IF(A312="","",VLOOKUP(A312,BTA!$A$3:$R$10000,18,0))</f>
        <v/>
      </c>
      <c r="E312" s="201" t="str">
        <f>IF(BTA!A313="", "", BTA!A313)</f>
        <v>PASEU</v>
      </c>
    </row>
    <row r="313" spans="1:5">
      <c r="A313" s="236" t="str">
        <f>IF(BTA!W313="", "", BTA!W313)</f>
        <v/>
      </c>
      <c r="B313" s="201" t="str">
        <f>IF(BTA!U313="", "", BTA!U313)</f>
        <v>AKFYE</v>
      </c>
      <c r="C313" s="201" t="str">
        <f>IF(A313="", "", VLOOKUP(A313, BTA!$A$3:$H$10000, 8, 0))</f>
        <v/>
      </c>
      <c r="D313" s="236" t="str">
        <f>IF(A313="","",VLOOKUP(A313,BTA!$A$3:$R$10000,18,0))</f>
        <v/>
      </c>
      <c r="E313" s="201" t="str">
        <f>IF(BTA!A314="", "", BTA!A314)</f>
        <v>GLRMK</v>
      </c>
    </row>
    <row r="314" spans="1:5">
      <c r="A314" s="236" t="str">
        <f>IF(BTA!W314="", "", BTA!W314)</f>
        <v/>
      </c>
      <c r="B314" s="201" t="str">
        <f>IF(BTA!U314="", "", BTA!U314)</f>
        <v>SISE</v>
      </c>
      <c r="C314" s="201" t="str">
        <f>IF(A314="", "", VLOOKUP(A314, BTA!$A$3:$H$10000, 8, 0))</f>
        <v/>
      </c>
      <c r="D314" s="236" t="str">
        <f>IF(A314="","",VLOOKUP(A314,BTA!$A$3:$R$10000,18,0))</f>
        <v/>
      </c>
      <c r="E314" s="201" t="str">
        <f>IF(BTA!A315="", "", BTA!A315)</f>
        <v>PGSUS</v>
      </c>
    </row>
    <row r="315" spans="1:5">
      <c r="A315" s="236" t="str">
        <f>IF(BTA!W315="", "", BTA!W315)</f>
        <v/>
      </c>
      <c r="B315" s="201" t="str">
        <f>IF(BTA!U315="", "", BTA!U315)</f>
        <v>SMART</v>
      </c>
      <c r="C315" s="201" t="str">
        <f>IF(A315="", "", VLOOKUP(A315, BTA!$A$3:$H$10000, 8, 0))</f>
        <v/>
      </c>
      <c r="D315" s="236" t="str">
        <f>IF(A315="","",VLOOKUP(A315,BTA!$A$3:$R$10000,18,0))</f>
        <v/>
      </c>
      <c r="E315" s="201" t="str">
        <f>IF(BTA!A316="", "", BTA!A316)</f>
        <v>LYDHO</v>
      </c>
    </row>
    <row r="316" spans="1:5">
      <c r="A316" s="236" t="str">
        <f>IF(BTA!W316="", "", BTA!W316)</f>
        <v/>
      </c>
      <c r="B316" s="201" t="str">
        <f>IF(BTA!U316="", "", BTA!U316)</f>
        <v>NETAS</v>
      </c>
      <c r="C316" s="201" t="str">
        <f>IF(A316="", "", VLOOKUP(A316, BTA!$A$3:$H$10000, 8, 0))</f>
        <v/>
      </c>
      <c r="D316" s="236" t="str">
        <f>IF(A316="","",VLOOKUP(A316,BTA!$A$3:$R$10000,18,0))</f>
        <v/>
      </c>
      <c r="E316" s="201" t="str">
        <f>IF(BTA!A317="", "", BTA!A317)</f>
        <v>TCKRC</v>
      </c>
    </row>
    <row r="317" spans="1:5">
      <c r="A317" s="236" t="str">
        <f>IF(BTA!W317="", "", BTA!W317)</f>
        <v/>
      </c>
      <c r="B317" s="201" t="str">
        <f>IF(BTA!U317="", "", BTA!U317)</f>
        <v>ALCTL</v>
      </c>
      <c r="C317" s="201" t="str">
        <f>IF(A317="", "", VLOOKUP(A317, BTA!$A$3:$H$10000, 8, 0))</f>
        <v/>
      </c>
      <c r="D317" s="236" t="str">
        <f>IF(A317="","",VLOOKUP(A317,BTA!$A$3:$R$10000,18,0))</f>
        <v/>
      </c>
      <c r="E317" s="201" t="str">
        <f>IF(BTA!A318="", "", BTA!A318)</f>
        <v>TRMET</v>
      </c>
    </row>
    <row r="318" spans="1:5">
      <c r="A318" s="236" t="str">
        <f>IF(BTA!W318="", "", BTA!W318)</f>
        <v/>
      </c>
      <c r="B318" s="201" t="str">
        <f>IF(BTA!U318="", "", BTA!U318)</f>
        <v>ANELE</v>
      </c>
      <c r="C318" s="201" t="str">
        <f>IF(A318="", "", VLOOKUP(A318, BTA!$A$3:$H$10000, 8, 0))</f>
        <v/>
      </c>
      <c r="D318" s="236" t="str">
        <f>IF(A318="","",VLOOKUP(A318,BTA!$A$3:$R$10000,18,0))</f>
        <v/>
      </c>
      <c r="E318" s="201" t="str">
        <f>IF(BTA!A319="", "", BTA!A319)</f>
        <v>PAGYO</v>
      </c>
    </row>
    <row r="319" spans="1:5">
      <c r="A319" s="236" t="str">
        <f>IF(BTA!W319="", "", BTA!W319)</f>
        <v/>
      </c>
      <c r="B319" s="201" t="str">
        <f>IF(BTA!U319="", "", BTA!U319)</f>
        <v>KTSKR</v>
      </c>
      <c r="C319" s="201" t="str">
        <f>IF(A319="", "", VLOOKUP(A319, BTA!$A$3:$H$10000, 8, 0))</f>
        <v/>
      </c>
      <c r="D319" s="236" t="str">
        <f>IF(A319="","",VLOOKUP(A319,BTA!$A$3:$R$10000,18,0))</f>
        <v/>
      </c>
      <c r="E319" s="201" t="str">
        <f>IF(BTA!A320="", "", BTA!A320)</f>
        <v>BIGEN</v>
      </c>
    </row>
    <row r="320" spans="1:5">
      <c r="A320" s="236" t="str">
        <f>IF(BTA!W320="", "", BTA!W320)</f>
        <v/>
      </c>
      <c r="B320" s="201" t="str">
        <f>IF(BTA!U320="", "", BTA!U320)</f>
        <v>AYDEM</v>
      </c>
      <c r="C320" s="201" t="str">
        <f>IF(A320="", "", VLOOKUP(A320, BTA!$A$3:$H$10000, 8, 0))</f>
        <v/>
      </c>
      <c r="D320" s="236" t="str">
        <f>IF(A320="","",VLOOKUP(A320,BTA!$A$3:$R$10000,18,0))</f>
        <v/>
      </c>
      <c r="E320" s="201" t="str">
        <f>IF(BTA!A321="", "", BTA!A321)</f>
        <v>LOGO</v>
      </c>
    </row>
    <row r="321" spans="1:5">
      <c r="A321" s="236" t="str">
        <f>IF(BTA!W321="", "", BTA!W321)</f>
        <v/>
      </c>
      <c r="B321" s="201" t="str">
        <f>IF(BTA!U321="", "", BTA!U321)</f>
        <v>BVSAN</v>
      </c>
      <c r="C321" s="201" t="str">
        <f>IF(A321="", "", VLOOKUP(A321, BTA!$A$3:$H$10000, 8, 0))</f>
        <v/>
      </c>
      <c r="D321" s="236" t="str">
        <f>IF(A321="","",VLOOKUP(A321,BTA!$A$3:$R$10000,18,0))</f>
        <v/>
      </c>
      <c r="E321" s="201" t="str">
        <f>IF(BTA!A322="", "", BTA!A322)</f>
        <v>GARAN</v>
      </c>
    </row>
    <row r="322" spans="1:5">
      <c r="A322" s="236" t="str">
        <f>IF(BTA!W322="", "", BTA!W322)</f>
        <v/>
      </c>
      <c r="B322" s="201" t="str">
        <f>IF(BTA!U322="", "", BTA!U322)</f>
        <v>AKBNK</v>
      </c>
      <c r="C322" s="201" t="str">
        <f>IF(A322="", "", VLOOKUP(A322, BTA!$A$3:$H$10000, 8, 0))</f>
        <v/>
      </c>
      <c r="D322" s="236" t="str">
        <f>IF(A322="","",VLOOKUP(A322,BTA!$A$3:$R$10000,18,0))</f>
        <v/>
      </c>
      <c r="E322" s="201" t="str">
        <f>IF(BTA!A323="", "", BTA!A323)</f>
        <v>BFREN</v>
      </c>
    </row>
    <row r="323" spans="1:5">
      <c r="A323" s="236" t="str">
        <f>IF(BTA!W323="", "", BTA!W323)</f>
        <v/>
      </c>
      <c r="B323" s="201" t="str">
        <f>IF(BTA!U323="", "", BTA!U323)</f>
        <v>TUPRS</v>
      </c>
      <c r="C323" s="201" t="str">
        <f>IF(A323="", "", VLOOKUP(A323, BTA!$A$3:$H$10000, 8, 0))</f>
        <v/>
      </c>
      <c r="D323" s="236" t="str">
        <f>IF(A323="","",VLOOKUP(A323,BTA!$A$3:$R$10000,18,0))</f>
        <v/>
      </c>
      <c r="E323" s="201" t="str">
        <f>IF(BTA!A324="", "", BTA!A324)</f>
        <v>ARASE</v>
      </c>
    </row>
    <row r="324" spans="1:5">
      <c r="A324" s="236" t="str">
        <f>IF(BTA!W324="", "", BTA!W324)</f>
        <v/>
      </c>
      <c r="B324" s="201" t="str">
        <f>IF(BTA!U324="", "", BTA!U324)</f>
        <v>BRISA</v>
      </c>
      <c r="C324" s="201" t="str">
        <f>IF(A324="", "", VLOOKUP(A324, BTA!$A$3:$H$10000, 8, 0))</f>
        <v/>
      </c>
      <c r="D324" s="236" t="str">
        <f>IF(A324="","",VLOOKUP(A324,BTA!$A$3:$R$10000,18,0))</f>
        <v/>
      </c>
      <c r="E324" s="201" t="str">
        <f>IF(BTA!A325="", "", BTA!A325)</f>
        <v>ALARK</v>
      </c>
    </row>
    <row r="325" spans="1:5">
      <c r="A325" s="236" t="str">
        <f>IF(BTA!W325="", "", BTA!W325)</f>
        <v/>
      </c>
      <c r="B325" s="201" t="str">
        <f>IF(BTA!U325="", "", BTA!U325)</f>
        <v>KLMSN</v>
      </c>
      <c r="C325" s="201" t="str">
        <f>IF(A325="", "", VLOOKUP(A325, BTA!$A$3:$H$10000, 8, 0))</f>
        <v/>
      </c>
      <c r="D325" s="236" t="str">
        <f>IF(A325="","",VLOOKUP(A325,BTA!$A$3:$R$10000,18,0))</f>
        <v/>
      </c>
      <c r="E325" s="201" t="str">
        <f>IF(BTA!A326="", "", BTA!A326)</f>
        <v>NETCD</v>
      </c>
    </row>
    <row r="326" spans="1:5">
      <c r="A326" s="236" t="str">
        <f>IF(BTA!W326="", "", BTA!W326)</f>
        <v/>
      </c>
      <c r="B326" s="201" t="str">
        <f>IF(BTA!U326="", "", BTA!U326)</f>
        <v>AHGAZ</v>
      </c>
      <c r="C326" s="201" t="str">
        <f>IF(A326="", "", VLOOKUP(A326, BTA!$A$3:$H$10000, 8, 0))</f>
        <v/>
      </c>
      <c r="D326" s="236" t="str">
        <f>IF(A326="","",VLOOKUP(A326,BTA!$A$3:$R$10000,18,0))</f>
        <v/>
      </c>
      <c r="E326" s="201" t="str">
        <f>IF(BTA!A327="", "", BTA!A327)</f>
        <v>ENJSA</v>
      </c>
    </row>
    <row r="327" spans="1:5">
      <c r="A327" s="236" t="str">
        <f>IF(BTA!W327="", "", BTA!W327)</f>
        <v/>
      </c>
      <c r="B327" s="201" t="str">
        <f>IF(BTA!U327="", "", BTA!U327)</f>
        <v/>
      </c>
      <c r="C327" s="201" t="str">
        <f>IF(A327="", "", VLOOKUP(A327, BTA!$A$3:$H$10000, 8, 0))</f>
        <v/>
      </c>
      <c r="D327" s="236" t="str">
        <f>IF(A327="","",VLOOKUP(A327,BTA!$A$3:$R$10000,18,0))</f>
        <v/>
      </c>
      <c r="E327" s="201" t="str">
        <f>IF(BTA!A328="", "", BTA!A328)</f>
        <v>DOFRB</v>
      </c>
    </row>
    <row r="328" spans="1:5">
      <c r="A328" s="236" t="str">
        <f>IF(BTA!W328="", "", BTA!W328)</f>
        <v/>
      </c>
      <c r="B328" s="201" t="str">
        <f>IF(BTA!U328="", "", BTA!U328)</f>
        <v/>
      </c>
      <c r="C328" s="201" t="str">
        <f>IF(A328="", "", VLOOKUP(A328, BTA!$A$3:$H$10000, 8, 0))</f>
        <v/>
      </c>
      <c r="D328" s="236" t="str">
        <f>IF(A328="","",VLOOKUP(A328,BTA!$A$3:$R$10000,18,0))</f>
        <v/>
      </c>
      <c r="E328" s="201" t="str">
        <f>IF(BTA!A329="", "", BTA!A329)</f>
        <v>EGGUB</v>
      </c>
    </row>
    <row r="329" spans="1:5">
      <c r="A329" s="236" t="str">
        <f>IF(BTA!W329="", "", BTA!W329)</f>
        <v/>
      </c>
      <c r="B329" s="201" t="str">
        <f>IF(BTA!U329="", "", BTA!U329)</f>
        <v/>
      </c>
      <c r="C329" s="201" t="str">
        <f>IF(A329="", "", VLOOKUP(A329, BTA!$A$3:$H$10000, 8, 0))</f>
        <v/>
      </c>
      <c r="D329" s="236" t="str">
        <f>IF(A329="","",VLOOKUP(A329,BTA!$A$3:$R$10000,18,0))</f>
        <v/>
      </c>
      <c r="E329" s="201" t="str">
        <f>IF(BTA!A330="", "", BTA!A330)</f>
        <v>TRENJ</v>
      </c>
    </row>
    <row r="330" spans="1:5">
      <c r="A330" s="236" t="str">
        <f>IF(BTA!W330="", "", BTA!W330)</f>
        <v/>
      </c>
      <c r="B330" s="201" t="str">
        <f>IF(BTA!U330="", "", BTA!U330)</f>
        <v/>
      </c>
      <c r="C330" s="201" t="str">
        <f>IF(A330="", "", VLOOKUP(A330, BTA!$A$3:$H$10000, 8, 0))</f>
        <v/>
      </c>
      <c r="D330" s="236" t="str">
        <f>IF(A330="","",VLOOKUP(A330,BTA!$A$3:$R$10000,18,0))</f>
        <v/>
      </c>
      <c r="E330" s="201" t="str">
        <f>IF(BTA!A331="", "", BTA!A331)</f>
        <v>KRDMB</v>
      </c>
    </row>
    <row r="331" spans="1:5">
      <c r="A331" s="236" t="str">
        <f>IF(BTA!W331="", "", BTA!W331)</f>
        <v/>
      </c>
      <c r="B331" s="201" t="str">
        <f>IF(BTA!U331="", "", BTA!U331)</f>
        <v/>
      </c>
      <c r="C331" s="201" t="str">
        <f>IF(A331="", "", VLOOKUP(A331, BTA!$A$3:$H$10000, 8, 0))</f>
        <v/>
      </c>
      <c r="D331" s="236" t="str">
        <f>IF(A331="","",VLOOKUP(A331,BTA!$A$3:$R$10000,18,0))</f>
        <v/>
      </c>
      <c r="E331" s="201" t="str">
        <f>IF(BTA!A332="", "", BTA!A332)</f>
        <v>TCELL</v>
      </c>
    </row>
    <row r="332" spans="1:5">
      <c r="A332" s="236" t="str">
        <f>IF(BTA!W332="", "", BTA!W332)</f>
        <v/>
      </c>
      <c r="B332" s="201" t="str">
        <f>IF(BTA!U332="", "", BTA!U332)</f>
        <v/>
      </c>
      <c r="C332" s="201" t="str">
        <f>IF(A332="", "", VLOOKUP(A332, BTA!$A$3:$H$10000, 8, 0))</f>
        <v/>
      </c>
      <c r="D332" s="236" t="str">
        <f>IF(A332="","",VLOOKUP(A332,BTA!$A$3:$R$10000,18,0))</f>
        <v/>
      </c>
      <c r="E332" s="201" t="str">
        <f>IF(BTA!A333="", "", BTA!A333)</f>
        <v>DEVA</v>
      </c>
    </row>
    <row r="333" spans="1:5">
      <c r="A333" s="236" t="str">
        <f>IF(BTA!W333="", "", BTA!W333)</f>
        <v/>
      </c>
      <c r="B333" s="201" t="str">
        <f>IF(BTA!U333="", "", BTA!U333)</f>
        <v/>
      </c>
      <c r="C333" s="201" t="str">
        <f>IF(A333="", "", VLOOKUP(A333, BTA!$A$3:$H$10000, 8, 0))</f>
        <v/>
      </c>
      <c r="D333" s="236" t="str">
        <f>IF(A333="","",VLOOKUP(A333,BTA!$A$3:$R$10000,18,0))</f>
        <v/>
      </c>
      <c r="E333" s="201" t="str">
        <f>IF(BTA!A334="", "", BTA!A334)</f>
        <v>TRGYO</v>
      </c>
    </row>
    <row r="334" spans="1:5">
      <c r="A334" s="236" t="str">
        <f>IF(BTA!W334="", "", BTA!W334)</f>
        <v/>
      </c>
      <c r="B334" s="201" t="str">
        <f>IF(BTA!U334="", "", BTA!U334)</f>
        <v/>
      </c>
      <c r="C334" s="201" t="str">
        <f>IF(A334="", "", VLOOKUP(A334, BTA!$A$3:$H$10000, 8, 0))</f>
        <v/>
      </c>
      <c r="D334" s="236" t="str">
        <f>IF(A334="","",VLOOKUP(A334,BTA!$A$3:$R$10000,18,0))</f>
        <v/>
      </c>
      <c r="E334" s="201" t="str">
        <f>IF(BTA!A335="", "", BTA!A335)</f>
        <v>SAHOL</v>
      </c>
    </row>
    <row r="335" spans="1:5">
      <c r="A335" s="236" t="str">
        <f>IF(BTA!W335="", "", BTA!W335)</f>
        <v/>
      </c>
      <c r="B335" s="201" t="str">
        <f>IF(BTA!U335="", "", BTA!U335)</f>
        <v/>
      </c>
      <c r="C335" s="201" t="str">
        <f>IF(A335="", "", VLOOKUP(A335, BTA!$A$3:$H$10000, 8, 0))</f>
        <v/>
      </c>
      <c r="D335" s="236" t="str">
        <f>IF(A335="","",VLOOKUP(A335,BTA!$A$3:$R$10000,18,0))</f>
        <v/>
      </c>
      <c r="E335" s="201" t="str">
        <f>IF(BTA!A336="", "", BTA!A336)</f>
        <v>ARCLK</v>
      </c>
    </row>
    <row r="336" spans="1:5">
      <c r="A336" s="236" t="str">
        <f>IF(BTA!W336="", "", BTA!W336)</f>
        <v/>
      </c>
      <c r="B336" s="201" t="str">
        <f>IF(BTA!U336="", "", BTA!U336)</f>
        <v/>
      </c>
      <c r="C336" s="201" t="str">
        <f>IF(A336="", "", VLOOKUP(A336, BTA!$A$3:$H$10000, 8, 0))</f>
        <v/>
      </c>
      <c r="D336" s="236" t="str">
        <f>IF(A336="","",VLOOKUP(A336,BTA!$A$3:$R$10000,18,0))</f>
        <v/>
      </c>
      <c r="E336" s="201" t="str">
        <f>IF(BTA!A337="", "", BTA!A337)</f>
        <v>ULKER</v>
      </c>
    </row>
    <row r="337" spans="1:5">
      <c r="A337" s="236" t="str">
        <f>IF(BTA!W337="", "", BTA!W337)</f>
        <v/>
      </c>
      <c r="B337" s="201" t="str">
        <f>IF(BTA!U337="", "", BTA!U337)</f>
        <v/>
      </c>
      <c r="C337" s="201" t="str">
        <f>IF(A337="", "", VLOOKUP(A337, BTA!$A$3:$H$10000, 8, 0))</f>
        <v/>
      </c>
      <c r="D337" s="236" t="str">
        <f>IF(A337="","",VLOOKUP(A337,BTA!$A$3:$R$10000,18,0))</f>
        <v/>
      </c>
      <c r="E337" s="201" t="str">
        <f>IF(BTA!A338="", "", BTA!A338)</f>
        <v>ENKAI</v>
      </c>
    </row>
    <row r="338" spans="1:5">
      <c r="A338" s="236" t="str">
        <f>IF(BTA!W338="", "", BTA!W338)</f>
        <v/>
      </c>
      <c r="B338" s="201" t="str">
        <f>IF(BTA!U338="", "", BTA!U338)</f>
        <v/>
      </c>
      <c r="C338" s="201" t="str">
        <f>IF(A338="", "", VLOOKUP(A338, BTA!$A$3:$H$10000, 8, 0))</f>
        <v/>
      </c>
      <c r="D338" s="236" t="str">
        <f>IF(A338="","",VLOOKUP(A338,BTA!$A$3:$R$10000,18,0))</f>
        <v/>
      </c>
      <c r="E338" s="201" t="str">
        <f>IF(BTA!A339="", "", BTA!A339)</f>
        <v>HRKET</v>
      </c>
    </row>
    <row r="339" spans="1:5">
      <c r="A339" s="236" t="str">
        <f>IF(BTA!W339="", "", BTA!W339)</f>
        <v/>
      </c>
      <c r="B339" s="201" t="str">
        <f>IF(BTA!U339="", "", BTA!U339)</f>
        <v/>
      </c>
      <c r="C339" s="201" t="str">
        <f>IF(A339="", "", VLOOKUP(A339, BTA!$A$3:$H$10000, 8, 0))</f>
        <v/>
      </c>
      <c r="D339" s="236" t="str">
        <f>IF(A339="","",VLOOKUP(A339,BTA!$A$3:$R$10000,18,0))</f>
        <v/>
      </c>
      <c r="E339" s="201" t="str">
        <f>IF(BTA!A340="", "", BTA!A340)</f>
        <v>ARDYZ</v>
      </c>
    </row>
    <row r="340" spans="1:5">
      <c r="A340" s="236" t="str">
        <f>IF(BTA!W340="", "", BTA!W340)</f>
        <v/>
      </c>
      <c r="B340" s="201" t="str">
        <f>IF(BTA!U340="", "", BTA!U340)</f>
        <v/>
      </c>
      <c r="C340" s="201" t="str">
        <f>IF(A340="", "", VLOOKUP(A340, BTA!$A$3:$H$10000, 8, 0))</f>
        <v/>
      </c>
      <c r="D340" s="236" t="str">
        <f>IF(A340="","",VLOOKUP(A340,BTA!$A$3:$R$10000,18,0))</f>
        <v/>
      </c>
      <c r="E340" s="201" t="str">
        <f>IF(BTA!A341="", "", BTA!A341)</f>
        <v>EBEBK</v>
      </c>
    </row>
    <row r="341" spans="1:5">
      <c r="A341" s="236" t="str">
        <f>IF(BTA!W341="", "", BTA!W341)</f>
        <v/>
      </c>
      <c r="B341" s="201" t="str">
        <f>IF(BTA!U341="", "", BTA!U341)</f>
        <v/>
      </c>
      <c r="C341" s="201" t="str">
        <f>IF(A341="", "", VLOOKUP(A341, BTA!$A$3:$H$10000, 8, 0))</f>
        <v/>
      </c>
      <c r="D341" s="236" t="str">
        <f>IF(A341="","",VLOOKUP(A341,BTA!$A$3:$R$10000,18,0))</f>
        <v/>
      </c>
      <c r="E341" s="201" t="str">
        <f>IF(BTA!A342="", "", BTA!A342)</f>
        <v>AKSEN</v>
      </c>
    </row>
    <row r="342" spans="1:5">
      <c r="A342" s="236" t="str">
        <f>IF(BTA!W342="", "", BTA!W342)</f>
        <v/>
      </c>
      <c r="B342" s="201" t="str">
        <f>IF(BTA!U342="", "", BTA!U342)</f>
        <v/>
      </c>
      <c r="C342" s="201" t="str">
        <f>IF(A342="", "", VLOOKUP(A342, BTA!$A$3:$H$10000, 8, 0))</f>
        <v/>
      </c>
      <c r="D342" s="236" t="str">
        <f>IF(A342="","",VLOOKUP(A342,BTA!$A$3:$R$10000,18,0))</f>
        <v/>
      </c>
      <c r="E342" s="201" t="str">
        <f>IF(BTA!A343="", "", BTA!A343)</f>
        <v>CCOLA</v>
      </c>
    </row>
    <row r="343" spans="1:5">
      <c r="A343" s="236" t="str">
        <f>IF(BTA!W343="", "", BTA!W343)</f>
        <v/>
      </c>
      <c r="B343" s="201" t="str">
        <f>IF(BTA!U343="", "", BTA!U343)</f>
        <v/>
      </c>
      <c r="C343" s="201" t="str">
        <f>IF(A343="", "", VLOOKUP(A343, BTA!$A$3:$H$10000, 8, 0))</f>
        <v/>
      </c>
      <c r="D343" s="236" t="str">
        <f>IF(A343="","",VLOOKUP(A343,BTA!$A$3:$R$10000,18,0))</f>
        <v/>
      </c>
      <c r="E343" s="201" t="str">
        <f>IF(BTA!A344="", "", BTA!A344)</f>
        <v>KORDS</v>
      </c>
    </row>
    <row r="344" spans="1:5">
      <c r="A344" s="236" t="str">
        <f>IF(BTA!W344="", "", BTA!W344)</f>
        <v/>
      </c>
      <c r="B344" s="201" t="str">
        <f>IF(BTA!U344="", "", BTA!U344)</f>
        <v/>
      </c>
      <c r="C344" s="201" t="str">
        <f>IF(A344="", "", VLOOKUP(A344, BTA!$A$3:$H$10000, 8, 0))</f>
        <v/>
      </c>
      <c r="D344" s="236" t="str">
        <f>IF(A344="","",VLOOKUP(A344,BTA!$A$3:$R$10000,18,0))</f>
        <v/>
      </c>
      <c r="E344" s="201" t="str">
        <f>IF(BTA!A345="", "", BTA!A345)</f>
        <v>FROTO</v>
      </c>
    </row>
    <row r="345" spans="1:5">
      <c r="A345" s="236" t="str">
        <f>IF(BTA!W345="", "", BTA!W345)</f>
        <v/>
      </c>
      <c r="B345" s="201" t="str">
        <f>IF(BTA!U345="", "", BTA!U345)</f>
        <v/>
      </c>
      <c r="C345" s="201" t="str">
        <f>IF(A345="", "", VLOOKUP(A345, BTA!$A$3:$H$10000, 8, 0))</f>
        <v/>
      </c>
      <c r="D345" s="236" t="str">
        <f>IF(A345="","",VLOOKUP(A345,BTA!$A$3:$R$10000,18,0))</f>
        <v/>
      </c>
      <c r="E345" s="201" t="str">
        <f>IF(BTA!A346="", "", BTA!A346)</f>
        <v>BRISA</v>
      </c>
    </row>
    <row r="346" spans="1:5">
      <c r="A346" s="236" t="str">
        <f>IF(BTA!W346="", "", BTA!W346)</f>
        <v/>
      </c>
      <c r="B346" s="201" t="str">
        <f>IF(BTA!U346="", "", BTA!U346)</f>
        <v/>
      </c>
      <c r="C346" s="201" t="str">
        <f>IF(A346="", "", VLOOKUP(A346, BTA!$A$3:$H$10000, 8, 0))</f>
        <v/>
      </c>
      <c r="D346" s="236" t="str">
        <f>IF(A346="","",VLOOKUP(A346,BTA!$A$3:$R$10000,18,0))</f>
        <v/>
      </c>
      <c r="E346" s="201" t="str">
        <f>IF(BTA!A347="", "", BTA!A347)</f>
        <v>EUPWR</v>
      </c>
    </row>
    <row r="347" spans="1:5">
      <c r="A347" s="236" t="str">
        <f>IF(BTA!W347="", "", BTA!W347)</f>
        <v/>
      </c>
      <c r="B347" s="201" t="str">
        <f>IF(BTA!U347="", "", BTA!U347)</f>
        <v/>
      </c>
      <c r="C347" s="201" t="str">
        <f>IF(A347="", "", VLOOKUP(A347, BTA!$A$3:$H$10000, 8, 0))</f>
        <v/>
      </c>
      <c r="D347" s="236" t="str">
        <f>IF(A347="","",VLOOKUP(A347,BTA!$A$3:$R$10000,18,0))</f>
        <v/>
      </c>
      <c r="E347" s="201" t="str">
        <f>IF(BTA!A348="", "", BTA!A348)</f>
        <v>ECILC</v>
      </c>
    </row>
    <row r="348" spans="1:5">
      <c r="A348" s="236" t="str">
        <f>IF(BTA!W348="", "", BTA!W348)</f>
        <v/>
      </c>
      <c r="B348" s="201" t="str">
        <f>IF(BTA!U348="", "", BTA!U348)</f>
        <v/>
      </c>
      <c r="C348" s="201" t="str">
        <f>IF(A348="", "", VLOOKUP(A348, BTA!$A$3:$H$10000, 8, 0))</f>
        <v/>
      </c>
      <c r="D348" s="236" t="str">
        <f>IF(A348="","",VLOOKUP(A348,BTA!$A$3:$R$10000,18,0))</f>
        <v/>
      </c>
      <c r="E348" s="201" t="str">
        <f>IF(BTA!A349="", "", BTA!A349)</f>
        <v>GIPTA</v>
      </c>
    </row>
    <row r="349" spans="1:5">
      <c r="A349" s="236" t="str">
        <f>IF(BTA!W349="", "", BTA!W349)</f>
        <v/>
      </c>
      <c r="B349" s="201" t="str">
        <f>IF(BTA!U349="", "", BTA!U349)</f>
        <v/>
      </c>
      <c r="C349" s="201" t="str">
        <f>IF(A349="", "", VLOOKUP(A349, BTA!$A$3:$H$10000, 8, 0))</f>
        <v/>
      </c>
      <c r="D349" s="236" t="str">
        <f>IF(A349="","",VLOOKUP(A349,BTA!$A$3:$R$10000,18,0))</f>
        <v/>
      </c>
      <c r="E349" s="201" t="str">
        <f>IF(BTA!A350="", "", BTA!A350)</f>
        <v>AKBNK</v>
      </c>
    </row>
    <row r="350" spans="1:5">
      <c r="A350" s="236" t="str">
        <f>IF(BTA!W350="", "", BTA!W350)</f>
        <v/>
      </c>
      <c r="B350" s="201" t="str">
        <f>IF(BTA!U350="", "", BTA!U350)</f>
        <v/>
      </c>
      <c r="C350" s="201" t="str">
        <f>IF(A350="", "", VLOOKUP(A350, BTA!$A$3:$H$10000, 8, 0))</f>
        <v/>
      </c>
      <c r="D350" s="236" t="str">
        <f>IF(A350="","",VLOOKUP(A350,BTA!$A$3:$R$10000,18,0))</f>
        <v/>
      </c>
      <c r="E350" s="201" t="str">
        <f>IF(BTA!A351="", "", BTA!A351)</f>
        <v>TMSN</v>
      </c>
    </row>
    <row r="351" spans="1:5">
      <c r="A351" s="236" t="str">
        <f>IF(BTA!W351="", "", BTA!W351)</f>
        <v/>
      </c>
      <c r="B351" s="201" t="str">
        <f>IF(BTA!U351="", "", BTA!U351)</f>
        <v/>
      </c>
      <c r="C351" s="201" t="str">
        <f>IF(A351="", "", VLOOKUP(A351, BTA!$A$3:$H$10000, 8, 0))</f>
        <v/>
      </c>
      <c r="D351" s="236" t="str">
        <f>IF(A351="","",VLOOKUP(A351,BTA!$A$3:$R$10000,18,0))</f>
        <v/>
      </c>
      <c r="E351" s="201" t="str">
        <f>IF(BTA!A352="", "", BTA!A352)</f>
        <v>PARSN</v>
      </c>
    </row>
    <row r="352" spans="1:5">
      <c r="A352" s="236" t="str">
        <f>IF(BTA!W352="", "", BTA!W352)</f>
        <v/>
      </c>
      <c r="B352" s="201" t="str">
        <f>IF(BTA!U352="", "", BTA!U352)</f>
        <v/>
      </c>
      <c r="C352" s="201" t="str">
        <f>IF(A352="", "", VLOOKUP(A352, BTA!$A$3:$H$10000, 8, 0))</f>
        <v/>
      </c>
      <c r="D352" s="236" t="str">
        <f>IF(A352="","",VLOOKUP(A352,BTA!$A$3:$R$10000,18,0))</f>
        <v/>
      </c>
      <c r="E352" s="201" t="str">
        <f>IF(BTA!A353="", "", BTA!A353)</f>
        <v>KUYAS</v>
      </c>
    </row>
    <row r="353" spans="1:5">
      <c r="A353" s="236" t="str">
        <f>IF(BTA!W353="", "", BTA!W353)</f>
        <v/>
      </c>
      <c r="B353" s="201" t="str">
        <f>IF(BTA!U353="", "", BTA!U353)</f>
        <v/>
      </c>
      <c r="C353" s="201" t="str">
        <f>IF(A353="", "", VLOOKUP(A353, BTA!$A$3:$H$10000, 8, 0))</f>
        <v/>
      </c>
      <c r="D353" s="236" t="str">
        <f>IF(A353="","",VLOOKUP(A353,BTA!$A$3:$R$10000,18,0))</f>
        <v/>
      </c>
      <c r="E353" s="201" t="str">
        <f>IF(BTA!A354="", "", BTA!A354)</f>
        <v>VAKKO</v>
      </c>
    </row>
    <row r="354" spans="1:5">
      <c r="A354" s="236" t="str">
        <f>IF(BTA!W354="", "", BTA!W354)</f>
        <v/>
      </c>
      <c r="B354" s="201" t="str">
        <f>IF(BTA!U354="", "", BTA!U354)</f>
        <v/>
      </c>
      <c r="C354" s="201" t="str">
        <f>IF(A354="", "", VLOOKUP(A354, BTA!$A$3:$H$10000, 8, 0))</f>
        <v/>
      </c>
      <c r="D354" s="236" t="str">
        <f>IF(A354="","",VLOOKUP(A354,BTA!$A$3:$R$10000,18,0))</f>
        <v/>
      </c>
      <c r="E354" s="201" t="str">
        <f>IF(BTA!A355="", "", BTA!A355)</f>
        <v>KLRHO</v>
      </c>
    </row>
    <row r="355" spans="1:5">
      <c r="A355" s="236" t="str">
        <f>IF(BTA!W355="", "", BTA!W355)</f>
        <v/>
      </c>
      <c r="B355" s="201" t="str">
        <f>IF(BTA!U355="", "", BTA!U355)</f>
        <v/>
      </c>
      <c r="C355" s="201" t="str">
        <f>IF(A355="", "", VLOOKUP(A355, BTA!$A$3:$H$10000, 8, 0))</f>
        <v/>
      </c>
      <c r="D355" s="236" t="str">
        <f>IF(A355="","",VLOOKUP(A355,BTA!$A$3:$R$10000,18,0))</f>
        <v/>
      </c>
      <c r="E355" s="201" t="str">
        <f>IF(BTA!A356="", "", BTA!A356)</f>
        <v>GESAN</v>
      </c>
    </row>
    <row r="356" spans="1:5">
      <c r="A356" s="236" t="str">
        <f>IF(BTA!W356="", "", BTA!W356)</f>
        <v/>
      </c>
      <c r="B356" s="201" t="str">
        <f>IF(BTA!U356="", "", BTA!U356)</f>
        <v/>
      </c>
      <c r="C356" s="201" t="str">
        <f>IF(A356="", "", VLOOKUP(A356, BTA!$A$3:$H$10000, 8, 0))</f>
        <v/>
      </c>
      <c r="D356" s="236" t="str">
        <f>IF(A356="","",VLOOKUP(A356,BTA!$A$3:$R$10000,18,0))</f>
        <v/>
      </c>
      <c r="E356" s="201" t="str">
        <f>IF(BTA!A357="", "", BTA!A357)</f>
        <v>KLYPV</v>
      </c>
    </row>
    <row r="357" spans="1:5">
      <c r="A357" s="236" t="str">
        <f>IF(BTA!W357="", "", BTA!W357)</f>
        <v/>
      </c>
      <c r="B357" s="201" t="str">
        <f>IF(BTA!U357="", "", BTA!U357)</f>
        <v/>
      </c>
      <c r="C357" s="201" t="str">
        <f>IF(A357="", "", VLOOKUP(A357, BTA!$A$3:$H$10000, 8, 0))</f>
        <v/>
      </c>
      <c r="D357" s="236" t="str">
        <f>IF(A357="","",VLOOKUP(A357,BTA!$A$3:$R$10000,18,0))</f>
        <v/>
      </c>
      <c r="E357" s="201" t="str">
        <f>IF(BTA!A358="", "", BTA!A358)</f>
        <v>HATSN</v>
      </c>
    </row>
    <row r="358" spans="1:5">
      <c r="A358" s="236" t="str">
        <f>IF(BTA!W358="", "", BTA!W358)</f>
        <v/>
      </c>
      <c r="B358" s="201" t="str">
        <f>IF(BTA!U358="", "", BTA!U358)</f>
        <v/>
      </c>
      <c r="C358" s="201" t="str">
        <f>IF(A358="", "", VLOOKUP(A358, BTA!$A$3:$H$10000, 8, 0))</f>
        <v/>
      </c>
      <c r="D358" s="236" t="str">
        <f>IF(A358="","",VLOOKUP(A358,BTA!$A$3:$R$10000,18,0))</f>
        <v/>
      </c>
      <c r="E358" s="201" t="str">
        <f>IF(BTA!A359="", "", BTA!A359)</f>
        <v>SOKM</v>
      </c>
    </row>
    <row r="359" spans="1:5">
      <c r="A359" s="236" t="str">
        <f>IF(BTA!W359="", "", BTA!W359)</f>
        <v/>
      </c>
      <c r="B359" s="201" t="str">
        <f>IF(BTA!U359="", "", BTA!U359)</f>
        <v/>
      </c>
      <c r="C359" s="201" t="str">
        <f>IF(A359="", "", VLOOKUP(A359, BTA!$A$3:$H$10000, 8, 0))</f>
        <v/>
      </c>
      <c r="D359" s="236" t="str">
        <f>IF(A359="","",VLOOKUP(A359,BTA!$A$3:$R$10000,18,0))</f>
        <v/>
      </c>
      <c r="E359" s="201" t="str">
        <f>IF(BTA!A360="", "", BTA!A360)</f>
        <v>ADGYO</v>
      </c>
    </row>
    <row r="360" spans="1:5">
      <c r="A360" s="236" t="str">
        <f>IF(BTA!W360="", "", BTA!W360)</f>
        <v/>
      </c>
      <c r="B360" s="201" t="str">
        <f>IF(BTA!U360="", "", BTA!U360)</f>
        <v/>
      </c>
      <c r="C360" s="201" t="str">
        <f>IF(A360="", "", VLOOKUP(A360, BTA!$A$3:$H$10000, 8, 0))</f>
        <v/>
      </c>
      <c r="D360" s="236" t="str">
        <f>IF(A360="","",VLOOKUP(A360,BTA!$A$3:$R$10000,18,0))</f>
        <v/>
      </c>
      <c r="E360" s="201" t="str">
        <f>IF(BTA!A361="", "", BTA!A361)</f>
        <v>ISDMR</v>
      </c>
    </row>
    <row r="361" spans="1:5">
      <c r="A361" s="236" t="str">
        <f>IF(BTA!W361="", "", BTA!W361)</f>
        <v/>
      </c>
      <c r="B361" s="201" t="str">
        <f>IF(BTA!U361="", "", BTA!U361)</f>
        <v/>
      </c>
      <c r="C361" s="201" t="str">
        <f>IF(A361="", "", VLOOKUP(A361, BTA!$A$3:$H$10000, 8, 0))</f>
        <v/>
      </c>
      <c r="D361" s="236" t="str">
        <f>IF(A361="","",VLOOKUP(A361,BTA!$A$3:$R$10000,18,0))</f>
        <v/>
      </c>
      <c r="E361" s="201" t="str">
        <f>IF(BTA!A362="", "", BTA!A362)</f>
        <v>KRDMA</v>
      </c>
    </row>
    <row r="362" spans="1:5">
      <c r="A362" s="236" t="str">
        <f>IF(BTA!W362="", "", BTA!W362)</f>
        <v/>
      </c>
      <c r="B362" s="201" t="str">
        <f>IF(BTA!U362="", "", BTA!U362)</f>
        <v/>
      </c>
      <c r="C362" s="201" t="str">
        <f>IF(A362="", "", VLOOKUP(A362, BTA!$A$3:$H$10000, 8, 0))</f>
        <v/>
      </c>
      <c r="D362" s="236" t="str">
        <f>IF(A362="","",VLOOKUP(A362,BTA!$A$3:$R$10000,18,0))</f>
        <v/>
      </c>
      <c r="E362" s="201" t="str">
        <f>IF(BTA!A363="", "", BTA!A363)</f>
        <v>AVPGY</v>
      </c>
    </row>
    <row r="363" spans="1:5">
      <c r="A363" s="236" t="str">
        <f>IF(BTA!W363="", "", BTA!W363)</f>
        <v/>
      </c>
      <c r="B363" s="201" t="str">
        <f>IF(BTA!U363="", "", BTA!U363)</f>
        <v/>
      </c>
      <c r="C363" s="201" t="str">
        <f>IF(A363="", "", VLOOKUP(A363, BTA!$A$3:$H$10000, 8, 0))</f>
        <v/>
      </c>
      <c r="D363" s="236" t="str">
        <f>IF(A363="","",VLOOKUP(A363,BTA!$A$3:$R$10000,18,0))</f>
        <v/>
      </c>
      <c r="E363" s="201" t="str">
        <f>IF(BTA!A364="", "", BTA!A364)</f>
        <v>HALKB</v>
      </c>
    </row>
    <row r="364" spans="1:5">
      <c r="A364" s="236" t="str">
        <f>IF(BTA!W364="", "", BTA!W364)</f>
        <v/>
      </c>
      <c r="B364" s="201" t="str">
        <f>IF(BTA!U364="", "", BTA!U364)</f>
        <v/>
      </c>
      <c r="C364" s="201" t="str">
        <f>IF(A364="", "", VLOOKUP(A364, BTA!$A$3:$H$10000, 8, 0))</f>
        <v/>
      </c>
      <c r="D364" s="236" t="str">
        <f>IF(A364="","",VLOOKUP(A364,BTA!$A$3:$R$10000,18,0))</f>
        <v/>
      </c>
      <c r="E364" s="201" t="str">
        <f>IF(BTA!A365="", "", BTA!A365)</f>
        <v>TTKOM</v>
      </c>
    </row>
    <row r="365" spans="1:5">
      <c r="A365" s="236" t="str">
        <f>IF(BTA!W365="", "", BTA!W365)</f>
        <v/>
      </c>
      <c r="B365" s="201" t="str">
        <f>IF(BTA!U365="", "", BTA!U365)</f>
        <v/>
      </c>
      <c r="C365" s="201" t="str">
        <f>IF(A365="", "", VLOOKUP(A365, BTA!$A$3:$H$10000, 8, 0))</f>
        <v/>
      </c>
      <c r="D365" s="236" t="str">
        <f>IF(A365="","",VLOOKUP(A365,BTA!$A$3:$R$10000,18,0))</f>
        <v/>
      </c>
      <c r="E365" s="201" t="str">
        <f>IF(BTA!A366="", "", BTA!A366)</f>
        <v>GLCVY</v>
      </c>
    </row>
    <row r="366" spans="1:5">
      <c r="A366" s="236" t="str">
        <f>IF(BTA!W366="", "", BTA!W366)</f>
        <v/>
      </c>
      <c r="B366" s="201" t="str">
        <f>IF(BTA!U366="", "", BTA!U366)</f>
        <v/>
      </c>
      <c r="C366" s="201" t="str">
        <f>IF(A366="", "", VLOOKUP(A366, BTA!$A$3:$H$10000, 8, 0))</f>
        <v/>
      </c>
      <c r="D366" s="236" t="str">
        <f>IF(A366="","",VLOOKUP(A366,BTA!$A$3:$R$10000,18,0))</f>
        <v/>
      </c>
      <c r="E366" s="201" t="str">
        <f>IF(BTA!A367="", "", BTA!A367)</f>
        <v>TRALT</v>
      </c>
    </row>
    <row r="367" spans="1:5">
      <c r="A367" s="236" t="str">
        <f>IF(BTA!W367="", "", BTA!W367)</f>
        <v/>
      </c>
      <c r="B367" s="201" t="str">
        <f>IF(BTA!U367="", "", BTA!U367)</f>
        <v/>
      </c>
      <c r="C367" s="201" t="str">
        <f>IF(A367="", "", VLOOKUP(A367, BTA!$A$3:$H$10000, 8, 0))</f>
        <v/>
      </c>
      <c r="D367" s="236" t="str">
        <f>IF(A367="","",VLOOKUP(A367,BTA!$A$3:$R$10000,18,0))</f>
        <v/>
      </c>
      <c r="E367" s="201" t="str">
        <f>IF(BTA!A368="", "", BTA!A368)</f>
        <v>TRCAS</v>
      </c>
    </row>
    <row r="368" spans="1:5">
      <c r="A368" s="236" t="str">
        <f>IF(BTA!W368="", "", BTA!W368)</f>
        <v/>
      </c>
      <c r="B368" s="201" t="str">
        <f>IF(BTA!U368="", "", BTA!U368)</f>
        <v/>
      </c>
      <c r="C368" s="201" t="str">
        <f>IF(A368="", "", VLOOKUP(A368, BTA!$A$3:$H$10000, 8, 0))</f>
        <v/>
      </c>
      <c r="D368" s="236" t="str">
        <f>IF(A368="","",VLOOKUP(A368,BTA!$A$3:$R$10000,18,0))</f>
        <v/>
      </c>
      <c r="E368" s="201" t="str">
        <f>IF(BTA!A369="", "", BTA!A369)</f>
        <v>RYGYO</v>
      </c>
    </row>
    <row r="369" spans="1:5">
      <c r="A369" s="236" t="str">
        <f>IF(BTA!W369="", "", BTA!W369)</f>
        <v/>
      </c>
      <c r="B369" s="201" t="str">
        <f>IF(BTA!U369="", "", BTA!U369)</f>
        <v/>
      </c>
      <c r="C369" s="201" t="str">
        <f>IF(A369="", "", VLOOKUP(A369, BTA!$A$3:$H$10000, 8, 0))</f>
        <v/>
      </c>
      <c r="D369" s="236" t="str">
        <f>IF(A369="","",VLOOKUP(A369,BTA!$A$3:$R$10000,18,0))</f>
        <v/>
      </c>
      <c r="E369" s="201" t="str">
        <f>IF(BTA!A370="", "", BTA!A370)</f>
        <v>MEGMT</v>
      </c>
    </row>
    <row r="370" spans="1:5">
      <c r="A370" s="236" t="str">
        <f>IF(BTA!W370="", "", BTA!W370)</f>
        <v/>
      </c>
      <c r="B370" s="201" t="str">
        <f>IF(BTA!U370="", "", BTA!U370)</f>
        <v/>
      </c>
      <c r="C370" s="201" t="str">
        <f>IF(A370="", "", VLOOKUP(A370, BTA!$A$3:$H$10000, 8, 0))</f>
        <v/>
      </c>
      <c r="D370" s="236" t="str">
        <f>IF(A370="","",VLOOKUP(A370,BTA!$A$3:$R$10000,18,0))</f>
        <v/>
      </c>
      <c r="E370" s="201" t="str">
        <f>IF(BTA!A371="", "", BTA!A371)</f>
        <v>GMTAS</v>
      </c>
    </row>
    <row r="371" spans="1:5">
      <c r="A371" s="236" t="str">
        <f>IF(BTA!W371="", "", BTA!W371)</f>
        <v/>
      </c>
      <c r="B371" s="201" t="str">
        <f>IF(BTA!U371="", "", BTA!U371)</f>
        <v/>
      </c>
      <c r="C371" s="201" t="str">
        <f>IF(A371="", "", VLOOKUP(A371, BTA!$A$3:$H$10000, 8, 0))</f>
        <v/>
      </c>
      <c r="D371" s="236" t="str">
        <f>IF(A371="","",VLOOKUP(A371,BTA!$A$3:$R$10000,18,0))</f>
        <v/>
      </c>
      <c r="E371" s="201" t="str">
        <f>IF(BTA!A372="", "", BTA!A372)</f>
        <v>ASUZU</v>
      </c>
    </row>
    <row r="372" spans="1:5">
      <c r="A372" s="236" t="str">
        <f>IF(BTA!W372="", "", BTA!W372)</f>
        <v/>
      </c>
      <c r="B372" s="201" t="str">
        <f>IF(BTA!U372="", "", BTA!U372)</f>
        <v/>
      </c>
      <c r="C372" s="201" t="str">
        <f>IF(A372="", "", VLOOKUP(A372, BTA!$A$3:$H$10000, 8, 0))</f>
        <v/>
      </c>
      <c r="D372" s="236" t="str">
        <f>IF(A372="","",VLOOKUP(A372,BTA!$A$3:$R$10000,18,0))</f>
        <v/>
      </c>
      <c r="E372" s="201" t="str">
        <f>IF(BTA!A373="", "", BTA!A373)</f>
        <v>ESCAR</v>
      </c>
    </row>
    <row r="373" spans="1:5">
      <c r="A373" s="236" t="str">
        <f>IF(BTA!W373="", "", BTA!W373)</f>
        <v/>
      </c>
      <c r="B373" s="201" t="str">
        <f>IF(BTA!U373="", "", BTA!U373)</f>
        <v/>
      </c>
      <c r="C373" s="201" t="str">
        <f>IF(A373="", "", VLOOKUP(A373, BTA!$A$3:$H$10000, 8, 0))</f>
        <v/>
      </c>
      <c r="D373" s="236" t="str">
        <f>IF(A373="","",VLOOKUP(A373,BTA!$A$3:$R$10000,18,0))</f>
        <v/>
      </c>
      <c r="E373" s="201" t="str">
        <f>IF(BTA!A374="", "", BTA!A374)</f>
        <v>BASGZ</v>
      </c>
    </row>
    <row r="374" spans="1:5">
      <c r="A374" s="236" t="str">
        <f>IF(BTA!W374="", "", BTA!W374)</f>
        <v/>
      </c>
      <c r="B374" s="201" t="str">
        <f>IF(BTA!U374="", "", BTA!U374)</f>
        <v/>
      </c>
      <c r="C374" s="201" t="str">
        <f>IF(A374="", "", VLOOKUP(A374, BTA!$A$3:$H$10000, 8, 0))</f>
        <v/>
      </c>
      <c r="D374" s="236" t="str">
        <f>IF(A374="","",VLOOKUP(A374,BTA!$A$3:$R$10000,18,0))</f>
        <v/>
      </c>
      <c r="E374" s="201" t="str">
        <f>IF(BTA!A375="", "", BTA!A375)</f>
        <v>KRDMD</v>
      </c>
    </row>
    <row r="375" spans="1:5">
      <c r="A375" s="236" t="str">
        <f>IF(BTA!W375="", "", BTA!W375)</f>
        <v/>
      </c>
      <c r="B375" s="201" t="str">
        <f>IF(BTA!U375="", "", BTA!U375)</f>
        <v/>
      </c>
      <c r="C375" s="201" t="str">
        <f>IF(A375="", "", VLOOKUP(A375, BTA!$A$3:$H$10000, 8, 0))</f>
        <v/>
      </c>
      <c r="D375" s="236" t="str">
        <f>IF(A375="","",VLOOKUP(A375,BTA!$A$3:$R$10000,18,0))</f>
        <v/>
      </c>
      <c r="E375" s="201" t="str">
        <f>IF(BTA!A376="", "", BTA!A376)</f>
        <v>CIMSA</v>
      </c>
    </row>
    <row r="376" spans="1:5">
      <c r="A376" s="236" t="str">
        <f>IF(BTA!W376="", "", BTA!W376)</f>
        <v/>
      </c>
      <c r="B376" s="201" t="str">
        <f>IF(BTA!U376="", "", BTA!U376)</f>
        <v/>
      </c>
      <c r="C376" s="201" t="str">
        <f>IF(A376="", "", VLOOKUP(A376, BTA!$A$3:$H$10000, 8, 0))</f>
        <v/>
      </c>
      <c r="D376" s="236" t="str">
        <f>IF(A376="","",VLOOKUP(A376,BTA!$A$3:$R$10000,18,0))</f>
        <v/>
      </c>
      <c r="E376" s="201" t="str">
        <f>IF(BTA!A377="", "", BTA!A377)</f>
        <v>KTLEV</v>
      </c>
    </row>
    <row r="377" spans="1:5">
      <c r="A377" s="236" t="str">
        <f>IF(BTA!W377="", "", BTA!W377)</f>
        <v/>
      </c>
      <c r="B377" s="201" t="str">
        <f>IF(BTA!U377="", "", BTA!U377)</f>
        <v/>
      </c>
      <c r="C377" s="201" t="str">
        <f>IF(A377="", "", VLOOKUP(A377, BTA!$A$3:$H$10000, 8, 0))</f>
        <v/>
      </c>
      <c r="D377" s="236" t="str">
        <f>IF(A377="","",VLOOKUP(A377,BTA!$A$3:$R$10000,18,0))</f>
        <v/>
      </c>
      <c r="E377" s="201" t="str">
        <f>IF(BTA!A378="", "", BTA!A378)</f>
        <v>NTHOL</v>
      </c>
    </row>
    <row r="378" spans="1:5">
      <c r="A378" s="236" t="str">
        <f>IF(BTA!W378="", "", BTA!W378)</f>
        <v/>
      </c>
      <c r="B378" s="201" t="str">
        <f>IF(BTA!U378="", "", BTA!U378)</f>
        <v/>
      </c>
      <c r="C378" s="201" t="str">
        <f>IF(A378="", "", VLOOKUP(A378, BTA!$A$3:$H$10000, 8, 0))</f>
        <v/>
      </c>
      <c r="D378" s="236" t="str">
        <f>IF(A378="","",VLOOKUP(A378,BTA!$A$3:$R$10000,18,0))</f>
        <v/>
      </c>
      <c r="E378" s="201" t="str">
        <f>IF(BTA!A379="", "", BTA!A379)</f>
        <v>ATAKP</v>
      </c>
    </row>
    <row r="379" spans="1:5">
      <c r="A379" s="236" t="str">
        <f>IF(BTA!W379="", "", BTA!W379)</f>
        <v/>
      </c>
      <c r="B379" s="201" t="str">
        <f>IF(BTA!U379="", "", BTA!U379)</f>
        <v/>
      </c>
      <c r="C379" s="201" t="str">
        <f>IF(A379="", "", VLOOKUP(A379, BTA!$A$3:$H$10000, 8, 0))</f>
        <v/>
      </c>
      <c r="D379" s="236" t="str">
        <f>IF(A379="","",VLOOKUP(A379,BTA!$A$3:$R$10000,18,0))</f>
        <v/>
      </c>
      <c r="E379" s="201" t="str">
        <f>IF(BTA!A380="", "", BTA!A380)</f>
        <v>AHGAZ</v>
      </c>
    </row>
    <row r="380" spans="1:5">
      <c r="A380" s="236" t="str">
        <f>IF(BTA!W380="", "", BTA!W380)</f>
        <v/>
      </c>
      <c r="B380" s="201" t="str">
        <f>IF(BTA!U380="", "", BTA!U380)</f>
        <v/>
      </c>
      <c r="C380" s="201" t="str">
        <f>IF(A380="", "", VLOOKUP(A380, BTA!$A$3:$H$10000, 8, 0))</f>
        <v/>
      </c>
      <c r="D380" s="236" t="str">
        <f>IF(A380="","",VLOOKUP(A380,BTA!$A$3:$R$10000,18,0))</f>
        <v/>
      </c>
      <c r="E380" s="201" t="str">
        <f>IF(BTA!A381="", "", BTA!A381)</f>
        <v>SISE</v>
      </c>
    </row>
    <row r="381" spans="1:5">
      <c r="A381" s="236" t="str">
        <f>IF(BTA!W381="", "", BTA!W381)</f>
        <v/>
      </c>
      <c r="B381" s="201" t="str">
        <f>IF(BTA!U381="", "", BTA!U381)</f>
        <v/>
      </c>
      <c r="C381" s="201" t="str">
        <f>IF(A381="", "", VLOOKUP(A381, BTA!$A$3:$H$10000, 8, 0))</f>
        <v/>
      </c>
      <c r="D381" s="236" t="str">
        <f>IF(A381="","",VLOOKUP(A381,BTA!$A$3:$R$10000,18,0))</f>
        <v/>
      </c>
      <c r="E381" s="201" t="str">
        <f>IF(BTA!A382="", "", BTA!A382)</f>
        <v>ALFAS</v>
      </c>
    </row>
    <row r="382" spans="1:5">
      <c r="A382" s="236" t="str">
        <f>IF(BTA!W382="", "", BTA!W382)</f>
        <v/>
      </c>
      <c r="B382" s="201" t="str">
        <f>IF(BTA!U382="", "", BTA!U382)</f>
        <v/>
      </c>
      <c r="C382" s="201" t="str">
        <f>IF(A382="", "", VLOOKUP(A382, BTA!$A$3:$H$10000, 8, 0))</f>
        <v/>
      </c>
      <c r="D382" s="236" t="str">
        <f>IF(A382="","",VLOOKUP(A382,BTA!$A$3:$R$10000,18,0))</f>
        <v/>
      </c>
      <c r="E382" s="201" t="str">
        <f>IF(BTA!A383="", "", BTA!A383)</f>
        <v>EREGL</v>
      </c>
    </row>
    <row r="383" spans="1:5">
      <c r="A383" s="236" t="str">
        <f>IF(BTA!W383="", "", BTA!W383)</f>
        <v/>
      </c>
      <c r="B383" s="201" t="str">
        <f>IF(BTA!U383="", "", BTA!U383)</f>
        <v/>
      </c>
      <c r="C383" s="201" t="str">
        <f>IF(A383="", "", VLOOKUP(A383, BTA!$A$3:$H$10000, 8, 0))</f>
        <v/>
      </c>
      <c r="D383" s="236" t="str">
        <f>IF(A383="","",VLOOKUP(A383,BTA!$A$3:$R$10000,18,0))</f>
        <v/>
      </c>
      <c r="E383" s="201" t="str">
        <f>IF(BTA!A384="", "", BTA!A384)</f>
        <v>EGPRO</v>
      </c>
    </row>
    <row r="384" spans="1:5">
      <c r="A384" s="236" t="str">
        <f>IF(BTA!W384="", "", BTA!W384)</f>
        <v/>
      </c>
      <c r="B384" s="201" t="str">
        <f>IF(BTA!U384="", "", BTA!U384)</f>
        <v/>
      </c>
      <c r="C384" s="201" t="str">
        <f>IF(A384="", "", VLOOKUP(A384, BTA!$A$3:$H$10000, 8, 0))</f>
        <v/>
      </c>
      <c r="D384" s="236" t="str">
        <f>IF(A384="","",VLOOKUP(A384,BTA!$A$3:$R$10000,18,0))</f>
        <v/>
      </c>
      <c r="E384" s="201" t="str">
        <f>IF(BTA!A385="", "", BTA!A385)</f>
        <v>MAVI</v>
      </c>
    </row>
    <row r="385" spans="1:5">
      <c r="A385" s="236" t="str">
        <f>IF(BTA!W385="", "", BTA!W385)</f>
        <v/>
      </c>
      <c r="B385" s="201" t="str">
        <f>IF(BTA!U385="", "", BTA!U385)</f>
        <v/>
      </c>
      <c r="C385" s="201" t="str">
        <f>IF(A385="", "", VLOOKUP(A385, BTA!$A$3:$H$10000, 8, 0))</f>
        <v/>
      </c>
      <c r="D385" s="236" t="str">
        <f>IF(A385="","",VLOOKUP(A385,BTA!$A$3:$R$10000,18,0))</f>
        <v/>
      </c>
      <c r="E385" s="201" t="str">
        <f>IF(BTA!A386="", "", BTA!A386)</f>
        <v>HTTBT</v>
      </c>
    </row>
    <row r="386" spans="1:5">
      <c r="A386" s="236" t="str">
        <f>IF(BTA!W386="", "", BTA!W386)</f>
        <v/>
      </c>
      <c r="B386" s="201" t="str">
        <f>IF(BTA!U386="", "", BTA!U386)</f>
        <v/>
      </c>
      <c r="C386" s="201" t="str">
        <f>IF(A386="", "", VLOOKUP(A386, BTA!$A$3:$H$10000, 8, 0))</f>
        <v/>
      </c>
      <c r="D386" s="236" t="str">
        <f>IF(A386="","",VLOOKUP(A386,BTA!$A$3:$R$10000,18,0))</f>
        <v/>
      </c>
      <c r="E386" s="201" t="str">
        <f>IF(BTA!A387="", "", BTA!A387)</f>
        <v>YKBNK</v>
      </c>
    </row>
    <row r="387" spans="1:5">
      <c r="A387" s="236" t="str">
        <f>IF(BTA!W387="", "", BTA!W387)</f>
        <v/>
      </c>
      <c r="B387" s="201" t="str">
        <f>IF(BTA!U387="", "", BTA!U387)</f>
        <v/>
      </c>
      <c r="C387" s="201" t="str">
        <f>IF(A387="", "", VLOOKUP(A387, BTA!$A$3:$H$10000, 8, 0))</f>
        <v/>
      </c>
      <c r="D387" s="236" t="str">
        <f>IF(A387="","",VLOOKUP(A387,BTA!$A$3:$R$10000,18,0))</f>
        <v/>
      </c>
      <c r="E387" s="201" t="str">
        <f>IF(BTA!A388="", "", BTA!A388)</f>
        <v>MAGEN</v>
      </c>
    </row>
    <row r="388" spans="1:5">
      <c r="A388" s="236" t="str">
        <f>IF(BTA!W388="", "", BTA!W388)</f>
        <v/>
      </c>
      <c r="B388" s="201" t="str">
        <f>IF(BTA!U388="", "", BTA!U388)</f>
        <v/>
      </c>
      <c r="C388" s="201" t="str">
        <f>IF(A388="", "", VLOOKUP(A388, BTA!$A$3:$H$10000, 8, 0))</f>
        <v/>
      </c>
      <c r="D388" s="236" t="str">
        <f>IF(A388="","",VLOOKUP(A388,BTA!$A$3:$R$10000,18,0))</f>
        <v/>
      </c>
      <c r="E388" s="201" t="str">
        <f>IF(BTA!A389="", "", BTA!A389)</f>
        <v>ISMEN</v>
      </c>
    </row>
    <row r="389" spans="1:5">
      <c r="A389" s="236" t="str">
        <f>IF(BTA!W389="", "", BTA!W389)</f>
        <v/>
      </c>
      <c r="B389" s="201" t="str">
        <f>IF(BTA!U389="", "", BTA!U389)</f>
        <v/>
      </c>
      <c r="C389" s="201" t="str">
        <f>IF(A389="", "", VLOOKUP(A389, BTA!$A$3:$H$10000, 8, 0))</f>
        <v/>
      </c>
      <c r="D389" s="236" t="str">
        <f>IF(A389="","",VLOOKUP(A389,BTA!$A$3:$R$10000,18,0))</f>
        <v/>
      </c>
      <c r="E389" s="201" t="str">
        <f>IF(BTA!A390="", "", BTA!A390)</f>
        <v>OYYAT</v>
      </c>
    </row>
    <row r="390" spans="1:5">
      <c r="A390" s="236" t="str">
        <f>IF(BTA!W390="", "", BTA!W390)</f>
        <v/>
      </c>
      <c r="B390" s="201" t="str">
        <f>IF(BTA!U390="", "", BTA!U390)</f>
        <v/>
      </c>
      <c r="C390" s="201" t="str">
        <f>IF(A390="", "", VLOOKUP(A390, BTA!$A$3:$H$10000, 8, 0))</f>
        <v/>
      </c>
      <c r="D390" s="236" t="str">
        <f>IF(A390="","",VLOOKUP(A390,BTA!$A$3:$R$10000,18,0))</f>
        <v/>
      </c>
      <c r="E390" s="201" t="str">
        <f>IF(BTA!A391="", "", BTA!A391)</f>
        <v>MIATK</v>
      </c>
    </row>
    <row r="391" spans="1:5">
      <c r="A391" s="236" t="str">
        <f>IF(BTA!W391="", "", BTA!W391)</f>
        <v/>
      </c>
      <c r="B391" s="201" t="str">
        <f>IF(BTA!U391="", "", BTA!U391)</f>
        <v/>
      </c>
      <c r="C391" s="201" t="str">
        <f>IF(A391="", "", VLOOKUP(A391, BTA!$A$3:$H$10000, 8, 0))</f>
        <v/>
      </c>
      <c r="D391" s="236" t="str">
        <f>IF(A391="","",VLOOKUP(A391,BTA!$A$3:$R$10000,18,0))</f>
        <v/>
      </c>
      <c r="E391" s="201" t="str">
        <f>IF(BTA!A392="", "", BTA!A392)</f>
        <v>VAKBN</v>
      </c>
    </row>
    <row r="392" spans="1:5">
      <c r="A392" s="236" t="str">
        <f>IF(BTA!W392="", "", BTA!W392)</f>
        <v/>
      </c>
      <c r="B392" s="201" t="str">
        <f>IF(BTA!U392="", "", BTA!U392)</f>
        <v/>
      </c>
      <c r="C392" s="201" t="str">
        <f>IF(A392="", "", VLOOKUP(A392, BTA!$A$3:$H$10000, 8, 0))</f>
        <v/>
      </c>
      <c r="D392" s="236" t="str">
        <f>IF(A392="","",VLOOKUP(A392,BTA!$A$3:$R$10000,18,0))</f>
        <v/>
      </c>
      <c r="E392" s="201" t="str">
        <f>IF(BTA!A393="", "", BTA!A393)</f>
        <v>SUNTK</v>
      </c>
    </row>
    <row r="393" spans="1:5">
      <c r="A393" s="236" t="str">
        <f>IF(BTA!W393="", "", BTA!W393)</f>
        <v/>
      </c>
      <c r="B393" s="201" t="str">
        <f>IF(BTA!U393="", "", BTA!U393)</f>
        <v/>
      </c>
      <c r="C393" s="201" t="str">
        <f>IF(A393="", "", VLOOKUP(A393, BTA!$A$3:$H$10000, 8, 0))</f>
        <v/>
      </c>
      <c r="D393" s="236" t="str">
        <f>IF(A393="","",VLOOKUP(A393,BTA!$A$3:$R$10000,18,0))</f>
        <v/>
      </c>
      <c r="E393" s="201" t="str">
        <f>IF(BTA!A394="", "", BTA!A394)</f>
        <v>ECOGR</v>
      </c>
    </row>
    <row r="394" spans="1:5">
      <c r="A394" s="236" t="str">
        <f>IF(BTA!W394="", "", BTA!W394)</f>
        <v/>
      </c>
      <c r="B394" s="201" t="str">
        <f>IF(BTA!U394="", "", BTA!U394)</f>
        <v/>
      </c>
      <c r="C394" s="201" t="str">
        <f>IF(A394="", "", VLOOKUP(A394, BTA!$A$3:$H$10000, 8, 0))</f>
        <v/>
      </c>
      <c r="D394" s="236" t="str">
        <f>IF(A394="","",VLOOKUP(A394,BTA!$A$3:$R$10000,18,0))</f>
        <v/>
      </c>
      <c r="E394" s="201" t="str">
        <f>IF(BTA!A395="", "", BTA!A395)</f>
        <v>AGHOL</v>
      </c>
    </row>
    <row r="395" spans="1:5">
      <c r="A395" s="236" t="str">
        <f>IF(BTA!W395="", "", BTA!W395)</f>
        <v/>
      </c>
      <c r="B395" s="201" t="str">
        <f>IF(BTA!U395="", "", BTA!U395)</f>
        <v/>
      </c>
      <c r="C395" s="201" t="str">
        <f>IF(A395="", "", VLOOKUP(A395, BTA!$A$3:$H$10000, 8, 0))</f>
        <v/>
      </c>
      <c r="D395" s="236" t="str">
        <f>IF(A395="","",VLOOKUP(A395,BTA!$A$3:$R$10000,18,0))</f>
        <v/>
      </c>
      <c r="E395" s="201" t="str">
        <f>IF(BTA!A396="", "", BTA!A396)</f>
        <v>YEOTK</v>
      </c>
    </row>
    <row r="396" spans="1:5">
      <c r="A396" s="236" t="str">
        <f>IF(BTA!W396="", "", BTA!W396)</f>
        <v/>
      </c>
      <c r="B396" s="201" t="str">
        <f>IF(BTA!U396="", "", BTA!U396)</f>
        <v/>
      </c>
      <c r="C396" s="201" t="str">
        <f>IF(A396="", "", VLOOKUP(A396, BTA!$A$3:$H$10000, 8, 0))</f>
        <v/>
      </c>
      <c r="D396" s="236" t="str">
        <f>IF(A396="","",VLOOKUP(A396,BTA!$A$3:$R$10000,18,0))</f>
        <v/>
      </c>
      <c r="E396" s="201" t="str">
        <f>IF(BTA!A397="", "", BTA!A397)</f>
        <v>CGCAM</v>
      </c>
    </row>
    <row r="397" spans="1:5">
      <c r="A397" s="236" t="str">
        <f>IF(BTA!W397="", "", BTA!W397)</f>
        <v/>
      </c>
      <c r="B397" s="201" t="str">
        <f>IF(BTA!U397="", "", BTA!U397)</f>
        <v/>
      </c>
      <c r="C397" s="201" t="str">
        <f>IF(A397="", "", VLOOKUP(A397, BTA!$A$3:$H$10000, 8, 0))</f>
        <v/>
      </c>
      <c r="D397" s="236" t="str">
        <f>IF(A397="","",VLOOKUP(A397,BTA!$A$3:$R$10000,18,0))</f>
        <v/>
      </c>
      <c r="E397" s="201" t="str">
        <f>IF(BTA!A398="", "", BTA!A398)</f>
        <v>CWENE</v>
      </c>
    </row>
    <row r="398" spans="1:5">
      <c r="A398" s="236" t="str">
        <f>IF(BTA!W398="", "", BTA!W398)</f>
        <v/>
      </c>
      <c r="B398" s="201" t="str">
        <f>IF(BTA!U398="", "", BTA!U398)</f>
        <v/>
      </c>
      <c r="C398" s="201" t="str">
        <f>IF(A398="", "", VLOOKUP(A398, BTA!$A$3:$H$10000, 8, 0))</f>
        <v/>
      </c>
      <c r="D398" s="236" t="str">
        <f>IF(A398="","",VLOOKUP(A398,BTA!$A$3:$R$10000,18,0))</f>
        <v/>
      </c>
      <c r="E398" s="201" t="str">
        <f>IF(BTA!A399="", "", BTA!A399)</f>
        <v>YATAS</v>
      </c>
    </row>
    <row r="399" spans="1:5">
      <c r="A399" s="236" t="str">
        <f>IF(BTA!W399="", "", BTA!W399)</f>
        <v/>
      </c>
      <c r="B399" s="201" t="str">
        <f>IF(BTA!U399="", "", BTA!U399)</f>
        <v/>
      </c>
      <c r="C399" s="201" t="str">
        <f>IF(A399="", "", VLOOKUP(A399, BTA!$A$3:$H$10000, 8, 0))</f>
        <v/>
      </c>
      <c r="D399" s="236" t="str">
        <f>IF(A399="","",VLOOKUP(A399,BTA!$A$3:$R$10000,18,0))</f>
        <v/>
      </c>
      <c r="E399" s="201" t="str">
        <f>IF(BTA!A400="", "", BTA!A400)</f>
        <v>SURGY</v>
      </c>
    </row>
    <row r="400" spans="1:5">
      <c r="A400" s="236" t="str">
        <f>IF(BTA!W400="", "", BTA!W400)</f>
        <v/>
      </c>
      <c r="B400" s="201" t="str">
        <f>IF(BTA!U400="", "", BTA!U400)</f>
        <v/>
      </c>
      <c r="C400" s="201" t="str">
        <f>IF(A400="", "", VLOOKUP(A400, BTA!$A$3:$H$10000, 8, 0))</f>
        <v/>
      </c>
      <c r="D400" s="236" t="str">
        <f>IF(A400="","",VLOOKUP(A400,BTA!$A$3:$R$10000,18,0))</f>
        <v/>
      </c>
      <c r="E400" s="201" t="str">
        <f>IF(BTA!A401="", "", BTA!A401)</f>
        <v>TNZTP</v>
      </c>
    </row>
    <row r="401" spans="1:5">
      <c r="A401" s="236" t="str">
        <f>IF(BTA!W401="", "", BTA!W401)</f>
        <v/>
      </c>
      <c r="B401" s="201" t="str">
        <f>IF(BTA!U401="", "", BTA!U401)</f>
        <v/>
      </c>
      <c r="C401" s="201" t="str">
        <f>IF(A401="", "", VLOOKUP(A401, BTA!$A$3:$H$10000, 8, 0))</f>
        <v/>
      </c>
      <c r="D401" s="236" t="str">
        <f>IF(A401="","",VLOOKUP(A401,BTA!$A$3:$R$10000,18,0))</f>
        <v/>
      </c>
      <c r="E401" s="201" t="str">
        <f>IF(BTA!A402="", "", BTA!A402)</f>
        <v>LILAK</v>
      </c>
    </row>
    <row r="402" spans="1:5">
      <c r="A402" s="236" t="str">
        <f>IF(BTA!W402="", "", BTA!W402)</f>
        <v/>
      </c>
      <c r="B402" s="201" t="str">
        <f>IF(BTA!U402="", "", BTA!U402)</f>
        <v/>
      </c>
      <c r="C402" s="201" t="str">
        <f>IF(A402="", "", VLOOKUP(A402, BTA!$A$3:$H$10000, 8, 0))</f>
        <v/>
      </c>
      <c r="D402" s="236" t="str">
        <f>IF(A402="","",VLOOKUP(A402,BTA!$A$3:$R$10000,18,0))</f>
        <v/>
      </c>
      <c r="E402" s="201" t="str">
        <f>IF(BTA!A403="", "", BTA!A403)</f>
        <v>RYSAS</v>
      </c>
    </row>
    <row r="403" spans="1:5">
      <c r="A403" s="236" t="str">
        <f>IF(BTA!W403="", "", BTA!W403)</f>
        <v/>
      </c>
      <c r="B403" s="201" t="str">
        <f>IF(BTA!U403="", "", BTA!U403)</f>
        <v/>
      </c>
      <c r="C403" s="201" t="str">
        <f>IF(A403="", "", VLOOKUP(A403, BTA!$A$3:$H$10000, 8, 0))</f>
        <v/>
      </c>
      <c r="D403" s="236" t="str">
        <f>IF(A403="","",VLOOKUP(A403,BTA!$A$3:$R$10000,18,0))</f>
        <v/>
      </c>
      <c r="E403" s="201" t="str">
        <f>IF(BTA!A404="", "", BTA!A404)</f>
        <v>KLKIM</v>
      </c>
    </row>
    <row r="404" spans="1:5">
      <c r="A404" s="236" t="str">
        <f>IF(BTA!W404="", "", BTA!W404)</f>
        <v/>
      </c>
      <c r="B404" s="201" t="str">
        <f>IF(BTA!U404="", "", BTA!U404)</f>
        <v/>
      </c>
      <c r="C404" s="201" t="str">
        <f>IF(A404="", "", VLOOKUP(A404, BTA!$A$3:$H$10000, 8, 0))</f>
        <v/>
      </c>
      <c r="D404" s="236" t="str">
        <f>IF(A404="","",VLOOKUP(A404,BTA!$A$3:$R$10000,18,0))</f>
        <v/>
      </c>
      <c r="E404" s="201" t="str">
        <f>IF(BTA!A405="", "", BTA!A405)</f>
        <v>VESTL</v>
      </c>
    </row>
    <row r="405" spans="1:5">
      <c r="A405" s="236" t="str">
        <f>IF(BTA!W405="", "", BTA!W405)</f>
        <v/>
      </c>
      <c r="B405" s="201" t="str">
        <f>IF(BTA!U405="", "", BTA!U405)</f>
        <v/>
      </c>
      <c r="C405" s="201" t="str">
        <f>IF(A405="", "", VLOOKUP(A405, BTA!$A$3:$H$10000, 8, 0))</f>
        <v/>
      </c>
      <c r="D405" s="236" t="str">
        <f>IF(A405="","",VLOOKUP(A405,BTA!$A$3:$R$10000,18,0))</f>
        <v/>
      </c>
      <c r="E405" s="201" t="str">
        <f>IF(BTA!A406="", "", BTA!A406)</f>
        <v>AYDEM</v>
      </c>
    </row>
    <row r="406" spans="1:5">
      <c r="A406" s="236" t="str">
        <f>IF(BTA!W406="", "", BTA!W406)</f>
        <v/>
      </c>
      <c r="B406" s="201" t="str">
        <f>IF(BTA!U406="", "", BTA!U406)</f>
        <v/>
      </c>
      <c r="C406" s="201" t="str">
        <f>IF(A406="", "", VLOOKUP(A406, BTA!$A$3:$H$10000, 8, 0))</f>
        <v/>
      </c>
      <c r="D406" s="236" t="str">
        <f>IF(A406="","",VLOOKUP(A406,BTA!$A$3:$R$10000,18,0))</f>
        <v/>
      </c>
      <c r="E406" s="201" t="str">
        <f>IF(BTA!A407="", "", BTA!A407)</f>
        <v>BSOKE</v>
      </c>
    </row>
    <row r="407" spans="1:5">
      <c r="A407" s="236" t="str">
        <f>IF(BTA!W407="", "", BTA!W407)</f>
        <v/>
      </c>
      <c r="B407" s="201" t="str">
        <f>IF(BTA!U407="", "", BTA!U407)</f>
        <v/>
      </c>
      <c r="C407" s="201" t="str">
        <f>IF(A407="", "", VLOOKUP(A407, BTA!$A$3:$H$10000, 8, 0))</f>
        <v/>
      </c>
      <c r="D407" s="236" t="str">
        <f>IF(A407="","",VLOOKUP(A407,BTA!$A$3:$R$10000,18,0))</f>
        <v/>
      </c>
      <c r="E407" s="201" t="str">
        <f>IF(BTA!A408="", "", BTA!A408)</f>
        <v>MOPAS</v>
      </c>
    </row>
    <row r="408" spans="1:5">
      <c r="A408" s="236" t="str">
        <f>IF(BTA!W408="", "", BTA!W408)</f>
        <v/>
      </c>
      <c r="B408" s="201" t="str">
        <f>IF(BTA!U408="", "", BTA!U408)</f>
        <v/>
      </c>
      <c r="C408" s="201" t="str">
        <f>IF(A408="", "", VLOOKUP(A408, BTA!$A$3:$H$10000, 8, 0))</f>
        <v/>
      </c>
      <c r="D408" s="236" t="str">
        <f>IF(A408="","",VLOOKUP(A408,BTA!$A$3:$R$10000,18,0))</f>
        <v/>
      </c>
      <c r="E408" s="201" t="str">
        <f>IF(BTA!A409="", "", BTA!A409)</f>
        <v>SARKY</v>
      </c>
    </row>
    <row r="409" spans="1:5">
      <c r="A409" s="236" t="str">
        <f>IF(BTA!W409="", "", BTA!W409)</f>
        <v/>
      </c>
      <c r="B409" s="201" t="str">
        <f>IF(BTA!U409="", "", BTA!U409)</f>
        <v/>
      </c>
      <c r="C409" s="201" t="str">
        <f>IF(A409="", "", VLOOKUP(A409, BTA!$A$3:$H$10000, 8, 0))</f>
        <v/>
      </c>
      <c r="D409" s="236" t="str">
        <f>IF(A409="","",VLOOKUP(A409,BTA!$A$3:$R$10000,18,0))</f>
        <v/>
      </c>
      <c r="E409" s="201" t="str">
        <f>IF(BTA!A410="", "", BTA!A410)</f>
        <v>ISGYO</v>
      </c>
    </row>
    <row r="410" spans="1:5">
      <c r="A410" s="236" t="str">
        <f>IF(BTA!W410="", "", BTA!W410)</f>
        <v/>
      </c>
      <c r="B410" s="201" t="str">
        <f>IF(BTA!U410="", "", BTA!U410)</f>
        <v/>
      </c>
      <c r="C410" s="201" t="str">
        <f>IF(A410="", "", VLOOKUP(A410, BTA!$A$3:$H$10000, 8, 0))</f>
        <v/>
      </c>
      <c r="D410" s="236" t="str">
        <f>IF(A410="","",VLOOKUP(A410,BTA!$A$3:$R$10000,18,0))</f>
        <v/>
      </c>
      <c r="E410" s="201" t="str">
        <f>IF(BTA!A411="", "", BTA!A411)</f>
        <v>KLSER</v>
      </c>
    </row>
    <row r="411" spans="1:5">
      <c r="A411" s="236" t="str">
        <f>IF(BTA!W411="", "", BTA!W411)</f>
        <v/>
      </c>
      <c r="B411" s="201" t="str">
        <f>IF(BTA!U411="", "", BTA!U411)</f>
        <v/>
      </c>
      <c r="C411" s="201" t="str">
        <f>IF(A411="", "", VLOOKUP(A411, BTA!$A$3:$H$10000, 8, 0))</f>
        <v/>
      </c>
      <c r="D411" s="236" t="str">
        <f>IF(A411="","",VLOOKUP(A411,BTA!$A$3:$R$10000,18,0))</f>
        <v/>
      </c>
      <c r="E411" s="201" t="str">
        <f>IF(BTA!A412="", "", BTA!A412)</f>
        <v>LIDER</v>
      </c>
    </row>
    <row r="412" spans="1:5">
      <c r="A412" s="236" t="str">
        <f>IF(BTA!W412="", "", BTA!W412)</f>
        <v/>
      </c>
      <c r="B412" s="201" t="str">
        <f>IF(BTA!U412="", "", BTA!U412)</f>
        <v/>
      </c>
      <c r="C412" s="201" t="str">
        <f>IF(A412="", "", VLOOKUP(A412, BTA!$A$3:$H$10000, 8, 0))</f>
        <v/>
      </c>
      <c r="D412" s="236" t="str">
        <f>IF(A412="","",VLOOKUP(A412,BTA!$A$3:$R$10000,18,0))</f>
        <v/>
      </c>
      <c r="E412" s="201" t="str">
        <f>IF(BTA!A413="", "", BTA!A413)</f>
        <v>POLHO</v>
      </c>
    </row>
    <row r="413" spans="1:5">
      <c r="A413" s="236" t="str">
        <f>IF(BTA!W413="", "", BTA!W413)</f>
        <v/>
      </c>
      <c r="B413" s="201" t="str">
        <f>IF(BTA!U413="", "", BTA!U413)</f>
        <v/>
      </c>
      <c r="C413" s="201" t="str">
        <f>IF(A413="", "", VLOOKUP(A413, BTA!$A$3:$H$10000, 8, 0))</f>
        <v/>
      </c>
      <c r="D413" s="236" t="str">
        <f>IF(A413="","",VLOOKUP(A413,BTA!$A$3:$R$10000,18,0))</f>
        <v/>
      </c>
      <c r="E413" s="201" t="str">
        <f>IF(BTA!A414="", "", BTA!A414)</f>
        <v>AKFYE</v>
      </c>
    </row>
    <row r="414" spans="1:5">
      <c r="A414" s="236" t="str">
        <f>IF(BTA!W414="", "", BTA!W414)</f>
        <v/>
      </c>
      <c r="B414" s="201" t="str">
        <f>IF(BTA!U414="", "", BTA!U414)</f>
        <v/>
      </c>
      <c r="C414" s="201" t="str">
        <f>IF(A414="", "", VLOOKUP(A414, BTA!$A$3:$H$10000, 8, 0))</f>
        <v/>
      </c>
      <c r="D414" s="236" t="str">
        <f>IF(A414="","",VLOOKUP(A414,BTA!$A$3:$R$10000,18,0))</f>
        <v/>
      </c>
      <c r="E414" s="201" t="str">
        <f>IF(BTA!A415="", "", BTA!A415)</f>
        <v>GWIND</v>
      </c>
    </row>
    <row r="415" spans="1:5">
      <c r="A415" s="236" t="str">
        <f>IF(BTA!W415="", "", BTA!W415)</f>
        <v/>
      </c>
      <c r="B415" s="201" t="str">
        <f>IF(BTA!U415="", "", BTA!U415)</f>
        <v/>
      </c>
      <c r="C415" s="201" t="str">
        <f>IF(A415="", "", VLOOKUP(A415, BTA!$A$3:$H$10000, 8, 0))</f>
        <v/>
      </c>
      <c r="D415" s="236" t="str">
        <f>IF(A415="","",VLOOKUP(A415,BTA!$A$3:$R$10000,18,0))</f>
        <v/>
      </c>
      <c r="E415" s="201" t="str">
        <f>IF(BTA!A416="", "", BTA!A416)</f>
        <v>ORGE</v>
      </c>
    </row>
    <row r="416" spans="1:5">
      <c r="A416" s="236" t="str">
        <f>IF(BTA!W416="", "", BTA!W416)</f>
        <v/>
      </c>
      <c r="B416" s="201" t="str">
        <f>IF(BTA!U416="", "", BTA!U416)</f>
        <v/>
      </c>
      <c r="C416" s="201" t="str">
        <f>IF(A416="", "", VLOOKUP(A416, BTA!$A$3:$H$10000, 8, 0))</f>
        <v/>
      </c>
      <c r="D416" s="236" t="str">
        <f>IF(A416="","",VLOOKUP(A416,BTA!$A$3:$R$10000,18,0))</f>
        <v/>
      </c>
      <c r="E416" s="201" t="str">
        <f>IF(BTA!A417="", "", BTA!A417)</f>
        <v>SDTTR</v>
      </c>
    </row>
    <row r="417" spans="1:5">
      <c r="A417" s="236" t="str">
        <f>IF(BTA!W417="", "", BTA!W417)</f>
        <v/>
      </c>
      <c r="B417" s="201" t="str">
        <f>IF(BTA!U417="", "", BTA!U417)</f>
        <v/>
      </c>
      <c r="C417" s="201" t="str">
        <f>IF(A417="", "", VLOOKUP(A417, BTA!$A$3:$H$10000, 8, 0))</f>
        <v/>
      </c>
      <c r="D417" s="236" t="str">
        <f>IF(A417="","",VLOOKUP(A417,BTA!$A$3:$R$10000,18,0))</f>
        <v/>
      </c>
      <c r="E417" s="201" t="str">
        <f>IF(BTA!A418="", "", BTA!A418)</f>
        <v>BOBET</v>
      </c>
    </row>
    <row r="418" spans="1:5">
      <c r="A418" s="236" t="str">
        <f>IF(BTA!W418="", "", BTA!W418)</f>
        <v/>
      </c>
      <c r="B418" s="201" t="str">
        <f>IF(BTA!U418="", "", BTA!U418)</f>
        <v/>
      </c>
      <c r="C418" s="201" t="str">
        <f>IF(A418="", "", VLOOKUP(A418, BTA!$A$3:$H$10000, 8, 0))</f>
        <v/>
      </c>
      <c r="D418" s="236" t="str">
        <f>IF(A418="","",VLOOKUP(A418,BTA!$A$3:$R$10000,18,0))</f>
        <v/>
      </c>
      <c r="E418" s="201" t="str">
        <f>IF(BTA!A419="", "", BTA!A419)</f>
        <v>UCAYM</v>
      </c>
    </row>
    <row r="419" spans="1:5">
      <c r="A419" s="236" t="str">
        <f>IF(BTA!W419="", "", BTA!W419)</f>
        <v/>
      </c>
      <c r="B419" s="201" t="str">
        <f>IF(BTA!U419="", "", BTA!U419)</f>
        <v/>
      </c>
      <c r="C419" s="201" t="str">
        <f>IF(A419="", "", VLOOKUP(A419, BTA!$A$3:$H$10000, 8, 0))</f>
        <v/>
      </c>
      <c r="D419" s="236" t="str">
        <f>IF(A419="","",VLOOKUP(A419,BTA!$A$3:$R$10000,18,0))</f>
        <v/>
      </c>
      <c r="E419" s="201" t="str">
        <f>IF(BTA!A420="", "", BTA!A420)</f>
        <v>LMKDC</v>
      </c>
    </row>
    <row r="420" spans="1:5">
      <c r="A420" s="236" t="str">
        <f>IF(BTA!W420="", "", BTA!W420)</f>
        <v/>
      </c>
      <c r="B420" s="201" t="str">
        <f>IF(BTA!U420="", "", BTA!U420)</f>
        <v/>
      </c>
      <c r="C420" s="201" t="str">
        <f>IF(A420="", "", VLOOKUP(A420, BTA!$A$3:$H$10000, 8, 0))</f>
        <v/>
      </c>
      <c r="D420" s="236" t="str">
        <f>IF(A420="","",VLOOKUP(A420,BTA!$A$3:$R$10000,18,0))</f>
        <v/>
      </c>
      <c r="E420" s="201" t="str">
        <f>IF(BTA!A421="", "", BTA!A421)</f>
        <v>DOHOL</v>
      </c>
    </row>
    <row r="421" spans="1:5">
      <c r="A421" s="236" t="str">
        <f>IF(BTA!W421="", "", BTA!W421)</f>
        <v/>
      </c>
      <c r="B421" s="201" t="str">
        <f>IF(BTA!U421="", "", BTA!U421)</f>
        <v/>
      </c>
      <c r="C421" s="201" t="str">
        <f>IF(A421="", "", VLOOKUP(A421, BTA!$A$3:$H$10000, 8, 0))</f>
        <v/>
      </c>
      <c r="D421" s="236" t="str">
        <f>IF(A421="","",VLOOKUP(A421,BTA!$A$3:$R$10000,18,0))</f>
        <v/>
      </c>
      <c r="E421" s="201" t="str">
        <f>IF(BTA!A422="", "", BTA!A422)</f>
        <v>GOZDE</v>
      </c>
    </row>
    <row r="422" spans="1:5">
      <c r="A422" s="236" t="str">
        <f>IF(BTA!W422="", "", BTA!W422)</f>
        <v/>
      </c>
      <c r="B422" s="201" t="str">
        <f>IF(BTA!U422="", "", BTA!U422)</f>
        <v/>
      </c>
      <c r="C422" s="201" t="str">
        <f>IF(A422="", "", VLOOKUP(A422, BTA!$A$3:$H$10000, 8, 0))</f>
        <v/>
      </c>
      <c r="D422" s="236" t="str">
        <f>IF(A422="","",VLOOKUP(A422,BTA!$A$3:$R$10000,18,0))</f>
        <v/>
      </c>
      <c r="E422" s="201" t="str">
        <f>IF(BTA!A423="", "", BTA!A423)</f>
        <v>OYAKC</v>
      </c>
    </row>
    <row r="423" spans="1:5">
      <c r="A423" s="236" t="str">
        <f>IF(BTA!W423="", "", BTA!W423)</f>
        <v/>
      </c>
      <c r="B423" s="201" t="str">
        <f>IF(BTA!U423="", "", BTA!U423)</f>
        <v/>
      </c>
      <c r="C423" s="201" t="str">
        <f>IF(A423="", "", VLOOKUP(A423, BTA!$A$3:$H$10000, 8, 0))</f>
        <v/>
      </c>
      <c r="D423" s="236" t="str">
        <f>IF(A423="","",VLOOKUP(A423,BTA!$A$3:$R$10000,18,0))</f>
        <v/>
      </c>
      <c r="E423" s="201" t="str">
        <f>IF(BTA!A424="", "", BTA!A424)</f>
        <v>BIENY</v>
      </c>
    </row>
    <row r="424" spans="1:5">
      <c r="A424" s="236" t="str">
        <f>IF(BTA!W424="", "", BTA!W424)</f>
        <v/>
      </c>
      <c r="B424" s="201" t="str">
        <f>IF(BTA!U424="", "", BTA!U424)</f>
        <v/>
      </c>
      <c r="C424" s="201" t="str">
        <f>IF(A424="", "", VLOOKUP(A424, BTA!$A$3:$H$10000, 8, 0))</f>
        <v/>
      </c>
      <c r="D424" s="236" t="str">
        <f>IF(A424="","",VLOOKUP(A424,BTA!$A$3:$R$10000,18,0))</f>
        <v/>
      </c>
      <c r="E424" s="201" t="str">
        <f>IF(BTA!A425="", "", BTA!A425)</f>
        <v>PETKM</v>
      </c>
    </row>
    <row r="425" spans="1:5">
      <c r="A425" s="236" t="str">
        <f>IF(BTA!W425="", "", BTA!W425)</f>
        <v/>
      </c>
      <c r="B425" s="201" t="str">
        <f>IF(BTA!U425="", "", BTA!U425)</f>
        <v/>
      </c>
      <c r="C425" s="201" t="str">
        <f>IF(A425="", "", VLOOKUP(A425, BTA!$A$3:$H$10000, 8, 0))</f>
        <v/>
      </c>
      <c r="D425" s="236" t="str">
        <f>IF(A425="","",VLOOKUP(A425,BTA!$A$3:$R$10000,18,0))</f>
        <v/>
      </c>
      <c r="E425" s="201" t="str">
        <f>IF(BTA!A426="", "", BTA!A426)</f>
        <v>PATEK</v>
      </c>
    </row>
    <row r="426" spans="1:5">
      <c r="A426" s="236" t="str">
        <f>IF(BTA!W426="", "", BTA!W426)</f>
        <v/>
      </c>
      <c r="B426" s="201" t="str">
        <f>IF(BTA!U426="", "", BTA!U426)</f>
        <v/>
      </c>
      <c r="C426" s="201" t="str">
        <f>IF(A426="", "", VLOOKUP(A426, BTA!$A$3:$H$10000, 8, 0))</f>
        <v/>
      </c>
      <c r="D426" s="236" t="str">
        <f>IF(A426="","",VLOOKUP(A426,BTA!$A$3:$R$10000,18,0))</f>
        <v/>
      </c>
      <c r="E426" s="201" t="str">
        <f>IF(BTA!A427="", "", BTA!A427)</f>
        <v>ZRGYO</v>
      </c>
    </row>
    <row r="427" spans="1:5">
      <c r="A427" s="236" t="str">
        <f>IF(BTA!W427="", "", BTA!W427)</f>
        <v/>
      </c>
      <c r="B427" s="201" t="str">
        <f>IF(BTA!U427="", "", BTA!U427)</f>
        <v/>
      </c>
      <c r="C427" s="201" t="str">
        <f>IF(A427="", "", VLOOKUP(A427, BTA!$A$3:$H$10000, 8, 0))</f>
        <v/>
      </c>
      <c r="D427" s="236" t="str">
        <f>IF(A427="","",VLOOKUP(A427,BTA!$A$3:$R$10000,18,0))</f>
        <v/>
      </c>
      <c r="E427" s="201" t="str">
        <f>IF(BTA!A428="", "", BTA!A428)</f>
        <v>BIOEN</v>
      </c>
    </row>
    <row r="428" spans="1:5">
      <c r="A428" s="236" t="str">
        <f>IF(BTA!W428="", "", BTA!W428)</f>
        <v/>
      </c>
      <c r="B428" s="201" t="str">
        <f>IF(BTA!U428="", "", BTA!U428)</f>
        <v/>
      </c>
      <c r="C428" s="201" t="str">
        <f>IF(A428="", "", VLOOKUP(A428, BTA!$A$3:$H$10000, 8, 0))</f>
        <v/>
      </c>
      <c r="D428" s="236" t="str">
        <f>IF(A428="","",VLOOKUP(A428,BTA!$A$3:$R$10000,18,0))</f>
        <v/>
      </c>
      <c r="E428" s="201" t="str">
        <f>IF(BTA!A429="", "", BTA!A429)</f>
        <v>ISFIN</v>
      </c>
    </row>
    <row r="429" spans="1:5">
      <c r="A429" s="236" t="str">
        <f>IF(BTA!W429="", "", BTA!W429)</f>
        <v/>
      </c>
      <c r="B429" s="201" t="str">
        <f>IF(BTA!U429="", "", BTA!U429)</f>
        <v/>
      </c>
      <c r="C429" s="201" t="str">
        <f>IF(A429="", "", VLOOKUP(A429, BTA!$A$3:$H$10000, 8, 0))</f>
        <v/>
      </c>
      <c r="D429" s="236" t="str">
        <f>IF(A429="","",VLOOKUP(A429,BTA!$A$3:$R$10000,18,0))</f>
        <v/>
      </c>
      <c r="E429" s="201" t="str">
        <f>IF(BTA!A430="", "", BTA!A430)</f>
        <v>EKGYO</v>
      </c>
    </row>
    <row r="430" spans="1:5">
      <c r="A430" s="236" t="str">
        <f>IF(BTA!W430="", "", BTA!W430)</f>
        <v/>
      </c>
      <c r="B430" s="201" t="str">
        <f>IF(BTA!U430="", "", BTA!U430)</f>
        <v/>
      </c>
      <c r="C430" s="201" t="str">
        <f>IF(A430="", "", VLOOKUP(A430, BTA!$A$3:$H$10000, 8, 0))</f>
        <v/>
      </c>
      <c r="D430" s="236" t="str">
        <f>IF(A430="","",VLOOKUP(A430,BTA!$A$3:$R$10000,18,0))</f>
        <v/>
      </c>
      <c r="E430" s="201" t="str">
        <f>IF(BTA!A431="", "", BTA!A431)</f>
        <v>AEFES</v>
      </c>
    </row>
    <row r="431" spans="1:5">
      <c r="A431" s="236" t="str">
        <f>IF(BTA!W431="", "", BTA!W431)</f>
        <v/>
      </c>
      <c r="B431" s="201" t="str">
        <f>IF(BTA!U431="", "", BTA!U431)</f>
        <v/>
      </c>
      <c r="C431" s="201" t="str">
        <f>IF(A431="", "", VLOOKUP(A431, BTA!$A$3:$H$10000, 8, 0))</f>
        <v/>
      </c>
      <c r="D431" s="236" t="str">
        <f>IF(A431="","",VLOOKUP(A431,BTA!$A$3:$R$10000,18,0))</f>
        <v/>
      </c>
      <c r="E431" s="201" t="str">
        <f>IF(BTA!A432="", "", BTA!A432)</f>
        <v>EFOR</v>
      </c>
    </row>
    <row r="432" spans="1:5">
      <c r="A432" s="236" t="str">
        <f>IF(BTA!W432="", "", BTA!W432)</f>
        <v/>
      </c>
      <c r="B432" s="201" t="str">
        <f>IF(BTA!U432="", "", BTA!U432)</f>
        <v/>
      </c>
      <c r="C432" s="201" t="str">
        <f>IF(A432="", "", VLOOKUP(A432, BTA!$A$3:$H$10000, 8, 0))</f>
        <v/>
      </c>
      <c r="D432" s="236" t="str">
        <f>IF(A432="","",VLOOKUP(A432,BTA!$A$3:$R$10000,18,0))</f>
        <v/>
      </c>
      <c r="E432" s="201" t="str">
        <f>IF(BTA!A433="", "", BTA!A433)</f>
        <v>KMPUR</v>
      </c>
    </row>
    <row r="433" spans="1:5">
      <c r="A433" s="236" t="str">
        <f>IF(BTA!W433="", "", BTA!W433)</f>
        <v/>
      </c>
      <c r="B433" s="201" t="str">
        <f>IF(BTA!U433="", "", BTA!U433)</f>
        <v/>
      </c>
      <c r="C433" s="201" t="str">
        <f>IF(A433="", "", VLOOKUP(A433, BTA!$A$3:$H$10000, 8, 0))</f>
        <v/>
      </c>
      <c r="D433" s="236" t="str">
        <f>IF(A433="","",VLOOKUP(A433,BTA!$A$3:$R$10000,18,0))</f>
        <v/>
      </c>
      <c r="E433" s="201" t="str">
        <f>IF(BTA!A434="", "", BTA!A434)</f>
        <v>KBORU</v>
      </c>
    </row>
    <row r="434" spans="1:5">
      <c r="A434" s="236" t="str">
        <f>IF(BTA!W434="", "", BTA!W434)</f>
        <v/>
      </c>
      <c r="B434" s="201" t="str">
        <f>IF(BTA!U434="", "", BTA!U434)</f>
        <v/>
      </c>
      <c r="C434" s="201" t="str">
        <f>IF(A434="", "", VLOOKUP(A434, BTA!$A$3:$H$10000, 8, 0))</f>
        <v/>
      </c>
      <c r="D434" s="236" t="str">
        <f>IF(A434="","",VLOOKUP(A434,BTA!$A$3:$R$10000,18,0))</f>
        <v/>
      </c>
      <c r="E434" s="201" t="str">
        <f>IF(BTA!A435="", "", BTA!A435)</f>
        <v>AKFIS</v>
      </c>
    </row>
    <row r="435" spans="1:5">
      <c r="A435" s="236" t="str">
        <f>IF(BTA!W435="", "", BTA!W435)</f>
        <v/>
      </c>
      <c r="B435" s="201" t="str">
        <f>IF(BTA!U435="", "", BTA!U435)</f>
        <v/>
      </c>
      <c r="C435" s="201" t="str">
        <f>IF(A435="", "", VLOOKUP(A435, BTA!$A$3:$H$10000, 8, 0))</f>
        <v/>
      </c>
      <c r="D435" s="236" t="str">
        <f>IF(A435="","",VLOOKUP(A435,BTA!$A$3:$R$10000,18,0))</f>
        <v/>
      </c>
      <c r="E435" s="201" t="str">
        <f>IF(BTA!A436="", "", BTA!A436)</f>
        <v>ENDAE</v>
      </c>
    </row>
    <row r="436" spans="1:5">
      <c r="A436" s="236" t="str">
        <f>IF(BTA!W436="", "", BTA!W436)</f>
        <v/>
      </c>
      <c r="B436" s="201" t="str">
        <f>IF(BTA!U436="", "", BTA!U436)</f>
        <v/>
      </c>
      <c r="C436" s="201" t="str">
        <f>IF(A436="", "", VLOOKUP(A436, BTA!$A$3:$H$10000, 8, 0))</f>
        <v/>
      </c>
      <c r="D436" s="236" t="str">
        <f>IF(A436="","",VLOOKUP(A436,BTA!$A$3:$R$10000,18,0))</f>
        <v/>
      </c>
      <c r="E436" s="201" t="str">
        <f>IF(BTA!A437="", "", BTA!A437)</f>
        <v>ALTNY</v>
      </c>
    </row>
    <row r="437" spans="1:5">
      <c r="A437" s="236" t="str">
        <f>IF(BTA!W437="", "", BTA!W437)</f>
        <v/>
      </c>
      <c r="B437" s="201" t="str">
        <f>IF(BTA!U437="", "", BTA!U437)</f>
        <v/>
      </c>
      <c r="C437" s="201" t="str">
        <f>IF(A437="", "", VLOOKUP(A437, BTA!$A$3:$H$10000, 8, 0))</f>
        <v/>
      </c>
      <c r="D437" s="236" t="str">
        <f>IF(A437="","",VLOOKUP(A437,BTA!$A$3:$R$10000,18,0))</f>
        <v/>
      </c>
      <c r="E437" s="201" t="str">
        <f>IF(BTA!A438="", "", BTA!A438)</f>
        <v>GOKNR</v>
      </c>
    </row>
    <row r="438" spans="1:5">
      <c r="A438" s="236" t="str">
        <f>IF(BTA!W438="", "", BTA!W438)</f>
        <v/>
      </c>
      <c r="B438" s="201" t="str">
        <f>IF(BTA!U438="", "", BTA!U438)</f>
        <v/>
      </c>
      <c r="C438" s="201" t="str">
        <f>IF(A438="", "", VLOOKUP(A438, BTA!$A$3:$H$10000, 8, 0))</f>
        <v/>
      </c>
      <c r="D438" s="236" t="str">
        <f>IF(A438="","",VLOOKUP(A438,BTA!$A$3:$R$10000,18,0))</f>
        <v/>
      </c>
      <c r="E438" s="201" t="str">
        <f>IF(BTA!A439="", "", BTA!A439)</f>
        <v>GLYHO</v>
      </c>
    </row>
    <row r="439" spans="1:5">
      <c r="A439" s="236" t="str">
        <f>IF(BTA!W439="", "", BTA!W439)</f>
        <v/>
      </c>
      <c r="B439" s="201" t="str">
        <f>IF(BTA!U439="", "", BTA!U439)</f>
        <v/>
      </c>
      <c r="C439" s="201" t="str">
        <f>IF(A439="", "", VLOOKUP(A439, BTA!$A$3:$H$10000, 8, 0))</f>
        <v/>
      </c>
      <c r="D439" s="236" t="str">
        <f>IF(A439="","",VLOOKUP(A439,BTA!$A$3:$R$10000,18,0))</f>
        <v/>
      </c>
      <c r="E439" s="201" t="str">
        <f>IF(BTA!A440="", "", BTA!A440)</f>
        <v>CVKMD</v>
      </c>
    </row>
    <row r="440" spans="1:5">
      <c r="A440" s="236" t="str">
        <f>IF(BTA!W440="", "", BTA!W440)</f>
        <v/>
      </c>
      <c r="B440" s="201" t="str">
        <f>IF(BTA!U440="", "", BTA!U440)</f>
        <v/>
      </c>
      <c r="C440" s="201" t="str">
        <f>IF(A440="", "", VLOOKUP(A440, BTA!$A$3:$H$10000, 8, 0))</f>
        <v/>
      </c>
      <c r="D440" s="236" t="str">
        <f>IF(A440="","",VLOOKUP(A440,BTA!$A$3:$R$10000,18,0))</f>
        <v/>
      </c>
      <c r="E440" s="201" t="str">
        <f>IF(BTA!A441="", "", BTA!A441)</f>
        <v>MERIT</v>
      </c>
    </row>
    <row r="441" spans="1:5">
      <c r="A441" s="236" t="str">
        <f>IF(BTA!W441="", "", BTA!W441)</f>
        <v/>
      </c>
      <c r="B441" s="201" t="str">
        <f>IF(BTA!U441="", "", BTA!U441)</f>
        <v/>
      </c>
      <c r="C441" s="201" t="str">
        <f>IF(A441="", "", VLOOKUP(A441, BTA!$A$3:$H$10000, 8, 0))</f>
        <v/>
      </c>
      <c r="D441" s="236" t="str">
        <f>IF(A441="","",VLOOKUP(A441,BTA!$A$3:$R$10000,18,0))</f>
        <v/>
      </c>
      <c r="E441" s="201" t="str">
        <f>IF(BTA!A442="", "", BTA!A442)</f>
        <v>SAFKR</v>
      </c>
    </row>
    <row r="442" spans="1:5">
      <c r="A442" s="236" t="str">
        <f>IF(BTA!W442="", "", BTA!W442)</f>
        <v/>
      </c>
      <c r="B442" s="201" t="str">
        <f>IF(BTA!U442="", "", BTA!U442)</f>
        <v/>
      </c>
      <c r="C442" s="201" t="str">
        <f>IF(A442="", "", VLOOKUP(A442, BTA!$A$3:$H$10000, 8, 0))</f>
        <v/>
      </c>
      <c r="D442" s="236" t="str">
        <f>IF(A442="","",VLOOKUP(A442,BTA!$A$3:$R$10000,18,0))</f>
        <v/>
      </c>
      <c r="E442" s="201" t="str">
        <f>IF(BTA!A443="", "", BTA!A443)</f>
        <v>MOGAN</v>
      </c>
    </row>
    <row r="443" spans="1:5">
      <c r="A443" s="236" t="str">
        <f>IF(BTA!W443="", "", BTA!W443)</f>
        <v/>
      </c>
      <c r="B443" s="201" t="str">
        <f>IF(BTA!U443="", "", BTA!U443)</f>
        <v/>
      </c>
      <c r="C443" s="201" t="str">
        <f>IF(A443="", "", VLOOKUP(A443, BTA!$A$3:$H$10000, 8, 0))</f>
        <v/>
      </c>
      <c r="D443" s="236" t="str">
        <f>IF(A443="","",VLOOKUP(A443,BTA!$A$3:$R$10000,18,0))</f>
        <v/>
      </c>
      <c r="E443" s="201" t="str">
        <f>IF(BTA!A444="", "", BTA!A444)</f>
        <v>KCAER</v>
      </c>
    </row>
    <row r="444" spans="1:5">
      <c r="A444" s="236" t="str">
        <f>IF(BTA!W444="", "", BTA!W444)</f>
        <v/>
      </c>
      <c r="B444" s="201" t="str">
        <f>IF(BTA!U444="", "", BTA!U444)</f>
        <v/>
      </c>
      <c r="C444" s="201" t="str">
        <f>IF(A444="", "", VLOOKUP(A444, BTA!$A$3:$H$10000, 8, 0))</f>
        <v/>
      </c>
      <c r="D444" s="236" t="str">
        <f>IF(A444="","",VLOOKUP(A444,BTA!$A$3:$R$10000,18,0))</f>
        <v/>
      </c>
      <c r="E444" s="201" t="str">
        <f>IF(BTA!A445="", "", BTA!A445)</f>
        <v>BERA</v>
      </c>
    </row>
    <row r="445" spans="1:5">
      <c r="A445" s="236" t="str">
        <f>IF(BTA!W445="", "", BTA!W445)</f>
        <v/>
      </c>
      <c r="B445" s="201" t="str">
        <f>IF(BTA!U445="", "", BTA!U445)</f>
        <v/>
      </c>
      <c r="C445" s="201" t="str">
        <f>IF(A445="", "", VLOOKUP(A445, BTA!$A$3:$H$10000, 8, 0))</f>
        <v/>
      </c>
      <c r="D445" s="236" t="str">
        <f>IF(A445="","",VLOOKUP(A445,BTA!$A$3:$R$10000,18,0))</f>
        <v/>
      </c>
      <c r="E445" s="201" t="str">
        <f>IF(BTA!A446="", "", BTA!A446)</f>
        <v>KARSN</v>
      </c>
    </row>
    <row r="446" spans="1:5">
      <c r="A446" s="236" t="str">
        <f>IF(BTA!W446="", "", BTA!W446)</f>
        <v/>
      </c>
      <c r="B446" s="201" t="str">
        <f>IF(BTA!U446="", "", BTA!U446)</f>
        <v/>
      </c>
      <c r="C446" s="201" t="str">
        <f>IF(A446="", "", VLOOKUP(A446, BTA!$A$3:$H$10000, 8, 0))</f>
        <v/>
      </c>
      <c r="D446" s="236" t="str">
        <f>IF(A446="","",VLOOKUP(A446,BTA!$A$3:$R$10000,18,0))</f>
        <v/>
      </c>
      <c r="E446" s="201" t="str">
        <f>IF(BTA!A447="", "", BTA!A447)</f>
        <v>OZKGY</v>
      </c>
    </row>
    <row r="447" spans="1:5">
      <c r="A447" s="236" t="str">
        <f>IF(BTA!W447="", "", BTA!W447)</f>
        <v/>
      </c>
      <c r="B447" s="201" t="str">
        <f>IF(BTA!U447="", "", BTA!U447)</f>
        <v/>
      </c>
      <c r="C447" s="201" t="str">
        <f>IF(A447="", "", VLOOKUP(A447, BTA!$A$3:$H$10000, 8, 0))</f>
        <v/>
      </c>
      <c r="D447" s="236" t="str">
        <f>IF(A447="","",VLOOKUP(A447,BTA!$A$3:$R$10000,18,0))</f>
        <v/>
      </c>
      <c r="E447" s="201" t="str">
        <f>IF(BTA!A448="", "", BTA!A448)</f>
        <v>MOBTL</v>
      </c>
    </row>
    <row r="448" spans="1:5">
      <c r="A448" s="236" t="str">
        <f>IF(BTA!W448="", "", BTA!W448)</f>
        <v/>
      </c>
      <c r="B448" s="201" t="str">
        <f>IF(BTA!U448="", "", BTA!U448)</f>
        <v/>
      </c>
      <c r="C448" s="201" t="str">
        <f>IF(A448="", "", VLOOKUP(A448, BTA!$A$3:$H$10000, 8, 0))</f>
        <v/>
      </c>
      <c r="D448" s="236" t="str">
        <f>IF(A448="","",VLOOKUP(A448,BTA!$A$3:$R$10000,18,0))</f>
        <v/>
      </c>
      <c r="E448" s="201" t="str">
        <f>IF(BTA!A449="", "", BTA!A449)</f>
        <v>ATATR</v>
      </c>
    </row>
    <row r="449" spans="1:5">
      <c r="A449" s="236" t="str">
        <f>IF(BTA!W449="", "", BTA!W449)</f>
        <v/>
      </c>
      <c r="B449" s="201" t="str">
        <f>IF(BTA!U449="", "", BTA!U449)</f>
        <v/>
      </c>
      <c r="C449" s="201" t="str">
        <f>IF(A449="", "", VLOOKUP(A449, BTA!$A$3:$H$10000, 8, 0))</f>
        <v/>
      </c>
      <c r="D449" s="236" t="str">
        <f>IF(A449="","",VLOOKUP(A449,BTA!$A$3:$R$10000,18,0))</f>
        <v/>
      </c>
      <c r="E449" s="201" t="str">
        <f>IF(BTA!A450="", "", BTA!A450)</f>
        <v>BESLR</v>
      </c>
    </row>
    <row r="450" spans="1:5">
      <c r="A450" s="236" t="str">
        <f>IF(BTA!W450="", "", BTA!W450)</f>
        <v/>
      </c>
      <c r="B450" s="201" t="str">
        <f>IF(BTA!U450="", "", BTA!U450)</f>
        <v/>
      </c>
      <c r="C450" s="201" t="str">
        <f>IF(A450="", "", VLOOKUP(A450, BTA!$A$3:$H$10000, 8, 0))</f>
        <v/>
      </c>
      <c r="D450" s="236" t="str">
        <f>IF(A450="","",VLOOKUP(A450,BTA!$A$3:$R$10000,18,0))</f>
        <v/>
      </c>
      <c r="E450" s="201" t="str">
        <f>IF(BTA!A451="", "", BTA!A451)</f>
        <v>ISCTR</v>
      </c>
    </row>
    <row r="451" spans="1:5">
      <c r="A451" s="236" t="str">
        <f>IF(BTA!W451="", "", BTA!W451)</f>
        <v/>
      </c>
      <c r="B451" s="201" t="str">
        <f>IF(BTA!U451="", "", BTA!U451)</f>
        <v/>
      </c>
      <c r="C451" s="201" t="str">
        <f>IF(A451="", "", VLOOKUP(A451, BTA!$A$3:$H$10000, 8, 0))</f>
        <v/>
      </c>
      <c r="D451" s="236" t="str">
        <f>IF(A451="","",VLOOKUP(A451,BTA!$A$3:$R$10000,18,0))</f>
        <v/>
      </c>
      <c r="E451" s="201" t="str">
        <f>IF(BTA!A452="", "", BTA!A452)</f>
        <v>PAPIL</v>
      </c>
    </row>
    <row r="452" spans="1:5">
      <c r="A452" s="236" t="str">
        <f>IF(BTA!W452="", "", BTA!W452)</f>
        <v/>
      </c>
      <c r="B452" s="201" t="str">
        <f>IF(BTA!U452="", "", BTA!U452)</f>
        <v/>
      </c>
      <c r="C452" s="201" t="str">
        <f>IF(A452="", "", VLOOKUP(A452, BTA!$A$3:$H$10000, 8, 0))</f>
        <v/>
      </c>
      <c r="D452" s="236" t="str">
        <f>IF(A452="","",VLOOKUP(A452,BTA!$A$3:$R$10000,18,0))</f>
        <v/>
      </c>
      <c r="E452" s="201" t="str">
        <f>IF(BTA!A453="", "", BTA!A453)</f>
        <v>KOTON</v>
      </c>
    </row>
    <row r="453" spans="1:5">
      <c r="A453" s="236" t="str">
        <f>IF(BTA!W453="", "", BTA!W453)</f>
        <v/>
      </c>
      <c r="B453" s="201" t="str">
        <f>IF(BTA!U453="", "", BTA!U453)</f>
        <v/>
      </c>
      <c r="C453" s="201" t="str">
        <f>IF(A453="", "", VLOOKUP(A453, BTA!$A$3:$H$10000, 8, 0))</f>
        <v/>
      </c>
      <c r="D453" s="236" t="str">
        <f>IF(A453="","",VLOOKUP(A453,BTA!$A$3:$R$10000,18,0))</f>
        <v/>
      </c>
      <c r="E453" s="201" t="str">
        <f>IF(BTA!A454="", "", BTA!A454)</f>
        <v>INDES</v>
      </c>
    </row>
    <row r="454" spans="1:5">
      <c r="A454" s="236" t="str">
        <f>IF(BTA!W454="", "", BTA!W454)</f>
        <v/>
      </c>
      <c r="B454" s="201" t="str">
        <f>IF(BTA!U454="", "", BTA!U454)</f>
        <v/>
      </c>
      <c r="C454" s="201" t="str">
        <f>IF(A454="", "", VLOOKUP(A454, BTA!$A$3:$H$10000, 8, 0))</f>
        <v/>
      </c>
      <c r="D454" s="236" t="str">
        <f>IF(A454="","",VLOOKUP(A454,BTA!$A$3:$R$10000,18,0))</f>
        <v/>
      </c>
      <c r="E454" s="201" t="str">
        <f>IF(BTA!A455="", "", BTA!A455)</f>
        <v>NTGAZ</v>
      </c>
    </row>
    <row r="455" spans="1:5">
      <c r="A455" s="236" t="str">
        <f>IF(BTA!W455="", "", BTA!W455)</f>
        <v/>
      </c>
      <c r="B455" s="201" t="str">
        <f>IF(BTA!U455="", "", BTA!U455)</f>
        <v/>
      </c>
      <c r="C455" s="201" t="str">
        <f>IF(A455="", "", VLOOKUP(A455, BTA!$A$3:$H$10000, 8, 0))</f>
        <v/>
      </c>
      <c r="D455" s="236" t="str">
        <f>IF(A455="","",VLOOKUP(A455,BTA!$A$3:$R$10000,18,0))</f>
        <v/>
      </c>
      <c r="E455" s="201" t="str">
        <f>IF(BTA!A456="", "", BTA!A456)</f>
        <v>GENIL</v>
      </c>
    </row>
    <row r="456" spans="1:5">
      <c r="A456" s="236" t="str">
        <f>IF(BTA!W456="", "", BTA!W456)</f>
        <v/>
      </c>
      <c r="B456" s="201" t="str">
        <f>IF(BTA!U456="", "", BTA!U456)</f>
        <v/>
      </c>
      <c r="C456" s="201" t="str">
        <f>IF(A456="", "", VLOOKUP(A456, BTA!$A$3:$H$10000, 8, 0))</f>
        <v/>
      </c>
      <c r="D456" s="236" t="str">
        <f>IF(A456="","",VLOOKUP(A456,BTA!$A$3:$R$10000,18,0))</f>
        <v/>
      </c>
      <c r="E456" s="201" t="str">
        <f>IF(BTA!A457="", "", BTA!A457)</f>
        <v>VAKFA</v>
      </c>
    </row>
    <row r="457" spans="1:5">
      <c r="A457" s="236" t="str">
        <f>IF(BTA!W457="", "", BTA!W457)</f>
        <v/>
      </c>
      <c r="B457" s="201" t="str">
        <f>IF(BTA!U457="", "", BTA!U457)</f>
        <v/>
      </c>
      <c r="C457" s="201" t="str">
        <f>IF(A457="", "", VLOOKUP(A457, BTA!$A$3:$H$10000, 8, 0))</f>
        <v/>
      </c>
      <c r="D457" s="236" t="str">
        <f>IF(A457="","",VLOOKUP(A457,BTA!$A$3:$R$10000,18,0))</f>
        <v/>
      </c>
      <c r="E457" s="201" t="str">
        <f>IF(BTA!A458="", "", BTA!A458)</f>
        <v>ASGYO</v>
      </c>
    </row>
    <row r="458" spans="1:5">
      <c r="A458" s="236" t="str">
        <f>IF(BTA!W458="", "", BTA!W458)</f>
        <v/>
      </c>
      <c r="B458" s="201" t="str">
        <f>IF(BTA!U458="", "", BTA!U458)</f>
        <v/>
      </c>
      <c r="C458" s="201" t="str">
        <f>IF(A458="", "", VLOOKUP(A458, BTA!$A$3:$H$10000, 8, 0))</f>
        <v/>
      </c>
      <c r="D458" s="236" t="str">
        <f>IF(A458="","",VLOOKUP(A458,BTA!$A$3:$R$10000,18,0))</f>
        <v/>
      </c>
      <c r="E458" s="201" t="str">
        <f>IF(BTA!A459="", "", BTA!A459)</f>
        <v>ENERY</v>
      </c>
    </row>
    <row r="459" spans="1:5">
      <c r="A459" s="236" t="str">
        <f>IF(BTA!W459="", "", BTA!W459)</f>
        <v/>
      </c>
      <c r="B459" s="201" t="str">
        <f>IF(BTA!U459="", "", BTA!U459)</f>
        <v/>
      </c>
      <c r="C459" s="201" t="str">
        <f>IF(A459="", "", VLOOKUP(A459, BTA!$A$3:$H$10000, 8, 0))</f>
        <v/>
      </c>
      <c r="D459" s="236" t="str">
        <f>IF(A459="","",VLOOKUP(A459,BTA!$A$3:$R$10000,18,0))</f>
        <v/>
      </c>
      <c r="E459" s="201" t="str">
        <f>IF(BTA!A460="", "", BTA!A460)</f>
        <v>TSKB</v>
      </c>
    </row>
    <row r="460" spans="1:5">
      <c r="A460" s="236" t="str">
        <f>IF(BTA!W460="", "", BTA!W460)</f>
        <v/>
      </c>
      <c r="B460" s="201" t="str">
        <f>IF(BTA!U460="", "", BTA!U460)</f>
        <v/>
      </c>
      <c r="C460" s="201" t="str">
        <f>IF(A460="", "", VLOOKUP(A460, BTA!$A$3:$H$10000, 8, 0))</f>
        <v/>
      </c>
      <c r="D460" s="236" t="str">
        <f>IF(A460="","",VLOOKUP(A460,BTA!$A$3:$R$10000,18,0))</f>
        <v/>
      </c>
      <c r="E460" s="201" t="str">
        <f>IF(BTA!A461="", "", BTA!A461)</f>
        <v>AKSA</v>
      </c>
    </row>
    <row r="461" spans="1:5">
      <c r="A461" s="236" t="str">
        <f>IF(BTA!W461="", "", BTA!W461)</f>
        <v/>
      </c>
      <c r="B461" s="201" t="str">
        <f>IF(BTA!U461="", "", BTA!U461)</f>
        <v/>
      </c>
      <c r="C461" s="201" t="str">
        <f>IF(A461="", "", VLOOKUP(A461, BTA!$A$3:$H$10000, 8, 0))</f>
        <v/>
      </c>
      <c r="D461" s="236" t="str">
        <f>IF(A461="","",VLOOKUP(A461,BTA!$A$3:$R$10000,18,0))</f>
        <v/>
      </c>
      <c r="E461" s="201" t="str">
        <f>IF(BTA!A462="", "", BTA!A462)</f>
        <v>AKSGY</v>
      </c>
    </row>
    <row r="462" spans="1:5">
      <c r="A462" s="236" t="str">
        <f>IF(BTA!W462="", "", BTA!W462)</f>
        <v/>
      </c>
      <c r="B462" s="201" t="str">
        <f>IF(BTA!U462="", "", BTA!U462)</f>
        <v/>
      </c>
      <c r="C462" s="201" t="str">
        <f>IF(A462="", "", VLOOKUP(A462, BTA!$A$3:$H$10000, 8, 0))</f>
        <v/>
      </c>
      <c r="D462" s="236" t="str">
        <f>IF(A462="","",VLOOKUP(A462,BTA!$A$3:$R$10000,18,0))</f>
        <v/>
      </c>
      <c r="E462" s="201" t="str">
        <f>IF(BTA!A463="", "", BTA!A463)</f>
        <v>YYLGD</v>
      </c>
    </row>
    <row r="463" spans="1:5">
      <c r="A463" s="236" t="str">
        <f>IF(BTA!W463="", "", BTA!W463)</f>
        <v/>
      </c>
      <c r="B463" s="201" t="str">
        <f>IF(BTA!U463="", "", BTA!U463)</f>
        <v/>
      </c>
      <c r="C463" s="201" t="str">
        <f>IF(A463="", "", VLOOKUP(A463, BTA!$A$3:$H$10000, 8, 0))</f>
        <v/>
      </c>
      <c r="D463" s="236" t="str">
        <f>IF(A463="","",VLOOKUP(A463,BTA!$A$3:$R$10000,18,0))</f>
        <v/>
      </c>
      <c r="E463" s="201" t="str">
        <f>IF(BTA!A464="", "", BTA!A464)</f>
        <v>BARMA</v>
      </c>
    </row>
    <row r="464" spans="1:5">
      <c r="A464" s="236" t="str">
        <f>IF(BTA!W464="", "", BTA!W464)</f>
        <v/>
      </c>
      <c r="B464" s="201" t="str">
        <f>IF(BTA!U464="", "", BTA!U464)</f>
        <v/>
      </c>
      <c r="C464" s="201" t="str">
        <f>IF(A464="", "", VLOOKUP(A464, BTA!$A$3:$H$10000, 8, 0))</f>
        <v/>
      </c>
      <c r="D464" s="236" t="str">
        <f>IF(A464="","",VLOOKUP(A464,BTA!$A$3:$R$10000,18,0))</f>
        <v/>
      </c>
      <c r="E464" s="201" t="str">
        <f>IF(BTA!A465="", "", BTA!A465)</f>
        <v>ZERGY</v>
      </c>
    </row>
    <row r="465" spans="1:5">
      <c r="A465" s="236" t="str">
        <f>IF(BTA!W465="", "", BTA!W465)</f>
        <v/>
      </c>
      <c r="B465" s="201" t="str">
        <f>IF(BTA!U465="", "", BTA!U465)</f>
        <v/>
      </c>
      <c r="C465" s="201" t="str">
        <f>IF(A465="", "", VLOOKUP(A465, BTA!$A$3:$H$10000, 8, 0))</f>
        <v/>
      </c>
      <c r="D465" s="236" t="str">
        <f>IF(A465="","",VLOOKUP(A465,BTA!$A$3:$R$10000,18,0))</f>
        <v/>
      </c>
      <c r="E465" s="201" t="str">
        <f>IF(BTA!A466="", "", BTA!A466)</f>
        <v>BINHO</v>
      </c>
    </row>
    <row r="466" spans="1:5">
      <c r="A466" s="236" t="str">
        <f>IF(BTA!W466="", "", BTA!W466)</f>
        <v/>
      </c>
      <c r="B466" s="201" t="str">
        <f>IF(BTA!U466="", "", BTA!U466)</f>
        <v/>
      </c>
      <c r="C466" s="201" t="str">
        <f>IF(A466="", "", VLOOKUP(A466, BTA!$A$3:$H$10000, 8, 0))</f>
        <v/>
      </c>
      <c r="D466" s="236" t="str">
        <f>IF(A466="","",VLOOKUP(A466,BTA!$A$3:$R$10000,18,0))</f>
        <v/>
      </c>
      <c r="E466" s="201" t="str">
        <f>IF(BTA!A467="", "", BTA!A467)</f>
        <v>BALSU</v>
      </c>
    </row>
    <row r="467" spans="1:5">
      <c r="A467" s="236" t="str">
        <f>IF(BTA!W467="", "", BTA!W467)</f>
        <v/>
      </c>
      <c r="B467" s="201" t="str">
        <f>IF(BTA!U467="", "", BTA!U467)</f>
        <v/>
      </c>
      <c r="C467" s="201" t="str">
        <f>IF(A467="", "", VLOOKUP(A467, BTA!$A$3:$H$10000, 8, 0))</f>
        <v/>
      </c>
      <c r="D467" s="236" t="str">
        <f>IF(A467="","",VLOOKUP(A467,BTA!$A$3:$R$10000,18,0))</f>
        <v/>
      </c>
      <c r="E467" s="201" t="str">
        <f>IF(BTA!A468="", "", BTA!A468)</f>
        <v>TEZOL</v>
      </c>
    </row>
    <row r="468" spans="1:5">
      <c r="A468" s="236" t="str">
        <f>IF(BTA!W468="", "", BTA!W468)</f>
        <v/>
      </c>
      <c r="B468" s="201" t="str">
        <f>IF(BTA!U468="", "", BTA!U468)</f>
        <v/>
      </c>
      <c r="C468" s="201" t="str">
        <f>IF(A468="", "", VLOOKUP(A468, BTA!$A$3:$H$10000, 8, 0))</f>
        <v/>
      </c>
      <c r="D468" s="236" t="str">
        <f>IF(A468="","",VLOOKUP(A468,BTA!$A$3:$R$10000,18,0))</f>
        <v/>
      </c>
      <c r="E468" s="201" t="str">
        <f>IF(BTA!A469="", "", BTA!A469)</f>
        <v>SMRTG</v>
      </c>
    </row>
    <row r="469" spans="1:5">
      <c r="A469" s="236" t="str">
        <f>IF(BTA!W469="", "", BTA!W469)</f>
        <v/>
      </c>
      <c r="B469" s="201" t="str">
        <f>IF(BTA!U469="", "", BTA!U469)</f>
        <v/>
      </c>
      <c r="C469" s="201" t="str">
        <f>IF(A469="", "", VLOOKUP(A469, BTA!$A$3:$H$10000, 8, 0))</f>
        <v/>
      </c>
      <c r="D469" s="236" t="str">
        <f>IF(A469="","",VLOOKUP(A469,BTA!$A$3:$R$10000,18,0))</f>
        <v/>
      </c>
      <c r="E469" s="201" t="str">
        <f>IF(BTA!A470="", "", BTA!A470)</f>
        <v>KAREL</v>
      </c>
    </row>
    <row r="470" spans="1:5">
      <c r="A470" s="236" t="str">
        <f>IF(BTA!W470="", "", BTA!W470)</f>
        <v/>
      </c>
      <c r="B470" s="201" t="str">
        <f>IF(BTA!U470="", "", BTA!U470)</f>
        <v/>
      </c>
      <c r="C470" s="201" t="str">
        <f>IF(A470="", "", VLOOKUP(A470, BTA!$A$3:$H$10000, 8, 0))</f>
        <v/>
      </c>
      <c r="D470" s="236" t="str">
        <f>IF(A470="","",VLOOKUP(A470,BTA!$A$3:$R$10000,18,0))</f>
        <v/>
      </c>
      <c r="E470" s="201" t="str">
        <f>IF(BTA!A471="", "", BTA!A471)</f>
        <v>FZLGY</v>
      </c>
    </row>
    <row r="471" spans="1:5">
      <c r="A471" s="236" t="str">
        <f>IF(BTA!W471="", "", BTA!W471)</f>
        <v/>
      </c>
      <c r="B471" s="201" t="str">
        <f>IF(BTA!U471="", "", BTA!U471)</f>
        <v/>
      </c>
      <c r="C471" s="201" t="str">
        <f>IF(A471="", "", VLOOKUP(A471, BTA!$A$3:$H$10000, 8, 0))</f>
        <v/>
      </c>
      <c r="D471" s="236" t="str">
        <f>IF(A471="","",VLOOKUP(A471,BTA!$A$3:$R$10000,18,0))</f>
        <v/>
      </c>
      <c r="E471" s="201" t="str">
        <f>IF(BTA!A472="", "", BTA!A472)</f>
        <v>DAPGM</v>
      </c>
    </row>
    <row r="472" spans="1:5">
      <c r="A472" s="236" t="str">
        <f>IF(BTA!W472="", "", BTA!W472)</f>
        <v/>
      </c>
      <c r="B472" s="201" t="str">
        <f>IF(BTA!U472="", "", BTA!U472)</f>
        <v/>
      </c>
      <c r="C472" s="201" t="str">
        <f>IF(A472="", "", VLOOKUP(A472, BTA!$A$3:$H$10000, 8, 0))</f>
        <v/>
      </c>
      <c r="D472" s="236" t="str">
        <f>IF(A472="","",VLOOKUP(A472,BTA!$A$3:$R$10000,18,0))</f>
        <v/>
      </c>
      <c r="E472" s="201" t="str">
        <f>IF(BTA!A473="", "", BTA!A473)</f>
        <v>TATEN</v>
      </c>
    </row>
    <row r="473" spans="1:5">
      <c r="A473" s="236" t="str">
        <f>IF(BTA!W473="", "", BTA!W473)</f>
        <v/>
      </c>
      <c r="B473" s="201" t="str">
        <f>IF(BTA!U473="", "", BTA!U473)</f>
        <v/>
      </c>
      <c r="C473" s="201" t="str">
        <f>IF(A473="", "", VLOOKUP(A473, BTA!$A$3:$H$10000, 8, 0))</f>
        <v/>
      </c>
      <c r="D473" s="236" t="str">
        <f>IF(A473="","",VLOOKUP(A473,BTA!$A$3:$R$10000,18,0))</f>
        <v/>
      </c>
      <c r="E473" s="201" t="str">
        <f>IF(BTA!A474="", "", BTA!A474)</f>
        <v>ODAS</v>
      </c>
    </row>
    <row r="474" spans="1:5">
      <c r="A474" s="236" t="str">
        <f>IF(BTA!W474="", "", BTA!W474)</f>
        <v/>
      </c>
      <c r="B474" s="201" t="str">
        <f>IF(BTA!U474="", "", BTA!U474)</f>
        <v/>
      </c>
      <c r="C474" s="201" t="str">
        <f>IF(A474="", "", VLOOKUP(A474, BTA!$A$3:$H$10000, 8, 0))</f>
        <v/>
      </c>
      <c r="D474" s="236" t="str">
        <f>IF(A474="","",VLOOKUP(A474,BTA!$A$3:$R$10000,18,0))</f>
        <v/>
      </c>
      <c r="E474" s="201" t="str">
        <f>IF(BTA!A475="", "", BTA!A475)</f>
        <v>ISKPL</v>
      </c>
    </row>
    <row r="475" spans="1:5">
      <c r="A475" s="236" t="str">
        <f>IF(BTA!W475="", "", BTA!W475)</f>
        <v/>
      </c>
      <c r="B475" s="201" t="str">
        <f>IF(BTA!U475="", "", BTA!U475)</f>
        <v/>
      </c>
      <c r="C475" s="201" t="str">
        <f>IF(A475="", "", VLOOKUP(A475, BTA!$A$3:$H$10000, 8, 0))</f>
        <v/>
      </c>
      <c r="D475" s="236" t="str">
        <f>IF(A475="","",VLOOKUP(A475,BTA!$A$3:$R$10000,18,0))</f>
        <v/>
      </c>
      <c r="E475" s="201" t="str">
        <f>IF(BTA!A476="", "", BTA!A476)</f>
        <v>A1CAP</v>
      </c>
    </row>
    <row r="476" spans="1:5">
      <c r="A476" s="236" t="str">
        <f>IF(BTA!W476="", "", BTA!W476)</f>
        <v/>
      </c>
      <c r="B476" s="201" t="str">
        <f>IF(BTA!U476="", "", BTA!U476)</f>
        <v/>
      </c>
      <c r="C476" s="201" t="str">
        <f>IF(A476="", "", VLOOKUP(A476, BTA!$A$3:$H$10000, 8, 0))</f>
        <v/>
      </c>
      <c r="D476" s="236" t="str">
        <f>IF(A476="","",VLOOKUP(A476,BTA!$A$3:$R$10000,18,0))</f>
        <v/>
      </c>
      <c r="E476" s="201" t="str">
        <f>IF(BTA!A477="", "", BTA!A477)</f>
        <v>IZENR</v>
      </c>
    </row>
    <row r="477" spans="1:5">
      <c r="A477" s="236" t="str">
        <f>IF(BTA!W477="", "", BTA!W477)</f>
        <v/>
      </c>
      <c r="B477" s="201" t="str">
        <f>IF(BTA!U477="", "", BTA!U477)</f>
        <v/>
      </c>
      <c r="C477" s="201" t="str">
        <f>IF(A477="", "", VLOOKUP(A477, BTA!$A$3:$H$10000, 8, 0))</f>
        <v/>
      </c>
      <c r="D477" s="236" t="str">
        <f>IF(A477="","",VLOOKUP(A477,BTA!$A$3:$R$10000,18,0))</f>
        <v/>
      </c>
      <c r="E477" s="201" t="str">
        <f>IF(BTA!A478="", "", BTA!A478)</f>
        <v>INVEO</v>
      </c>
    </row>
    <row r="478" spans="1:5">
      <c r="A478" s="236" t="str">
        <f>IF(BTA!W478="", "", BTA!W478)</f>
        <v/>
      </c>
      <c r="B478" s="201" t="str">
        <f>IF(BTA!U478="", "", BTA!U478)</f>
        <v/>
      </c>
      <c r="C478" s="201" t="str">
        <f>IF(A478="", "", VLOOKUP(A478, BTA!$A$3:$H$10000, 8, 0))</f>
        <v/>
      </c>
      <c r="D478" s="236" t="str">
        <f>IF(A478="","",VLOOKUP(A478,BTA!$A$3:$R$10000,18,0))</f>
        <v/>
      </c>
      <c r="E478" s="201" t="str">
        <f>IF(BTA!A479="", "", BTA!A479)</f>
        <v>SUWEN</v>
      </c>
    </row>
    <row r="479" spans="1:5">
      <c r="A479" s="236" t="str">
        <f>IF(BTA!W479="", "", BTA!W479)</f>
        <v/>
      </c>
      <c r="B479" s="201" t="str">
        <f>IF(BTA!U479="", "", BTA!U479)</f>
        <v/>
      </c>
      <c r="C479" s="201" t="str">
        <f>IF(A479="", "", VLOOKUP(A479, BTA!$A$3:$H$10000, 8, 0))</f>
        <v/>
      </c>
      <c r="D479" s="236" t="str">
        <f>IF(A479="","",VLOOKUP(A479,BTA!$A$3:$R$10000,18,0))</f>
        <v/>
      </c>
      <c r="E479" s="201" t="str">
        <f>IF(BTA!A480="", "", BTA!A480)</f>
        <v>SKBNK</v>
      </c>
    </row>
    <row r="480" spans="1:5">
      <c r="A480" s="236" t="str">
        <f>IF(BTA!W480="", "", BTA!W480)</f>
        <v/>
      </c>
      <c r="B480" s="201" t="str">
        <f>IF(BTA!U480="", "", BTA!U480)</f>
        <v/>
      </c>
      <c r="C480" s="201" t="str">
        <f>IF(A480="", "", VLOOKUP(A480, BTA!$A$3:$H$10000, 8, 0))</f>
        <v/>
      </c>
      <c r="D480" s="236" t="str">
        <f>IF(A480="","",VLOOKUP(A480,BTA!$A$3:$R$10000,18,0))</f>
        <v/>
      </c>
      <c r="E480" s="201" t="str">
        <f>IF(BTA!A481="", "", BTA!A481)</f>
        <v>TUREX</v>
      </c>
    </row>
    <row r="481" spans="1:5">
      <c r="A481" s="236" t="str">
        <f>IF(BTA!W481="", "", BTA!W481)</f>
        <v/>
      </c>
      <c r="B481" s="201" t="str">
        <f>IF(BTA!U481="", "", BTA!U481)</f>
        <v/>
      </c>
      <c r="C481" s="201" t="str">
        <f>IF(A481="", "", VLOOKUP(A481, BTA!$A$3:$H$10000, 8, 0))</f>
        <v/>
      </c>
      <c r="D481" s="236" t="str">
        <f>IF(A481="","",VLOOKUP(A481,BTA!$A$3:$R$10000,18,0))</f>
        <v/>
      </c>
      <c r="E481" s="201" t="str">
        <f>IF(BTA!A482="", "", BTA!A482)</f>
        <v>VESBE</v>
      </c>
    </row>
    <row r="482" spans="1:5">
      <c r="A482" s="236" t="str">
        <f>IF(BTA!W482="", "", BTA!W482)</f>
        <v/>
      </c>
      <c r="B482" s="201" t="str">
        <f>IF(BTA!U482="", "", BTA!U482)</f>
        <v/>
      </c>
      <c r="C482" s="201" t="str">
        <f>IF(A482="", "", VLOOKUP(A482, BTA!$A$3:$H$10000, 8, 0))</f>
        <v/>
      </c>
      <c r="D482" s="236" t="str">
        <f>IF(A482="","",VLOOKUP(A482,BTA!$A$3:$R$10000,18,0))</f>
        <v/>
      </c>
      <c r="E482" s="201" t="str">
        <f>IF(BTA!A483="", "", BTA!A483)</f>
        <v>GEDIK</v>
      </c>
    </row>
    <row r="483" spans="1:5">
      <c r="A483" s="236" t="str">
        <f>IF(BTA!W483="", "", BTA!W483)</f>
        <v/>
      </c>
      <c r="B483" s="201" t="str">
        <f>IF(BTA!U483="", "", BTA!U483)</f>
        <v/>
      </c>
      <c r="C483" s="201" t="str">
        <f>IF(A483="", "", VLOOKUP(A483, BTA!$A$3:$H$10000, 8, 0))</f>
        <v/>
      </c>
      <c r="D483" s="236" t="str">
        <f>IF(A483="","",VLOOKUP(A483,BTA!$A$3:$R$10000,18,0))</f>
        <v/>
      </c>
      <c r="E483" s="201" t="str">
        <f>IF(BTA!A484="", "", BTA!A484)</f>
        <v>BUCIM</v>
      </c>
    </row>
    <row r="484" spans="1:5">
      <c r="A484" s="236" t="str">
        <f>IF(BTA!W484="", "", BTA!W484)</f>
        <v/>
      </c>
      <c r="B484" s="201" t="str">
        <f>IF(BTA!U484="", "", BTA!U484)</f>
        <v/>
      </c>
      <c r="C484" s="201" t="str">
        <f>IF(A484="", "", VLOOKUP(A484, BTA!$A$3:$H$10000, 8, 0))</f>
        <v/>
      </c>
      <c r="D484" s="236" t="str">
        <f>IF(A484="","",VLOOKUP(A484,BTA!$A$3:$R$10000,18,0))</f>
        <v/>
      </c>
      <c r="E484" s="201" t="str">
        <f>IF(BTA!A485="", "", BTA!A485)</f>
        <v>REEDR</v>
      </c>
    </row>
    <row r="485" spans="1:5">
      <c r="A485" s="236" t="str">
        <f>IF(BTA!W485="", "", BTA!W485)</f>
        <v/>
      </c>
      <c r="B485" s="201" t="str">
        <f>IF(BTA!U485="", "", BTA!U485)</f>
        <v/>
      </c>
      <c r="C485" s="201" t="str">
        <f>IF(A485="", "", VLOOKUP(A485, BTA!$A$3:$H$10000, 8, 0))</f>
        <v/>
      </c>
      <c r="D485" s="236" t="str">
        <f>IF(A485="","",VLOOKUP(A485,BTA!$A$3:$R$10000,18,0))</f>
        <v/>
      </c>
      <c r="E485" s="201" t="str">
        <f>IF(BTA!A486="", "", BTA!A486)</f>
        <v>LINK</v>
      </c>
    </row>
    <row r="486" spans="1:5">
      <c r="A486" s="236" t="str">
        <f>IF(BTA!W486="", "", BTA!W486)</f>
        <v/>
      </c>
      <c r="B486" s="201" t="str">
        <f>IF(BTA!U486="", "", BTA!U486)</f>
        <v/>
      </c>
      <c r="C486" s="201" t="str">
        <f>IF(A486="", "", VLOOKUP(A486, BTA!$A$3:$H$10000, 8, 0))</f>
        <v/>
      </c>
      <c r="D486" s="236" t="str">
        <f>IF(A486="","",VLOOKUP(A486,BTA!$A$3:$R$10000,18,0))</f>
        <v/>
      </c>
      <c r="E486" s="201" t="str">
        <f>IF(BTA!A487="", "", BTA!A487)</f>
        <v>GENTS</v>
      </c>
    </row>
    <row r="487" spans="1:5">
      <c r="A487" s="236" t="str">
        <f>IF(BTA!W487="", "", BTA!W487)</f>
        <v/>
      </c>
      <c r="B487" s="201" t="str">
        <f>IF(BTA!U487="", "", BTA!U487)</f>
        <v/>
      </c>
      <c r="C487" s="201" t="str">
        <f>IF(A487="", "", VLOOKUP(A487, BTA!$A$3:$H$10000, 8, 0))</f>
        <v/>
      </c>
      <c r="D487" s="236" t="str">
        <f>IF(A487="","",VLOOKUP(A487,BTA!$A$3:$R$10000,18,0))</f>
        <v/>
      </c>
      <c r="E487" s="201" t="str">
        <f>IF(BTA!A488="", "", BTA!A488)</f>
        <v>OBAMS</v>
      </c>
    </row>
    <row r="488" spans="1:5">
      <c r="A488" s="236" t="str">
        <f>IF(BTA!W488="", "", BTA!W488)</f>
        <v/>
      </c>
      <c r="B488" s="201" t="str">
        <f>IF(BTA!U488="", "", BTA!U488)</f>
        <v/>
      </c>
      <c r="C488" s="201" t="str">
        <f>IF(A488="", "", VLOOKUP(A488, BTA!$A$3:$H$10000, 8, 0))</f>
        <v/>
      </c>
      <c r="D488" s="236" t="str">
        <f>IF(A488="","",VLOOKUP(A488,BTA!$A$3:$R$10000,18,0))</f>
        <v/>
      </c>
      <c r="E488" s="201" t="str">
        <f>IF(BTA!A489="", "", BTA!A489)</f>
        <v>NATEN</v>
      </c>
    </row>
    <row r="489" spans="1:5">
      <c r="A489" s="236" t="str">
        <f>IF(BTA!W489="", "", BTA!W489)</f>
        <v/>
      </c>
      <c r="B489" s="201" t="str">
        <f>IF(BTA!U489="", "", BTA!U489)</f>
        <v/>
      </c>
      <c r="C489" s="201" t="str">
        <f>IF(A489="", "", VLOOKUP(A489, BTA!$A$3:$H$10000, 8, 0))</f>
        <v/>
      </c>
      <c r="D489" s="236" t="str">
        <f>IF(A489="","",VLOOKUP(A489,BTA!$A$3:$R$10000,18,0))</f>
        <v/>
      </c>
      <c r="E489" s="201" t="str">
        <f>IF(BTA!A490="", "", BTA!A490)</f>
        <v>KOPOL</v>
      </c>
    </row>
    <row r="490" spans="1:5">
      <c r="A490" s="236" t="str">
        <f>IF(BTA!W490="", "", BTA!W490)</f>
        <v/>
      </c>
      <c r="B490" s="201" t="str">
        <f>IF(BTA!U490="", "", BTA!U490)</f>
        <v/>
      </c>
      <c r="C490" s="201" t="str">
        <f>IF(A490="", "", VLOOKUP(A490, BTA!$A$3:$H$10000, 8, 0))</f>
        <v/>
      </c>
      <c r="D490" s="236" t="str">
        <f>IF(A490="","",VLOOKUP(A490,BTA!$A$3:$R$10000,18,0))</f>
        <v/>
      </c>
      <c r="E490" s="201" t="str">
        <f>IF(BTA!A491="", "", BTA!A491)</f>
        <v>KLGYO</v>
      </c>
    </row>
    <row r="491" spans="1:5">
      <c r="A491" s="236" t="str">
        <f>IF(BTA!W491="", "", BTA!W491)</f>
        <v/>
      </c>
      <c r="B491" s="201" t="str">
        <f>IF(BTA!U491="", "", BTA!U491)</f>
        <v/>
      </c>
      <c r="C491" s="201" t="str">
        <f>IF(A491="", "", VLOOKUP(A491, BTA!$A$3:$H$10000, 8, 0))</f>
        <v/>
      </c>
      <c r="D491" s="236" t="str">
        <f>IF(A491="","",VLOOKUP(A491,BTA!$A$3:$R$10000,18,0))</f>
        <v/>
      </c>
      <c r="E491" s="201" t="str">
        <f>IF(BTA!A492="", "", BTA!A492)</f>
        <v>HLGYO</v>
      </c>
    </row>
    <row r="492" spans="1:5">
      <c r="A492" s="236" t="str">
        <f>IF(BTA!W492="", "", BTA!W492)</f>
        <v/>
      </c>
      <c r="B492" s="201" t="str">
        <f>IF(BTA!U492="", "", BTA!U492)</f>
        <v/>
      </c>
      <c r="C492" s="201" t="str">
        <f>IF(A492="", "", VLOOKUP(A492, BTA!$A$3:$H$10000, 8, 0))</f>
        <v/>
      </c>
      <c r="D492" s="236" t="str">
        <f>IF(A492="","",VLOOKUP(A492,BTA!$A$3:$R$10000,18,0))</f>
        <v/>
      </c>
      <c r="E492" s="201" t="str">
        <f>IF(BTA!A493="", "", BTA!A493)</f>
        <v>KAYSE</v>
      </c>
    </row>
    <row r="493" spans="1:5">
      <c r="A493" s="236" t="str">
        <f>IF(BTA!W493="", "", BTA!W493)</f>
        <v/>
      </c>
      <c r="B493" s="201" t="str">
        <f>IF(BTA!U493="", "", BTA!U493)</f>
        <v/>
      </c>
      <c r="C493" s="201" t="str">
        <f>IF(A493="", "", VLOOKUP(A493, BTA!$A$3:$H$10000, 8, 0))</f>
        <v/>
      </c>
      <c r="D493" s="236" t="str">
        <f>IF(A493="","",VLOOKUP(A493,BTA!$A$3:$R$10000,18,0))</f>
        <v/>
      </c>
      <c r="E493" s="201" t="str">
        <f>IF(BTA!A494="", "", BTA!A494)</f>
        <v>KOCMT</v>
      </c>
    </row>
    <row r="494" spans="1:5">
      <c r="A494" s="236" t="str">
        <f>IF(BTA!W494="", "", BTA!W494)</f>
        <v/>
      </c>
      <c r="B494" s="201" t="str">
        <f>IF(BTA!U494="", "", BTA!U494)</f>
        <v/>
      </c>
      <c r="C494" s="201" t="str">
        <f>IF(A494="", "", VLOOKUP(A494, BTA!$A$3:$H$10000, 8, 0))</f>
        <v/>
      </c>
      <c r="D494" s="236" t="str">
        <f>IF(A494="","",VLOOKUP(A494,BTA!$A$3:$R$10000,18,0))</f>
        <v/>
      </c>
      <c r="E494" s="201" t="str">
        <f>IF(BTA!A495="", "", BTA!A495)</f>
        <v>BTCIM</v>
      </c>
    </row>
    <row r="495" spans="1:5">
      <c r="A495" s="236" t="str">
        <f>IF(BTA!W495="", "", BTA!W495)</f>
        <v/>
      </c>
      <c r="B495" s="201" t="str">
        <f>IF(BTA!U495="", "", BTA!U495)</f>
        <v/>
      </c>
      <c r="C495" s="201" t="str">
        <f>IF(A495="", "", VLOOKUP(A495, BTA!$A$3:$H$10000, 8, 0))</f>
        <v/>
      </c>
      <c r="D495" s="236" t="str">
        <f>IF(A495="","",VLOOKUP(A495,BTA!$A$3:$R$10000,18,0))</f>
        <v/>
      </c>
      <c r="E495" s="201" t="str">
        <f>IF(BTA!A496="", "", BTA!A496)</f>
        <v>EUREN</v>
      </c>
    </row>
    <row r="496" spans="1:5">
      <c r="A496" s="236" t="str">
        <f>IF(BTA!W496="", "", BTA!W496)</f>
        <v/>
      </c>
      <c r="B496" s="201" t="str">
        <f>IF(BTA!U496="", "", BTA!U496)</f>
        <v/>
      </c>
      <c r="C496" s="201" t="str">
        <f>IF(A496="", "", VLOOKUP(A496, BTA!$A$3:$H$10000, 8, 0))</f>
        <v/>
      </c>
      <c r="D496" s="236" t="str">
        <f>IF(A496="","",VLOOKUP(A496,BTA!$A$3:$R$10000,18,0))</f>
        <v/>
      </c>
      <c r="E496" s="201" t="str">
        <f>IF(BTA!A497="", "", BTA!A497)</f>
        <v>BORLS</v>
      </c>
    </row>
    <row r="497" spans="1:5">
      <c r="A497" s="236" t="str">
        <f>IF(BTA!W497="", "", BTA!W497)</f>
        <v/>
      </c>
      <c r="B497" s="201" t="str">
        <f>IF(BTA!U497="", "", BTA!U497)</f>
        <v/>
      </c>
      <c r="C497" s="201" t="str">
        <f>IF(A497="", "", VLOOKUP(A497, BTA!$A$3:$H$10000, 8, 0))</f>
        <v/>
      </c>
      <c r="D497" s="236" t="str">
        <f>IF(A497="","",VLOOKUP(A497,BTA!$A$3:$R$10000,18,0))</f>
        <v/>
      </c>
      <c r="E497" s="201" t="str">
        <f>IF(BTA!A498="", "", BTA!A498)</f>
        <v>ALGYO</v>
      </c>
    </row>
    <row r="498" spans="1:5">
      <c r="A498" s="236" t="str">
        <f>IF(BTA!W498="", "", BTA!W498)</f>
        <v/>
      </c>
      <c r="B498" s="201" t="str">
        <f>IF(BTA!U498="", "", BTA!U498)</f>
        <v/>
      </c>
      <c r="C498" s="201" t="str">
        <f>IF(A498="", "", VLOOKUP(A498, BTA!$A$3:$H$10000, 8, 0))</f>
        <v/>
      </c>
      <c r="D498" s="236" t="str">
        <f>IF(A498="","",VLOOKUP(A498,BTA!$A$3:$R$10000,18,0))</f>
        <v/>
      </c>
      <c r="E498" s="201" t="str">
        <f>IF(BTA!A499="", "", BTA!A499)</f>
        <v>ESEN</v>
      </c>
    </row>
    <row r="499" spans="1:5">
      <c r="A499" s="236" t="str">
        <f>IF(BTA!W499="", "", BTA!W499)</f>
        <v/>
      </c>
      <c r="B499" s="201" t="str">
        <f>IF(BTA!U499="", "", BTA!U499)</f>
        <v/>
      </c>
      <c r="C499" s="201" t="str">
        <f>IF(A499="", "", VLOOKUP(A499, BTA!$A$3:$H$10000, 8, 0))</f>
        <v/>
      </c>
      <c r="D499" s="236" t="str">
        <f>IF(A499="","",VLOOKUP(A499,BTA!$A$3:$R$10000,18,0))</f>
        <v/>
      </c>
      <c r="E499" s="201" t="str">
        <f>IF(BTA!A500="", "", BTA!A500)</f>
        <v>SNGYO</v>
      </c>
    </row>
    <row r="500" spans="1:5">
      <c r="A500" s="236" t="str">
        <f>IF(BTA!W500="", "", BTA!W500)</f>
        <v/>
      </c>
      <c r="B500" s="201" t="str">
        <f>IF(BTA!U500="", "", BTA!U500)</f>
        <v/>
      </c>
      <c r="C500" s="201" t="str">
        <f>IF(A500="", "", VLOOKUP(A500, BTA!$A$3:$H$10000, 8, 0))</f>
        <v/>
      </c>
      <c r="D500" s="236" t="str">
        <f>IF(A500="","",VLOOKUP(A500,BTA!$A$3:$R$10000,18,0))</f>
        <v/>
      </c>
      <c r="E500" s="201" t="str">
        <f>IF(BTA!A501="", "", BTA!A501)</f>
        <v>PSGYO</v>
      </c>
    </row>
    <row r="501" spans="1:5">
      <c r="A501" s="236" t="str">
        <f>IF(BTA!W501="", "", BTA!W501)</f>
        <v/>
      </c>
      <c r="B501" s="201" t="str">
        <f>IF(BTA!U501="", "", BTA!U501)</f>
        <v/>
      </c>
      <c r="C501" s="201" t="str">
        <f>IF(A501="", "", VLOOKUP(A501, BTA!$A$3:$H$10000, 8, 0))</f>
        <v/>
      </c>
      <c r="D501" s="236" t="str">
        <f>IF(A501="","",VLOOKUP(A501,BTA!$A$3:$R$10000,18,0))</f>
        <v/>
      </c>
      <c r="E501" s="201" t="str">
        <f>IF(BTA!A502="", "", BTA!A502)</f>
        <v>QUAGR</v>
      </c>
    </row>
    <row r="502" spans="1:5">
      <c r="A502" s="236" t="str">
        <f>IF(BTA!W502="", "", BTA!W502)</f>
        <v/>
      </c>
      <c r="B502" s="201" t="str">
        <f>IF(BTA!U502="", "", BTA!U502)</f>
        <v/>
      </c>
      <c r="C502" s="201" t="str">
        <f>IF(A502="", "", VLOOKUP(A502, BTA!$A$3:$H$10000, 8, 0))</f>
        <v/>
      </c>
      <c r="D502" s="236" t="str">
        <f>IF(A502="","",VLOOKUP(A502,BTA!$A$3:$R$10000,18,0))</f>
        <v/>
      </c>
      <c r="E502" s="201" t="str">
        <f>IF(BTA!A503="", "", BTA!A503)</f>
        <v>FENER</v>
      </c>
    </row>
    <row r="503" spans="1:5">
      <c r="A503" s="236" t="str">
        <f>IF(BTA!W503="", "", BTA!W503)</f>
        <v/>
      </c>
      <c r="B503" s="201" t="str">
        <f>IF(BTA!U503="", "", BTA!U503)</f>
        <v/>
      </c>
      <c r="C503" s="201" t="str">
        <f>IF(A503="", "", VLOOKUP(A503, BTA!$A$3:$H$10000, 8, 0))</f>
        <v/>
      </c>
      <c r="D503" s="236" t="str">
        <f>IF(A503="","",VLOOKUP(A503,BTA!$A$3:$R$10000,18,0))</f>
        <v/>
      </c>
      <c r="E503" s="201" t="str">
        <f>IF(BTA!A504="", "", BTA!A504)</f>
        <v>HEKTS</v>
      </c>
    </row>
    <row r="504" spans="1:5">
      <c r="A504" s="236" t="str">
        <f>IF(BTA!W504="", "", BTA!W504)</f>
        <v/>
      </c>
      <c r="B504" s="201" t="str">
        <f>IF(BTA!U504="", "", BTA!U504)</f>
        <v/>
      </c>
      <c r="C504" s="201" t="str">
        <f>IF(A504="", "", VLOOKUP(A504, BTA!$A$3:$H$10000, 8, 0))</f>
        <v/>
      </c>
      <c r="D504" s="236" t="str">
        <f>IF(A504="","",VLOOKUP(A504,BTA!$A$3:$R$10000,18,0))</f>
        <v/>
      </c>
      <c r="E504" s="201" t="str">
        <f>IF(BTA!A505="", "", BTA!A505)</f>
        <v>AKFGY</v>
      </c>
    </row>
    <row r="505" spans="1:5">
      <c r="A505" s="236" t="str">
        <f>IF(BTA!W505="", "", BTA!W505)</f>
        <v/>
      </c>
      <c r="B505" s="201" t="str">
        <f>IF(BTA!U505="", "", BTA!U505)</f>
        <v/>
      </c>
      <c r="C505" s="201" t="str">
        <f>IF(A505="", "", VLOOKUP(A505, BTA!$A$3:$H$10000, 8, 0))</f>
        <v/>
      </c>
      <c r="D505" s="236" t="str">
        <f>IF(A505="","",VLOOKUP(A505,BTA!$A$3:$R$10000,18,0))</f>
        <v/>
      </c>
      <c r="E505" s="201" t="str">
        <f>IF(BTA!A506="", "", BTA!A506)</f>
        <v>SRVGY</v>
      </c>
    </row>
    <row r="506" spans="1:5">
      <c r="A506" s="236" t="str">
        <f>IF(BTA!W506="", "", BTA!W506)</f>
        <v/>
      </c>
      <c r="B506" s="201" t="str">
        <f>IF(BTA!U506="", "", BTA!U506)</f>
        <v/>
      </c>
      <c r="C506" s="201" t="str">
        <f>IF(A506="", "", VLOOKUP(A506, BTA!$A$3:$H$10000, 8, 0))</f>
        <v/>
      </c>
      <c r="D506" s="236" t="str">
        <f>IF(A506="","",VLOOKUP(A506,BTA!$A$3:$R$10000,18,0))</f>
        <v/>
      </c>
      <c r="E506" s="201" t="str">
        <f>IF(BTA!A507="", "", BTA!A507)</f>
        <v>LRSHO</v>
      </c>
    </row>
    <row r="507" spans="1:5">
      <c r="A507" s="236" t="str">
        <f>IF(BTA!W507="", "", BTA!W507)</f>
        <v/>
      </c>
      <c r="B507" s="201" t="str">
        <f>IF(BTA!U507="", "", BTA!U507)</f>
        <v/>
      </c>
      <c r="C507" s="201" t="str">
        <f>IF(A507="", "", VLOOKUP(A507, BTA!$A$3:$H$10000, 8, 0))</f>
        <v/>
      </c>
      <c r="D507" s="236" t="str">
        <f>IF(A507="","",VLOOKUP(A507,BTA!$A$3:$R$10000,18,0))</f>
        <v/>
      </c>
      <c r="E507" s="201" t="str">
        <f>IF(BTA!A508="", "", BTA!A508)</f>
        <v>BJKAS</v>
      </c>
    </row>
    <row r="508" spans="1:5">
      <c r="A508" s="236" t="str">
        <f>IF(BTA!W508="", "", BTA!W508)</f>
        <v/>
      </c>
      <c r="B508" s="201" t="str">
        <f>IF(BTA!U508="", "", BTA!U508)</f>
        <v/>
      </c>
      <c r="C508" s="201" t="str">
        <f>IF(A508="", "", VLOOKUP(A508, BTA!$A$3:$H$10000, 8, 0))</f>
        <v/>
      </c>
      <c r="D508" s="236" t="str">
        <f>IF(A508="","",VLOOKUP(A508,BTA!$A$3:$R$10000,18,0))</f>
        <v/>
      </c>
      <c r="E508" s="201" t="str">
        <f>IF(BTA!A509="", "", BTA!A509)</f>
        <v>SASA</v>
      </c>
    </row>
    <row r="509" spans="1:5">
      <c r="A509" s="236" t="str">
        <f>IF(BTA!W509="", "", BTA!W509)</f>
        <v/>
      </c>
      <c r="B509" s="201" t="str">
        <f>IF(BTA!U509="", "", BTA!U509)</f>
        <v/>
      </c>
      <c r="C509" s="201" t="str">
        <f>IF(A509="", "", VLOOKUP(A509, BTA!$A$3:$H$10000, 8, 0))</f>
        <v/>
      </c>
      <c r="D509" s="236" t="str">
        <f>IF(A509="","",VLOOKUP(A509,BTA!$A$3:$R$10000,18,0))</f>
        <v/>
      </c>
      <c r="E509" s="201" t="str">
        <f>IF(BTA!A510="", "", BTA!A510)</f>
        <v>TUKAS</v>
      </c>
    </row>
    <row r="510" spans="1:5">
      <c r="A510" s="236" t="str">
        <f>IF(BTA!W510="", "", BTA!W510)</f>
        <v/>
      </c>
      <c r="B510" s="201" t="str">
        <f>IF(BTA!U510="", "", BTA!U510)</f>
        <v/>
      </c>
      <c r="C510" s="201" t="str">
        <f>IF(A510="", "", VLOOKUP(A510, BTA!$A$3:$H$10000, 8, 0))</f>
        <v/>
      </c>
      <c r="D510" s="236" t="str">
        <f>IF(A510="","",VLOOKUP(A510,BTA!$A$3:$R$10000,18,0))</f>
        <v/>
      </c>
      <c r="E510" s="201" t="str">
        <f>IF(BTA!A511="", "", BTA!A511)</f>
        <v>AGROT</v>
      </c>
    </row>
    <row r="511" spans="1:5">
      <c r="A511" s="236" t="str">
        <f>IF(BTA!W511="", "", BTA!W511)</f>
        <v/>
      </c>
      <c r="B511" s="201" t="str">
        <f>IF(BTA!U511="", "", BTA!U511)</f>
        <v/>
      </c>
      <c r="C511" s="201" t="str">
        <f>IF(A511="", "", VLOOKUP(A511, BTA!$A$3:$H$10000, 8, 0))</f>
        <v/>
      </c>
      <c r="D511" s="236" t="str">
        <f>IF(A511="","",VLOOKUP(A511,BTA!$A$3:$R$10000,18,0))</f>
        <v/>
      </c>
      <c r="E511" s="201" t="str">
        <f>IF(BTA!A512="", "", BTA!A512)</f>
        <v>VKGYO</v>
      </c>
    </row>
    <row r="512" spans="1:5">
      <c r="A512" s="236" t="str">
        <f>IF(BTA!W512="", "", BTA!W512)</f>
        <v/>
      </c>
      <c r="B512" s="201" t="str">
        <f>IF(BTA!U512="", "", BTA!U512)</f>
        <v/>
      </c>
      <c r="C512" s="201" t="str">
        <f>IF(A512="", "", VLOOKUP(A512, BTA!$A$3:$H$10000, 8, 0))</f>
        <v/>
      </c>
      <c r="D512" s="236" t="str">
        <f>IF(A512="","",VLOOKUP(A512,BTA!$A$3:$R$10000,18,0))</f>
        <v/>
      </c>
      <c r="E512" s="201" t="str">
        <f>IF(BTA!A513="", "", BTA!A513)</f>
        <v>KATMR</v>
      </c>
    </row>
    <row r="513" spans="1:5">
      <c r="A513" s="236" t="str">
        <f>IF(BTA!W513="", "", BTA!W513)</f>
        <v/>
      </c>
      <c r="B513" s="201" t="str">
        <f>IF(BTA!U513="", "", BTA!U513)</f>
        <v/>
      </c>
      <c r="C513" s="201" t="str">
        <f>IF(A513="", "", VLOOKUP(A513, BTA!$A$3:$H$10000, 8, 0))</f>
        <v/>
      </c>
      <c r="D513" s="236" t="str">
        <f>IF(A513="","",VLOOKUP(A513,BTA!$A$3:$R$10000,18,0))</f>
        <v/>
      </c>
      <c r="E513" s="201" t="str">
        <f>IF(BTA!A514="", "", BTA!A514)</f>
        <v>KZBGY</v>
      </c>
    </row>
    <row r="514" spans="1:5">
      <c r="A514" s="236" t="str">
        <f>IF(BTA!W514="", "", BTA!W514)</f>
        <v/>
      </c>
      <c r="B514" s="201" t="str">
        <f>IF(BTA!U514="", "", BTA!U514)</f>
        <v/>
      </c>
      <c r="C514" s="201" t="str">
        <f>IF(A514="", "", VLOOKUP(A514, BTA!$A$3:$H$10000, 8, 0))</f>
        <v/>
      </c>
      <c r="D514" s="236" t="str">
        <f>IF(A514="","",VLOOKUP(A514,BTA!$A$3:$R$10000,18,0))</f>
        <v/>
      </c>
      <c r="E514" s="201" t="str">
        <f>IF(BTA!A515="", "", BTA!A515)</f>
        <v>CANTE</v>
      </c>
    </row>
    <row r="515" spans="1:5">
      <c r="A515" s="236" t="str">
        <f>IF(BTA!W515="", "", BTA!W515)</f>
        <v/>
      </c>
      <c r="B515" s="201" t="str">
        <f>IF(BTA!U515="", "", BTA!U515)</f>
        <v/>
      </c>
      <c r="C515" s="201" t="str">
        <f>IF(A515="", "", VLOOKUP(A515, BTA!$A$3:$H$10000, 8, 0))</f>
        <v/>
      </c>
      <c r="D515" s="236" t="str">
        <f>IF(A515="","",VLOOKUP(A515,BTA!$A$3:$R$10000,18,0))</f>
        <v/>
      </c>
      <c r="E515" s="201" t="str">
        <f>IF(BTA!A516="", "", BTA!A516)</f>
        <v>PAHOL</v>
      </c>
    </row>
    <row r="516" spans="1:5">
      <c r="A516" s="236" t="str">
        <f>IF(BTA!W516="", "", BTA!W516)</f>
        <v/>
      </c>
      <c r="B516" s="201" t="str">
        <f>IF(BTA!U516="", "", BTA!U516)</f>
        <v/>
      </c>
      <c r="C516" s="201" t="str">
        <f>IF(A516="", "", VLOOKUP(A516, BTA!$A$3:$H$10000, 8, 0))</f>
        <v/>
      </c>
      <c r="D516" s="236" t="str">
        <f>IF(A516="","",VLOOKUP(A516,BTA!$A$3:$R$10000,18,0))</f>
        <v/>
      </c>
      <c r="E516" s="201" t="str">
        <f>IF(BTA!A517="", "", BTA!A517)</f>
        <v>USAK</v>
      </c>
    </row>
    <row r="517" spans="1:5">
      <c r="A517" s="236" t="str">
        <f>IF(BTA!W517="", "", BTA!W517)</f>
        <v/>
      </c>
      <c r="B517" s="201" t="str">
        <f>IF(BTA!U517="", "", BTA!U517)</f>
        <v/>
      </c>
      <c r="C517" s="201" t="str">
        <f>IF(A517="", "", VLOOKUP(A517, BTA!$A$3:$H$10000, 8, 0))</f>
        <v/>
      </c>
      <c r="D517" s="236" t="str">
        <f>IF(A517="","",VLOOKUP(A517,BTA!$A$3:$R$10000,18,0))</f>
        <v/>
      </c>
      <c r="E517" s="201" t="str">
        <f>IF(BTA!A518="", "", BTA!A518)</f>
        <v>VAKFN</v>
      </c>
    </row>
    <row r="518" spans="1:5">
      <c r="A518" s="236" t="str">
        <f>IF(BTA!W518="", "", BTA!W518)</f>
        <v/>
      </c>
      <c r="B518" s="201" t="str">
        <f>IF(BTA!U518="", "", BTA!U518)</f>
        <v/>
      </c>
      <c r="C518" s="201" t="str">
        <f>IF(A518="", "", VLOOKUP(A518, BTA!$A$3:$H$10000, 8, 0))</f>
        <v/>
      </c>
      <c r="D518" s="236" t="str">
        <f>IF(A518="","",VLOOKUP(A518,BTA!$A$3:$R$10000,18,0))</f>
        <v/>
      </c>
      <c r="E518" s="201" t="str">
        <f>IF(BTA!A519="", "", BTA!A519)</f>
        <v>TSPOR</v>
      </c>
    </row>
    <row r="519" spans="1:5">
      <c r="A519" s="236" t="str">
        <f>IF(BTA!W519="", "", BTA!W519)</f>
        <v/>
      </c>
      <c r="B519" s="201" t="str">
        <f>IF(BTA!U519="", "", BTA!U519)</f>
        <v/>
      </c>
      <c r="C519" s="201" t="str">
        <f>IF(A519="", "", VLOOKUP(A519, BTA!$A$3:$H$10000, 8, 0))</f>
        <v/>
      </c>
      <c r="D519" s="236" t="str">
        <f>IF(A519="","",VLOOKUP(A519,BTA!$A$3:$R$10000,18,0))</f>
        <v/>
      </c>
      <c r="E519" s="201" t="str">
        <f>IF(BTA!A520="", "", BTA!A520)</f>
        <v>GSRAY</v>
      </c>
    </row>
    <row r="520" spans="1:5">
      <c r="A520" s="236" t="str">
        <f>IF(BTA!W520="", "", BTA!W520)</f>
        <v/>
      </c>
      <c r="B520" s="201" t="str">
        <f>IF(BTA!U520="", "", BTA!U520)</f>
        <v/>
      </c>
      <c r="C520" s="201" t="str">
        <f>IF(A520="", "", VLOOKUP(A520, BTA!$A$3:$H$10000, 8, 0))</f>
        <v/>
      </c>
      <c r="D520" s="236" t="str">
        <f>IF(A520="","",VLOOKUP(A520,BTA!$A$3:$R$10000,18,0))</f>
        <v/>
      </c>
      <c r="E520" s="201" t="str">
        <f>IF(BTA!A521="", "", BTA!A521)</f>
        <v>ALT PAZAR</v>
      </c>
    </row>
    <row r="521" spans="1:5">
      <c r="A521" s="236" t="str">
        <f>IF(BTA!W521="", "", BTA!W521)</f>
        <v/>
      </c>
      <c r="B521" s="201" t="str">
        <f>IF(BTA!U521="", "", BTA!U521)</f>
        <v/>
      </c>
      <c r="C521" s="201" t="str">
        <f>IF(A521="", "", VLOOKUP(A521, BTA!$A$3:$H$10000, 8, 0))</f>
        <v/>
      </c>
      <c r="D521" s="236" t="str">
        <f>IF(A521="","",VLOOKUP(A521,BTA!$A$3:$R$10000,18,0))</f>
        <v/>
      </c>
      <c r="E521" s="201" t="str">
        <f>IF(BTA!A522="", "", BTA!A522)</f>
        <v>ISBTR</v>
      </c>
    </row>
    <row r="522" spans="1:5">
      <c r="A522" s="236" t="str">
        <f>IF(BTA!W522="", "", BTA!W522)</f>
        <v/>
      </c>
      <c r="B522" s="201" t="str">
        <f>IF(BTA!U522="", "", BTA!U522)</f>
        <v/>
      </c>
      <c r="C522" s="201" t="str">
        <f>IF(A522="", "", VLOOKUP(A522, BTA!$A$3:$H$10000, 8, 0))</f>
        <v/>
      </c>
      <c r="D522" s="236" t="str">
        <f>IF(A522="","",VLOOKUP(A522,BTA!$A$3:$R$10000,18,0))</f>
        <v/>
      </c>
      <c r="E522" s="201" t="str">
        <f>IF(BTA!A523="", "", BTA!A523)</f>
        <v>ISATR</v>
      </c>
    </row>
    <row r="523" spans="1:5">
      <c r="A523" s="236" t="str">
        <f>IF(BTA!W523="", "", BTA!W523)</f>
        <v/>
      </c>
      <c r="B523" s="201" t="str">
        <f>IF(BTA!U523="", "", BTA!U523)</f>
        <v/>
      </c>
      <c r="C523" s="201" t="str">
        <f>IF(A523="", "", VLOOKUP(A523, BTA!$A$3:$H$10000, 8, 0))</f>
        <v/>
      </c>
      <c r="D523" s="236" t="str">
        <f>IF(A523="","",VLOOKUP(A523,BTA!$A$3:$R$10000,18,0))</f>
        <v/>
      </c>
      <c r="E523" s="201" t="str">
        <f>IF(BTA!A524="", "", BTA!A524)</f>
        <v>ISKUR</v>
      </c>
    </row>
    <row r="524" spans="1:5">
      <c r="A524" s="236" t="str">
        <f>IF(BTA!W524="", "", BTA!W524)</f>
        <v/>
      </c>
      <c r="B524" s="201" t="str">
        <f>IF(BTA!U524="", "", BTA!U524)</f>
        <v/>
      </c>
      <c r="C524" s="201" t="str">
        <f>IF(A524="", "", VLOOKUP(A524, BTA!$A$3:$H$10000, 8, 0))</f>
        <v/>
      </c>
      <c r="D524" s="236" t="str">
        <f>IF(A524="","",VLOOKUP(A524,BTA!$A$3:$R$10000,18,0))</f>
        <v/>
      </c>
      <c r="E524" s="201" t="str">
        <f>IF(BTA!A525="", "", BTA!A525)</f>
        <v>TRHOL</v>
      </c>
    </row>
    <row r="525" spans="1:5">
      <c r="A525" s="236" t="str">
        <f>IF(BTA!W525="", "", BTA!W525)</f>
        <v/>
      </c>
      <c r="B525" s="201" t="str">
        <f>IF(BTA!U525="", "", BTA!U525)</f>
        <v/>
      </c>
      <c r="C525" s="201" t="str">
        <f>IF(A525="", "", VLOOKUP(A525, BTA!$A$3:$H$10000, 8, 0))</f>
        <v/>
      </c>
      <c r="D525" s="236" t="str">
        <f>IF(A525="","",VLOOKUP(A525,BTA!$A$3:$R$10000,18,0))</f>
        <v/>
      </c>
      <c r="E525" s="201" t="str">
        <f>IF(BTA!A526="", "", BTA!A526)</f>
        <v>BURVA</v>
      </c>
    </row>
    <row r="526" spans="1:5">
      <c r="A526" s="236" t="str">
        <f>IF(BTA!W526="", "", BTA!W526)</f>
        <v/>
      </c>
      <c r="B526" s="201" t="str">
        <f>IF(BTA!U526="", "", BTA!U526)</f>
        <v/>
      </c>
      <c r="C526" s="201" t="str">
        <f>IF(A526="", "", VLOOKUP(A526, BTA!$A$3:$H$10000, 8, 0))</f>
        <v/>
      </c>
      <c r="D526" s="236" t="str">
        <f>IF(A526="","",VLOOKUP(A526,BTA!$A$3:$R$10000,18,0))</f>
        <v/>
      </c>
      <c r="E526" s="201" t="str">
        <f>IF(BTA!A527="", "", BTA!A527)</f>
        <v>SKYLP</v>
      </c>
    </row>
    <row r="527" spans="1:5">
      <c r="A527" s="236" t="str">
        <f>IF(BTA!W527="", "", BTA!W527)</f>
        <v/>
      </c>
      <c r="B527" s="201" t="str">
        <f>IF(BTA!U527="", "", BTA!U527)</f>
        <v/>
      </c>
      <c r="C527" s="201" t="str">
        <f>IF(A527="", "", VLOOKUP(A527, BTA!$A$3:$H$10000, 8, 0))</f>
        <v/>
      </c>
      <c r="D527" s="236" t="str">
        <f>IF(A527="","",VLOOKUP(A527,BTA!$A$3:$R$10000,18,0))</f>
        <v/>
      </c>
      <c r="E527" s="201" t="str">
        <f>IF(BTA!A528="", "", BTA!A528)</f>
        <v>KUVVA</v>
      </c>
    </row>
    <row r="528" spans="1:5">
      <c r="A528" s="236" t="str">
        <f>IF(BTA!W528="", "", BTA!W528)</f>
        <v/>
      </c>
      <c r="B528" s="201" t="str">
        <f>IF(BTA!U528="", "", BTA!U528)</f>
        <v/>
      </c>
      <c r="C528" s="201" t="str">
        <f>IF(A528="", "", VLOOKUP(A528, BTA!$A$3:$H$10000, 8, 0))</f>
        <v/>
      </c>
      <c r="D528" s="236" t="str">
        <f>IF(A528="","",VLOOKUP(A528,BTA!$A$3:$R$10000,18,0))</f>
        <v/>
      </c>
      <c r="E528" s="201" t="str">
        <f>IF(BTA!A529="", "", BTA!A529)</f>
        <v>SONME</v>
      </c>
    </row>
    <row r="529" spans="1:5">
      <c r="A529" s="236" t="str">
        <f>IF(BTA!W529="", "", BTA!W529)</f>
        <v/>
      </c>
      <c r="B529" s="201" t="str">
        <f>IF(BTA!U529="", "", BTA!U529)</f>
        <v/>
      </c>
      <c r="C529" s="201" t="str">
        <f>IF(A529="", "", VLOOKUP(A529, BTA!$A$3:$H$10000, 8, 0))</f>
        <v/>
      </c>
      <c r="D529" s="236" t="str">
        <f>IF(A529="","",VLOOKUP(A529,BTA!$A$3:$R$10000,18,0))</f>
        <v/>
      </c>
      <c r="E529" s="201" t="str">
        <f>IF(BTA!A530="", "", BTA!A530)</f>
        <v>COSMO</v>
      </c>
    </row>
    <row r="530" spans="1:5">
      <c r="A530" s="236" t="str">
        <f>IF(BTA!W530="", "", BTA!W530)</f>
        <v/>
      </c>
      <c r="B530" s="201" t="str">
        <f>IF(BTA!U530="", "", BTA!U530)</f>
        <v/>
      </c>
      <c r="C530" s="201" t="str">
        <f>IF(A530="", "", VLOOKUP(A530, BTA!$A$3:$H$10000, 8, 0))</f>
        <v/>
      </c>
      <c r="D530" s="236" t="str">
        <f>IF(A530="","",VLOOKUP(A530,BTA!$A$3:$R$10000,18,0))</f>
        <v/>
      </c>
      <c r="E530" s="201" t="str">
        <f>IF(BTA!A531="", "", BTA!A531)</f>
        <v>VANGD</v>
      </c>
    </row>
    <row r="531" spans="1:5">
      <c r="A531" s="236" t="str">
        <f>IF(BTA!W531="", "", BTA!W531)</f>
        <v/>
      </c>
      <c r="B531" s="201" t="str">
        <f>IF(BTA!U531="", "", BTA!U531)</f>
        <v/>
      </c>
      <c r="C531" s="201" t="str">
        <f>IF(A531="", "", VLOOKUP(A531, BTA!$A$3:$H$10000, 8, 0))</f>
        <v/>
      </c>
      <c r="D531" s="236" t="str">
        <f>IF(A531="","",VLOOKUP(A531,BTA!$A$3:$R$10000,18,0))</f>
        <v/>
      </c>
      <c r="E531" s="201" t="str">
        <f>IF(BTA!A532="", "", BTA!A532)</f>
        <v>DOGUB</v>
      </c>
    </row>
    <row r="532" spans="1:5">
      <c r="A532" s="236" t="str">
        <f>IF(BTA!W532="", "", BTA!W532)</f>
        <v/>
      </c>
      <c r="B532" s="201" t="str">
        <f>IF(BTA!U532="", "", BTA!U532)</f>
        <v/>
      </c>
      <c r="C532" s="201" t="str">
        <f>IF(A532="", "", VLOOKUP(A532, BTA!$A$3:$H$10000, 8, 0))</f>
        <v/>
      </c>
      <c r="D532" s="236" t="str">
        <f>IF(A532="","",VLOOKUP(A532,BTA!$A$3:$R$10000,18,0))</f>
        <v/>
      </c>
      <c r="E532" s="201" t="str">
        <f>IF(BTA!A533="", "", BTA!A533)</f>
        <v>SANEL</v>
      </c>
    </row>
    <row r="533" spans="1:5">
      <c r="A533" s="236" t="str">
        <f>IF(BTA!W533="", "", BTA!W533)</f>
        <v/>
      </c>
      <c r="B533" s="201" t="str">
        <f>IF(BTA!U533="", "", BTA!U533)</f>
        <v/>
      </c>
      <c r="C533" s="201" t="str">
        <f>IF(A533="", "", VLOOKUP(A533, BTA!$A$3:$H$10000, 8, 0))</f>
        <v/>
      </c>
      <c r="D533" s="236" t="str">
        <f>IF(A533="","",VLOOKUP(A533,BTA!$A$3:$R$10000,18,0))</f>
        <v/>
      </c>
      <c r="E533" s="201" t="str">
        <f>IF(BTA!A534="", "", BTA!A534)</f>
        <v>OYAYO</v>
      </c>
    </row>
    <row r="534" spans="1:5">
      <c r="A534" s="236" t="str">
        <f>IF(BTA!W534="", "", BTA!W534)</f>
        <v/>
      </c>
      <c r="B534" s="201" t="str">
        <f>IF(BTA!U534="", "", BTA!U534)</f>
        <v/>
      </c>
      <c r="C534" s="201" t="str">
        <f>IF(A534="", "", VLOOKUP(A534, BTA!$A$3:$H$10000, 8, 0))</f>
        <v/>
      </c>
      <c r="D534" s="236" t="str">
        <f>IF(A534="","",VLOOKUP(A534,BTA!$A$3:$R$10000,18,0))</f>
        <v/>
      </c>
      <c r="E534" s="201" t="str">
        <f>IF(BTA!A535="", "", BTA!A535)</f>
        <v>DGGYO</v>
      </c>
    </row>
    <row r="535" spans="1:5">
      <c r="A535" s="236" t="str">
        <f>IF(BTA!W535="", "", BTA!W535)</f>
        <v/>
      </c>
      <c r="B535" s="201" t="str">
        <f>IF(BTA!U535="", "", BTA!U535)</f>
        <v/>
      </c>
      <c r="C535" s="201" t="str">
        <f>IF(A535="", "", VLOOKUP(A535, BTA!$A$3:$H$10000, 8, 0))</f>
        <v/>
      </c>
      <c r="D535" s="236" t="str">
        <f>IF(A535="","",VLOOKUP(A535,BTA!$A$3:$R$10000,18,0))</f>
        <v/>
      </c>
      <c r="E535" s="201" t="str">
        <f>IF(BTA!A536="", "", BTA!A536)</f>
        <v>OZRDN</v>
      </c>
    </row>
    <row r="536" spans="1:5">
      <c r="A536" s="236" t="str">
        <f>IF(BTA!W536="", "", BTA!W536)</f>
        <v/>
      </c>
      <c r="B536" s="201" t="str">
        <f>IF(BTA!U536="", "", BTA!U536)</f>
        <v/>
      </c>
      <c r="C536" s="201" t="str">
        <f>IF(A536="", "", VLOOKUP(A536, BTA!$A$3:$H$10000, 8, 0))</f>
        <v/>
      </c>
      <c r="D536" s="236" t="str">
        <f>IF(A536="","",VLOOKUP(A536,BTA!$A$3:$R$10000,18,0))</f>
        <v/>
      </c>
      <c r="E536" s="201" t="str">
        <f>IF(BTA!A537="", "", BTA!A537)</f>
        <v>RODRG</v>
      </c>
    </row>
    <row r="537" spans="1:5">
      <c r="A537" s="236" t="str">
        <f>IF(BTA!W537="", "", BTA!W537)</f>
        <v/>
      </c>
      <c r="B537" s="201" t="str">
        <f>IF(BTA!U537="", "", BTA!U537)</f>
        <v/>
      </c>
      <c r="C537" s="201" t="str">
        <f>IF(A537="", "", VLOOKUP(A537, BTA!$A$3:$H$10000, 8, 0))</f>
        <v/>
      </c>
      <c r="D537" s="236" t="str">
        <f>IF(A537="","",VLOOKUP(A537,BTA!$A$3:$R$10000,18,0))</f>
        <v/>
      </c>
      <c r="E537" s="201" t="str">
        <f>IF(BTA!A538="", "", BTA!A538)</f>
        <v>CRDFA</v>
      </c>
    </row>
    <row r="538" spans="1:5">
      <c r="A538" s="236" t="str">
        <f>IF(BTA!W538="", "", BTA!W538)</f>
        <v/>
      </c>
      <c r="B538" s="201" t="str">
        <f>IF(BTA!U538="", "", BTA!U538)</f>
        <v/>
      </c>
      <c r="C538" s="201" t="str">
        <f>IF(A538="", "", VLOOKUP(A538, BTA!$A$3:$H$10000, 8, 0))</f>
        <v/>
      </c>
      <c r="D538" s="236" t="str">
        <f>IF(A538="","",VLOOKUP(A538,BTA!$A$3:$R$10000,18,0))</f>
        <v/>
      </c>
      <c r="E538" s="201" t="str">
        <f>IF(BTA!A539="", "", BTA!A539)</f>
        <v>ERSU</v>
      </c>
    </row>
    <row r="539" spans="1:5">
      <c r="A539" s="236" t="str">
        <f>IF(BTA!W539="", "", BTA!W539)</f>
        <v/>
      </c>
      <c r="B539" s="201" t="str">
        <f>IF(BTA!U539="", "", BTA!U539)</f>
        <v/>
      </c>
      <c r="C539" s="201" t="str">
        <f>IF(A539="", "", VLOOKUP(A539, BTA!$A$3:$H$10000, 8, 0))</f>
        <v/>
      </c>
      <c r="D539" s="236" t="str">
        <f>IF(A539="","",VLOOKUP(A539,BTA!$A$3:$R$10000,18,0))</f>
        <v/>
      </c>
      <c r="E539" s="201" t="str">
        <f>IF(BTA!A540="", "", BTA!A540)</f>
        <v>ULAS</v>
      </c>
    </row>
    <row r="540" spans="1:5">
      <c r="A540" s="236" t="str">
        <f>IF(BTA!W540="", "", BTA!W540)</f>
        <v/>
      </c>
      <c r="B540" s="201" t="str">
        <f>IF(BTA!U540="", "", BTA!U540)</f>
        <v/>
      </c>
      <c r="C540" s="201" t="str">
        <f>IF(A540="", "", VLOOKUP(A540, BTA!$A$3:$H$10000, 8, 0))</f>
        <v/>
      </c>
      <c r="D540" s="236" t="str">
        <f>IF(A540="","",VLOOKUP(A540,BTA!$A$3:$R$10000,18,0))</f>
        <v/>
      </c>
      <c r="E540" s="201" t="str">
        <f>IF(BTA!A541="", "", BTA!A541)</f>
        <v>VKFYO</v>
      </c>
    </row>
    <row r="541" spans="1:5">
      <c r="A541" s="236" t="str">
        <f>IF(BTA!W541="", "", BTA!W541)</f>
        <v/>
      </c>
      <c r="B541" s="201" t="str">
        <f>IF(BTA!U541="", "", BTA!U541)</f>
        <v/>
      </c>
      <c r="C541" s="201" t="str">
        <f>IF(A541="", "", VLOOKUP(A541, BTA!$A$3:$H$10000, 8, 0))</f>
        <v/>
      </c>
      <c r="D541" s="236" t="str">
        <f>IF(A541="","",VLOOKUP(A541,BTA!$A$3:$R$10000,18,0))</f>
        <v/>
      </c>
      <c r="E541" s="201" t="str">
        <f>IF(BTA!A542="", "", BTA!A542)</f>
        <v>MEPET</v>
      </c>
    </row>
    <row r="542" spans="1:5">
      <c r="A542" s="236" t="str">
        <f>IF(BTA!W542="", "", BTA!W542)</f>
        <v/>
      </c>
      <c r="B542" s="201" t="str">
        <f>IF(BTA!U542="", "", BTA!U542)</f>
        <v/>
      </c>
      <c r="C542" s="201" t="str">
        <f>IF(A542="", "", VLOOKUP(A542, BTA!$A$3:$H$10000, 8, 0))</f>
        <v/>
      </c>
      <c r="D542" s="236" t="str">
        <f>IF(A542="","",VLOOKUP(A542,BTA!$A$3:$R$10000,18,0))</f>
        <v/>
      </c>
      <c r="E542" s="201" t="str">
        <f>IF(BTA!A543="", "", BTA!A543)</f>
        <v>TDGYO</v>
      </c>
    </row>
    <row r="543" spans="1:5">
      <c r="A543" s="236" t="str">
        <f>IF(BTA!W543="", "", BTA!W543)</f>
        <v/>
      </c>
      <c r="B543" s="201" t="str">
        <f>IF(BTA!U543="", "", BTA!U543)</f>
        <v/>
      </c>
      <c r="C543" s="201" t="str">
        <f>IF(A543="", "", VLOOKUP(A543, BTA!$A$3:$H$10000, 8, 0))</f>
        <v/>
      </c>
      <c r="D543" s="236" t="str">
        <f>IF(A543="","",VLOOKUP(A543,BTA!$A$3:$R$10000,18,0))</f>
        <v/>
      </c>
      <c r="E543" s="201" t="str">
        <f>IF(BTA!A544="", "", BTA!A544)</f>
        <v>AVTUR</v>
      </c>
    </row>
    <row r="544" spans="1:5">
      <c r="A544" s="236" t="str">
        <f>IF(BTA!W544="", "", BTA!W544)</f>
        <v/>
      </c>
      <c r="B544" s="201" t="str">
        <f>IF(BTA!U544="", "", BTA!U544)</f>
        <v/>
      </c>
      <c r="C544" s="201" t="str">
        <f>IF(A544="", "", VLOOKUP(A544, BTA!$A$3:$H$10000, 8, 0))</f>
        <v/>
      </c>
      <c r="D544" s="236" t="str">
        <f>IF(A544="","",VLOOKUP(A544,BTA!$A$3:$R$10000,18,0))</f>
        <v/>
      </c>
      <c r="E544" s="201" t="str">
        <f>IF(BTA!A545="", "", BTA!A545)</f>
        <v>GLBMD</v>
      </c>
    </row>
    <row r="545" spans="1:5">
      <c r="A545" s="236" t="str">
        <f>IF(BTA!W545="", "", BTA!W545)</f>
        <v/>
      </c>
      <c r="B545" s="201" t="str">
        <f>IF(BTA!U545="", "", BTA!U545)</f>
        <v/>
      </c>
      <c r="C545" s="201" t="str">
        <f>IF(A545="", "", VLOOKUP(A545, BTA!$A$3:$H$10000, 8, 0))</f>
        <v/>
      </c>
      <c r="D545" s="236" t="str">
        <f>IF(A545="","",VLOOKUP(A545,BTA!$A$3:$R$10000,18,0))</f>
        <v/>
      </c>
      <c r="E545" s="201" t="str">
        <f>IF(BTA!A546="", "", BTA!A546)</f>
        <v>GRNYO</v>
      </c>
    </row>
    <row r="546" spans="1:5">
      <c r="A546" s="236" t="str">
        <f>IF(BTA!W546="", "", BTA!W546)</f>
        <v/>
      </c>
      <c r="B546" s="201" t="str">
        <f>IF(BTA!U546="", "", BTA!U546)</f>
        <v/>
      </c>
      <c r="C546" s="201" t="str">
        <f>IF(A546="", "", VLOOKUP(A546, BTA!$A$3:$H$10000, 8, 0))</f>
        <v/>
      </c>
      <c r="D546" s="236" t="str">
        <f>IF(A546="","",VLOOKUP(A546,BTA!$A$3:$R$10000,18,0))</f>
        <v/>
      </c>
      <c r="E546" s="201" t="str">
        <f>IF(BTA!A547="", "", BTA!A547)</f>
        <v>FLAP</v>
      </c>
    </row>
    <row r="547" spans="1:5">
      <c r="A547" s="236" t="str">
        <f>IF(BTA!W547="", "", BTA!W547)</f>
        <v/>
      </c>
      <c r="B547" s="201" t="str">
        <f>IF(BTA!U547="", "", BTA!U547)</f>
        <v/>
      </c>
      <c r="C547" s="201" t="str">
        <f>IF(A547="", "", VLOOKUP(A547, BTA!$A$3:$H$10000, 8, 0))</f>
        <v/>
      </c>
      <c r="D547" s="236" t="str">
        <f>IF(A547="","",VLOOKUP(A547,BTA!$A$3:$R$10000,18,0))</f>
        <v/>
      </c>
      <c r="E547" s="201" t="str">
        <f>IF(BTA!A548="", "", BTA!A548)</f>
        <v>SEKUR</v>
      </c>
    </row>
    <row r="548" spans="1:5">
      <c r="A548" s="236" t="str">
        <f>IF(BTA!W548="", "", BTA!W548)</f>
        <v/>
      </c>
      <c r="B548" s="201" t="str">
        <f>IF(BTA!U548="", "", BTA!U548)</f>
        <v/>
      </c>
      <c r="C548" s="201" t="str">
        <f>IF(A548="", "", VLOOKUP(A548, BTA!$A$3:$H$10000, 8, 0))</f>
        <v/>
      </c>
      <c r="D548" s="236" t="str">
        <f>IF(A548="","",VLOOKUP(A548,BTA!$A$3:$R$10000,18,0))</f>
        <v/>
      </c>
      <c r="E548" s="201" t="str">
        <f>IF(BTA!A549="", "", BTA!A549)</f>
        <v>ATAGY</v>
      </c>
    </row>
    <row r="549" spans="1:5">
      <c r="A549" s="236" t="str">
        <f>IF(BTA!W549="", "", BTA!W549)</f>
        <v/>
      </c>
      <c r="B549" s="201" t="str">
        <f>IF(BTA!U549="", "", BTA!U549)</f>
        <v/>
      </c>
      <c r="C549" s="201" t="str">
        <f>IF(A549="", "", VLOOKUP(A549, BTA!$A$3:$H$10000, 8, 0))</f>
        <v/>
      </c>
      <c r="D549" s="236" t="str">
        <f>IF(A549="","",VLOOKUP(A549,BTA!$A$3:$R$10000,18,0))</f>
        <v/>
      </c>
      <c r="E549" s="201" t="str">
        <f>IF(BTA!A550="", "", BTA!A550)</f>
        <v>MTRYO</v>
      </c>
    </row>
    <row r="550" spans="1:5">
      <c r="A550" s="236" t="str">
        <f>IF(BTA!W550="", "", BTA!W550)</f>
        <v/>
      </c>
      <c r="B550" s="201" t="str">
        <f>IF(BTA!U550="", "", BTA!U550)</f>
        <v/>
      </c>
      <c r="C550" s="201" t="str">
        <f>IF(A550="", "", VLOOKUP(A550, BTA!$A$3:$H$10000, 8, 0))</f>
        <v/>
      </c>
      <c r="D550" s="236" t="str">
        <f>IF(A550="","",VLOOKUP(A550,BTA!$A$3:$R$10000,18,0))</f>
        <v/>
      </c>
      <c r="E550" s="201" t="str">
        <f>IF(BTA!A551="", "", BTA!A551)</f>
        <v>BRKSN</v>
      </c>
    </row>
    <row r="551" spans="1:5">
      <c r="A551" s="236" t="str">
        <f>IF(BTA!W551="", "", BTA!W551)</f>
        <v/>
      </c>
      <c r="B551" s="201" t="str">
        <f>IF(BTA!U551="", "", BTA!U551)</f>
        <v/>
      </c>
      <c r="C551" s="201" t="str">
        <f>IF(A551="", "", VLOOKUP(A551, BTA!$A$3:$H$10000, 8, 0))</f>
        <v/>
      </c>
      <c r="D551" s="236" t="str">
        <f>IF(A551="","",VLOOKUP(A551,BTA!$A$3:$R$10000,18,0))</f>
        <v/>
      </c>
      <c r="E551" s="201" t="str">
        <f>IF(BTA!A552="", "", BTA!A552)</f>
        <v>AGYO</v>
      </c>
    </row>
    <row r="552" spans="1:5">
      <c r="A552" s="236" t="str">
        <f>IF(BTA!W552="", "", BTA!W552)</f>
        <v/>
      </c>
      <c r="B552" s="201" t="str">
        <f>IF(BTA!U552="", "", BTA!U552)</f>
        <v/>
      </c>
      <c r="C552" s="201" t="str">
        <f>IF(A552="", "", VLOOKUP(A552, BTA!$A$3:$H$10000, 8, 0))</f>
        <v/>
      </c>
      <c r="D552" s="236" t="str">
        <f>IF(A552="","",VLOOKUP(A552,BTA!$A$3:$R$10000,18,0))</f>
        <v/>
      </c>
      <c r="E552" s="201" t="str">
        <f>IF(BTA!A553="", "", BTA!A553)</f>
        <v>OYLUM</v>
      </c>
    </row>
    <row r="553" spans="1:5">
      <c r="A553" s="236" t="str">
        <f>IF(BTA!W553="", "", BTA!W553)</f>
        <v/>
      </c>
      <c r="B553" s="201" t="str">
        <f>IF(BTA!U553="", "", BTA!U553)</f>
        <v/>
      </c>
      <c r="C553" s="201" t="str">
        <f>IF(A553="", "", VLOOKUP(A553, BTA!$A$3:$H$10000, 8, 0))</f>
        <v/>
      </c>
      <c r="D553" s="236" t="str">
        <f>IF(A553="","",VLOOKUP(A553,BTA!$A$3:$R$10000,18,0))</f>
        <v/>
      </c>
      <c r="E553" s="201" t="str">
        <f>IF(BTA!A554="", "", BTA!A554)</f>
        <v>ATLAS</v>
      </c>
    </row>
    <row r="554" spans="1:5">
      <c r="A554" s="236" t="str">
        <f>IF(BTA!W554="", "", BTA!W554)</f>
        <v/>
      </c>
      <c r="B554" s="201" t="str">
        <f>IF(BTA!U554="", "", BTA!U554)</f>
        <v/>
      </c>
      <c r="C554" s="201" t="str">
        <f>IF(A554="", "", VLOOKUP(A554, BTA!$A$3:$H$10000, 8, 0))</f>
        <v/>
      </c>
      <c r="D554" s="236" t="str">
        <f>IF(A554="","",VLOOKUP(A554,BTA!$A$3:$R$10000,18,0))</f>
        <v/>
      </c>
      <c r="E554" s="201" t="str">
        <f>IF(BTA!A555="", "", BTA!A555)</f>
        <v>MZHLD</v>
      </c>
    </row>
    <row r="555" spans="1:5">
      <c r="A555" s="236" t="str">
        <f>IF(BTA!W555="", "", BTA!W555)</f>
        <v/>
      </c>
      <c r="B555" s="201" t="str">
        <f>IF(BTA!U555="", "", BTA!U555)</f>
        <v/>
      </c>
      <c r="C555" s="201" t="str">
        <f>IF(A555="", "", VLOOKUP(A555, BTA!$A$3:$H$10000, 8, 0))</f>
        <v/>
      </c>
      <c r="D555" s="236" t="str">
        <f>IF(A555="","",VLOOKUP(A555,BTA!$A$3:$R$10000,18,0))</f>
        <v/>
      </c>
      <c r="E555" s="201" t="str">
        <f>IF(BTA!A556="", "", BTA!A556)</f>
        <v>SAMAT</v>
      </c>
    </row>
    <row r="556" spans="1:5">
      <c r="A556" s="236" t="str">
        <f>IF(BTA!W556="", "", BTA!W556)</f>
        <v/>
      </c>
      <c r="B556" s="201" t="str">
        <f>IF(BTA!U556="", "", BTA!U556)</f>
        <v/>
      </c>
      <c r="C556" s="201" t="str">
        <f>IF(A556="", "", VLOOKUP(A556, BTA!$A$3:$H$10000, 8, 0))</f>
        <v/>
      </c>
      <c r="D556" s="236" t="str">
        <f>IF(A556="","",VLOOKUP(A556,BTA!$A$3:$R$10000,18,0))</f>
        <v/>
      </c>
      <c r="E556" s="201" t="str">
        <f>IF(BTA!A557="", "", BTA!A557)</f>
        <v>KRTEK</v>
      </c>
    </row>
    <row r="557" spans="1:5">
      <c r="A557" s="236" t="str">
        <f>IF(BTA!W557="", "", BTA!W557)</f>
        <v/>
      </c>
      <c r="B557" s="201" t="str">
        <f>IF(BTA!U557="", "", BTA!U557)</f>
        <v/>
      </c>
      <c r="C557" s="201" t="str">
        <f>IF(A557="", "", VLOOKUP(A557, BTA!$A$3:$H$10000, 8, 0))</f>
        <v/>
      </c>
      <c r="D557" s="236" t="str">
        <f>IF(A557="","",VLOOKUP(A557,BTA!$A$3:$R$10000,18,0))</f>
        <v/>
      </c>
      <c r="E557" s="201" t="str">
        <f>IF(BTA!A558="", "", BTA!A558)</f>
        <v>SEKFK</v>
      </c>
    </row>
    <row r="558" spans="1:5">
      <c r="A558" s="236" t="str">
        <f>IF(BTA!W558="", "", BTA!W558)</f>
        <v/>
      </c>
      <c r="B558" s="201" t="str">
        <f>IF(BTA!U558="", "", BTA!U558)</f>
        <v/>
      </c>
      <c r="C558" s="201" t="str">
        <f>IF(A558="", "", VLOOKUP(A558, BTA!$A$3:$H$10000, 8, 0))</f>
        <v/>
      </c>
      <c r="D558" s="236" t="str">
        <f>IF(A558="","",VLOOKUP(A558,BTA!$A$3:$R$10000,18,0))</f>
        <v/>
      </c>
      <c r="E558" s="201" t="str">
        <f>IF(BTA!A559="", "", BTA!A559)</f>
        <v>SEYKM</v>
      </c>
    </row>
    <row r="559" spans="1:5">
      <c r="A559" s="236" t="str">
        <f>IF(BTA!W559="", "", BTA!W559)</f>
        <v/>
      </c>
      <c r="B559" s="201" t="str">
        <f>IF(BTA!U559="", "", BTA!U559)</f>
        <v/>
      </c>
      <c r="C559" s="201" t="str">
        <f>IF(A559="", "", VLOOKUP(A559, BTA!$A$3:$H$10000, 8, 0))</f>
        <v/>
      </c>
      <c r="D559" s="236" t="str">
        <f>IF(A559="","",VLOOKUP(A559,BTA!$A$3:$R$10000,18,0))</f>
        <v/>
      </c>
      <c r="E559" s="201" t="str">
        <f>IF(BTA!A560="", "", BTA!A560)</f>
        <v>ORCAY</v>
      </c>
    </row>
    <row r="560" spans="1:5">
      <c r="A560" s="236" t="str">
        <f>IF(BTA!W560="", "", BTA!W560)</f>
        <v/>
      </c>
      <c r="B560" s="201" t="str">
        <f>IF(BTA!U560="", "", BTA!U560)</f>
        <v/>
      </c>
      <c r="C560" s="201" t="str">
        <f>IF(A560="", "", VLOOKUP(A560, BTA!$A$3:$H$10000, 8, 0))</f>
        <v/>
      </c>
      <c r="D560" s="236" t="str">
        <f>IF(A560="","",VLOOKUP(A560,BTA!$A$3:$R$10000,18,0))</f>
        <v/>
      </c>
      <c r="E560" s="201" t="str">
        <f>IF(BTA!A561="", "", BTA!A561)</f>
        <v>IDGYO</v>
      </c>
    </row>
    <row r="561" spans="1:5">
      <c r="A561" s="236" t="str">
        <f>IF(BTA!W561="", "", BTA!W561)</f>
        <v/>
      </c>
      <c r="B561" s="201" t="str">
        <f>IF(BTA!U561="", "", BTA!U561)</f>
        <v/>
      </c>
      <c r="C561" s="201" t="str">
        <f>IF(A561="", "", VLOOKUP(A561, BTA!$A$3:$H$10000, 8, 0))</f>
        <v/>
      </c>
      <c r="D561" s="236" t="str">
        <f>IF(A561="","",VLOOKUP(A561,BTA!$A$3:$R$10000,18,0))</f>
        <v/>
      </c>
      <c r="E561" s="201" t="str">
        <f>IF(BTA!A562="", "", BTA!A562)</f>
        <v>HUBVC</v>
      </c>
    </row>
    <row r="562" spans="1:5">
      <c r="A562" s="236" t="str">
        <f>IF(BTA!W562="", "", BTA!W562)</f>
        <v/>
      </c>
      <c r="B562" s="201" t="str">
        <f>IF(BTA!U562="", "", BTA!U562)</f>
        <v/>
      </c>
      <c r="C562" s="201" t="str">
        <f>IF(A562="", "", VLOOKUP(A562, BTA!$A$3:$H$10000, 8, 0))</f>
        <v/>
      </c>
      <c r="D562" s="236" t="str">
        <f>IF(A562="","",VLOOKUP(A562,BTA!$A$3:$R$10000,18,0))</f>
        <v/>
      </c>
      <c r="E562" s="201" t="str">
        <f>IF(BTA!A563="", "", BTA!A563)</f>
        <v>RNPOL</v>
      </c>
    </row>
    <row r="563" spans="1:5">
      <c r="A563" s="236" t="str">
        <f>IF(BTA!W563="", "", BTA!W563)</f>
        <v/>
      </c>
      <c r="B563" s="201" t="str">
        <f>IF(BTA!U563="", "", BTA!U563)</f>
        <v/>
      </c>
      <c r="C563" s="201" t="str">
        <f>IF(A563="", "", VLOOKUP(A563, BTA!$A$3:$H$10000, 8, 0))</f>
        <v/>
      </c>
      <c r="D563" s="236" t="str">
        <f>IF(A563="","",VLOOKUP(A563,BTA!$A$3:$R$10000,18,0))</f>
        <v/>
      </c>
      <c r="E563" s="201" t="str">
        <f>IF(BTA!A564="", "", BTA!A564)</f>
        <v>SILVR</v>
      </c>
    </row>
    <row r="564" spans="1:5">
      <c r="A564" s="236" t="str">
        <f>IF(BTA!W564="", "", BTA!W564)</f>
        <v/>
      </c>
      <c r="B564" s="201" t="str">
        <f>IF(BTA!U564="", "", BTA!U564)</f>
        <v/>
      </c>
      <c r="C564" s="201" t="str">
        <f>IF(A564="", "", VLOOKUP(A564, BTA!$A$3:$H$10000, 8, 0))</f>
        <v/>
      </c>
      <c r="D564" s="236" t="str">
        <f>IF(A564="","",VLOOKUP(A564,BTA!$A$3:$R$10000,18,0))</f>
        <v/>
      </c>
      <c r="E564" s="201" t="str">
        <f>IF(BTA!A565="", "", BTA!A565)</f>
        <v>AKYHO</v>
      </c>
    </row>
    <row r="565" spans="1:5">
      <c r="A565" s="236" t="str">
        <f>IF(BTA!W565="", "", BTA!W565)</f>
        <v/>
      </c>
      <c r="B565" s="201" t="str">
        <f>IF(BTA!U565="", "", BTA!U565)</f>
        <v/>
      </c>
      <c r="C565" s="201" t="str">
        <f>IF(A565="", "", VLOOKUP(A565, BTA!$A$3:$H$10000, 8, 0))</f>
        <v/>
      </c>
      <c r="D565" s="236" t="str">
        <f>IF(A565="","",VLOOKUP(A565,BTA!$A$3:$R$10000,18,0))</f>
        <v/>
      </c>
      <c r="E565" s="201" t="str">
        <f>IF(BTA!A566="", "", BTA!A566)</f>
        <v>IHEVA</v>
      </c>
    </row>
    <row r="566" spans="1:5">
      <c r="A566" s="236" t="str">
        <f>IF(BTA!W566="", "", BTA!W566)</f>
        <v/>
      </c>
      <c r="B566" s="201" t="str">
        <f>IF(BTA!U566="", "", BTA!U566)</f>
        <v/>
      </c>
      <c r="C566" s="201" t="str">
        <f>IF(A566="", "", VLOOKUP(A566, BTA!$A$3:$H$10000, 8, 0))</f>
        <v/>
      </c>
      <c r="D566" s="236" t="str">
        <f>IF(A566="","",VLOOKUP(A566,BTA!$A$3:$R$10000,18,0))</f>
        <v/>
      </c>
      <c r="E566" s="201" t="str">
        <f>IF(BTA!A567="", "", BTA!A567)</f>
        <v>IHYAY</v>
      </c>
    </row>
    <row r="567" spans="1:5">
      <c r="A567" s="236" t="str">
        <f>IF(BTA!W567="", "", BTA!W567)</f>
        <v/>
      </c>
      <c r="B567" s="201" t="str">
        <f>IF(BTA!U567="", "", BTA!U567)</f>
        <v/>
      </c>
      <c r="C567" s="201" t="str">
        <f>IF(A567="", "", VLOOKUP(A567, BTA!$A$3:$H$10000, 8, 0))</f>
        <v/>
      </c>
      <c r="D567" s="236" t="str">
        <f>IF(A567="","",VLOOKUP(A567,BTA!$A$3:$R$10000,18,0))</f>
        <v/>
      </c>
      <c r="E567" s="201" t="str">
        <f>IF(BTA!A568="", "", BTA!A568)</f>
        <v>YAKIN İZLEME PAZARI</v>
      </c>
    </row>
    <row r="568" spans="1:5">
      <c r="A568" s="236" t="str">
        <f>IF(BTA!W568="", "", BTA!W568)</f>
        <v/>
      </c>
      <c r="B568" s="201" t="str">
        <f>IF(BTA!U568="", "", BTA!U568)</f>
        <v/>
      </c>
      <c r="C568" s="201" t="str">
        <f>IF(A568="", "", VLOOKUP(A568, BTA!$A$3:$H$10000, 8, 0))</f>
        <v/>
      </c>
      <c r="D568" s="236" t="str">
        <f>IF(A568="","",VLOOKUP(A568,BTA!$A$3:$R$10000,18,0))</f>
        <v/>
      </c>
      <c r="E568" s="201" t="str">
        <f>IF(BTA!A569="", "", BTA!A569)</f>
        <v>KSTUR</v>
      </c>
    </row>
    <row r="569" spans="1:5">
      <c r="A569" s="236" t="str">
        <f>IF(BTA!W569="", "", BTA!W569)</f>
        <v/>
      </c>
      <c r="B569" s="201" t="str">
        <f>IF(BTA!U569="", "", BTA!U569)</f>
        <v/>
      </c>
      <c r="C569" s="201" t="str">
        <f>IF(A569="", "", VLOOKUP(A569, BTA!$A$3:$H$10000, 8, 0))</f>
        <v/>
      </c>
      <c r="D569" s="236" t="str">
        <f>IF(A569="","",VLOOKUP(A569,BTA!$A$3:$R$10000,18,0))</f>
        <v/>
      </c>
      <c r="E569" s="201" t="str">
        <f>IF(BTA!A570="", "", BTA!A570)</f>
        <v>KENT</v>
      </c>
    </row>
    <row r="570" spans="1:5">
      <c r="A570" s="236" t="str">
        <f>IF(BTA!W570="", "", BTA!W570)</f>
        <v/>
      </c>
      <c r="B570" s="201" t="str">
        <f>IF(BTA!U570="", "", BTA!U570)</f>
        <v/>
      </c>
      <c r="C570" s="201" t="str">
        <f>IF(A570="", "", VLOOKUP(A570, BTA!$A$3:$H$10000, 8, 0))</f>
        <v/>
      </c>
      <c r="D570" s="236" t="str">
        <f>IF(A570="","",VLOOKUP(A570,BTA!$A$3:$R$10000,18,0))</f>
        <v/>
      </c>
      <c r="E570" s="201" t="str">
        <f>IF(BTA!A571="", "", BTA!A571)</f>
        <v>GATEG</v>
      </c>
    </row>
    <row r="571" spans="1:5">
      <c r="A571" s="236" t="str">
        <f>IF(BTA!W571="", "", BTA!W571)</f>
        <v/>
      </c>
      <c r="B571" s="201" t="str">
        <f>IF(BTA!U571="", "", BTA!U571)</f>
        <v/>
      </c>
      <c r="C571" s="201" t="str">
        <f>IF(A571="", "", VLOOKUP(A571, BTA!$A$3:$H$10000, 8, 0))</f>
        <v/>
      </c>
      <c r="D571" s="236" t="str">
        <f>IF(A571="","",VLOOKUP(A571,BTA!$A$3:$R$10000,18,0))</f>
        <v/>
      </c>
      <c r="E571" s="201" t="str">
        <f>IF(BTA!A572="", "", BTA!A572)</f>
        <v>SUMAS</v>
      </c>
    </row>
    <row r="572" spans="1:5">
      <c r="A572" s="236" t="str">
        <f>IF(BTA!W572="", "", BTA!W572)</f>
        <v/>
      </c>
      <c r="B572" s="201" t="str">
        <f>IF(BTA!U572="", "", BTA!U572)</f>
        <v/>
      </c>
      <c r="C572" s="201" t="str">
        <f>IF(A572="", "", VLOOKUP(A572, BTA!$A$3:$H$10000, 8, 0))</f>
        <v/>
      </c>
      <c r="D572" s="236" t="str">
        <f>IF(A572="","",VLOOKUP(A572,BTA!$A$3:$R$10000,18,0))</f>
        <v/>
      </c>
      <c r="E572" s="201" t="str">
        <f>IF(BTA!A573="", "", BTA!A573)</f>
        <v>CMENT</v>
      </c>
    </row>
    <row r="573" spans="1:5">
      <c r="A573" s="236" t="str">
        <f>IF(BTA!W573="", "", BTA!W573)</f>
        <v/>
      </c>
      <c r="B573" s="201" t="str">
        <f>IF(BTA!U573="", "", BTA!U573)</f>
        <v/>
      </c>
      <c r="C573" s="201" t="str">
        <f>IF(A573="", "", VLOOKUP(A573, BTA!$A$3:$H$10000, 8, 0))</f>
        <v/>
      </c>
      <c r="D573" s="236" t="str">
        <f>IF(A573="","",VLOOKUP(A573,BTA!$A$3:$R$10000,18,0))</f>
        <v/>
      </c>
      <c r="E573" s="201" t="str">
        <f>IF(BTA!A574="", "", BTA!A574)</f>
        <v>INTEK</v>
      </c>
    </row>
    <row r="574" spans="1:5">
      <c r="A574" s="236" t="str">
        <f>IF(BTA!W574="", "", BTA!W574)</f>
        <v/>
      </c>
      <c r="B574" s="201" t="str">
        <f>IF(BTA!U574="", "", BTA!U574)</f>
        <v/>
      </c>
      <c r="C574" s="201" t="str">
        <f>IF(A574="", "", VLOOKUP(A574, BTA!$A$3:$H$10000, 8, 0))</f>
        <v/>
      </c>
      <c r="D574" s="236" t="str">
        <f>IF(A574="","",VLOOKUP(A574,BTA!$A$3:$R$10000,18,0))</f>
        <v/>
      </c>
      <c r="E574" s="201" t="str">
        <f>IF(BTA!A575="", "", BTA!A575)</f>
        <v>QNBTR</v>
      </c>
    </row>
    <row r="575" spans="1:5">
      <c r="A575" s="236" t="str">
        <f>IF(BTA!W575="", "", BTA!W575)</f>
        <v/>
      </c>
      <c r="B575" s="201" t="str">
        <f>IF(BTA!U575="", "", BTA!U575)</f>
        <v/>
      </c>
      <c r="C575" s="201" t="str">
        <f>IF(A575="", "", VLOOKUP(A575, BTA!$A$3:$H$10000, 8, 0))</f>
        <v/>
      </c>
      <c r="D575" s="236" t="str">
        <f>IF(A575="","",VLOOKUP(A575,BTA!$A$3:$R$10000,18,0))</f>
        <v/>
      </c>
      <c r="E575" s="201" t="str">
        <f>IF(BTA!A576="", "", BTA!A576)</f>
        <v>EMNIS</v>
      </c>
    </row>
    <row r="576" spans="1:5">
      <c r="A576" s="236" t="str">
        <f>IF(BTA!W576="", "", BTA!W576)</f>
        <v/>
      </c>
      <c r="B576" s="201" t="str">
        <f>IF(BTA!U576="", "", BTA!U576)</f>
        <v/>
      </c>
      <c r="C576" s="201" t="str">
        <f>IF(A576="", "", VLOOKUP(A576, BTA!$A$3:$H$10000, 8, 0))</f>
        <v/>
      </c>
      <c r="D576" s="236" t="str">
        <f>IF(A576="","",VLOOKUP(A576,BTA!$A$3:$R$10000,18,0))</f>
        <v/>
      </c>
      <c r="E576" s="201" t="str">
        <f>IF(BTA!A577="", "", BTA!A577)</f>
        <v>ORMA</v>
      </c>
    </row>
    <row r="577" spans="1:5">
      <c r="A577" s="236" t="str">
        <f>IF(BTA!W577="", "", BTA!W577)</f>
        <v/>
      </c>
      <c r="B577" s="201" t="str">
        <f>IF(BTA!U577="", "", BTA!U577)</f>
        <v/>
      </c>
      <c r="C577" s="201" t="str">
        <f>IF(A577="", "", VLOOKUP(A577, BTA!$A$3:$H$10000, 8, 0))</f>
        <v/>
      </c>
      <c r="D577" s="236" t="str">
        <f>IF(A577="","",VLOOKUP(A577,BTA!$A$3:$R$10000,18,0))</f>
        <v/>
      </c>
      <c r="E577" s="201" t="str">
        <f>IF(BTA!A578="", "", BTA!A578)</f>
        <v>ATSYH</v>
      </c>
    </row>
    <row r="578" spans="1:5">
      <c r="A578" s="236" t="str">
        <f>IF(BTA!W578="", "", BTA!W578)</f>
        <v/>
      </c>
      <c r="B578" s="201" t="str">
        <f>IF(BTA!U578="", "", BTA!U578)</f>
        <v/>
      </c>
      <c r="C578" s="201" t="str">
        <f>IF(A578="", "", VLOOKUP(A578, BTA!$A$3:$H$10000, 8, 0))</f>
        <v/>
      </c>
      <c r="D578" s="236" t="str">
        <f>IF(A578="","",VLOOKUP(A578,BTA!$A$3:$R$10000,18,0))</f>
        <v/>
      </c>
      <c r="E578" s="201" t="str">
        <f>IF(BTA!A579="", "", BTA!A579)</f>
        <v>ATEKS</v>
      </c>
    </row>
    <row r="579" spans="1:5">
      <c r="A579" s="236" t="str">
        <f>IF(BTA!W579="", "", BTA!W579)</f>
        <v/>
      </c>
      <c r="B579" s="201" t="str">
        <f>IF(BTA!U579="", "", BTA!U579)</f>
        <v/>
      </c>
      <c r="C579" s="201" t="str">
        <f>IF(A579="", "", VLOOKUP(A579, BTA!$A$3:$H$10000, 8, 0))</f>
        <v/>
      </c>
      <c r="D579" s="236" t="str">
        <f>IF(A579="","",VLOOKUP(A579,BTA!$A$3:$R$10000,18,0))</f>
        <v/>
      </c>
      <c r="E579" s="201" t="str">
        <f>IF(BTA!A580="", "", BTA!A580)</f>
        <v>BALAT</v>
      </c>
    </row>
    <row r="580" spans="1:5">
      <c r="A580" s="236" t="str">
        <f>IF(BTA!W580="", "", BTA!W580)</f>
        <v/>
      </c>
      <c r="B580" s="201" t="str">
        <f>IF(BTA!U580="", "", BTA!U580)</f>
        <v/>
      </c>
      <c r="C580" s="201" t="str">
        <f>IF(A580="", "", VLOOKUP(A580, BTA!$A$3:$H$10000, 8, 0))</f>
        <v/>
      </c>
      <c r="D580" s="236" t="str">
        <f>IF(A580="","",VLOOKUP(A580,BTA!$A$3:$R$10000,18,0))</f>
        <v/>
      </c>
      <c r="E580" s="201" t="str">
        <f>IF(BTA!A581="", "", BTA!A581)</f>
        <v>ISBIR</v>
      </c>
    </row>
    <row r="581" spans="1:5">
      <c r="A581" s="236" t="str">
        <f>IF(BTA!W581="", "", BTA!W581)</f>
        <v/>
      </c>
      <c r="B581" s="201" t="str">
        <f>IF(BTA!U581="", "", BTA!U581)</f>
        <v/>
      </c>
      <c r="C581" s="201" t="str">
        <f>IF(A581="", "", VLOOKUP(A581, BTA!$A$3:$H$10000, 8, 0))</f>
        <v/>
      </c>
      <c r="D581" s="236" t="str">
        <f>IF(A581="","",VLOOKUP(A581,BTA!$A$3:$R$10000,18,0))</f>
        <v/>
      </c>
      <c r="E581" s="201" t="str">
        <f>IF(BTA!A582="", "", BTA!A582)</f>
        <v>CASA</v>
      </c>
    </row>
    <row r="582" spans="1:5">
      <c r="A582" s="236" t="str">
        <f>IF(BTA!W582="", "", BTA!W582)</f>
        <v/>
      </c>
      <c r="B582" s="201" t="str">
        <f>IF(BTA!U582="", "", BTA!U582)</f>
        <v/>
      </c>
      <c r="C582" s="201" t="str">
        <f>IF(A582="", "", VLOOKUP(A582, BTA!$A$3:$H$10000, 8, 0))</f>
        <v/>
      </c>
      <c r="D582" s="236" t="str">
        <f>IF(A582="","",VLOOKUP(A582,BTA!$A$3:$R$10000,18,0))</f>
        <v/>
      </c>
      <c r="E582" s="201" t="str">
        <f>IF(BTA!A583="", "", BTA!A583)</f>
        <v>EKIZ</v>
      </c>
    </row>
    <row r="583" spans="1:5">
      <c r="A583" s="236" t="str">
        <f>IF(BTA!W583="", "", BTA!W583)</f>
        <v/>
      </c>
      <c r="B583" s="201" t="str">
        <f>IF(BTA!U583="", "", BTA!U583)</f>
        <v/>
      </c>
      <c r="C583" s="201" t="str">
        <f>IF(A583="", "", VLOOKUP(A583, BTA!$A$3:$H$10000, 8, 0))</f>
        <v/>
      </c>
      <c r="D583" s="236" t="str">
        <f>IF(A583="","",VLOOKUP(A583,BTA!$A$3:$R$10000,18,0))</f>
        <v/>
      </c>
      <c r="E583" s="201" t="str">
        <f>IF(BTA!A584="", "", BTA!A584)</f>
        <v>ENPRA</v>
      </c>
    </row>
    <row r="584" spans="1:5">
      <c r="A584" s="236" t="str">
        <f>IF(BTA!W584="", "", BTA!W584)</f>
        <v/>
      </c>
      <c r="B584" s="201" t="str">
        <f>IF(BTA!U584="", "", BTA!U584)</f>
        <v/>
      </c>
      <c r="C584" s="201" t="str">
        <f>IF(A584="", "", VLOOKUP(A584, BTA!$A$3:$H$10000, 8, 0))</f>
        <v/>
      </c>
      <c r="D584" s="236" t="str">
        <f>IF(A584="","",VLOOKUP(A584,BTA!$A$3:$R$10000,18,0))</f>
        <v/>
      </c>
      <c r="E584" s="201" t="str">
        <f>IF(BTA!A585="", "", BTA!A585)</f>
        <v>MMCAS</v>
      </c>
    </row>
    <row r="585" spans="1:5">
      <c r="A585" s="236" t="str">
        <f>IF(BTA!W585="", "", BTA!W585)</f>
        <v/>
      </c>
      <c r="B585" s="201" t="str">
        <f>IF(BTA!U585="", "", BTA!U585)</f>
        <v/>
      </c>
      <c r="C585" s="201" t="str">
        <f>IF(A585="", "", VLOOKUP(A585, BTA!$A$3:$H$10000, 8, 0))</f>
        <v/>
      </c>
      <c r="D585" s="236" t="str">
        <f>IF(A585="","",VLOOKUP(A585,BTA!$A$3:$R$10000,18,0))</f>
        <v/>
      </c>
      <c r="E585" s="201" t="str">
        <f>IF(BTA!A586="", "", BTA!A586)</f>
        <v>YONGA</v>
      </c>
    </row>
    <row r="586" spans="1:5">
      <c r="A586" s="236" t="str">
        <f>IF(BTA!W586="", "", BTA!W586)</f>
        <v/>
      </c>
      <c r="B586" s="201" t="str">
        <f>IF(BTA!U586="", "", BTA!U586)</f>
        <v/>
      </c>
      <c r="C586" s="201" t="str">
        <f>IF(A586="", "", VLOOKUP(A586, BTA!$A$3:$H$10000, 8, 0))</f>
        <v/>
      </c>
      <c r="D586" s="236" t="str">
        <f>IF(A586="","",VLOOKUP(A586,BTA!$A$3:$R$10000,18,0))</f>
        <v/>
      </c>
      <c r="E586" s="201" t="str">
        <f>IF(BTA!A587="", "", BTA!A587)</f>
        <v>QNBFK</v>
      </c>
    </row>
    <row r="587" spans="1:5">
      <c r="A587" s="236" t="str">
        <f>IF(BTA!W587="", "", BTA!W587)</f>
        <v/>
      </c>
      <c r="B587" s="201" t="str">
        <f>IF(BTA!U587="", "", BTA!U587)</f>
        <v/>
      </c>
      <c r="C587" s="201" t="str">
        <f>IF(A587="", "", VLOOKUP(A587, BTA!$A$3:$H$10000, 8, 0))</f>
        <v/>
      </c>
      <c r="D587" s="236" t="str">
        <f>IF(A587="","",VLOOKUP(A587,BTA!$A$3:$R$10000,18,0))</f>
        <v/>
      </c>
      <c r="E587" s="201" t="str">
        <f>IF(BTA!A588="", "", BTA!A588)</f>
        <v>AYES</v>
      </c>
    </row>
    <row r="588" spans="1:5">
      <c r="A588" s="236" t="str">
        <f>IF(BTA!W588="", "", BTA!W588)</f>
        <v/>
      </c>
      <c r="B588" s="201" t="str">
        <f>IF(BTA!U588="", "", BTA!U588)</f>
        <v/>
      </c>
      <c r="C588" s="201" t="str">
        <f>IF(A588="", "", VLOOKUP(A588, BTA!$A$3:$H$10000, 8, 0))</f>
        <v/>
      </c>
      <c r="D588" s="236" t="str">
        <f>IF(A588="","",VLOOKUP(A588,BTA!$A$3:$R$10000,18,0))</f>
        <v/>
      </c>
      <c r="E588" s="201" t="str">
        <f>IF(BTA!A589="", "", BTA!A589)</f>
        <v>DIRIT</v>
      </c>
    </row>
    <row r="589" spans="1:5">
      <c r="A589" s="236" t="str">
        <f>IF(BTA!W589="", "", BTA!W589)</f>
        <v/>
      </c>
      <c r="B589" s="201" t="str">
        <f>IF(BTA!U589="", "", BTA!U589)</f>
        <v/>
      </c>
      <c r="C589" s="201" t="str">
        <f>IF(A589="", "", VLOOKUP(A589, BTA!$A$3:$H$10000, 8, 0))</f>
        <v/>
      </c>
      <c r="D589" s="236" t="str">
        <f>IF(A589="","",VLOOKUP(A589,BTA!$A$3:$R$10000,18,0))</f>
        <v/>
      </c>
      <c r="E589" s="201" t="str">
        <f>IF(BTA!A590="", "", BTA!A590)</f>
        <v>SNPAM</v>
      </c>
    </row>
    <row r="590" spans="1:5">
      <c r="A590" s="236" t="str">
        <f>IF(BTA!W590="", "", BTA!W590)</f>
        <v/>
      </c>
      <c r="B590" s="201" t="str">
        <f>IF(BTA!U590="", "", BTA!U590)</f>
        <v/>
      </c>
      <c r="C590" s="201" t="str">
        <f>IF(A590="", "", VLOOKUP(A590, BTA!$A$3:$H$10000, 8, 0))</f>
        <v/>
      </c>
      <c r="D590" s="236" t="str">
        <f>IF(A590="","",VLOOKUP(A590,BTA!$A$3:$R$10000,18,0))</f>
        <v/>
      </c>
      <c r="E590" s="201" t="str">
        <f>IF(BTA!A591="", "", BTA!A591)</f>
        <v>BASCM</v>
      </c>
    </row>
    <row r="591" spans="1:5">
      <c r="A591" s="236" t="str">
        <f>IF(BTA!W591="", "", BTA!W591)</f>
        <v/>
      </c>
      <c r="B591" s="201" t="str">
        <f>IF(BTA!U591="", "", BTA!U591)</f>
        <v/>
      </c>
      <c r="C591" s="201" t="str">
        <f>IF(A591="", "", VLOOKUP(A591, BTA!$A$3:$H$10000, 8, 0))</f>
        <v/>
      </c>
      <c r="D591" s="236" t="str">
        <f>IF(A591="","",VLOOKUP(A591,BTA!$A$3:$R$10000,18,0))</f>
        <v/>
      </c>
      <c r="E591" s="201" t="str">
        <f>IF(BTA!A592="", "", BTA!A592)</f>
        <v>YBTAS</v>
      </c>
    </row>
    <row r="592" spans="1:5">
      <c r="A592" s="236" t="str">
        <f>IF(BTA!W592="", "", BTA!W592)</f>
        <v/>
      </c>
      <c r="B592" s="201" t="str">
        <f>IF(BTA!U592="", "", BTA!U592)</f>
        <v/>
      </c>
      <c r="C592" s="201" t="str">
        <f>IF(A592="", "", VLOOKUP(A592, BTA!$A$3:$H$10000, 8, 0))</f>
        <v/>
      </c>
      <c r="D592" s="236" t="str">
        <f>IF(A592="","",VLOOKUP(A592,BTA!$A$3:$R$10000,18,0))</f>
        <v/>
      </c>
      <c r="E592" s="201" t="str">
        <f>IF(BTA!A593="", "", BTA!A593)</f>
        <v>BRMEN</v>
      </c>
    </row>
    <row r="593" spans="1:5">
      <c r="A593" s="236" t="str">
        <f>IF(BTA!W593="", "", BTA!W593)</f>
        <v/>
      </c>
      <c r="B593" s="201" t="str">
        <f>IF(BTA!U593="", "", BTA!U593)</f>
        <v/>
      </c>
      <c r="C593" s="201" t="str">
        <f>IF(A593="", "", VLOOKUP(A593, BTA!$A$3:$H$10000, 8, 0))</f>
        <v/>
      </c>
      <c r="D593" s="236" t="str">
        <f>IF(A593="","",VLOOKUP(A593,BTA!$A$3:$R$10000,18,0))</f>
        <v/>
      </c>
      <c r="E593" s="201" t="str">
        <f>IF(BTA!A594="", "", BTA!A594)</f>
        <v>BRKO</v>
      </c>
    </row>
    <row r="594" spans="1:5">
      <c r="A594" s="236" t="str">
        <f>IF(BTA!W594="", "", BTA!W594)</f>
        <v/>
      </c>
      <c r="B594" s="201" t="str">
        <f>IF(BTA!U594="", "", BTA!U594)</f>
        <v/>
      </c>
      <c r="C594" s="201" t="str">
        <f>IF(A594="", "", VLOOKUP(A594, BTA!$A$3:$H$10000, 8, 0))</f>
        <v/>
      </c>
      <c r="D594" s="236" t="str">
        <f>IF(A594="","",VLOOKUP(A594,BTA!$A$3:$R$10000,18,0))</f>
        <v/>
      </c>
      <c r="E594" s="201" t="str">
        <f>IF(BTA!A595="", "", BTA!A595)</f>
        <v>EUHOL</v>
      </c>
    </row>
    <row r="595" spans="1:5">
      <c r="A595" s="236" t="str">
        <f>IF(BTA!W595="", "", BTA!W595)</f>
        <v/>
      </c>
      <c r="B595" s="201" t="str">
        <f>IF(BTA!U595="", "", BTA!U595)</f>
        <v/>
      </c>
      <c r="C595" s="201" t="str">
        <f>IF(A595="", "", VLOOKUP(A595, BTA!$A$3:$H$10000, 8, 0))</f>
        <v/>
      </c>
      <c r="D595" s="236" t="str">
        <f>IF(A595="","",VLOOKUP(A595,BTA!$A$3:$R$10000,18,0))</f>
        <v/>
      </c>
      <c r="E595" s="201" t="str">
        <f>IF(BTA!A596="", "", BTA!A596)</f>
        <v>UMPAS</v>
      </c>
    </row>
    <row r="596" spans="1:5">
      <c r="A596" s="236" t="str">
        <f>IF(BTA!W596="", "", BTA!W596)</f>
        <v/>
      </c>
      <c r="B596" s="201" t="str">
        <f>IF(BTA!U596="", "", BTA!U596)</f>
        <v/>
      </c>
      <c r="C596" s="201" t="str">
        <f>IF(A596="", "", VLOOKUP(A596, BTA!$A$3:$H$10000, 8, 0))</f>
        <v/>
      </c>
      <c r="D596" s="236" t="str">
        <f>IF(A596="","",VLOOKUP(A596,BTA!$A$3:$R$10000,18,0))</f>
        <v/>
      </c>
      <c r="E596" s="201" t="str">
        <f>IF(BTA!A597="", "", BTA!A597)</f>
        <v>KLNMA</v>
      </c>
    </row>
    <row r="597" spans="1:5">
      <c r="A597" s="236" t="str">
        <f>IF(BTA!W597="", "", BTA!W597)</f>
        <v/>
      </c>
      <c r="B597" s="201" t="str">
        <f>IF(BTA!U597="", "", BTA!U597)</f>
        <v/>
      </c>
      <c r="C597" s="201" t="str">
        <f>IF(A597="", "", VLOOKUP(A597, BTA!$A$3:$H$10000, 8, 0))</f>
        <v/>
      </c>
      <c r="D597" s="236" t="str">
        <f>IF(A597="","",VLOOKUP(A597,BTA!$A$3:$R$10000,18,0))</f>
        <v/>
      </c>
      <c r="E597" s="201" t="str">
        <f>IF(BTA!A598="", "", BTA!A598)</f>
        <v>KERVN</v>
      </c>
    </row>
    <row r="598" spans="1:5">
      <c r="A598" s="236" t="str">
        <f>IF(BTA!W598="", "", BTA!W598)</f>
        <v/>
      </c>
      <c r="B598" s="201" t="str">
        <f>IF(BTA!U598="", "", BTA!U598)</f>
        <v/>
      </c>
      <c r="C598" s="201" t="str">
        <f>IF(A598="", "", VLOOKUP(A598, BTA!$A$3:$H$10000, 8, 0))</f>
        <v/>
      </c>
      <c r="D598" s="236" t="str">
        <f>IF(A598="","",VLOOKUP(A598,BTA!$A$3:$R$10000,18,0))</f>
        <v/>
      </c>
      <c r="E598" s="201" t="str">
        <f>IF(BTA!A599="", "", BTA!A599)</f>
        <v>SODSN</v>
      </c>
    </row>
    <row r="599" spans="1:5">
      <c r="A599" s="236" t="str">
        <f>IF(BTA!W599="", "", BTA!W599)</f>
        <v/>
      </c>
      <c r="B599" s="201" t="str">
        <f>IF(BTA!U599="", "", BTA!U599)</f>
        <v/>
      </c>
      <c r="C599" s="201" t="str">
        <f>IF(A599="", "", VLOOKUP(A599, BTA!$A$3:$H$10000, 8, 0))</f>
        <v/>
      </c>
      <c r="D599" s="236" t="str">
        <f>IF(A599="","",VLOOKUP(A599,BTA!$A$3:$R$10000,18,0))</f>
        <v/>
      </c>
      <c r="E599" s="201" t="str">
        <f>IF(BTA!A600="", "", BTA!A600)</f>
        <v>KONTR</v>
      </c>
    </row>
    <row r="600" spans="1:5">
      <c r="A600" s="236" t="str">
        <f>IF(BTA!W600="", "", BTA!W600)</f>
        <v/>
      </c>
      <c r="B600" s="201" t="str">
        <f>IF(BTA!U600="", "", BTA!U600)</f>
        <v/>
      </c>
      <c r="C600" s="201" t="str">
        <f>IF(A600="", "", VLOOKUP(A600, BTA!$A$3:$H$10000, 8, 0))</f>
        <v/>
      </c>
      <c r="D600" s="236" t="str">
        <f>IF(A600="","",VLOOKUP(A600,BTA!$A$3:$R$10000,18,0))</f>
        <v/>
      </c>
      <c r="E600" s="201" t="str">
        <f>IF(BTA!A601="", "", BTA!A601)</f>
        <v>MEGAP</v>
      </c>
    </row>
    <row r="601" spans="1:5">
      <c r="A601" s="236" t="str">
        <f>IF(BTA!W601="", "", BTA!W601)</f>
        <v/>
      </c>
      <c r="B601" s="201" t="str">
        <f>IF(BTA!U601="", "", BTA!U601)</f>
        <v/>
      </c>
      <c r="C601" s="201" t="str">
        <f>IF(A601="", "", VLOOKUP(A601, BTA!$A$3:$H$10000, 8, 0))</f>
        <v/>
      </c>
      <c r="D601" s="236" t="str">
        <f>IF(A601="","",VLOOKUP(A601,BTA!$A$3:$R$10000,18,0))</f>
        <v/>
      </c>
      <c r="E601" s="201" t="str">
        <f>IF(BTA!A602="", "", BTA!A602)</f>
        <v>TRILC</v>
      </c>
    </row>
    <row r="602" spans="1:5">
      <c r="A602" s="236" t="str">
        <f>IF(BTA!W602="", "", BTA!W602)</f>
        <v/>
      </c>
      <c r="B602" s="201" t="str">
        <f>IF(BTA!U602="", "", BTA!U602)</f>
        <v/>
      </c>
      <c r="C602" s="201" t="str">
        <f>IF(A602="", "", VLOOKUP(A602, BTA!$A$3:$H$10000, 8, 0))</f>
        <v/>
      </c>
      <c r="D602" s="236" t="str">
        <f>IF(A602="","",VLOOKUP(A602,BTA!$A$3:$R$10000,18,0))</f>
        <v/>
      </c>
      <c r="E602" s="201" t="str">
        <f>IF(BTA!A603="", "", BTA!A603)</f>
        <v>YYAPI</v>
      </c>
    </row>
    <row r="603" spans="1:5">
      <c r="A603" s="236" t="str">
        <f>IF(BTA!W603="", "", BTA!W603)</f>
        <v/>
      </c>
      <c r="B603" s="201" t="str">
        <f>IF(BTA!U603="", "", BTA!U603)</f>
        <v/>
      </c>
      <c r="C603" s="201" t="str">
        <f>IF(A603="", "", VLOOKUP(A603, BTA!$A$3:$H$10000, 8, 0))</f>
        <v/>
      </c>
      <c r="D603" s="236" t="str">
        <f>IF(A603="","",VLOOKUP(A603,BTA!$A$3:$R$10000,18,0))</f>
        <v/>
      </c>
      <c r="E603" s="201" t="str">
        <f>IF(BTA!A604="", "", BTA!A604)</f>
        <v>YENİ ARZ HİSSELER</v>
      </c>
    </row>
    <row r="604" spans="1:5">
      <c r="A604" s="236" t="str">
        <f>IF(BTA!W604="", "", BTA!W604)</f>
        <v/>
      </c>
      <c r="B604" s="201" t="str">
        <f>IF(BTA!U604="", "", BTA!U604)</f>
        <v/>
      </c>
      <c r="C604" s="201" t="str">
        <f>IF(A604="", "", VLOOKUP(A604, BTA!$A$3:$H$10000, 8, 0))</f>
        <v/>
      </c>
      <c r="D604" s="236" t="str">
        <f>IF(A604="","",VLOOKUP(A604,BTA!$A$3:$R$10000,18,0))</f>
        <v/>
      </c>
      <c r="E604" s="201" t="str">
        <f>IF(BTA!A605="", "", BTA!A605)</f>
        <v>DMLKTG</v>
      </c>
    </row>
    <row r="605" spans="1:5">
      <c r="A605" s="236" t="str">
        <f>IF(BTA!W605="", "", BTA!W605)</f>
        <v/>
      </c>
      <c r="B605" s="201" t="str">
        <f>IF(BTA!U605="", "", BTA!U605)</f>
        <v/>
      </c>
      <c r="C605" s="201" t="str">
        <f>IF(A605="", "", VLOOKUP(A605, BTA!$A$3:$H$10000, 8, 0))</f>
        <v/>
      </c>
      <c r="D605" s="236" t="str">
        <f>IF(A605="","",VLOOKUP(A605,BTA!$A$3:$R$10000,18,0))</f>
        <v/>
      </c>
      <c r="E605" s="201" t="str">
        <f>IF(BTA!A606="", "", BTA!A606)</f>
        <v>GOLDA</v>
      </c>
    </row>
    <row r="606" spans="1:5">
      <c r="A606" s="236" t="str">
        <f>IF(BTA!W606="", "", BTA!W606)</f>
        <v/>
      </c>
      <c r="B606" s="201" t="str">
        <f>IF(BTA!U606="", "", BTA!U606)</f>
        <v/>
      </c>
      <c r="C606" s="201" t="str">
        <f>IF(A606="", "", VLOOKUP(A606, BTA!$A$3:$H$10000, 8, 0))</f>
        <v/>
      </c>
      <c r="D606" s="236" t="str">
        <f>IF(A606="","",VLOOKUP(A606,BTA!$A$3:$R$10000,18,0))</f>
        <v/>
      </c>
      <c r="E606" s="201" t="str">
        <f>IF(BTA!A607="", "", BTA!A607)</f>
        <v>SOHOE</v>
      </c>
    </row>
    <row r="607" spans="1:5">
      <c r="A607" s="236" t="str">
        <f>IF(BTA!W607="", "", BTA!W607)</f>
        <v/>
      </c>
      <c r="B607" s="201" t="str">
        <f>IF(BTA!U607="", "", BTA!U607)</f>
        <v/>
      </c>
      <c r="C607" s="201" t="str">
        <f>IF(A607="", "", VLOOKUP(A607, BTA!$A$3:$H$10000, 8, 0))</f>
        <v/>
      </c>
      <c r="D607" s="236" t="str">
        <f>IF(A607="","",VLOOKUP(A607,BTA!$A$3:$R$10000,18,0))</f>
        <v/>
      </c>
      <c r="E607" s="201" t="str">
        <f>IF(BTA!A608="", "", BTA!A608)</f>
        <v>ISVEA</v>
      </c>
    </row>
    <row r="608" spans="1:5">
      <c r="A608" s="236" t="str">
        <f>IF(BTA!W608="", "", BTA!W608)</f>
        <v/>
      </c>
      <c r="B608" s="201" t="str">
        <f>IF(BTA!U608="", "", BTA!U608)</f>
        <v/>
      </c>
      <c r="C608" s="201" t="str">
        <f>IF(A608="", "", VLOOKUP(A608, BTA!$A$3:$H$10000, 8, 0))</f>
        <v/>
      </c>
      <c r="D608" s="236" t="str">
        <f>IF(A608="","",VLOOKUP(A608,BTA!$A$3:$R$10000,18,0))</f>
        <v/>
      </c>
      <c r="E608" s="201" t="str">
        <f>IF(BTA!A609="", "", BTA!A609)</f>
        <v>ORZAX</v>
      </c>
    </row>
    <row r="609" spans="1:5">
      <c r="A609" s="236" t="str">
        <f>IF(BTA!W609="", "", BTA!W609)</f>
        <v/>
      </c>
      <c r="B609" s="201" t="str">
        <f>IF(BTA!U609="", "", BTA!U609)</f>
        <v/>
      </c>
      <c r="C609" s="201" t="str">
        <f>IF(A609="", "", VLOOKUP(A609, BTA!$A$3:$H$10000, 8, 0))</f>
        <v/>
      </c>
      <c r="D609" s="236" t="str">
        <f>IF(A609="","",VLOOKUP(A609,BTA!$A$3:$R$10000,18,0))</f>
        <v/>
      </c>
      <c r="E609" s="201" t="str">
        <f>IF(BTA!A610="", "", BTA!A610)</f>
        <v>BETAE</v>
      </c>
    </row>
    <row r="610" spans="1:5">
      <c r="A610" s="236" t="str">
        <f>IF(BTA!W610="", "", BTA!W610)</f>
        <v/>
      </c>
      <c r="B610" s="201" t="str">
        <f>IF(BTA!U610="", "", BTA!U610)</f>
        <v/>
      </c>
      <c r="C610" s="201" t="str">
        <f>IF(A610="", "", VLOOKUP(A610, BTA!$A$3:$H$10000, 8, 0))</f>
        <v/>
      </c>
      <c r="D610" s="236" t="str">
        <f>IF(A610="","",VLOOKUP(A610,BTA!$A$3:$R$10000,18,0))</f>
        <v/>
      </c>
      <c r="E610" s="201" t="str">
        <f>IF(BTA!A611="", "", BTA!A611)</f>
        <v>SARAE</v>
      </c>
    </row>
    <row r="611" spans="1:5">
      <c r="A611" s="236" t="str">
        <f>IF(BTA!W611="", "", BTA!W611)</f>
        <v/>
      </c>
      <c r="B611" s="201" t="str">
        <f>IF(BTA!U611="", "", BTA!U611)</f>
        <v/>
      </c>
      <c r="C611" s="201" t="str">
        <f>IF(A611="", "", VLOOKUP(A611, BTA!$A$3:$H$10000, 8, 0))</f>
        <v/>
      </c>
      <c r="D611" s="236" t="str">
        <f>IF(A611="","",VLOOKUP(A611,BTA!$A$3:$R$10000,18,0))</f>
        <v/>
      </c>
      <c r="E611" s="201" t="str">
        <f>IF(BTA!A612="", "", BTA!A612)</f>
        <v>SSAAT</v>
      </c>
    </row>
    <row r="612" spans="1:5">
      <c r="A612" s="236" t="str">
        <f>IF(BTA!W612="", "", BTA!W612)</f>
        <v/>
      </c>
      <c r="B612" s="201" t="str">
        <f>IF(BTA!U612="", "", BTA!U612)</f>
        <v/>
      </c>
      <c r="C612" s="201" t="str">
        <f>IF(A612="", "", VLOOKUP(A612, BTA!$A$3:$H$10000, 8, 0))</f>
        <v/>
      </c>
      <c r="D612" s="236" t="str">
        <f>IF(A612="","",VLOOKUP(A612,BTA!$A$3:$R$10000,18,0))</f>
        <v/>
      </c>
      <c r="E612" s="201" t="str">
        <f>IF(BTA!A613="", "", BTA!A613)</f>
        <v>EKIM</v>
      </c>
    </row>
    <row r="613" spans="1:5">
      <c r="A613" s="236" t="str">
        <f>IF(BTA!W613="", "", BTA!W613)</f>
        <v/>
      </c>
      <c r="B613" s="201" t="str">
        <f>IF(BTA!U613="", "", BTA!U613)</f>
        <v/>
      </c>
      <c r="C613" s="201" t="str">
        <f>IF(A613="", "", VLOOKUP(A613, BTA!$A$3:$H$10000, 8, 0))</f>
        <v/>
      </c>
      <c r="D613" s="236" t="str">
        <f>IF(A613="","",VLOOKUP(A613,BTA!$A$3:$R$10000,18,0))</f>
        <v/>
      </c>
      <c r="E613" s="201" t="str">
        <f>IF(BTA!A614="", "", BTA!A614)</f>
        <v>GMSTRF</v>
      </c>
    </row>
    <row r="614" spans="1:5">
      <c r="A614" s="236" t="str">
        <f>IF(BTA!W614="", "", BTA!W614)</f>
        <v/>
      </c>
      <c r="B614" s="201" t="str">
        <f>IF(BTA!U614="", "", BTA!U614)</f>
        <v/>
      </c>
      <c r="C614" s="201" t="str">
        <f>IF(A614="", "", VLOOKUP(A614, BTA!$A$3:$H$10000, 8, 0))</f>
        <v/>
      </c>
      <c r="D614" s="236" t="str">
        <f>IF(A614="","",VLOOKUP(A614,BTA!$A$3:$R$10000,18,0))</f>
        <v/>
      </c>
      <c r="E614" s="201" t="str">
        <f>IF(BTA!A615="", "", BTA!A615)</f>
        <v>ALBTN</v>
      </c>
    </row>
    <row r="615" spans="1:5">
      <c r="A615" s="236" t="str">
        <f>IF(BTA!W615="", "", BTA!W615)</f>
        <v/>
      </c>
      <c r="B615" s="201" t="str">
        <f>IF(BTA!U615="", "", BTA!U615)</f>
        <v/>
      </c>
      <c r="C615" s="201" t="str">
        <f>IF(A615="", "", VLOOKUP(A615, BTA!$A$3:$H$10000, 8, 0))</f>
        <v/>
      </c>
      <c r="D615" s="236" t="str">
        <f>IF(A615="","",VLOOKUP(A615,BTA!$A$3:$R$10000,18,0))</f>
        <v/>
      </c>
      <c r="E615" s="201" t="str">
        <f>IF(BTA!A616="", "", BTA!A616)</f>
        <v>CITAS</v>
      </c>
    </row>
    <row r="616" spans="1:5">
      <c r="A616" s="236" t="str">
        <f>IF(BTA!W616="", "", BTA!W616)</f>
        <v/>
      </c>
      <c r="B616" s="201" t="str">
        <f>IF(BTA!U616="", "", BTA!U616)</f>
        <v/>
      </c>
      <c r="C616" s="201" t="str">
        <f>IF(A616="", "", VLOOKUP(A616, BTA!$A$3:$H$10000, 8, 0))</f>
        <v/>
      </c>
      <c r="D616" s="236" t="str">
        <f>IF(A616="","",VLOOKUP(A616,BTA!$A$3:$R$10000,18,0))</f>
        <v/>
      </c>
      <c r="E616" s="201" t="str">
        <f>IF(BTA!A617="", "", BTA!A617)</f>
        <v>KARCL</v>
      </c>
    </row>
    <row r="617" spans="1:5">
      <c r="A617" s="236" t="str">
        <f>IF(BTA!W617="", "", BTA!W617)</f>
        <v/>
      </c>
      <c r="B617" s="201" t="str">
        <f>IF(BTA!U617="", "", BTA!U617)</f>
        <v/>
      </c>
      <c r="C617" s="201" t="str">
        <f>IF(A617="", "", VLOOKUP(A617, BTA!$A$3:$H$10000, 8, 0))</f>
        <v/>
      </c>
      <c r="D617" s="236" t="str">
        <f>IF(A617="","",VLOOKUP(A617,BTA!$A$3:$R$10000,18,0))</f>
        <v/>
      </c>
      <c r="E617" s="201" t="str">
        <f>IF(BTA!A618="", "", BTA!A618)</f>
        <v>KPEKS</v>
      </c>
    </row>
    <row r="618" spans="1:5">
      <c r="A618" s="236" t="str">
        <f>IF(BTA!W618="", "", BTA!W618)</f>
        <v/>
      </c>
      <c r="B618" s="201" t="str">
        <f>IF(BTA!U618="", "", BTA!U618)</f>
        <v/>
      </c>
      <c r="C618" s="201" t="str">
        <f>IF(A618="", "", VLOOKUP(A618, BTA!$A$3:$H$10000, 8, 0))</f>
        <v/>
      </c>
      <c r="D618" s="236" t="str">
        <f>IF(A618="","",VLOOKUP(A618,BTA!$A$3:$R$10000,18,0))</f>
        <v/>
      </c>
      <c r="E618" s="201" t="str">
        <f>IF(BTA!A619="", "", BTA!A619)</f>
        <v>MASFN</v>
      </c>
    </row>
    <row r="619" spans="1:5">
      <c r="A619" s="236" t="str">
        <f>IF(BTA!W619="", "", BTA!W619)</f>
        <v/>
      </c>
      <c r="B619" s="201" t="str">
        <f>IF(BTA!U619="", "", BTA!U619)</f>
        <v/>
      </c>
      <c r="C619" s="201" t="str">
        <f>IF(A619="", "", VLOOKUP(A619, BTA!$A$3:$H$10000, 8, 0))</f>
        <v/>
      </c>
      <c r="D619" s="236" t="str">
        <f>IF(A619="","",VLOOKUP(A619,BTA!$A$3:$R$10000,18,0))</f>
        <v/>
      </c>
      <c r="E619" s="201" t="str">
        <f>IF(BTA!A620="", "", BTA!A620)</f>
        <v>METEN</v>
      </c>
    </row>
    <row r="620" spans="1:5">
      <c r="A620" s="236" t="str">
        <f>IF(BTA!W620="", "", BTA!W620)</f>
        <v/>
      </c>
      <c r="B620" s="201" t="str">
        <f>IF(BTA!U620="", "", BTA!U620)</f>
        <v/>
      </c>
      <c r="C620" s="201" t="str">
        <f>IF(A620="", "", VLOOKUP(A620, BTA!$A$3:$H$10000, 8, 0))</f>
        <v/>
      </c>
      <c r="D620" s="236" t="str">
        <f>IF(A620="","",VLOOKUP(A620,BTA!$A$3:$R$10000,18,0))</f>
        <v/>
      </c>
      <c r="E620" s="201" t="str">
        <f>IF(BTA!A621="", "", BTA!A621)</f>
        <v>QUICK</v>
      </c>
    </row>
    <row r="621" spans="1:5">
      <c r="A621" s="236" t="str">
        <f>IF(BTA!W621="", "", BTA!W621)</f>
        <v/>
      </c>
      <c r="B621" s="201" t="str">
        <f>IF(BTA!U621="", "", BTA!U621)</f>
        <v/>
      </c>
      <c r="C621" s="201" t="str">
        <f>IF(A621="", "", VLOOKUP(A621, BTA!$A$3:$H$10000, 8, 0))</f>
        <v/>
      </c>
      <c r="D621" s="236" t="str">
        <f>IF(A621="","",VLOOKUP(A621,BTA!$A$3:$R$10000,18,0))</f>
        <v/>
      </c>
      <c r="E621" s="201" t="str">
        <f>IF(BTA!A622="", "", BTA!A622)</f>
        <v>TKNKA</v>
      </c>
    </row>
    <row r="622" spans="1:5">
      <c r="A622" s="236" t="str">
        <f>IF(BTA!W622="", "", BTA!W622)</f>
        <v/>
      </c>
      <c r="B622" s="201" t="str">
        <f>IF(BTA!U622="", "", BTA!U622)</f>
        <v/>
      </c>
      <c r="C622" s="201" t="str">
        <f>IF(A622="", "", VLOOKUP(A622, BTA!$A$3:$H$10000, 8, 0))</f>
        <v/>
      </c>
      <c r="D622" s="236" t="str">
        <f>IF(A622="","",VLOOKUP(A622,BTA!$A$3:$R$10000,18,0))</f>
        <v/>
      </c>
      <c r="E622" s="201" t="str">
        <f>IF(BTA!A623="", "", BTA!A623)</f>
        <v>VEYAS</v>
      </c>
    </row>
    <row r="623" spans="1:5">
      <c r="A623" s="236" t="str">
        <f>IF(BTA!W623="", "", BTA!W623)</f>
        <v/>
      </c>
      <c r="B623" s="201" t="str">
        <f>IF(BTA!U623="", "", BTA!U623)</f>
        <v/>
      </c>
      <c r="C623" s="201" t="str">
        <f>IF(A623="", "", VLOOKUP(A623, BTA!$A$3:$H$10000, 8, 0))</f>
        <v/>
      </c>
      <c r="D623" s="236" t="str">
        <f>IF(A623="","",VLOOKUP(A623,BTA!$A$3:$R$10000,18,0))</f>
        <v/>
      </c>
      <c r="E623" s="201" t="str">
        <f>IF(BTA!A624="", "", BTA!A624)</f>
        <v>A1YEN</v>
      </c>
    </row>
    <row r="624" spans="1:5">
      <c r="A624" s="236" t="str">
        <f>IF(BTA!W624="", "", BTA!W624)</f>
        <v/>
      </c>
      <c r="B624" s="201" t="str">
        <f>IF(BTA!U624="", "", BTA!U624)</f>
        <v/>
      </c>
      <c r="C624" s="201" t="str">
        <f>IF(A624="", "", VLOOKUP(A624, BTA!$A$3:$H$10000, 8, 0))</f>
        <v/>
      </c>
      <c r="D624" s="236" t="str">
        <f>IF(A624="","",VLOOKUP(A624,BTA!$A$3:$R$10000,18,0))</f>
        <v/>
      </c>
      <c r="E624" s="201" t="str">
        <f>IF(BTA!A625="", "", BTA!A625)</f>
        <v>AAGYO</v>
      </c>
    </row>
    <row r="625" spans="1:5">
      <c r="A625" s="236" t="str">
        <f>IF(BTA!W625="", "", BTA!W625)</f>
        <v/>
      </c>
      <c r="B625" s="201" t="str">
        <f>IF(BTA!U625="", "", BTA!U625)</f>
        <v/>
      </c>
      <c r="C625" s="201" t="str">
        <f>IF(A625="", "", VLOOKUP(A625, BTA!$A$3:$H$10000, 8, 0))</f>
        <v/>
      </c>
      <c r="D625" s="236" t="str">
        <f>IF(A625="","",VLOOKUP(A625,BTA!$A$3:$R$10000,18,0))</f>
        <v/>
      </c>
      <c r="E625" s="201" t="str">
        <f>IF(BTA!A626="", "", BTA!A626)</f>
        <v>BIMAS</v>
      </c>
    </row>
    <row r="626" spans="1:5">
      <c r="A626" s="236" t="str">
        <f>IF(BTA!W626="", "", BTA!W626)</f>
        <v/>
      </c>
      <c r="B626" s="201" t="str">
        <f>IF(BTA!U626="", "", BTA!U626)</f>
        <v/>
      </c>
      <c r="C626" s="201" t="str">
        <f>IF(A626="", "", VLOOKUP(A626, BTA!$A$3:$H$10000, 8, 0))</f>
        <v/>
      </c>
      <c r="D626" s="236" t="str">
        <f>IF(A626="","",VLOOKUP(A626,BTA!$A$3:$R$10000,18,0))</f>
        <v/>
      </c>
      <c r="E626" s="201" t="str">
        <f>IF(BTA!A627="", "", BTA!A627)</f>
        <v>CEMZY</v>
      </c>
    </row>
    <row r="627" spans="1:5">
      <c r="A627" s="236" t="str">
        <f>IF(BTA!W627="", "", BTA!W627)</f>
        <v/>
      </c>
      <c r="B627" s="201" t="str">
        <f>IF(BTA!U627="", "", BTA!U627)</f>
        <v/>
      </c>
      <c r="C627" s="201" t="str">
        <f>IF(A627="", "", VLOOKUP(A627, BTA!$A$3:$H$10000, 8, 0))</f>
        <v/>
      </c>
      <c r="D627" s="236" t="str">
        <f>IF(A627="","",VLOOKUP(A627,BTA!$A$3:$R$10000,18,0))</f>
        <v/>
      </c>
      <c r="E627" s="201" t="str">
        <f>IF(BTA!A628="", "", BTA!A628)</f>
        <v>EKDMR</v>
      </c>
    </row>
    <row r="628" spans="1:5">
      <c r="A628" s="236" t="str">
        <f>IF(BTA!W628="", "", BTA!W628)</f>
        <v/>
      </c>
      <c r="B628" s="201" t="str">
        <f>IF(BTA!U628="", "", BTA!U628)</f>
        <v/>
      </c>
      <c r="C628" s="201" t="str">
        <f>IF(A628="", "", VLOOKUP(A628, BTA!$A$3:$H$10000, 8, 0))</f>
        <v/>
      </c>
      <c r="D628" s="236" t="str">
        <f>IF(A628="","",VLOOKUP(A628,BTA!$A$3:$R$10000,18,0))</f>
        <v/>
      </c>
      <c r="E628" s="201" t="str">
        <f>IF(BTA!A629="", "", BTA!A629)</f>
        <v>ENTRA</v>
      </c>
    </row>
    <row r="629" spans="1:5">
      <c r="A629" s="236" t="str">
        <f>IF(BTA!W629="", "", BTA!W629)</f>
        <v/>
      </c>
      <c r="B629" s="201" t="str">
        <f>IF(BTA!U629="", "", BTA!U629)</f>
        <v/>
      </c>
      <c r="C629" s="201" t="str">
        <f>IF(A629="", "", VLOOKUP(A629, BTA!$A$3:$H$10000, 8, 0))</f>
        <v/>
      </c>
      <c r="D629" s="236" t="str">
        <f>IF(A629="","",VLOOKUP(A629,BTA!$A$3:$R$10000,18,0))</f>
        <v/>
      </c>
      <c r="E629" s="201" t="str">
        <f>IF(BTA!A630="", "", BTA!A630)</f>
        <v>ETYAT</v>
      </c>
    </row>
    <row r="630" spans="1:5">
      <c r="A630" s="236" t="str">
        <f>IF(BTA!W630="", "", BTA!W630)</f>
        <v/>
      </c>
      <c r="B630" s="201" t="str">
        <f>IF(BTA!U630="", "", BTA!U630)</f>
        <v/>
      </c>
      <c r="C630" s="201" t="str">
        <f>IF(A630="", "", VLOOKUP(A630, BTA!$A$3:$H$10000, 8, 0))</f>
        <v/>
      </c>
      <c r="D630" s="236" t="str">
        <f>IF(A630="","",VLOOKUP(A630,BTA!$A$3:$R$10000,18,0))</f>
        <v/>
      </c>
      <c r="E630" s="201" t="str">
        <f>IF(BTA!A631="", "", BTA!A631)</f>
        <v>EUKYO</v>
      </c>
    </row>
    <row r="631" spans="1:5">
      <c r="A631" s="236" t="str">
        <f>IF(BTA!W631="", "", BTA!W631)</f>
        <v/>
      </c>
      <c r="B631" s="201" t="str">
        <f>IF(BTA!U631="", "", BTA!U631)</f>
        <v/>
      </c>
      <c r="C631" s="201" t="str">
        <f>IF(A631="", "", VLOOKUP(A631, BTA!$A$3:$H$10000, 8, 0))</f>
        <v/>
      </c>
      <c r="D631" s="236" t="str">
        <f>IF(A631="","",VLOOKUP(A631,BTA!$A$3:$R$10000,18,0))</f>
        <v/>
      </c>
      <c r="E631" s="201" t="str">
        <f>IF(BTA!A632="", "", BTA!A632)</f>
        <v>EUYO</v>
      </c>
    </row>
    <row r="632" spans="1:5">
      <c r="A632" s="236" t="str">
        <f>IF(BTA!W632="", "", BTA!W632)</f>
        <v/>
      </c>
      <c r="B632" s="201" t="str">
        <f>IF(BTA!U632="", "", BTA!U632)</f>
        <v/>
      </c>
      <c r="C632" s="201" t="str">
        <f>IF(A632="", "", VLOOKUP(A632, BTA!$A$3:$H$10000, 8, 0))</f>
        <v/>
      </c>
      <c r="D632" s="236" t="str">
        <f>IF(A632="","",VLOOKUP(A632,BTA!$A$3:$R$10000,18,0))</f>
        <v/>
      </c>
      <c r="E632" s="201" t="str">
        <f>IF(BTA!A633="", "", BTA!A633)</f>
        <v>FRIGO</v>
      </c>
    </row>
    <row r="633" spans="1:5">
      <c r="A633" s="236" t="str">
        <f>IF(BTA!W633="", "", BTA!W633)</f>
        <v/>
      </c>
      <c r="B633" s="201" t="str">
        <f>IF(BTA!U633="", "", BTA!U633)</f>
        <v/>
      </c>
      <c r="C633" s="201" t="str">
        <f>IF(A633="", "", VLOOKUP(A633, BTA!$A$3:$H$10000, 8, 0))</f>
        <v/>
      </c>
      <c r="D633" s="236" t="str">
        <f>IF(A633="","",VLOOKUP(A633,BTA!$A$3:$R$10000,18,0))</f>
        <v/>
      </c>
      <c r="E633" s="201" t="str">
        <f>IF(BTA!A634="", "", BTA!A634)</f>
        <v>HEDEF</v>
      </c>
    </row>
    <row r="634" spans="1:5">
      <c r="A634" s="236" t="str">
        <f>IF(BTA!W634="", "", BTA!W634)</f>
        <v/>
      </c>
      <c r="B634" s="201" t="str">
        <f>IF(BTA!U634="", "", BTA!U634)</f>
        <v/>
      </c>
      <c r="C634" s="201" t="str">
        <f>IF(A634="", "", VLOOKUP(A634, BTA!$A$3:$H$10000, 8, 0))</f>
        <v/>
      </c>
      <c r="D634" s="236" t="str">
        <f>IF(A634="","",VLOOKUP(A634,BTA!$A$3:$R$10000,18,0))</f>
        <v/>
      </c>
      <c r="E634" s="201" t="str">
        <f>IF(BTA!A635="", "", BTA!A635)</f>
        <v>IHLAS</v>
      </c>
    </row>
    <row r="635" spans="1:5">
      <c r="A635" s="236" t="str">
        <f>IF(BTA!W635="", "", BTA!W635)</f>
        <v/>
      </c>
      <c r="B635" s="201" t="str">
        <f>IF(BTA!U635="", "", BTA!U635)</f>
        <v/>
      </c>
      <c r="C635" s="201" t="str">
        <f>IF(A635="", "", VLOOKUP(A635, BTA!$A$3:$H$10000, 8, 0))</f>
        <v/>
      </c>
      <c r="D635" s="236" t="str">
        <f>IF(A635="","",VLOOKUP(A635,BTA!$A$3:$R$10000,18,0))</f>
        <v/>
      </c>
      <c r="E635" s="201" t="str">
        <f>IF(BTA!A636="", "", BTA!A636)</f>
        <v>OZYSR</v>
      </c>
    </row>
    <row r="636" spans="1:5">
      <c r="A636" s="236" t="str">
        <f>IF(BTA!W636="", "", BTA!W636)</f>
        <v/>
      </c>
      <c r="B636" s="201" t="str">
        <f>IF(BTA!U636="", "", BTA!U636)</f>
        <v/>
      </c>
      <c r="C636" s="201" t="str">
        <f>IF(A636="", "", VLOOKUP(A636, BTA!$A$3:$H$10000, 8, 0))</f>
        <v/>
      </c>
      <c r="D636" s="236" t="str">
        <f>IF(A636="","",VLOOKUP(A636,BTA!$A$3:$R$10000,18,0))</f>
        <v/>
      </c>
      <c r="E636" s="201" t="str">
        <f>IF(BTA!A637="", "", BTA!A637)</f>
        <v/>
      </c>
    </row>
    <row r="637" spans="1:5">
      <c r="A637" s="236" t="str">
        <f>IF(BTA!W637="", "", BTA!W637)</f>
        <v/>
      </c>
      <c r="B637" s="201" t="str">
        <f>IF(BTA!U637="", "", BTA!U637)</f>
        <v/>
      </c>
      <c r="C637" s="201" t="str">
        <f>IF(A637="", "", VLOOKUP(A637, BTA!$A$3:$H$10000, 8, 0))</f>
        <v/>
      </c>
      <c r="D637" s="236" t="str">
        <f>IF(A637="","",VLOOKUP(A637,BTA!$A$3:$R$10000,18,0))</f>
        <v/>
      </c>
      <c r="E637" s="201" t="str">
        <f>IF(BTA!A638="", "", BTA!A638)</f>
        <v/>
      </c>
    </row>
    <row r="638" spans="1:5">
      <c r="A638" s="236" t="str">
        <f>IF(BTA!W638="", "", BTA!W638)</f>
        <v/>
      </c>
      <c r="B638" s="201" t="str">
        <f>IF(BTA!U638="", "", BTA!U638)</f>
        <v/>
      </c>
      <c r="C638" s="201" t="str">
        <f>IF(A638="", "", VLOOKUP(A638, BTA!$A$3:$H$10000, 8, 0))</f>
        <v/>
      </c>
      <c r="D638" s="236" t="str">
        <f>IF(A638="","",VLOOKUP(A638,BTA!$A$3:$R$10000,18,0))</f>
        <v/>
      </c>
      <c r="E638" s="201" t="str">
        <f>IF(BTA!A639="", "", BTA!A639)</f>
        <v/>
      </c>
    </row>
    <row r="639" spans="1:5">
      <c r="A639" s="236" t="str">
        <f>IF(BTA!W639="", "", BTA!W639)</f>
        <v/>
      </c>
      <c r="B639" s="201" t="str">
        <f>IF(BTA!U639="", "", BTA!U639)</f>
        <v/>
      </c>
      <c r="C639" s="201" t="str">
        <f>IF(A639="", "", VLOOKUP(A639, BTA!$A$3:$H$10000, 8, 0))</f>
        <v/>
      </c>
      <c r="D639" s="236" t="str">
        <f>IF(A639="","",VLOOKUP(A639,BTA!$A$3:$R$10000,18,0))</f>
        <v/>
      </c>
      <c r="E639" s="201" t="str">
        <f>IF(BTA!A640="", "", BTA!A640)</f>
        <v/>
      </c>
    </row>
    <row r="640" spans="1:5">
      <c r="A640" s="236" t="str">
        <f>IF(BTA!W640="", "", BTA!W640)</f>
        <v/>
      </c>
      <c r="B640" s="201" t="str">
        <f>IF(BTA!U640="", "", BTA!U640)</f>
        <v/>
      </c>
      <c r="C640" s="201" t="str">
        <f>IF(A640="", "", VLOOKUP(A640, BTA!$A$3:$H$10000, 8, 0))</f>
        <v/>
      </c>
      <c r="D640" s="236" t="str">
        <f>IF(A640="","",VLOOKUP(A640,BTA!$A$3:$R$10000,18,0))</f>
        <v/>
      </c>
      <c r="E640" s="201" t="str">
        <f>IF(BTA!A641="", "", BTA!A641)</f>
        <v/>
      </c>
    </row>
    <row r="641" spans="1:5">
      <c r="A641" s="236" t="str">
        <f>IF(BTA!W641="", "", BTA!W641)</f>
        <v/>
      </c>
      <c r="B641" s="201" t="str">
        <f>IF(BTA!U641="", "", BTA!U641)</f>
        <v/>
      </c>
      <c r="C641" s="201" t="str">
        <f>IF(A641="", "", VLOOKUP(A641, BTA!$A$3:$H$10000, 8, 0))</f>
        <v/>
      </c>
      <c r="D641" s="236" t="str">
        <f>IF(A641="","",VLOOKUP(A641,BTA!$A$3:$R$10000,18,0))</f>
        <v/>
      </c>
      <c r="E641" s="201" t="str">
        <f>IF(BTA!A642="", "", BTA!A642)</f>
        <v/>
      </c>
    </row>
    <row r="642" spans="1:5">
      <c r="A642" s="236" t="str">
        <f>IF(BTA!W642="", "", BTA!W642)</f>
        <v/>
      </c>
      <c r="B642" s="201" t="str">
        <f>IF(BTA!U642="", "", BTA!U642)</f>
        <v/>
      </c>
      <c r="C642" s="201" t="str">
        <f>IF(A642="", "", VLOOKUP(A642, BTA!$A$3:$H$10000, 8, 0))</f>
        <v/>
      </c>
      <c r="D642" s="236" t="str">
        <f>IF(A642="","",VLOOKUP(A642,BTA!$A$3:$R$10000,18,0))</f>
        <v/>
      </c>
      <c r="E642" s="201" t="str">
        <f>IF(BTA!A643="", "", BTA!A643)</f>
        <v/>
      </c>
    </row>
    <row r="643" spans="1:5">
      <c r="A643" s="236" t="str">
        <f>IF(BTA!W643="", "", BTA!W643)</f>
        <v/>
      </c>
      <c r="B643" s="201" t="str">
        <f>IF(BTA!U643="", "", BTA!U643)</f>
        <v/>
      </c>
      <c r="C643" s="201" t="str">
        <f>IF(A643="", "", VLOOKUP(A643, BTA!$A$3:$H$10000, 8, 0))</f>
        <v/>
      </c>
      <c r="D643" s="236" t="str">
        <f>IF(A643="","",VLOOKUP(A643,BTA!$A$3:$R$10000,18,0))</f>
        <v/>
      </c>
      <c r="E643" s="201" t="str">
        <f>IF(BTA!A644="", "", BTA!A644)</f>
        <v/>
      </c>
    </row>
    <row r="644" spans="1:5">
      <c r="A644" s="236" t="str">
        <f>IF(BTA!W644="", "", BTA!W644)</f>
        <v/>
      </c>
      <c r="B644" s="201" t="str">
        <f>IF(BTA!U644="", "", BTA!U644)</f>
        <v/>
      </c>
      <c r="C644" s="201" t="str">
        <f>IF(A644="", "", VLOOKUP(A644, BTA!$A$3:$H$10000, 8, 0))</f>
        <v/>
      </c>
      <c r="D644" s="236" t="str">
        <f>IF(A644="","",VLOOKUP(A644,BTA!$A$3:$R$10000,18,0))</f>
        <v/>
      </c>
      <c r="E644" s="201" t="str">
        <f>IF(BTA!A645="", "", BTA!A645)</f>
        <v/>
      </c>
    </row>
    <row r="645" spans="1:5">
      <c r="A645" s="236" t="str">
        <f>IF(BTA!W645="", "", BTA!W645)</f>
        <v/>
      </c>
      <c r="B645" s="201" t="str">
        <f>IF(BTA!U645="", "", BTA!U645)</f>
        <v/>
      </c>
      <c r="C645" s="201" t="str">
        <f>IF(A645="", "", VLOOKUP(A645, BTA!$A$3:$H$10000, 8, 0))</f>
        <v/>
      </c>
      <c r="D645" s="236" t="str">
        <f>IF(A645="","",VLOOKUP(A645,BTA!$A$3:$R$10000,18,0))</f>
        <v/>
      </c>
      <c r="E645" s="201" t="str">
        <f>IF(BTA!A646="", "", BTA!A646)</f>
        <v/>
      </c>
    </row>
    <row r="646" spans="1:5">
      <c r="A646" s="236" t="str">
        <f>IF(BTA!W646="", "", BTA!W646)</f>
        <v/>
      </c>
      <c r="B646" s="201" t="str">
        <f>IF(BTA!U646="", "", BTA!U646)</f>
        <v/>
      </c>
      <c r="C646" s="201" t="str">
        <f>IF(A646="", "", VLOOKUP(A646, BTA!$A$3:$H$10000, 8, 0))</f>
        <v/>
      </c>
      <c r="D646" s="236" t="str">
        <f>IF(A646="","",VLOOKUP(A646,BTA!$A$3:$R$10000,18,0))</f>
        <v/>
      </c>
      <c r="E646" s="201" t="str">
        <f>IF(BTA!A647="", "", BTA!A647)</f>
        <v/>
      </c>
    </row>
    <row r="647" spans="1:5">
      <c r="A647" s="236" t="str">
        <f>IF(BTA!W647="", "", BTA!W647)</f>
        <v/>
      </c>
      <c r="B647" s="201" t="str">
        <f>IF(BTA!U647="", "", BTA!U647)</f>
        <v/>
      </c>
      <c r="C647" s="201" t="str">
        <f>IF(A647="", "", VLOOKUP(A647, BTA!$A$3:$H$10000, 8, 0))</f>
        <v/>
      </c>
      <c r="D647" s="236" t="str">
        <f>IF(A647="","",VLOOKUP(A647,BTA!$A$3:$R$10000,18,0))</f>
        <v/>
      </c>
      <c r="E647" s="201" t="str">
        <f>IF(BTA!A648="", "", BTA!A648)</f>
        <v/>
      </c>
    </row>
    <row r="648" spans="1:5">
      <c r="A648" s="236" t="str">
        <f>IF(BTA!W648="", "", BTA!W648)</f>
        <v/>
      </c>
      <c r="B648" s="201" t="str">
        <f>IF(BTA!U648="", "", BTA!U648)</f>
        <v/>
      </c>
      <c r="C648" s="201" t="str">
        <f>IF(A648="", "", VLOOKUP(A648, BTA!$A$3:$H$10000, 8, 0))</f>
        <v/>
      </c>
      <c r="D648" s="236" t="str">
        <f>IF(A648="","",VLOOKUP(A648,BTA!$A$3:$R$10000,18,0))</f>
        <v/>
      </c>
      <c r="E648" s="201" t="str">
        <f>IF(BTA!A649="", "", BTA!A649)</f>
        <v/>
      </c>
    </row>
    <row r="649" spans="1:5">
      <c r="A649" s="236" t="str">
        <f>IF(BTA!W649="", "", BTA!W649)</f>
        <v/>
      </c>
      <c r="B649" s="201" t="str">
        <f>IF(BTA!U649="", "", BTA!U649)</f>
        <v/>
      </c>
      <c r="C649" s="201" t="str">
        <f>IF(A649="", "", VLOOKUP(A649, BTA!$A$3:$H$10000, 8, 0))</f>
        <v/>
      </c>
      <c r="D649" s="236" t="str">
        <f>IF(A649="","",VLOOKUP(A649,BTA!$A$3:$R$10000,18,0))</f>
        <v/>
      </c>
      <c r="E649" s="201" t="str">
        <f>IF(BTA!A650="", "", BTA!A650)</f>
        <v/>
      </c>
    </row>
    <row r="650" spans="1:5">
      <c r="A650" s="236" t="str">
        <f>IF(BTA!W650="", "", BTA!W650)</f>
        <v/>
      </c>
      <c r="B650" s="201" t="str">
        <f>IF(BTA!U650="", "", BTA!U650)</f>
        <v/>
      </c>
      <c r="C650" s="201" t="str">
        <f>IF(A650="", "", VLOOKUP(A650, BTA!$A$3:$H$10000, 8, 0))</f>
        <v/>
      </c>
      <c r="D650" s="236" t="str">
        <f>IF(A650="","",VLOOKUP(A650,BTA!$A$3:$R$10000,18,0))</f>
        <v/>
      </c>
      <c r="E650" s="201" t="str">
        <f>IF(BTA!A651="", "", BTA!A651)</f>
        <v/>
      </c>
    </row>
    <row r="651" spans="1:5">
      <c r="A651" s="236" t="str">
        <f>IF(BTA!W651="", "", BTA!W651)</f>
        <v/>
      </c>
      <c r="B651" s="201" t="str">
        <f>IF(BTA!U651="", "", BTA!U651)</f>
        <v/>
      </c>
      <c r="C651" s="201" t="str">
        <f>IF(A651="", "", VLOOKUP(A651, BTA!$A$3:$H$10000, 8, 0))</f>
        <v/>
      </c>
      <c r="D651" s="236" t="str">
        <f>IF(A651="","",VLOOKUP(A651,BTA!$A$3:$R$10000,18,0))</f>
        <v/>
      </c>
      <c r="E651" s="201" t="str">
        <f>IF(BTA!A652="", "", BTA!A652)</f>
        <v/>
      </c>
    </row>
    <row r="652" spans="1:5">
      <c r="A652" s="236" t="str">
        <f>IF(BTA!W652="", "", BTA!W652)</f>
        <v/>
      </c>
      <c r="B652" s="201" t="str">
        <f>IF(BTA!U652="", "", BTA!U652)</f>
        <v/>
      </c>
      <c r="C652" s="201" t="str">
        <f>IF(A652="", "", VLOOKUP(A652, BTA!$A$3:$H$10000, 8, 0))</f>
        <v/>
      </c>
      <c r="D652" s="236" t="str">
        <f>IF(A652="","",VLOOKUP(A652,BTA!$A$3:$R$10000,18,0))</f>
        <v/>
      </c>
      <c r="E652" s="201" t="str">
        <f>IF(BTA!A653="", "", BTA!A653)</f>
        <v/>
      </c>
    </row>
    <row r="653" spans="1:5">
      <c r="A653" s="236" t="str">
        <f>IF(BTA!W653="", "", BTA!W653)</f>
        <v/>
      </c>
      <c r="B653" s="201" t="str">
        <f>IF(BTA!U653="", "", BTA!U653)</f>
        <v/>
      </c>
      <c r="C653" s="201" t="str">
        <f>IF(A653="", "", VLOOKUP(A653, BTA!$A$3:$H$10000, 8, 0))</f>
        <v/>
      </c>
      <c r="D653" s="236" t="str">
        <f>IF(A653="","",VLOOKUP(A653,BTA!$A$3:$R$10000,18,0))</f>
        <v/>
      </c>
      <c r="E653" s="201" t="str">
        <f>IF(BTA!A654="", "", BTA!A654)</f>
        <v/>
      </c>
    </row>
    <row r="654" spans="1:5">
      <c r="A654" s="236" t="str">
        <f>IF(BTA!W654="", "", BTA!W654)</f>
        <v/>
      </c>
      <c r="B654" s="201" t="str">
        <f>IF(BTA!U654="", "", BTA!U654)</f>
        <v/>
      </c>
      <c r="C654" s="201" t="str">
        <f>IF(A654="", "", VLOOKUP(A654, BTA!$A$3:$H$10000, 8, 0))</f>
        <v/>
      </c>
      <c r="D654" s="236" t="str">
        <f>IF(A654="","",VLOOKUP(A654,BTA!$A$3:$R$10000,18,0))</f>
        <v/>
      </c>
      <c r="E654" s="201" t="str">
        <f>IF(BTA!A655="", "", BTA!A655)</f>
        <v/>
      </c>
    </row>
    <row r="655" spans="1:5">
      <c r="A655" s="236" t="str">
        <f>IF(BTA!W655="", "", BTA!W655)</f>
        <v/>
      </c>
      <c r="B655" s="201" t="str">
        <f>IF(BTA!U655="", "", BTA!U655)</f>
        <v/>
      </c>
      <c r="C655" s="201" t="str">
        <f>IF(A655="", "", VLOOKUP(A655, BTA!$A$3:$H$10000, 8, 0))</f>
        <v/>
      </c>
      <c r="D655" s="236" t="str">
        <f>IF(A655="","",VLOOKUP(A655,BTA!$A$3:$R$10000,18,0))</f>
        <v/>
      </c>
      <c r="E655" s="201" t="str">
        <f>IF(BTA!A656="", "", BTA!A656)</f>
        <v/>
      </c>
    </row>
    <row r="656" spans="1:5">
      <c r="A656" s="236" t="str">
        <f>IF(BTA!W656="", "", BTA!W656)</f>
        <v/>
      </c>
      <c r="B656" s="201" t="str">
        <f>IF(BTA!U656="", "", BTA!U656)</f>
        <v/>
      </c>
      <c r="C656" s="201" t="str">
        <f>IF(A656="", "", VLOOKUP(A656, BTA!$A$3:$H$10000, 8, 0))</f>
        <v/>
      </c>
      <c r="D656" s="236" t="str">
        <f>IF(A656="","",VLOOKUP(A656,BTA!$A$3:$R$10000,18,0))</f>
        <v/>
      </c>
      <c r="E656" s="201" t="str">
        <f>IF(BTA!A657="", "", BTA!A657)</f>
        <v/>
      </c>
    </row>
    <row r="657" spans="1:5">
      <c r="A657" s="236" t="str">
        <f>IF(BTA!W657="", "", BTA!W657)</f>
        <v/>
      </c>
      <c r="B657" s="201" t="str">
        <f>IF(BTA!U657="", "", BTA!U657)</f>
        <v/>
      </c>
      <c r="C657" s="201" t="str">
        <f>IF(A657="", "", VLOOKUP(A657, BTA!$A$3:$H$10000, 8, 0))</f>
        <v/>
      </c>
      <c r="D657" s="236" t="str">
        <f>IF(A657="","",VLOOKUP(A657,BTA!$A$3:$R$10000,18,0))</f>
        <v/>
      </c>
      <c r="E657" s="201" t="str">
        <f>IF(BTA!A658="", "", BTA!A658)</f>
        <v/>
      </c>
    </row>
    <row r="658" spans="1:5">
      <c r="A658" s="236" t="str">
        <f>IF(BTA!W658="", "", BTA!W658)</f>
        <v/>
      </c>
      <c r="B658" s="201" t="str">
        <f>IF(BTA!U658="", "", BTA!U658)</f>
        <v/>
      </c>
      <c r="C658" s="201" t="str">
        <f>IF(A658="", "", VLOOKUP(A658, BTA!$A$3:$H$10000, 8, 0))</f>
        <v/>
      </c>
      <c r="D658" s="236" t="str">
        <f>IF(A658="","",VLOOKUP(A658,BTA!$A$3:$R$10000,18,0))</f>
        <v/>
      </c>
      <c r="E658" s="201" t="str">
        <f>IF(BTA!A659="", "", BTA!A659)</f>
        <v/>
      </c>
    </row>
    <row r="659" spans="1:5">
      <c r="A659" s="236" t="str">
        <f>IF(BTA!W659="", "", BTA!W659)</f>
        <v/>
      </c>
      <c r="B659" s="201" t="str">
        <f>IF(BTA!U659="", "", BTA!U659)</f>
        <v/>
      </c>
      <c r="C659" s="201" t="str">
        <f>IF(A659="", "", VLOOKUP(A659, BTA!$A$3:$H$10000, 8, 0))</f>
        <v/>
      </c>
      <c r="D659" s="236" t="str">
        <f>IF(A659="","",VLOOKUP(A659,BTA!$A$3:$R$10000,18,0))</f>
        <v/>
      </c>
      <c r="E659" s="201" t="str">
        <f>IF(BTA!A660="", "", BTA!A660)</f>
        <v/>
      </c>
    </row>
    <row r="660" spans="1:5">
      <c r="A660" s="236" t="str">
        <f>IF(BTA!W660="", "", BTA!W660)</f>
        <v/>
      </c>
      <c r="B660" s="201" t="str">
        <f>IF(BTA!U660="", "", BTA!U660)</f>
        <v/>
      </c>
      <c r="C660" s="201" t="str">
        <f>IF(A660="", "", VLOOKUP(A660, BTA!$A$3:$H$10000, 8, 0))</f>
        <v/>
      </c>
      <c r="D660" s="236" t="str">
        <f>IF(A660="","",VLOOKUP(A660,BTA!$A$3:$R$10000,18,0))</f>
        <v/>
      </c>
      <c r="E660" s="201" t="str">
        <f>IF(BTA!A661="", "", BTA!A661)</f>
        <v/>
      </c>
    </row>
    <row r="661" spans="1:5">
      <c r="A661" s="236" t="str">
        <f>IF(BTA!W661="", "", BTA!W661)</f>
        <v/>
      </c>
      <c r="B661" s="201" t="str">
        <f>IF(BTA!U661="", "", BTA!U661)</f>
        <v/>
      </c>
      <c r="C661" s="201" t="str">
        <f>IF(A661="", "", VLOOKUP(A661, BTA!$A$3:$H$10000, 8, 0))</f>
        <v/>
      </c>
      <c r="D661" s="236" t="str">
        <f>IF(A661="","",VLOOKUP(A661,BTA!$A$3:$R$10000,18,0))</f>
        <v/>
      </c>
      <c r="E661" s="201" t="str">
        <f>IF(BTA!A662="", "", BTA!A662)</f>
        <v/>
      </c>
    </row>
    <row r="662" spans="1:5">
      <c r="A662" s="236" t="str">
        <f>IF(BTA!W662="", "", BTA!W662)</f>
        <v/>
      </c>
      <c r="B662" s="201" t="str">
        <f>IF(BTA!U662="", "", BTA!U662)</f>
        <v/>
      </c>
      <c r="C662" s="201" t="str">
        <f>IF(A662="", "", VLOOKUP(A662, BTA!$A$3:$H$10000, 8, 0))</f>
        <v/>
      </c>
      <c r="D662" s="236" t="str">
        <f>IF(A662="","",VLOOKUP(A662,BTA!$A$3:$R$10000,18,0))</f>
        <v/>
      </c>
      <c r="E662" s="201" t="str">
        <f>IF(BTA!A663="", "", BTA!A663)</f>
        <v/>
      </c>
    </row>
    <row r="663" spans="1:5">
      <c r="A663" s="236" t="str">
        <f>IF(BTA!W663="", "", BTA!W663)</f>
        <v/>
      </c>
      <c r="B663" s="201" t="str">
        <f>IF(BTA!U663="", "", BTA!U663)</f>
        <v/>
      </c>
      <c r="C663" s="201" t="str">
        <f>IF(A663="", "", VLOOKUP(A663, BTA!$A$3:$H$10000, 8, 0))</f>
        <v/>
      </c>
      <c r="D663" s="236" t="str">
        <f>IF(A663="","",VLOOKUP(A663,BTA!$A$3:$R$10000,18,0))</f>
        <v/>
      </c>
      <c r="E663" s="201" t="str">
        <f>IF(BTA!A664="", "", BTA!A664)</f>
        <v/>
      </c>
    </row>
    <row r="664" spans="1:5">
      <c r="A664" s="236" t="str">
        <f>IF(BTA!W664="", "", BTA!W664)</f>
        <v/>
      </c>
      <c r="B664" s="201" t="str">
        <f>IF(BTA!U664="", "", BTA!U664)</f>
        <v/>
      </c>
      <c r="C664" s="201" t="str">
        <f>IF(A664="", "", VLOOKUP(A664, BTA!$A$3:$H$10000, 8, 0))</f>
        <v/>
      </c>
      <c r="D664" s="236" t="str">
        <f>IF(A664="","",VLOOKUP(A664,BTA!$A$3:$R$10000,18,0))</f>
        <v/>
      </c>
      <c r="E664" s="201" t="str">
        <f>IF(BTA!A665="", "", BTA!A665)</f>
        <v/>
      </c>
    </row>
    <row r="665" spans="1:5">
      <c r="A665" s="236" t="str">
        <f>IF(BTA!W665="", "", BTA!W665)</f>
        <v/>
      </c>
      <c r="B665" s="201" t="str">
        <f>IF(BTA!U665="", "", BTA!U665)</f>
        <v/>
      </c>
      <c r="C665" s="201" t="str">
        <f>IF(A665="", "", VLOOKUP(A665, BTA!$A$3:$H$10000, 8, 0))</f>
        <v/>
      </c>
      <c r="D665" s="236" t="str">
        <f>IF(A665="","",VLOOKUP(A665,BTA!$A$3:$R$10000,18,0))</f>
        <v/>
      </c>
      <c r="E665" s="201" t="str">
        <f>IF(BTA!A666="", "", BTA!A666)</f>
        <v/>
      </c>
    </row>
    <row r="666" spans="1:5">
      <c r="A666" s="236" t="str">
        <f>IF(BTA!W666="", "", BTA!W666)</f>
        <v/>
      </c>
      <c r="B666" s="201" t="str">
        <f>IF(BTA!U666="", "", BTA!U666)</f>
        <v/>
      </c>
      <c r="C666" s="201" t="str">
        <f>IF(A666="", "", VLOOKUP(A666, BTA!$A$3:$H$10000, 8, 0))</f>
        <v/>
      </c>
      <c r="D666" s="236" t="str">
        <f>IF(A666="","",VLOOKUP(A666,BTA!$A$3:$R$10000,18,0))</f>
        <v/>
      </c>
      <c r="E666" s="201" t="str">
        <f>IF(BTA!A667="", "", BTA!A667)</f>
        <v/>
      </c>
    </row>
    <row r="667" spans="1:5">
      <c r="A667" s="236" t="str">
        <f>IF(BTA!W667="", "", BTA!W667)</f>
        <v/>
      </c>
      <c r="B667" s="201" t="str">
        <f>IF(BTA!U667="", "", BTA!U667)</f>
        <v/>
      </c>
      <c r="C667" s="201" t="str">
        <f>IF(A667="", "", VLOOKUP(A667, BTA!$A$3:$H$10000, 8, 0))</f>
        <v/>
      </c>
      <c r="D667" s="236" t="str">
        <f>IF(A667="","",VLOOKUP(A667,BTA!$A$3:$R$10000,18,0))</f>
        <v/>
      </c>
      <c r="E667" s="201" t="str">
        <f>IF(BTA!A668="", "", BTA!A668)</f>
        <v/>
      </c>
    </row>
    <row r="668" spans="1:5">
      <c r="A668" s="236" t="str">
        <f>IF(BTA!W668="", "", BTA!W668)</f>
        <v/>
      </c>
      <c r="B668" s="201" t="str">
        <f>IF(BTA!U668="", "", BTA!U668)</f>
        <v/>
      </c>
      <c r="C668" s="201" t="str">
        <f>IF(A668="", "", VLOOKUP(A668, BTA!$A$3:$H$10000, 8, 0))</f>
        <v/>
      </c>
      <c r="D668" s="236" t="str">
        <f>IF(A668="","",VLOOKUP(A668,BTA!$A$3:$R$10000,18,0))</f>
        <v/>
      </c>
      <c r="E668" s="201" t="str">
        <f>IF(BTA!A669="", "", BTA!A669)</f>
        <v/>
      </c>
    </row>
    <row r="669" spans="1:5">
      <c r="A669" s="236" t="str">
        <f>IF(BTA!W669="", "", BTA!W669)</f>
        <v/>
      </c>
      <c r="B669" s="201" t="str">
        <f>IF(BTA!U669="", "", BTA!U669)</f>
        <v/>
      </c>
      <c r="C669" s="201" t="str">
        <f>IF(A669="", "", VLOOKUP(A669, BTA!$A$3:$H$10000, 8, 0))</f>
        <v/>
      </c>
      <c r="D669" s="236" t="str">
        <f>IF(A669="","",VLOOKUP(A669,BTA!$A$3:$R$10000,18,0))</f>
        <v/>
      </c>
      <c r="E669" s="201" t="str">
        <f>IF(BTA!A670="", "", BTA!A670)</f>
        <v/>
      </c>
    </row>
    <row r="670" spans="1:5">
      <c r="A670" s="236" t="str">
        <f>IF(BTA!W670="", "", BTA!W670)</f>
        <v/>
      </c>
      <c r="B670" s="201" t="str">
        <f>IF(BTA!U670="", "", BTA!U670)</f>
        <v/>
      </c>
      <c r="C670" s="201" t="str">
        <f>IF(A670="", "", VLOOKUP(A670, BTA!$A$3:$H$10000, 8, 0))</f>
        <v/>
      </c>
      <c r="D670" s="236" t="str">
        <f>IF(A670="","",VLOOKUP(A670,BTA!$A$3:$R$10000,18,0))</f>
        <v/>
      </c>
      <c r="E670" s="201" t="str">
        <f>IF(BTA!A671="", "", BTA!A671)</f>
        <v/>
      </c>
    </row>
    <row r="671" spans="1:5">
      <c r="A671" s="236" t="str">
        <f>IF(BTA!W671="", "", BTA!W671)</f>
        <v/>
      </c>
      <c r="B671" s="201" t="str">
        <f>IF(BTA!U671="", "", BTA!U671)</f>
        <v/>
      </c>
      <c r="C671" s="201" t="str">
        <f>IF(A671="", "", VLOOKUP(A671, BTA!$A$3:$H$10000, 8, 0))</f>
        <v/>
      </c>
      <c r="D671" s="236" t="str">
        <f>IF(A671="","",VLOOKUP(A671,BTA!$A$3:$R$10000,18,0))</f>
        <v/>
      </c>
      <c r="E671" s="201" t="str">
        <f>IF(BTA!A672="", "", BTA!A672)</f>
        <v/>
      </c>
    </row>
    <row r="672" spans="1:5">
      <c r="A672" s="236" t="str">
        <f>IF(BTA!W672="", "", BTA!W672)</f>
        <v/>
      </c>
      <c r="B672" s="201" t="str">
        <f>IF(BTA!U672="", "", BTA!U672)</f>
        <v/>
      </c>
      <c r="C672" s="201" t="str">
        <f>IF(A672="", "", VLOOKUP(A672, BTA!$A$3:$H$10000, 8, 0))</f>
        <v/>
      </c>
      <c r="D672" s="236" t="str">
        <f>IF(A672="","",VLOOKUP(A672,BTA!$A$3:$R$10000,18,0))</f>
        <v/>
      </c>
      <c r="E672" s="201" t="str">
        <f>IF(BTA!A673="", "", BTA!A673)</f>
        <v/>
      </c>
    </row>
    <row r="673" spans="1:5">
      <c r="A673" s="236" t="str">
        <f>IF(BTA!W673="", "", BTA!W673)</f>
        <v/>
      </c>
      <c r="B673" s="201" t="str">
        <f>IF(BTA!U673="", "", BTA!U673)</f>
        <v/>
      </c>
      <c r="C673" s="201" t="str">
        <f>IF(A673="", "", VLOOKUP(A673, BTA!$A$3:$H$10000, 8, 0))</f>
        <v/>
      </c>
      <c r="D673" s="236" t="str">
        <f>IF(A673="","",VLOOKUP(A673,BTA!$A$3:$R$10000,18,0))</f>
        <v/>
      </c>
      <c r="E673" s="201" t="str">
        <f>IF(BTA!A674="", "", BTA!A674)</f>
        <v/>
      </c>
    </row>
    <row r="674" spans="1:5">
      <c r="A674" s="236" t="str">
        <f>IF(BTA!W674="", "", BTA!W674)</f>
        <v/>
      </c>
      <c r="B674" s="201" t="str">
        <f>IF(BTA!U674="", "", BTA!U674)</f>
        <v/>
      </c>
      <c r="C674" s="201" t="str">
        <f>IF(A674="", "", VLOOKUP(A674, BTA!$A$3:$H$10000, 8, 0))</f>
        <v/>
      </c>
      <c r="D674" s="236" t="str">
        <f>IF(A674="","",VLOOKUP(A674,BTA!$A$3:$R$10000,18,0))</f>
        <v/>
      </c>
      <c r="E674" s="201" t="str">
        <f>IF(BTA!A675="", "", BTA!A675)</f>
        <v/>
      </c>
    </row>
    <row r="675" spans="1:5">
      <c r="A675" s="236" t="str">
        <f>IF(BTA!W675="", "", BTA!W675)</f>
        <v/>
      </c>
      <c r="B675" s="201" t="str">
        <f>IF(BTA!U675="", "", BTA!U675)</f>
        <v/>
      </c>
      <c r="C675" s="201" t="str">
        <f>IF(A675="", "", VLOOKUP(A675, BTA!$A$3:$H$10000, 8, 0))</f>
        <v/>
      </c>
      <c r="D675" s="236" t="str">
        <f>IF(A675="","",VLOOKUP(A675,BTA!$A$3:$R$10000,18,0))</f>
        <v/>
      </c>
      <c r="E675" s="201" t="str">
        <f>IF(BTA!A676="", "", BTA!A676)</f>
        <v/>
      </c>
    </row>
    <row r="676" spans="1:5">
      <c r="A676" s="236" t="str">
        <f>IF(BTA!W676="", "", BTA!W676)</f>
        <v/>
      </c>
      <c r="B676" s="201" t="str">
        <f>IF(BTA!U676="", "", BTA!U676)</f>
        <v/>
      </c>
      <c r="C676" s="201" t="str">
        <f>IF(A676="", "", VLOOKUP(A676, BTA!$A$3:$H$10000, 8, 0))</f>
        <v/>
      </c>
      <c r="D676" s="236" t="str">
        <f>IF(A676="","",VLOOKUP(A676,BTA!$A$3:$R$10000,18,0))</f>
        <v/>
      </c>
      <c r="E676" s="201" t="str">
        <f>IF(BTA!A677="", "", BTA!A677)</f>
        <v/>
      </c>
    </row>
    <row r="677" spans="1:5">
      <c r="A677" s="236" t="str">
        <f>IF(BTA!W677="", "", BTA!W677)</f>
        <v/>
      </c>
      <c r="B677" s="201" t="str">
        <f>IF(BTA!U677="", "", BTA!U677)</f>
        <v/>
      </c>
      <c r="C677" s="201" t="str">
        <f>IF(A677="", "", VLOOKUP(A677, BTA!$A$3:$H$10000, 8, 0))</f>
        <v/>
      </c>
      <c r="D677" s="236" t="str">
        <f>IF(A677="","",VLOOKUP(A677,BTA!$A$3:$R$10000,18,0))</f>
        <v/>
      </c>
      <c r="E677" s="201" t="str">
        <f>IF(BTA!A678="", "", BTA!A678)</f>
        <v/>
      </c>
    </row>
    <row r="678" spans="1:5">
      <c r="A678" s="236" t="str">
        <f>IF(BTA!W678="", "", BTA!W678)</f>
        <v/>
      </c>
      <c r="B678" s="201" t="str">
        <f>IF(BTA!U678="", "", BTA!U678)</f>
        <v/>
      </c>
      <c r="C678" s="201" t="str">
        <f>IF(A678="", "", VLOOKUP(A678, BTA!$A$3:$H$10000, 8, 0))</f>
        <v/>
      </c>
      <c r="D678" s="236" t="str">
        <f>IF(A678="","",VLOOKUP(A678,BTA!$A$3:$R$10000,18,0))</f>
        <v/>
      </c>
      <c r="E678" s="201" t="str">
        <f>IF(BTA!A679="", "", BTA!A679)</f>
        <v/>
      </c>
    </row>
    <row r="679" spans="1:5">
      <c r="A679" s="236" t="str">
        <f>IF(BTA!W679="", "", BTA!W679)</f>
        <v/>
      </c>
      <c r="B679" s="201" t="str">
        <f>IF(BTA!U679="", "", BTA!U679)</f>
        <v/>
      </c>
      <c r="C679" s="201" t="str">
        <f>IF(A679="", "", VLOOKUP(A679, BTA!$A$3:$H$10000, 8, 0))</f>
        <v/>
      </c>
      <c r="D679" s="236" t="str">
        <f>IF(A679="","",VLOOKUP(A679,BTA!$A$3:$R$10000,18,0))</f>
        <v/>
      </c>
      <c r="E679" s="201" t="str">
        <f>IF(BTA!A680="", "", BTA!A680)</f>
        <v/>
      </c>
    </row>
    <row r="680" spans="1:5">
      <c r="A680" s="236" t="str">
        <f>IF(BTA!W680="", "", BTA!W680)</f>
        <v/>
      </c>
      <c r="B680" s="201" t="str">
        <f>IF(BTA!U680="", "", BTA!U680)</f>
        <v/>
      </c>
      <c r="C680" s="201" t="str">
        <f>IF(A680="", "", VLOOKUP(A680, BTA!$A$3:$H$10000, 8, 0))</f>
        <v/>
      </c>
      <c r="D680" s="236" t="str">
        <f>IF(A680="","",VLOOKUP(A680,BTA!$A$3:$R$10000,18,0))</f>
        <v/>
      </c>
      <c r="E680" s="201" t="str">
        <f>IF(BTA!A681="", "", BTA!A681)</f>
        <v/>
      </c>
    </row>
    <row r="681" spans="1:5">
      <c r="A681" s="236" t="str">
        <f>IF(BTA!W681="", "", BTA!W681)</f>
        <v/>
      </c>
      <c r="B681" s="201" t="str">
        <f>IF(BTA!U681="", "", BTA!U681)</f>
        <v/>
      </c>
      <c r="C681" s="201" t="str">
        <f>IF(A681="", "", VLOOKUP(A681, BTA!$A$3:$H$10000, 8, 0))</f>
        <v/>
      </c>
      <c r="D681" s="236" t="str">
        <f>IF(A681="","",VLOOKUP(A681,BTA!$A$3:$R$10000,18,0))</f>
        <v/>
      </c>
      <c r="E681" s="201" t="str">
        <f>IF(BTA!A682="", "", BTA!A682)</f>
        <v/>
      </c>
    </row>
    <row r="682" spans="1:5">
      <c r="A682" s="236" t="str">
        <f>IF(BTA!W682="", "", BTA!W682)</f>
        <v/>
      </c>
      <c r="B682" s="201" t="str">
        <f>IF(BTA!U682="", "", BTA!U682)</f>
        <v/>
      </c>
      <c r="C682" s="201" t="str">
        <f>IF(A682="", "", VLOOKUP(A682, BTA!$A$3:$H$10000, 8, 0))</f>
        <v/>
      </c>
      <c r="D682" s="236" t="str">
        <f>IF(A682="","",VLOOKUP(A682,BTA!$A$3:$R$10000,18,0))</f>
        <v/>
      </c>
      <c r="E682" s="201" t="str">
        <f>IF(BTA!A683="", "", BTA!A683)</f>
        <v/>
      </c>
    </row>
    <row r="683" spans="1:5">
      <c r="A683" s="236" t="str">
        <f>IF(BTA!W683="", "", BTA!W683)</f>
        <v/>
      </c>
      <c r="B683" s="201" t="str">
        <f>IF(BTA!U683="", "", BTA!U683)</f>
        <v/>
      </c>
      <c r="C683" s="201" t="str">
        <f>IF(A683="", "", VLOOKUP(A683, BTA!$A$3:$H$10000, 8, 0))</f>
        <v/>
      </c>
      <c r="D683" s="236" t="str">
        <f>IF(A683="","",VLOOKUP(A683,BTA!$A$3:$R$10000,18,0))</f>
        <v/>
      </c>
      <c r="E683" s="201" t="str">
        <f>IF(BTA!A684="", "", BTA!A684)</f>
        <v/>
      </c>
    </row>
    <row r="684" spans="1:5">
      <c r="A684" s="236" t="str">
        <f>IF(BTA!W684="", "", BTA!W684)</f>
        <v/>
      </c>
      <c r="B684" s="201" t="str">
        <f>IF(BTA!U684="", "", BTA!U684)</f>
        <v/>
      </c>
      <c r="C684" s="201" t="str">
        <f>IF(A684="", "", VLOOKUP(A684, BTA!$A$3:$H$10000, 8, 0))</f>
        <v/>
      </c>
      <c r="D684" s="236" t="str">
        <f>IF(A684="","",VLOOKUP(A684,BTA!$A$3:$R$10000,18,0))</f>
        <v/>
      </c>
      <c r="E684" s="201" t="str">
        <f>IF(BTA!A685="", "", BTA!A685)</f>
        <v/>
      </c>
    </row>
    <row r="685" spans="1:5">
      <c r="A685" s="236" t="str">
        <f>IF(BTA!W685="", "", BTA!W685)</f>
        <v/>
      </c>
      <c r="B685" s="201" t="str">
        <f>IF(BTA!U685="", "", BTA!U685)</f>
        <v/>
      </c>
      <c r="C685" s="201" t="str">
        <f>IF(A685="", "", VLOOKUP(A685, BTA!$A$3:$H$10000, 8, 0))</f>
        <v/>
      </c>
      <c r="D685" s="236" t="str">
        <f>IF(A685="","",VLOOKUP(A685,BTA!$A$3:$R$10000,18,0))</f>
        <v/>
      </c>
      <c r="E685" s="201" t="str">
        <f>IF(BTA!A686="", "", BTA!A686)</f>
        <v/>
      </c>
    </row>
    <row r="686" spans="1:5">
      <c r="A686" s="236" t="str">
        <f>IF(BTA!W686="", "", BTA!W686)</f>
        <v/>
      </c>
      <c r="B686" s="201" t="str">
        <f>IF(BTA!U686="", "", BTA!U686)</f>
        <v/>
      </c>
      <c r="C686" s="201" t="str">
        <f>IF(A686="", "", VLOOKUP(A686, BTA!$A$3:$H$10000, 8, 0))</f>
        <v/>
      </c>
      <c r="D686" s="236" t="str">
        <f>IF(A686="","",VLOOKUP(A686,BTA!$A$3:$R$10000,18,0))</f>
        <v/>
      </c>
      <c r="E686" s="201" t="str">
        <f>IF(BTA!A687="", "", BTA!A687)</f>
        <v/>
      </c>
    </row>
    <row r="687" spans="1:5">
      <c r="A687" s="236" t="str">
        <f>IF(BTA!W687="", "", BTA!W687)</f>
        <v/>
      </c>
      <c r="B687" s="201" t="str">
        <f>IF(BTA!U687="", "", BTA!U687)</f>
        <v/>
      </c>
      <c r="C687" s="201" t="str">
        <f>IF(A687="", "", VLOOKUP(A687, BTA!$A$3:$H$10000, 8, 0))</f>
        <v/>
      </c>
      <c r="D687" s="236" t="str">
        <f>IF(A687="","",VLOOKUP(A687,BTA!$A$3:$R$10000,18,0))</f>
        <v/>
      </c>
      <c r="E687" s="201" t="str">
        <f>IF(BTA!A688="", "", BTA!A688)</f>
        <v/>
      </c>
    </row>
    <row r="688" spans="1:5">
      <c r="A688" s="236" t="str">
        <f>IF(BTA!W688="", "", BTA!W688)</f>
        <v/>
      </c>
      <c r="B688" s="201" t="str">
        <f>IF(BTA!U688="", "", BTA!U688)</f>
        <v/>
      </c>
      <c r="C688" s="201" t="str">
        <f>IF(A688="", "", VLOOKUP(A688, BTA!$A$3:$H$10000, 8, 0))</f>
        <v/>
      </c>
      <c r="D688" s="236" t="str">
        <f>IF(A688="","",VLOOKUP(A688,BTA!$A$3:$R$10000,18,0))</f>
        <v/>
      </c>
      <c r="E688" s="201" t="str">
        <f>IF(BTA!A689="", "", BTA!A689)</f>
        <v/>
      </c>
    </row>
    <row r="689" spans="1:5">
      <c r="A689" s="236" t="str">
        <f>IF(BTA!W689="", "", BTA!W689)</f>
        <v/>
      </c>
      <c r="B689" s="201" t="str">
        <f>IF(BTA!U689="", "", BTA!U689)</f>
        <v/>
      </c>
      <c r="C689" s="201" t="str">
        <f>IF(A689="", "", VLOOKUP(A689, BTA!$A$3:$H$10000, 8, 0))</f>
        <v/>
      </c>
      <c r="D689" s="236" t="str">
        <f>IF(A689="","",VLOOKUP(A689,BTA!$A$3:$R$10000,18,0))</f>
        <v/>
      </c>
      <c r="E689" s="201" t="str">
        <f>IF(BTA!A690="", "", BTA!A690)</f>
        <v/>
      </c>
    </row>
    <row r="690" spans="1:5">
      <c r="A690" s="236" t="str">
        <f>IF(BTA!W690="", "", BTA!W690)</f>
        <v/>
      </c>
      <c r="B690" s="201" t="str">
        <f>IF(BTA!U690="", "", BTA!U690)</f>
        <v/>
      </c>
      <c r="C690" s="201" t="str">
        <f>IF(A690="", "", VLOOKUP(A690, BTA!$A$3:$H$10000, 8, 0))</f>
        <v/>
      </c>
      <c r="D690" s="236" t="str">
        <f>IF(A690="","",VLOOKUP(A690,BTA!$A$3:$R$10000,18,0))</f>
        <v/>
      </c>
      <c r="E690" s="201" t="str">
        <f>IF(BTA!A691="", "", BTA!A691)</f>
        <v/>
      </c>
    </row>
    <row r="691" spans="1:5">
      <c r="A691" s="236" t="str">
        <f>IF(BTA!W691="", "", BTA!W691)</f>
        <v/>
      </c>
      <c r="B691" s="201" t="str">
        <f>IF(BTA!U691="", "", BTA!U691)</f>
        <v/>
      </c>
      <c r="C691" s="201" t="str">
        <f>IF(A691="", "", VLOOKUP(A691, BTA!$A$3:$H$10000, 8, 0))</f>
        <v/>
      </c>
      <c r="D691" s="236" t="str">
        <f>IF(A691="","",VLOOKUP(A691,BTA!$A$3:$R$10000,18,0))</f>
        <v/>
      </c>
      <c r="E691" s="201" t="str">
        <f>IF(BTA!A692="", "", BTA!A692)</f>
        <v/>
      </c>
    </row>
    <row r="692" spans="1:5">
      <c r="A692" s="236" t="str">
        <f>IF(BTA!W692="", "", BTA!W692)</f>
        <v/>
      </c>
      <c r="B692" s="201" t="str">
        <f>IF(BTA!U692="", "", BTA!U692)</f>
        <v/>
      </c>
      <c r="C692" s="201" t="str">
        <f>IF(A692="", "", VLOOKUP(A692, BTA!$A$3:$H$10000, 8, 0))</f>
        <v/>
      </c>
      <c r="D692" s="236" t="str">
        <f>IF(A692="","",VLOOKUP(A692,BTA!$A$3:$R$10000,18,0))</f>
        <v/>
      </c>
      <c r="E692" s="201" t="str">
        <f>IF(BTA!A693="", "", BTA!A693)</f>
        <v/>
      </c>
    </row>
    <row r="693" spans="1:5">
      <c r="A693" s="236" t="str">
        <f>IF(BTA!W693="", "", BTA!W693)</f>
        <v/>
      </c>
      <c r="B693" s="201" t="str">
        <f>IF(BTA!U693="", "", BTA!U693)</f>
        <v/>
      </c>
      <c r="C693" s="201" t="str">
        <f>IF(A693="", "", VLOOKUP(A693, BTA!$A$3:$H$10000, 8, 0))</f>
        <v/>
      </c>
      <c r="D693" s="236" t="str">
        <f>IF(A693="","",VLOOKUP(A693,BTA!$A$3:$R$10000,18,0))</f>
        <v/>
      </c>
      <c r="E693" s="201" t="str">
        <f>IF(BTA!A694="", "", BTA!A694)</f>
        <v/>
      </c>
    </row>
    <row r="694" spans="1:5">
      <c r="A694" s="236" t="str">
        <f>IF(BTA!W694="", "", BTA!W694)</f>
        <v/>
      </c>
      <c r="B694" s="201" t="str">
        <f>IF(BTA!U694="", "", BTA!U694)</f>
        <v/>
      </c>
      <c r="C694" s="201" t="str">
        <f>IF(A694="", "", VLOOKUP(A694, BTA!$A$3:$H$10000, 8, 0))</f>
        <v/>
      </c>
      <c r="D694" s="236" t="str">
        <f>IF(A694="","",VLOOKUP(A694,BTA!$A$3:$R$10000,18,0))</f>
        <v/>
      </c>
      <c r="E694" s="201" t="str">
        <f>IF(BTA!A695="", "", BTA!A695)</f>
        <v/>
      </c>
    </row>
    <row r="695" spans="1:5">
      <c r="A695" s="236" t="str">
        <f>IF(BTA!W695="", "", BTA!W695)</f>
        <v/>
      </c>
      <c r="B695" s="201" t="str">
        <f>IF(BTA!U695="", "", BTA!U695)</f>
        <v/>
      </c>
      <c r="C695" s="201" t="str">
        <f>IF(A695="", "", VLOOKUP(A695, BTA!$A$3:$H$10000, 8, 0))</f>
        <v/>
      </c>
      <c r="D695" s="236" t="str">
        <f>IF(A695="","",VLOOKUP(A695,BTA!$A$3:$R$10000,18,0))</f>
        <v/>
      </c>
      <c r="E695" s="201" t="str">
        <f>IF(BTA!A696="", "", BTA!A696)</f>
        <v/>
      </c>
    </row>
    <row r="696" spans="1:5">
      <c r="A696" s="236" t="str">
        <f>IF(BTA!W696="", "", BTA!W696)</f>
        <v/>
      </c>
      <c r="B696" s="201" t="str">
        <f>IF(BTA!U696="", "", BTA!U696)</f>
        <v/>
      </c>
      <c r="C696" s="201" t="str">
        <f>IF(A696="", "", VLOOKUP(A696, BTA!$A$3:$H$10000, 8, 0))</f>
        <v/>
      </c>
      <c r="D696" s="236" t="str">
        <f>IF(A696="","",VLOOKUP(A696,BTA!$A$3:$R$10000,18,0))</f>
        <v/>
      </c>
      <c r="E696" s="201" t="str">
        <f>IF(BTA!A697="", "", BTA!A697)</f>
        <v/>
      </c>
    </row>
    <row r="697" spans="1:5">
      <c r="A697" s="236" t="str">
        <f>IF(BTA!W697="", "", BTA!W697)</f>
        <v/>
      </c>
      <c r="B697" s="201" t="str">
        <f>IF(BTA!U697="", "", BTA!U697)</f>
        <v/>
      </c>
      <c r="C697" s="201" t="str">
        <f>IF(A697="", "", VLOOKUP(A697, BTA!$A$3:$H$10000, 8, 0))</f>
        <v/>
      </c>
      <c r="D697" s="236" t="str">
        <f>IF(A697="","",VLOOKUP(A697,BTA!$A$3:$R$10000,18,0))</f>
        <v/>
      </c>
      <c r="E697" s="201" t="str">
        <f>IF(BTA!A698="", "", BTA!A698)</f>
        <v/>
      </c>
    </row>
    <row r="698" spans="1:5">
      <c r="A698" s="236" t="str">
        <f>IF(BTA!W698="", "", BTA!W698)</f>
        <v/>
      </c>
      <c r="B698" s="201" t="str">
        <f>IF(BTA!U698="", "", BTA!U698)</f>
        <v/>
      </c>
      <c r="C698" s="201" t="str">
        <f>IF(A698="", "", VLOOKUP(A698, BTA!$A$3:$H$10000, 8, 0))</f>
        <v/>
      </c>
      <c r="D698" s="236" t="str">
        <f>IF(A698="","",VLOOKUP(A698,BTA!$A$3:$R$10000,18,0))</f>
        <v/>
      </c>
      <c r="E698" s="201" t="str">
        <f>IF(BTA!A699="", "", BTA!A699)</f>
        <v/>
      </c>
    </row>
    <row r="699" spans="1:5">
      <c r="A699" s="236" t="str">
        <f>IF(BTA!W699="", "", BTA!W699)</f>
        <v/>
      </c>
      <c r="B699" s="201" t="str">
        <f>IF(BTA!U699="", "", BTA!U699)</f>
        <v/>
      </c>
      <c r="C699" s="201" t="str">
        <f>IF(A699="", "", VLOOKUP(A699, BTA!$A$3:$H$10000, 8, 0))</f>
        <v/>
      </c>
      <c r="D699" s="236" t="str">
        <f>IF(A699="","",VLOOKUP(A699,BTA!$A$3:$R$10000,18,0))</f>
        <v/>
      </c>
      <c r="E699" s="201" t="str">
        <f>IF(BTA!A700="", "", BTA!A700)</f>
        <v/>
      </c>
    </row>
    <row r="700" spans="1:5">
      <c r="A700" s="236" t="str">
        <f>IF(BTA!W700="", "", BTA!W700)</f>
        <v/>
      </c>
      <c r="B700" s="201" t="str">
        <f>IF(BTA!U700="", "", BTA!U700)</f>
        <v/>
      </c>
      <c r="C700" s="201" t="str">
        <f>IF(A700="", "", VLOOKUP(A700, BTA!$A$3:$H$10000, 8, 0))</f>
        <v/>
      </c>
      <c r="D700" s="236" t="str">
        <f>IF(A700="","",VLOOKUP(A700,BTA!$A$3:$R$10000,18,0))</f>
        <v/>
      </c>
      <c r="E700" s="201" t="str">
        <f>IF(BTA!A701="", "", BTA!A701)</f>
        <v/>
      </c>
    </row>
    <row r="701" spans="1:5">
      <c r="A701" s="236" t="str">
        <f>IF(BTA!W701="", "", BTA!W701)</f>
        <v/>
      </c>
      <c r="B701" s="201" t="str">
        <f>IF(BTA!U701="", "", BTA!U701)</f>
        <v/>
      </c>
      <c r="C701" s="201" t="str">
        <f>IF(A701="", "", VLOOKUP(A701, BTA!$A$3:$H$10000, 8, 0))</f>
        <v/>
      </c>
      <c r="D701" s="236" t="str">
        <f>IF(A701="","",VLOOKUP(A701,BTA!$A$3:$R$10000,18,0))</f>
        <v/>
      </c>
      <c r="E701" s="201" t="str">
        <f>IF(BTA!A702="", "", BTA!A702)</f>
        <v/>
      </c>
    </row>
    <row r="702" spans="1:5">
      <c r="A702" s="236" t="str">
        <f>IF(BTA!W702="", "", BTA!W702)</f>
        <v/>
      </c>
      <c r="B702" s="201" t="str">
        <f>IF(BTA!U702="", "", BTA!U702)</f>
        <v/>
      </c>
      <c r="C702" s="201" t="str">
        <f>IF(A702="", "", VLOOKUP(A702, BTA!$A$3:$H$10000, 8, 0))</f>
        <v/>
      </c>
      <c r="D702" s="236" t="str">
        <f>IF(A702="","",VLOOKUP(A702,BTA!$A$3:$R$10000,18,0))</f>
        <v/>
      </c>
      <c r="E702" s="201" t="str">
        <f>IF(BTA!A703="", "", BTA!A703)</f>
        <v/>
      </c>
    </row>
    <row r="703" spans="1:5">
      <c r="A703" s="236" t="str">
        <f>IF(BTA!W703="", "", BTA!W703)</f>
        <v/>
      </c>
      <c r="B703" s="201" t="str">
        <f>IF(BTA!U703="", "", BTA!U703)</f>
        <v/>
      </c>
      <c r="C703" s="201" t="str">
        <f>IF(A703="", "", VLOOKUP(A703, BTA!$A$3:$H$10000, 8, 0))</f>
        <v/>
      </c>
      <c r="D703" s="236" t="str">
        <f>IF(A703="","",VLOOKUP(A703,BTA!$A$3:$R$10000,18,0))</f>
        <v/>
      </c>
      <c r="E703" s="201" t="str">
        <f>IF(BTA!A704="", "", BTA!A704)</f>
        <v/>
      </c>
    </row>
    <row r="704" spans="1:5">
      <c r="A704" s="236" t="str">
        <f>IF(BTA!W704="", "", BTA!W704)</f>
        <v/>
      </c>
      <c r="B704" s="201" t="str">
        <f>IF(BTA!U704="", "", BTA!U704)</f>
        <v/>
      </c>
      <c r="C704" s="201" t="str">
        <f>IF(A704="", "", VLOOKUP(A704, BTA!$A$3:$H$10000, 8, 0))</f>
        <v/>
      </c>
      <c r="D704" s="236" t="str">
        <f>IF(A704="","",VLOOKUP(A704,BTA!$A$3:$R$10000,18,0))</f>
        <v/>
      </c>
      <c r="E704" s="201" t="str">
        <f>IF(BTA!A705="", "", BTA!A705)</f>
        <v/>
      </c>
    </row>
    <row r="705" spans="1:5">
      <c r="A705" s="236" t="str">
        <f>IF(BTA!W705="", "", BTA!W705)</f>
        <v/>
      </c>
      <c r="B705" s="201" t="str">
        <f>IF(BTA!U705="", "", BTA!U705)</f>
        <v/>
      </c>
      <c r="C705" s="201" t="str">
        <f>IF(A705="", "", VLOOKUP(A705, BTA!$A$3:$H$10000, 8, 0))</f>
        <v/>
      </c>
      <c r="D705" s="236" t="str">
        <f>IF(A705="","",VLOOKUP(A705,BTA!$A$3:$R$10000,18,0))</f>
        <v/>
      </c>
      <c r="E705" s="201" t="str">
        <f>IF(BTA!A706="", "", BTA!A706)</f>
        <v/>
      </c>
    </row>
    <row r="706" spans="1:5">
      <c r="A706" s="236" t="str">
        <f>IF(BTA!W706="", "", BTA!W706)</f>
        <v/>
      </c>
      <c r="B706" s="201" t="str">
        <f>IF(BTA!U706="", "", BTA!U706)</f>
        <v/>
      </c>
      <c r="C706" s="201" t="str">
        <f>IF(A706="", "", VLOOKUP(A706, BTA!$A$3:$H$10000, 8, 0))</f>
        <v/>
      </c>
      <c r="D706" s="236" t="str">
        <f>IF(A706="","",VLOOKUP(A706,BTA!$A$3:$R$10000,18,0))</f>
        <v/>
      </c>
      <c r="E706" s="201" t="str">
        <f>IF(BTA!A707="", "", BTA!A707)</f>
        <v/>
      </c>
    </row>
    <row r="707" spans="1:5">
      <c r="A707" s="236" t="str">
        <f>IF(BTA!W707="", "", BTA!W707)</f>
        <v/>
      </c>
      <c r="B707" s="201" t="str">
        <f>IF(BTA!U707="", "", BTA!U707)</f>
        <v/>
      </c>
      <c r="C707" s="201" t="str">
        <f>IF(A707="", "", VLOOKUP(A707, BTA!$A$3:$H$10000, 8, 0))</f>
        <v/>
      </c>
      <c r="D707" s="236" t="str">
        <f>IF(A707="","",VLOOKUP(A707,BTA!$A$3:$R$10000,18,0))</f>
        <v/>
      </c>
      <c r="E707" s="201" t="str">
        <f>IF(BTA!A708="", "", BTA!A708)</f>
        <v/>
      </c>
    </row>
    <row r="708" spans="1:5">
      <c r="A708" s="236" t="str">
        <f>IF(BTA!W708="", "", BTA!W708)</f>
        <v/>
      </c>
      <c r="B708" s="201" t="str">
        <f>IF(BTA!U708="", "", BTA!U708)</f>
        <v/>
      </c>
      <c r="C708" s="201" t="str">
        <f>IF(A708="", "", VLOOKUP(A708, BTA!$A$3:$H$10000, 8, 0))</f>
        <v/>
      </c>
      <c r="D708" s="236" t="str">
        <f>IF(A708="","",VLOOKUP(A708,BTA!$A$3:$R$10000,18,0))</f>
        <v/>
      </c>
      <c r="E708" s="201" t="str">
        <f>IF(BTA!A709="", "", BTA!A709)</f>
        <v/>
      </c>
    </row>
    <row r="709" spans="1:5">
      <c r="A709" s="236" t="str">
        <f>IF(BTA!W709="", "", BTA!W709)</f>
        <v/>
      </c>
      <c r="B709" s="201" t="str">
        <f>IF(BTA!U709="", "", BTA!U709)</f>
        <v/>
      </c>
      <c r="C709" s="201" t="str">
        <f>IF(A709="", "", VLOOKUP(A709, BTA!$A$3:$H$10000, 8, 0))</f>
        <v/>
      </c>
      <c r="D709" s="236" t="str">
        <f>IF(A709="","",VLOOKUP(A709,BTA!$A$3:$R$10000,18,0))</f>
        <v/>
      </c>
      <c r="E709" s="201" t="str">
        <f>IF(BTA!A710="", "", BTA!A710)</f>
        <v/>
      </c>
    </row>
    <row r="710" spans="1:5">
      <c r="A710" s="236" t="str">
        <f>IF(BTA!W710="", "", BTA!W710)</f>
        <v/>
      </c>
      <c r="B710" s="201" t="str">
        <f>IF(BTA!U710="", "", BTA!U710)</f>
        <v/>
      </c>
      <c r="C710" s="201" t="str">
        <f>IF(A710="", "", VLOOKUP(A710, BTA!$A$3:$H$10000, 8, 0))</f>
        <v/>
      </c>
      <c r="D710" s="236" t="str">
        <f>IF(A710="","",VLOOKUP(A710,BTA!$A$3:$R$10000,18,0))</f>
        <v/>
      </c>
      <c r="E710" s="201" t="str">
        <f>IF(BTA!A711="", "", BTA!A711)</f>
        <v/>
      </c>
    </row>
    <row r="711" spans="1:5">
      <c r="A711" s="236" t="str">
        <f>IF(BTA!W711="", "", BTA!W711)</f>
        <v/>
      </c>
      <c r="B711" s="201" t="str">
        <f>IF(BTA!U711="", "", BTA!U711)</f>
        <v/>
      </c>
      <c r="C711" s="201" t="str">
        <f>IF(A711="", "", VLOOKUP(A711, BTA!$A$3:$H$10000, 8, 0))</f>
        <v/>
      </c>
      <c r="D711" s="236" t="str">
        <f>IF(A711="","",VLOOKUP(A711,BTA!$A$3:$R$10000,18,0))</f>
        <v/>
      </c>
      <c r="E711" s="201" t="str">
        <f>IF(BTA!A712="", "", BTA!A712)</f>
        <v/>
      </c>
    </row>
    <row r="712" spans="1:5">
      <c r="A712" s="236" t="str">
        <f>IF(BTA!W712="", "", BTA!W712)</f>
        <v/>
      </c>
      <c r="B712" s="201" t="str">
        <f>IF(BTA!U712="", "", BTA!U712)</f>
        <v/>
      </c>
      <c r="C712" s="201" t="str">
        <f>IF(A712="", "", VLOOKUP(A712, BTA!$A$3:$H$10000, 8, 0))</f>
        <v/>
      </c>
      <c r="D712" s="236" t="str">
        <f>IF(A712="","",VLOOKUP(A712,BTA!$A$3:$R$10000,18,0))</f>
        <v/>
      </c>
      <c r="E712" s="201" t="str">
        <f>IF(BTA!A713="", "", BTA!A713)</f>
        <v/>
      </c>
    </row>
    <row r="713" spans="1:5">
      <c r="A713" s="236" t="str">
        <f>IF(BTA!W713="", "", BTA!W713)</f>
        <v/>
      </c>
      <c r="B713" s="201" t="str">
        <f>IF(BTA!U713="", "", BTA!U713)</f>
        <v/>
      </c>
      <c r="C713" s="201" t="str">
        <f>IF(A713="", "", VLOOKUP(A713, BTA!$A$3:$H$10000, 8, 0))</f>
        <v/>
      </c>
      <c r="D713" s="236" t="str">
        <f>IF(A713="","",VLOOKUP(A713,BTA!$A$3:$R$10000,18,0))</f>
        <v/>
      </c>
      <c r="E713" s="201" t="str">
        <f>IF(BTA!A714="", "", BTA!A714)</f>
        <v/>
      </c>
    </row>
    <row r="714" spans="1:5">
      <c r="A714" s="236" t="str">
        <f>IF(BTA!W714="", "", BTA!W714)</f>
        <v/>
      </c>
      <c r="B714" s="201" t="str">
        <f>IF(BTA!U714="", "", BTA!U714)</f>
        <v/>
      </c>
      <c r="C714" s="201" t="str">
        <f>IF(A714="", "", VLOOKUP(A714, BTA!$A$3:$H$10000, 8, 0))</f>
        <v/>
      </c>
      <c r="D714" s="236" t="str">
        <f>IF(A714="","",VLOOKUP(A714,BTA!$A$3:$R$10000,18,0))</f>
        <v/>
      </c>
      <c r="E714" s="201" t="str">
        <f>IF(BTA!A715="", "", BTA!A715)</f>
        <v/>
      </c>
    </row>
    <row r="715" spans="1:5">
      <c r="A715" s="236" t="str">
        <f>IF(BTA!W715="", "", BTA!W715)</f>
        <v/>
      </c>
      <c r="B715" s="201" t="str">
        <f>IF(BTA!U715="", "", BTA!U715)</f>
        <v/>
      </c>
      <c r="C715" s="201" t="str">
        <f>IF(A715="", "", VLOOKUP(A715, BTA!$A$3:$H$10000, 8, 0))</f>
        <v/>
      </c>
      <c r="D715" s="236" t="str">
        <f>IF(A715="","",VLOOKUP(A715,BTA!$A$3:$R$10000,18,0))</f>
        <v/>
      </c>
      <c r="E715" s="201" t="str">
        <f>IF(BTA!A716="", "", BTA!A716)</f>
        <v/>
      </c>
    </row>
    <row r="716" spans="1:5">
      <c r="A716" s="236" t="str">
        <f>IF(BTA!W716="", "", BTA!W716)</f>
        <v/>
      </c>
      <c r="B716" s="201" t="str">
        <f>IF(BTA!U716="", "", BTA!U716)</f>
        <v/>
      </c>
      <c r="C716" s="201" t="str">
        <f>IF(A716="", "", VLOOKUP(A716, BTA!$A$3:$H$10000, 8, 0))</f>
        <v/>
      </c>
      <c r="D716" s="236" t="str">
        <f>IF(A716="","",VLOOKUP(A716,BTA!$A$3:$R$10000,18,0))</f>
        <v/>
      </c>
      <c r="E716" s="201" t="str">
        <f>IF(BTA!A717="", "", BTA!A717)</f>
        <v/>
      </c>
    </row>
    <row r="717" spans="1:5">
      <c r="A717" s="236" t="str">
        <f>IF(BTA!W717="", "", BTA!W717)</f>
        <v/>
      </c>
      <c r="B717" s="201" t="str">
        <f>IF(BTA!U717="", "", BTA!U717)</f>
        <v/>
      </c>
      <c r="C717" s="201" t="str">
        <f>IF(A717="", "", VLOOKUP(A717, BTA!$A$3:$H$10000, 8, 0))</f>
        <v/>
      </c>
      <c r="D717" s="236" t="str">
        <f>IF(A717="","",VLOOKUP(A717,BTA!$A$3:$R$10000,18,0))</f>
        <v/>
      </c>
      <c r="E717" s="201" t="str">
        <f>IF(BTA!A718="", "", BTA!A718)</f>
        <v/>
      </c>
    </row>
    <row r="718" spans="1:5">
      <c r="A718" s="236" t="str">
        <f>IF(BTA!W718="", "", BTA!W718)</f>
        <v/>
      </c>
      <c r="B718" s="201" t="str">
        <f>IF(BTA!U718="", "", BTA!U718)</f>
        <v/>
      </c>
      <c r="C718" s="201" t="str">
        <f>IF(A718="", "", VLOOKUP(A718, BTA!$A$3:$H$10000, 8, 0))</f>
        <v/>
      </c>
      <c r="D718" s="236" t="str">
        <f>IF(A718="","",VLOOKUP(A718,BTA!$A$3:$R$10000,18,0))</f>
        <v/>
      </c>
      <c r="E718" s="201" t="str">
        <f>IF(BTA!A719="", "", BTA!A719)</f>
        <v/>
      </c>
    </row>
    <row r="719" spans="1:5">
      <c r="A719" s="236" t="str">
        <f>IF(BTA!W719="", "", BTA!W719)</f>
        <v/>
      </c>
      <c r="B719" s="201" t="str">
        <f>IF(BTA!U719="", "", BTA!U719)</f>
        <v/>
      </c>
      <c r="C719" s="201" t="str">
        <f>IF(A719="", "", VLOOKUP(A719, BTA!$A$3:$H$10000, 8, 0))</f>
        <v/>
      </c>
      <c r="D719" s="236" t="str">
        <f>IF(A719="","",VLOOKUP(A719,BTA!$A$3:$R$10000,18,0))</f>
        <v/>
      </c>
      <c r="E719" s="201" t="str">
        <f>IF(BTA!A720="", "", BTA!A720)</f>
        <v/>
      </c>
    </row>
    <row r="720" spans="1:5">
      <c r="A720" s="236" t="str">
        <f>IF(BTA!W720="", "", BTA!W720)</f>
        <v/>
      </c>
      <c r="B720" s="201" t="str">
        <f>IF(BTA!U720="", "", BTA!U720)</f>
        <v/>
      </c>
      <c r="C720" s="201" t="str">
        <f>IF(A720="", "", VLOOKUP(A720, BTA!$A$3:$H$10000, 8, 0))</f>
        <v/>
      </c>
      <c r="D720" s="236" t="str">
        <f>IF(A720="","",VLOOKUP(A720,BTA!$A$3:$R$10000,18,0))</f>
        <v/>
      </c>
      <c r="E720" s="201" t="str">
        <f>IF(BTA!A721="", "", BTA!A721)</f>
        <v/>
      </c>
    </row>
    <row r="721" spans="1:5">
      <c r="A721" s="236" t="str">
        <f>IF(BTA!W721="", "", BTA!W721)</f>
        <v/>
      </c>
      <c r="B721" s="201" t="str">
        <f>IF(BTA!U721="", "", BTA!U721)</f>
        <v/>
      </c>
      <c r="C721" s="201" t="str">
        <f>IF(A721="", "", VLOOKUP(A721, BTA!$A$3:$H$10000, 8, 0))</f>
        <v/>
      </c>
      <c r="D721" s="236" t="str">
        <f>IF(A721="","",VLOOKUP(A721,BTA!$A$3:$R$10000,18,0))</f>
        <v/>
      </c>
      <c r="E721" s="201" t="str">
        <f>IF(BTA!A722="", "", BTA!A722)</f>
        <v/>
      </c>
    </row>
    <row r="722" spans="1:5">
      <c r="A722" s="236" t="str">
        <f>IF(BTA!W722="", "", BTA!W722)</f>
        <v/>
      </c>
      <c r="B722" s="201" t="str">
        <f>IF(BTA!U722="", "", BTA!U722)</f>
        <v/>
      </c>
      <c r="C722" s="201" t="str">
        <f>IF(A722="", "", VLOOKUP(A722, BTA!$A$3:$H$10000, 8, 0))</f>
        <v/>
      </c>
      <c r="D722" s="236" t="str">
        <f>IF(A722="","",VLOOKUP(A722,BTA!$A$3:$R$10000,18,0))</f>
        <v/>
      </c>
      <c r="E722" s="201" t="str">
        <f>IF(BTA!A723="", "", BTA!A723)</f>
        <v/>
      </c>
    </row>
    <row r="723" spans="1:5">
      <c r="A723" s="236" t="str">
        <f>IF(BTA!W723="", "", BTA!W723)</f>
        <v/>
      </c>
      <c r="B723" s="201" t="str">
        <f>IF(BTA!U723="", "", BTA!U723)</f>
        <v/>
      </c>
      <c r="C723" s="201" t="str">
        <f>IF(A723="", "", VLOOKUP(A723, BTA!$A$3:$H$10000, 8, 0))</f>
        <v/>
      </c>
      <c r="D723" s="236" t="str">
        <f>IF(A723="","",VLOOKUP(A723,BTA!$A$3:$R$10000,18,0))</f>
        <v/>
      </c>
      <c r="E723" s="201" t="str">
        <f>IF(BTA!A724="", "", BTA!A724)</f>
        <v/>
      </c>
    </row>
    <row r="724" spans="1:5">
      <c r="A724" s="236" t="str">
        <f>IF(BTA!W724="", "", BTA!W724)</f>
        <v/>
      </c>
      <c r="B724" s="201" t="str">
        <f>IF(BTA!U724="", "", BTA!U724)</f>
        <v/>
      </c>
      <c r="C724" s="201" t="str">
        <f>IF(A724="", "", VLOOKUP(A724, BTA!$A$3:$H$10000, 8, 0))</f>
        <v/>
      </c>
      <c r="D724" s="236" t="str">
        <f>IF(A724="","",VLOOKUP(A724,BTA!$A$3:$R$10000,18,0))</f>
        <v/>
      </c>
      <c r="E724" s="201" t="str">
        <f>IF(BTA!A725="", "", BTA!A725)</f>
        <v/>
      </c>
    </row>
    <row r="725" spans="1:5">
      <c r="A725" s="236" t="str">
        <f>IF(BTA!W725="", "", BTA!W725)</f>
        <v/>
      </c>
      <c r="B725" s="201" t="str">
        <f>IF(BTA!U725="", "", BTA!U725)</f>
        <v/>
      </c>
      <c r="C725" s="201" t="str">
        <f>IF(A725="", "", VLOOKUP(A725, BTA!$A$3:$H$10000, 8, 0))</f>
        <v/>
      </c>
      <c r="D725" s="236" t="str">
        <f>IF(A725="","",VLOOKUP(A725,BTA!$A$3:$R$10000,18,0))</f>
        <v/>
      </c>
      <c r="E725" s="201" t="str">
        <f>IF(BTA!A726="", "", BTA!A726)</f>
        <v/>
      </c>
    </row>
    <row r="726" spans="1:5">
      <c r="A726" s="236" t="str">
        <f>IF(BTA!W726="", "", BTA!W726)</f>
        <v/>
      </c>
      <c r="B726" s="201" t="str">
        <f>IF(BTA!U726="", "", BTA!U726)</f>
        <v/>
      </c>
      <c r="C726" s="201" t="str">
        <f>IF(A726="", "", VLOOKUP(A726, BTA!$A$3:$H$10000, 8, 0))</f>
        <v/>
      </c>
      <c r="D726" s="236" t="str">
        <f>IF(A726="","",VLOOKUP(A726,BTA!$A$3:$R$10000,18,0))</f>
        <v/>
      </c>
      <c r="E726" s="201" t="str">
        <f>IF(BTA!A727="", "", BTA!A727)</f>
        <v/>
      </c>
    </row>
    <row r="727" spans="1:5">
      <c r="A727" s="236" t="str">
        <f>IF(BTA!W727="", "", BTA!W727)</f>
        <v/>
      </c>
      <c r="B727" s="201" t="str">
        <f>IF(BTA!U727="", "", BTA!U727)</f>
        <v/>
      </c>
      <c r="C727" s="201" t="str">
        <f>IF(A727="", "", VLOOKUP(A727, BTA!$A$3:$H$10000, 8, 0))</f>
        <v/>
      </c>
      <c r="D727" s="236" t="str">
        <f>IF(A727="","",VLOOKUP(A727,BTA!$A$3:$R$10000,18,0))</f>
        <v/>
      </c>
      <c r="E727" s="201" t="str">
        <f>IF(BTA!A728="", "", BTA!A728)</f>
        <v/>
      </c>
    </row>
    <row r="728" spans="1:5">
      <c r="A728" s="236" t="str">
        <f>IF(BTA!W728="", "", BTA!W728)</f>
        <v/>
      </c>
      <c r="B728" s="201" t="str">
        <f>IF(BTA!U728="", "", BTA!U728)</f>
        <v/>
      </c>
      <c r="C728" s="201" t="str">
        <f>IF(A728="", "", VLOOKUP(A728, BTA!$A$3:$H$10000, 8, 0))</f>
        <v/>
      </c>
      <c r="D728" s="236" t="str">
        <f>IF(A728="","",VLOOKUP(A728,BTA!$A$3:$R$10000,18,0))</f>
        <v/>
      </c>
      <c r="E728" s="201" t="str">
        <f>IF(BTA!A729="", "", BTA!A729)</f>
        <v/>
      </c>
    </row>
    <row r="729" spans="1:5">
      <c r="A729" s="236" t="str">
        <f>IF(BTA!W729="", "", BTA!W729)</f>
        <v/>
      </c>
      <c r="B729" s="201" t="str">
        <f>IF(BTA!U729="", "", BTA!U729)</f>
        <v/>
      </c>
      <c r="C729" s="201" t="str">
        <f>IF(A729="", "", VLOOKUP(A729, BTA!$A$3:$H$10000, 8, 0))</f>
        <v/>
      </c>
      <c r="D729" s="236" t="str">
        <f>IF(A729="","",VLOOKUP(A729,BTA!$A$3:$R$10000,18,0))</f>
        <v/>
      </c>
      <c r="E729" s="201" t="str">
        <f>IF(BTA!A730="", "", BTA!A730)</f>
        <v/>
      </c>
    </row>
    <row r="730" spans="1:5">
      <c r="A730" s="236" t="str">
        <f>IF(BTA!W730="", "", BTA!W730)</f>
        <v/>
      </c>
      <c r="B730" s="201" t="str">
        <f>IF(BTA!U730="", "", BTA!U730)</f>
        <v/>
      </c>
      <c r="C730" s="201" t="str">
        <f>IF(A730="", "", VLOOKUP(A730, BTA!$A$3:$H$10000, 8, 0))</f>
        <v/>
      </c>
      <c r="D730" s="236" t="str">
        <f>IF(A730="","",VLOOKUP(A730,BTA!$A$3:$R$10000,18,0))</f>
        <v/>
      </c>
      <c r="E730" s="201" t="str">
        <f>IF(BTA!A731="", "", BTA!A731)</f>
        <v/>
      </c>
    </row>
    <row r="731" spans="1:5">
      <c r="A731" s="236" t="str">
        <f>IF(BTA!W731="", "", BTA!W731)</f>
        <v/>
      </c>
      <c r="B731" s="201" t="str">
        <f>IF(BTA!U731="", "", BTA!U731)</f>
        <v/>
      </c>
      <c r="C731" s="201" t="str">
        <f>IF(A731="", "", VLOOKUP(A731, BTA!$A$3:$H$10000, 8, 0))</f>
        <v/>
      </c>
      <c r="D731" s="236" t="str">
        <f>IF(A731="","",VLOOKUP(A731,BTA!$A$3:$R$10000,18,0))</f>
        <v/>
      </c>
      <c r="E731" s="201" t="str">
        <f>IF(BTA!A732="", "", BTA!A732)</f>
        <v/>
      </c>
    </row>
    <row r="732" spans="1:5">
      <c r="A732" s="236" t="str">
        <f>IF(BTA!W732="", "", BTA!W732)</f>
        <v/>
      </c>
      <c r="B732" s="201" t="str">
        <f>IF(BTA!U732="", "", BTA!U732)</f>
        <v/>
      </c>
      <c r="C732" s="201" t="str">
        <f>IF(A732="", "", VLOOKUP(A732, BTA!$A$3:$H$10000, 8, 0))</f>
        <v/>
      </c>
      <c r="D732" s="236" t="str">
        <f>IF(A732="","",VLOOKUP(A732,BTA!$A$3:$R$10000,18,0))</f>
        <v/>
      </c>
      <c r="E732" s="201" t="str">
        <f>IF(BTA!A733="", "", BTA!A733)</f>
        <v/>
      </c>
    </row>
    <row r="733" spans="1:5">
      <c r="A733" s="236" t="str">
        <f>IF(BTA!W733="", "", BTA!W733)</f>
        <v/>
      </c>
      <c r="B733" s="201" t="str">
        <f>IF(BTA!U733="", "", BTA!U733)</f>
        <v/>
      </c>
      <c r="C733" s="201" t="str">
        <f>IF(A733="", "", VLOOKUP(A733, BTA!$A$3:$H$10000, 8, 0))</f>
        <v/>
      </c>
      <c r="D733" s="236" t="str">
        <f>IF(A733="","",VLOOKUP(A733,BTA!$A$3:$R$10000,18,0))</f>
        <v/>
      </c>
      <c r="E733" s="201" t="str">
        <f>IF(BTA!A734="", "", BTA!A734)</f>
        <v/>
      </c>
    </row>
    <row r="734" spans="1:5">
      <c r="A734" s="236" t="str">
        <f>IF(BTA!W734="", "", BTA!W734)</f>
        <v/>
      </c>
      <c r="B734" s="201" t="str">
        <f>IF(BTA!U734="", "", BTA!U734)</f>
        <v/>
      </c>
      <c r="C734" s="201" t="str">
        <f>IF(A734="", "", VLOOKUP(A734, BTA!$A$3:$H$10000, 8, 0))</f>
        <v/>
      </c>
      <c r="D734" s="236" t="str">
        <f>IF(A734="","",VLOOKUP(A734,BTA!$A$3:$R$10000,18,0))</f>
        <v/>
      </c>
      <c r="E734" s="201" t="str">
        <f>IF(BTA!A735="", "", BTA!A735)</f>
        <v/>
      </c>
    </row>
    <row r="735" spans="1:5">
      <c r="A735" s="236" t="str">
        <f>IF(BTA!W735="", "", BTA!W735)</f>
        <v/>
      </c>
      <c r="B735" s="201" t="str">
        <f>IF(BTA!U735="", "", BTA!U735)</f>
        <v/>
      </c>
      <c r="C735" s="201" t="str">
        <f>IF(A735="", "", VLOOKUP(A735, BTA!$A$3:$H$10000, 8, 0))</f>
        <v/>
      </c>
      <c r="D735" s="236" t="str">
        <f>IF(A735="","",VLOOKUP(A735,BTA!$A$3:$R$10000,18,0))</f>
        <v/>
      </c>
      <c r="E735" s="201" t="str">
        <f>IF(BTA!A736="", "", BTA!A736)</f>
        <v/>
      </c>
    </row>
    <row r="736" spans="1:5">
      <c r="A736" s="236" t="str">
        <f>IF(BTA!W736="", "", BTA!W736)</f>
        <v/>
      </c>
      <c r="B736" s="201" t="str">
        <f>IF(BTA!U736="", "", BTA!U736)</f>
        <v/>
      </c>
      <c r="C736" s="201" t="str">
        <f>IF(A736="", "", VLOOKUP(A736, BTA!$A$3:$H$10000, 8, 0))</f>
        <v/>
      </c>
      <c r="D736" s="236" t="str">
        <f>IF(A736="","",VLOOKUP(A736,BTA!$A$3:$R$10000,18,0))</f>
        <v/>
      </c>
      <c r="E736" s="201" t="str">
        <f>IF(BTA!A737="", "", BTA!A737)</f>
        <v/>
      </c>
    </row>
    <row r="737" spans="1:5">
      <c r="A737" s="236" t="str">
        <f>IF(BTA!W737="", "", BTA!W737)</f>
        <v/>
      </c>
      <c r="B737" s="201" t="str">
        <f>IF(BTA!U737="", "", BTA!U737)</f>
        <v/>
      </c>
      <c r="C737" s="201" t="str">
        <f>IF(A737="", "", VLOOKUP(A737, BTA!$A$3:$H$10000, 8, 0))</f>
        <v/>
      </c>
      <c r="D737" s="236" t="str">
        <f>IF(A737="","",VLOOKUP(A737,BTA!$A$3:$R$10000,18,0))</f>
        <v/>
      </c>
      <c r="E737" s="201" t="str">
        <f>IF(BTA!A738="", "", BTA!A738)</f>
        <v/>
      </c>
    </row>
    <row r="738" spans="1:5">
      <c r="A738" s="236" t="str">
        <f>IF(BTA!W738="", "", BTA!W738)</f>
        <v/>
      </c>
      <c r="B738" s="201" t="str">
        <f>IF(BTA!U738="", "", BTA!U738)</f>
        <v/>
      </c>
      <c r="C738" s="201" t="str">
        <f>IF(A738="", "", VLOOKUP(A738, BTA!$A$3:$H$10000, 8, 0))</f>
        <v/>
      </c>
      <c r="D738" s="236" t="str">
        <f>IF(A738="","",VLOOKUP(A738,BTA!$A$3:$R$10000,18,0))</f>
        <v/>
      </c>
      <c r="E738" s="201" t="str">
        <f>IF(BTA!A739="", "", BTA!A739)</f>
        <v/>
      </c>
    </row>
    <row r="739" spans="1:5">
      <c r="A739" s="236" t="str">
        <f>IF(BTA!W739="", "", BTA!W739)</f>
        <v/>
      </c>
      <c r="B739" s="201" t="str">
        <f>IF(BTA!U739="", "", BTA!U739)</f>
        <v/>
      </c>
      <c r="C739" s="201" t="str">
        <f>IF(A739="", "", VLOOKUP(A739, BTA!$A$3:$H$10000, 8, 0))</f>
        <v/>
      </c>
      <c r="D739" s="236" t="str">
        <f>IF(A739="","",VLOOKUP(A739,BTA!$A$3:$R$10000,18,0))</f>
        <v/>
      </c>
      <c r="E739" s="201" t="str">
        <f>IF(BTA!A740="", "", BTA!A740)</f>
        <v/>
      </c>
    </row>
    <row r="740" spans="1:5">
      <c r="A740" s="236" t="str">
        <f>IF(BTA!W740="", "", BTA!W740)</f>
        <v/>
      </c>
      <c r="B740" s="201" t="str">
        <f>IF(BTA!U740="", "", BTA!U740)</f>
        <v/>
      </c>
      <c r="C740" s="201" t="str">
        <f>IF(A740="", "", VLOOKUP(A740, BTA!$A$3:$H$10000, 8, 0))</f>
        <v/>
      </c>
      <c r="D740" s="236" t="str">
        <f>IF(A740="","",VLOOKUP(A740,BTA!$A$3:$R$10000,18,0))</f>
        <v/>
      </c>
      <c r="E740" s="201" t="str">
        <f>IF(BTA!A741="", "", BTA!A741)</f>
        <v/>
      </c>
    </row>
    <row r="741" spans="1:5">
      <c r="A741" s="236" t="str">
        <f>IF(BTA!W741="", "", BTA!W741)</f>
        <v/>
      </c>
      <c r="B741" s="201" t="str">
        <f>IF(BTA!U741="", "", BTA!U741)</f>
        <v/>
      </c>
      <c r="C741" s="201" t="str">
        <f>IF(A741="", "", VLOOKUP(A741, BTA!$A$3:$H$10000, 8, 0))</f>
        <v/>
      </c>
      <c r="D741" s="236" t="str">
        <f>IF(A741="","",VLOOKUP(A741,BTA!$A$3:$R$10000,18,0))</f>
        <v/>
      </c>
      <c r="E741" s="201" t="str">
        <f>IF(BTA!A742="", "", BTA!A742)</f>
        <v/>
      </c>
    </row>
    <row r="742" spans="1:5">
      <c r="A742" s="236" t="str">
        <f>IF(BTA!W742="", "", BTA!W742)</f>
        <v/>
      </c>
      <c r="B742" s="201" t="str">
        <f>IF(BTA!U742="", "", BTA!U742)</f>
        <v/>
      </c>
      <c r="C742" s="201" t="str">
        <f>IF(A742="", "", VLOOKUP(A742, BTA!$A$3:$H$10000, 8, 0))</f>
        <v/>
      </c>
      <c r="D742" s="236" t="str">
        <f>IF(A742="","",VLOOKUP(A742,BTA!$A$3:$R$10000,18,0))</f>
        <v/>
      </c>
      <c r="E742" s="201" t="str">
        <f>IF(BTA!A743="", "", BTA!A743)</f>
        <v/>
      </c>
    </row>
    <row r="743" spans="1:5">
      <c r="A743" s="236" t="str">
        <f>IF(BTA!W743="", "", BTA!W743)</f>
        <v/>
      </c>
      <c r="B743" s="201" t="str">
        <f>IF(BTA!U743="", "", BTA!U743)</f>
        <v/>
      </c>
      <c r="C743" s="201" t="str">
        <f>IF(A743="", "", VLOOKUP(A743, BTA!$A$3:$H$10000, 8, 0))</f>
        <v/>
      </c>
      <c r="D743" s="236" t="str">
        <f>IF(A743="","",VLOOKUP(A743,BTA!$A$3:$R$10000,18,0))</f>
        <v/>
      </c>
      <c r="E743" s="201" t="str">
        <f>IF(BTA!A744="", "", BTA!A744)</f>
        <v/>
      </c>
    </row>
    <row r="744" spans="1:5">
      <c r="A744" s="236" t="str">
        <f>IF(BTA!W744="", "", BTA!W744)</f>
        <v/>
      </c>
      <c r="B744" s="201" t="str">
        <f>IF(BTA!U744="", "", BTA!U744)</f>
        <v/>
      </c>
      <c r="C744" s="201" t="str">
        <f>IF(A744="", "", VLOOKUP(A744, BTA!$A$3:$H$10000, 8, 0))</f>
        <v/>
      </c>
      <c r="D744" s="236" t="str">
        <f>IF(A744="","",VLOOKUP(A744,BTA!$A$3:$R$10000,18,0))</f>
        <v/>
      </c>
      <c r="E744" s="201" t="str">
        <f>IF(BTA!A745="", "", BTA!A745)</f>
        <v/>
      </c>
    </row>
    <row r="745" spans="1:5">
      <c r="A745" s="236" t="str">
        <f>IF(BTA!W745="", "", BTA!W745)</f>
        <v/>
      </c>
      <c r="B745" s="201" t="str">
        <f>IF(BTA!U745="", "", BTA!U745)</f>
        <v/>
      </c>
      <c r="C745" s="201" t="str">
        <f>IF(A745="", "", VLOOKUP(A745, BTA!$A$3:$H$10000, 8, 0))</f>
        <v/>
      </c>
      <c r="D745" s="236" t="str">
        <f>IF(A745="","",VLOOKUP(A745,BTA!$A$3:$R$10000,18,0))</f>
        <v/>
      </c>
      <c r="E745" s="201" t="str">
        <f>IF(BTA!A746="", "", BTA!A746)</f>
        <v/>
      </c>
    </row>
    <row r="746" spans="1:5">
      <c r="A746" s="236" t="str">
        <f>IF(BTA!W746="", "", BTA!W746)</f>
        <v/>
      </c>
      <c r="B746" s="201" t="str">
        <f>IF(BTA!U746="", "", BTA!U746)</f>
        <v/>
      </c>
      <c r="C746" s="201" t="str">
        <f>IF(A746="", "", VLOOKUP(A746, BTA!$A$3:$H$10000, 8, 0))</f>
        <v/>
      </c>
      <c r="D746" s="236" t="str">
        <f>IF(A746="","",VLOOKUP(A746,BTA!$A$3:$R$10000,18,0))</f>
        <v/>
      </c>
      <c r="E746" s="201" t="str">
        <f>IF(BTA!A747="", "", BTA!A747)</f>
        <v/>
      </c>
    </row>
    <row r="747" spans="1:5">
      <c r="A747" s="236" t="str">
        <f>IF(BTA!W747="", "", BTA!W747)</f>
        <v/>
      </c>
      <c r="B747" s="201" t="str">
        <f>IF(BTA!U747="", "", BTA!U747)</f>
        <v/>
      </c>
      <c r="C747" s="201" t="str">
        <f>IF(A747="", "", VLOOKUP(A747, BTA!$A$3:$H$10000, 8, 0))</f>
        <v/>
      </c>
      <c r="D747" s="236" t="str">
        <f>IF(A747="","",VLOOKUP(A747,BTA!$A$3:$R$10000,18,0))</f>
        <v/>
      </c>
      <c r="E747" s="201" t="str">
        <f>IF(BTA!A748="", "", BTA!A748)</f>
        <v/>
      </c>
    </row>
    <row r="748" spans="1:5">
      <c r="A748" s="236" t="str">
        <f>IF(BTA!W748="", "", BTA!W748)</f>
        <v/>
      </c>
      <c r="B748" s="201" t="str">
        <f>IF(BTA!U748="", "", BTA!U748)</f>
        <v/>
      </c>
      <c r="C748" s="201" t="str">
        <f>IF(A748="", "", VLOOKUP(A748, BTA!$A$3:$H$10000, 8, 0))</f>
        <v/>
      </c>
      <c r="D748" s="236" t="str">
        <f>IF(A748="","",VLOOKUP(A748,BTA!$A$3:$R$10000,18,0))</f>
        <v/>
      </c>
      <c r="E748" s="201" t="str">
        <f>IF(BTA!A749="", "", BTA!A749)</f>
        <v/>
      </c>
    </row>
    <row r="749" spans="1:5">
      <c r="A749" s="236" t="str">
        <f>IF(BTA!W749="", "", BTA!W749)</f>
        <v/>
      </c>
      <c r="B749" s="201" t="str">
        <f>IF(BTA!U749="", "", BTA!U749)</f>
        <v/>
      </c>
      <c r="C749" s="201" t="str">
        <f>IF(A749="", "", VLOOKUP(A749, BTA!$A$3:$H$10000, 8, 0))</f>
        <v/>
      </c>
      <c r="D749" s="236" t="str">
        <f>IF(A749="","",VLOOKUP(A749,BTA!$A$3:$R$10000,18,0))</f>
        <v/>
      </c>
      <c r="E749" s="201" t="str">
        <f>IF(BTA!A750="", "", BTA!A750)</f>
        <v/>
      </c>
    </row>
    <row r="750" spans="1:5">
      <c r="A750" s="236" t="str">
        <f>IF(BTA!W750="", "", BTA!W750)</f>
        <v/>
      </c>
      <c r="B750" s="201" t="str">
        <f>IF(BTA!U750="", "", BTA!U750)</f>
        <v/>
      </c>
      <c r="C750" s="201" t="str">
        <f>IF(A750="", "", VLOOKUP(A750, BTA!$A$3:$H$10000, 8, 0))</f>
        <v/>
      </c>
      <c r="D750" s="236" t="str">
        <f>IF(A750="","",VLOOKUP(A750,BTA!$A$3:$R$10000,18,0))</f>
        <v/>
      </c>
      <c r="E750" s="201" t="str">
        <f>IF(BTA!A751="", "", BTA!A751)</f>
        <v/>
      </c>
    </row>
    <row r="751" spans="1:5">
      <c r="A751" s="236" t="str">
        <f>IF(BTA!W751="", "", BTA!W751)</f>
        <v/>
      </c>
      <c r="B751" s="201" t="str">
        <f>IF(BTA!U751="", "", BTA!U751)</f>
        <v/>
      </c>
      <c r="C751" s="201" t="str">
        <f>IF(A751="", "", VLOOKUP(A751, BTA!$A$3:$H$10000, 8, 0))</f>
        <v/>
      </c>
      <c r="D751" s="236" t="str">
        <f>IF(A751="","",VLOOKUP(A751,BTA!$A$3:$R$10000,18,0))</f>
        <v/>
      </c>
      <c r="E751" s="201" t="str">
        <f>IF(BTA!A752="", "", BTA!A752)</f>
        <v/>
      </c>
    </row>
    <row r="752" spans="1:5">
      <c r="A752" s="236" t="str">
        <f>IF(BTA!W752="", "", BTA!W752)</f>
        <v/>
      </c>
      <c r="B752" s="201" t="str">
        <f>IF(BTA!U752="", "", BTA!U752)</f>
        <v/>
      </c>
      <c r="C752" s="201" t="str">
        <f>IF(A752="", "", VLOOKUP(A752, BTA!$A$3:$H$10000, 8, 0))</f>
        <v/>
      </c>
      <c r="D752" s="236" t="str">
        <f>IF(A752="","",VLOOKUP(A752,BTA!$A$3:$R$10000,18,0))</f>
        <v/>
      </c>
      <c r="E752" s="201" t="str">
        <f>IF(BTA!A753="", "", BTA!A753)</f>
        <v/>
      </c>
    </row>
    <row r="753" spans="1:5">
      <c r="A753" s="236" t="str">
        <f>IF(BTA!W753="", "", BTA!W753)</f>
        <v/>
      </c>
      <c r="B753" s="201" t="str">
        <f>IF(BTA!U753="", "", BTA!U753)</f>
        <v/>
      </c>
      <c r="C753" s="201" t="str">
        <f>IF(A753="", "", VLOOKUP(A753, BTA!$A$3:$H$10000, 8, 0))</f>
        <v/>
      </c>
      <c r="D753" s="236" t="str">
        <f>IF(A753="","",VLOOKUP(A753,BTA!$A$3:$R$10000,18,0))</f>
        <v/>
      </c>
      <c r="E753" s="201" t="str">
        <f>IF(BTA!A754="", "", BTA!A754)</f>
        <v/>
      </c>
    </row>
    <row r="754" spans="1:5">
      <c r="A754" s="236" t="str">
        <f>IF(BTA!W754="", "", BTA!W754)</f>
        <v/>
      </c>
      <c r="B754" s="201" t="str">
        <f>IF(BTA!U754="", "", BTA!U754)</f>
        <v/>
      </c>
      <c r="C754" s="201" t="str">
        <f>IF(A754="", "", VLOOKUP(A754, BTA!$A$3:$H$10000, 8, 0))</f>
        <v/>
      </c>
      <c r="D754" s="236" t="str">
        <f>IF(A754="","",VLOOKUP(A754,BTA!$A$3:$R$10000,18,0))</f>
        <v/>
      </c>
      <c r="E754" s="201" t="str">
        <f>IF(BTA!A755="", "", BTA!A755)</f>
        <v/>
      </c>
    </row>
    <row r="755" spans="1:5">
      <c r="A755" s="236" t="str">
        <f>IF(BTA!W755="", "", BTA!W755)</f>
        <v/>
      </c>
      <c r="B755" s="201" t="str">
        <f>IF(BTA!U755="", "", BTA!U755)</f>
        <v/>
      </c>
      <c r="C755" s="201" t="str">
        <f>IF(A755="", "", VLOOKUP(A755, BTA!$A$3:$H$10000, 8, 0))</f>
        <v/>
      </c>
      <c r="D755" s="236" t="str">
        <f>IF(A755="","",VLOOKUP(A755,BTA!$A$3:$R$10000,18,0))</f>
        <v/>
      </c>
      <c r="E755" s="201" t="str">
        <f>IF(BTA!A756="", "", BTA!A756)</f>
        <v/>
      </c>
    </row>
    <row r="756" spans="1:5">
      <c r="A756" s="236" t="str">
        <f>IF(BTA!W756="", "", BTA!W756)</f>
        <v/>
      </c>
      <c r="B756" s="201" t="str">
        <f>IF(BTA!U756="", "", BTA!U756)</f>
        <v/>
      </c>
      <c r="C756" s="201" t="str">
        <f>IF(A756="", "", VLOOKUP(A756, BTA!$A$3:$H$10000, 8, 0))</f>
        <v/>
      </c>
      <c r="D756" s="236" t="str">
        <f>IF(A756="","",VLOOKUP(A756,BTA!$A$3:$R$10000,18,0))</f>
        <v/>
      </c>
      <c r="E756" s="201" t="str">
        <f>IF(BTA!A757="", "", BTA!A757)</f>
        <v/>
      </c>
    </row>
    <row r="757" spans="1:5">
      <c r="A757" s="236" t="str">
        <f>IF(BTA!W757="", "", BTA!W757)</f>
        <v/>
      </c>
      <c r="B757" s="201" t="str">
        <f>IF(BTA!U757="", "", BTA!U757)</f>
        <v/>
      </c>
      <c r="C757" s="201" t="str">
        <f>IF(A757="", "", VLOOKUP(A757, BTA!$A$3:$H$10000, 8, 0))</f>
        <v/>
      </c>
      <c r="D757" s="236" t="str">
        <f>IF(A757="","",VLOOKUP(A757,BTA!$A$3:$R$10000,18,0))</f>
        <v/>
      </c>
      <c r="E757" s="201" t="str">
        <f>IF(BTA!A758="", "", BTA!A758)</f>
        <v/>
      </c>
    </row>
    <row r="758" spans="1:5">
      <c r="A758" s="236" t="str">
        <f>IF(BTA!W758="", "", BTA!W758)</f>
        <v/>
      </c>
      <c r="B758" s="201" t="str">
        <f>IF(BTA!U758="", "", BTA!U758)</f>
        <v/>
      </c>
      <c r="C758" s="201" t="str">
        <f>IF(A758="", "", VLOOKUP(A758, BTA!$A$3:$H$10000, 8, 0))</f>
        <v/>
      </c>
      <c r="D758" s="236" t="str">
        <f>IF(A758="","",VLOOKUP(A758,BTA!$A$3:$R$10000,18,0))</f>
        <v/>
      </c>
      <c r="E758" s="201" t="str">
        <f>IF(BTA!A759="", "", BTA!A759)</f>
        <v/>
      </c>
    </row>
    <row r="759" spans="1:5">
      <c r="A759" s="236" t="str">
        <f>IF(BTA!W759="", "", BTA!W759)</f>
        <v/>
      </c>
      <c r="B759" s="201" t="str">
        <f>IF(BTA!U759="", "", BTA!U759)</f>
        <v/>
      </c>
      <c r="C759" s="201" t="str">
        <f>IF(A759="", "", VLOOKUP(A759, BTA!$A$3:$H$10000, 8, 0))</f>
        <v/>
      </c>
      <c r="D759" s="236" t="str">
        <f>IF(A759="","",VLOOKUP(A759,BTA!$A$3:$R$10000,18,0))</f>
        <v/>
      </c>
      <c r="E759" s="201" t="str">
        <f>IF(BTA!A760="", "", BTA!A760)</f>
        <v/>
      </c>
    </row>
    <row r="760" spans="1:5">
      <c r="A760" s="236" t="str">
        <f>IF(BTA!W760="", "", BTA!W760)</f>
        <v/>
      </c>
      <c r="B760" s="201" t="str">
        <f>IF(BTA!U760="", "", BTA!U760)</f>
        <v/>
      </c>
      <c r="C760" s="201" t="str">
        <f>IF(A760="", "", VLOOKUP(A760, BTA!$A$3:$H$10000, 8, 0))</f>
        <v/>
      </c>
      <c r="D760" s="236" t="str">
        <f>IF(A760="","",VLOOKUP(A760,BTA!$A$3:$R$10000,18,0))</f>
        <v/>
      </c>
      <c r="E760" s="201" t="str">
        <f>IF(BTA!A761="", "", BTA!A761)</f>
        <v/>
      </c>
    </row>
    <row r="761" spans="1:5">
      <c r="A761" s="236" t="str">
        <f>IF(BTA!W761="", "", BTA!W761)</f>
        <v/>
      </c>
      <c r="B761" s="201" t="str">
        <f>IF(BTA!U761="", "", BTA!U761)</f>
        <v/>
      </c>
      <c r="C761" s="201" t="str">
        <f>IF(A761="", "", VLOOKUP(A761, BTA!$A$3:$H$10000, 8, 0))</f>
        <v/>
      </c>
      <c r="D761" s="236" t="str">
        <f>IF(A761="","",VLOOKUP(A761,BTA!$A$3:$R$10000,18,0))</f>
        <v/>
      </c>
      <c r="E761" s="201" t="str">
        <f>IF(BTA!A762="", "", BTA!A762)</f>
        <v/>
      </c>
    </row>
    <row r="762" spans="1:5">
      <c r="A762" s="236" t="str">
        <f>IF(BTA!W762="", "", BTA!W762)</f>
        <v/>
      </c>
      <c r="B762" s="201" t="str">
        <f>IF(BTA!U762="", "", BTA!U762)</f>
        <v/>
      </c>
      <c r="C762" s="201" t="str">
        <f>IF(A762="", "", VLOOKUP(A762, BTA!$A$3:$H$10000, 8, 0))</f>
        <v/>
      </c>
      <c r="D762" s="236" t="str">
        <f>IF(A762="","",VLOOKUP(A762,BTA!$A$3:$R$10000,18,0))</f>
        <v/>
      </c>
      <c r="E762" s="201" t="str">
        <f>IF(BTA!A763="", "", BTA!A763)</f>
        <v/>
      </c>
    </row>
    <row r="763" spans="1:5">
      <c r="A763" s="236" t="str">
        <f>IF(BTA!W763="", "", BTA!W763)</f>
        <v/>
      </c>
      <c r="B763" s="201" t="str">
        <f>IF(BTA!U763="", "", BTA!U763)</f>
        <v/>
      </c>
      <c r="C763" s="201" t="str">
        <f>IF(A763="", "", VLOOKUP(A763, BTA!$A$3:$H$10000, 8, 0))</f>
        <v/>
      </c>
      <c r="D763" s="236" t="str">
        <f>IF(A763="","",VLOOKUP(A763,BTA!$A$3:$R$10000,18,0))</f>
        <v/>
      </c>
      <c r="E763" s="201" t="str">
        <f>IF(BTA!A764="", "", BTA!A764)</f>
        <v/>
      </c>
    </row>
    <row r="764" spans="1:5">
      <c r="A764" s="236" t="str">
        <f>IF(BTA!W764="", "", BTA!W764)</f>
        <v/>
      </c>
      <c r="B764" s="201" t="str">
        <f>IF(BTA!U764="", "", BTA!U764)</f>
        <v/>
      </c>
      <c r="C764" s="201" t="str">
        <f>IF(A764="", "", VLOOKUP(A764, BTA!$A$3:$H$10000, 8, 0))</f>
        <v/>
      </c>
      <c r="D764" s="236" t="str">
        <f>IF(A764="","",VLOOKUP(A764,BTA!$A$3:$R$10000,18,0))</f>
        <v/>
      </c>
      <c r="E764" s="201" t="str">
        <f>IF(BTA!A765="", "", BTA!A765)</f>
        <v/>
      </c>
    </row>
    <row r="765" spans="1:5">
      <c r="A765" s="236" t="str">
        <f>IF(BTA!W765="", "", BTA!W765)</f>
        <v/>
      </c>
      <c r="B765" s="201" t="str">
        <f>IF(BTA!U765="", "", BTA!U765)</f>
        <v/>
      </c>
      <c r="C765" s="201" t="str">
        <f>IF(A765="", "", VLOOKUP(A765, BTA!$A$3:$H$10000, 8, 0))</f>
        <v/>
      </c>
      <c r="D765" s="236" t="str">
        <f>IF(A765="","",VLOOKUP(A765,BTA!$A$3:$R$10000,18,0))</f>
        <v/>
      </c>
      <c r="E765" s="201" t="str">
        <f>IF(BTA!A766="", "", BTA!A766)</f>
        <v/>
      </c>
    </row>
    <row r="766" spans="1:5">
      <c r="A766" s="236" t="str">
        <f>IF(BTA!W766="", "", BTA!W766)</f>
        <v/>
      </c>
      <c r="B766" s="201" t="str">
        <f>IF(BTA!U766="", "", BTA!U766)</f>
        <v/>
      </c>
      <c r="C766" s="201" t="str">
        <f>IF(A766="", "", VLOOKUP(A766, BTA!$A$3:$H$10000, 8, 0))</f>
        <v/>
      </c>
      <c r="D766" s="236" t="str">
        <f>IF(A766="","",VLOOKUP(A766,BTA!$A$3:$R$10000,18,0))</f>
        <v/>
      </c>
      <c r="E766" s="201" t="str">
        <f>IF(BTA!A767="", "", BTA!A767)</f>
        <v/>
      </c>
    </row>
    <row r="767" spans="1:5">
      <c r="A767" s="236" t="str">
        <f>IF(BTA!W767="", "", BTA!W767)</f>
        <v/>
      </c>
      <c r="B767" s="201" t="str">
        <f>IF(BTA!U767="", "", BTA!U767)</f>
        <v/>
      </c>
      <c r="C767" s="201" t="str">
        <f>IF(A767="", "", VLOOKUP(A767, BTA!$A$3:$H$10000, 8, 0))</f>
        <v/>
      </c>
      <c r="D767" s="236" t="str">
        <f>IF(A767="","",VLOOKUP(A767,BTA!$A$3:$R$10000,18,0))</f>
        <v/>
      </c>
      <c r="E767" s="201" t="str">
        <f>IF(BTA!A768="", "", BTA!A768)</f>
        <v/>
      </c>
    </row>
    <row r="768" spans="1:5">
      <c r="A768" s="236" t="str">
        <f>IF(BTA!W768="", "", BTA!W768)</f>
        <v/>
      </c>
      <c r="B768" s="201" t="str">
        <f>IF(BTA!U768="", "", BTA!U768)</f>
        <v/>
      </c>
      <c r="C768" s="201" t="str">
        <f>IF(A768="", "", VLOOKUP(A768, BTA!$A$3:$H$10000, 8, 0))</f>
        <v/>
      </c>
      <c r="D768" s="236" t="str">
        <f>IF(A768="","",VLOOKUP(A768,BTA!$A$3:$R$10000,18,0))</f>
        <v/>
      </c>
      <c r="E768" s="201" t="str">
        <f>IF(BTA!A769="", "", BTA!A769)</f>
        <v/>
      </c>
    </row>
    <row r="769" spans="1:5">
      <c r="A769" s="236" t="str">
        <f>IF(BTA!W769="", "", BTA!W769)</f>
        <v/>
      </c>
      <c r="B769" s="201" t="str">
        <f>IF(BTA!U769="", "", BTA!U769)</f>
        <v/>
      </c>
      <c r="C769" s="201" t="str">
        <f>IF(A769="", "", VLOOKUP(A769, BTA!$A$3:$H$10000, 8, 0))</f>
        <v/>
      </c>
      <c r="D769" s="236" t="str">
        <f>IF(A769="","",VLOOKUP(A769,BTA!$A$3:$R$10000,18,0))</f>
        <v/>
      </c>
      <c r="E769" s="201" t="str">
        <f>IF(BTA!A770="", "", BTA!A770)</f>
        <v/>
      </c>
    </row>
    <row r="770" spans="1:5">
      <c r="A770" s="236" t="str">
        <f>IF(BTA!W770="", "", BTA!W770)</f>
        <v/>
      </c>
      <c r="B770" s="201" t="str">
        <f>IF(BTA!U770="", "", BTA!U770)</f>
        <v/>
      </c>
      <c r="C770" s="201" t="str">
        <f>IF(A770="", "", VLOOKUP(A770, BTA!$A$3:$H$10000, 8, 0))</f>
        <v/>
      </c>
      <c r="D770" s="236" t="str">
        <f>IF(A770="","",VLOOKUP(A770,BTA!$A$3:$R$10000,18,0))</f>
        <v/>
      </c>
      <c r="E770" s="201" t="str">
        <f>IF(BTA!A771="", "", BTA!A771)</f>
        <v/>
      </c>
    </row>
    <row r="771" spans="1:5">
      <c r="A771" s="236" t="str">
        <f>IF(BTA!W771="", "", BTA!W771)</f>
        <v/>
      </c>
      <c r="B771" s="201" t="str">
        <f>IF(BTA!U771="", "", BTA!U771)</f>
        <v/>
      </c>
      <c r="C771" s="201" t="str">
        <f>IF(A771="", "", VLOOKUP(A771, BTA!$A$3:$H$10000, 8, 0))</f>
        <v/>
      </c>
      <c r="D771" s="236" t="str">
        <f>IF(A771="","",VLOOKUP(A771,BTA!$A$3:$R$10000,18,0))</f>
        <v/>
      </c>
      <c r="E771" s="201" t="str">
        <f>IF(BTA!A772="", "", BTA!A772)</f>
        <v/>
      </c>
    </row>
    <row r="772" spans="1:5">
      <c r="A772" s="236" t="str">
        <f>IF(BTA!W772="", "", BTA!W772)</f>
        <v/>
      </c>
      <c r="B772" s="201" t="str">
        <f>IF(BTA!U772="", "", BTA!U772)</f>
        <v/>
      </c>
      <c r="C772" s="201" t="str">
        <f>IF(A772="", "", VLOOKUP(A772, BTA!$A$3:$H$10000, 8, 0))</f>
        <v/>
      </c>
      <c r="D772" s="236" t="str">
        <f>IF(A772="","",VLOOKUP(A772,BTA!$A$3:$R$10000,18,0))</f>
        <v/>
      </c>
      <c r="E772" s="201" t="str">
        <f>IF(BTA!A773="", "", BTA!A773)</f>
        <v/>
      </c>
    </row>
    <row r="773" spans="1:5">
      <c r="A773" s="236" t="str">
        <f>IF(BTA!W773="", "", BTA!W773)</f>
        <v/>
      </c>
      <c r="B773" s="201" t="str">
        <f>IF(BTA!U773="", "", BTA!U773)</f>
        <v/>
      </c>
      <c r="C773" s="201" t="str">
        <f>IF(A773="", "", VLOOKUP(A773, BTA!$A$3:$H$10000, 8, 0))</f>
        <v/>
      </c>
      <c r="D773" s="236" t="str">
        <f>IF(A773="","",VLOOKUP(A773,BTA!$A$3:$R$10000,18,0))</f>
        <v/>
      </c>
      <c r="E773" s="201" t="str">
        <f>IF(BTA!A774="", "", BTA!A774)</f>
        <v/>
      </c>
    </row>
    <row r="774" spans="1:5">
      <c r="A774" s="236" t="str">
        <f>IF(BTA!W774="", "", BTA!W774)</f>
        <v/>
      </c>
      <c r="B774" s="201" t="str">
        <f>IF(BTA!U774="", "", BTA!U774)</f>
        <v/>
      </c>
      <c r="C774" s="201" t="str">
        <f>IF(A774="", "", VLOOKUP(A774, BTA!$A$3:$H$10000, 8, 0))</f>
        <v/>
      </c>
      <c r="D774" s="236" t="str">
        <f>IF(A774="","",VLOOKUP(A774,BTA!$A$3:$R$10000,18,0))</f>
        <v/>
      </c>
      <c r="E774" s="201" t="str">
        <f>IF(BTA!A775="", "", BTA!A775)</f>
        <v/>
      </c>
    </row>
    <row r="775" spans="1:5">
      <c r="A775" s="236" t="str">
        <f>IF(BTA!W775="", "", BTA!W775)</f>
        <v/>
      </c>
      <c r="B775" s="201" t="str">
        <f>IF(BTA!U775="", "", BTA!U775)</f>
        <v/>
      </c>
      <c r="C775" s="201" t="str">
        <f>IF(A775="", "", VLOOKUP(A775, BTA!$A$3:$H$10000, 8, 0))</f>
        <v/>
      </c>
      <c r="D775" s="236" t="str">
        <f>IF(A775="","",VLOOKUP(A775,BTA!$A$3:$R$10000,18,0))</f>
        <v/>
      </c>
      <c r="E775" s="201" t="str">
        <f>IF(BTA!A776="", "", BTA!A776)</f>
        <v/>
      </c>
    </row>
    <row r="776" spans="1:5">
      <c r="A776" s="236" t="str">
        <f>IF(BTA!W776="", "", BTA!W776)</f>
        <v/>
      </c>
      <c r="B776" s="201" t="str">
        <f>IF(BTA!U776="", "", BTA!U776)</f>
        <v/>
      </c>
      <c r="C776" s="201" t="str">
        <f>IF(A776="", "", VLOOKUP(A776, BTA!$A$3:$H$10000, 8, 0))</f>
        <v/>
      </c>
      <c r="D776" s="236" t="str">
        <f>IF(A776="","",VLOOKUP(A776,BTA!$A$3:$R$10000,18,0))</f>
        <v/>
      </c>
      <c r="E776" s="201" t="str">
        <f>IF(BTA!A777="", "", BTA!A777)</f>
        <v/>
      </c>
    </row>
    <row r="777" spans="1:5">
      <c r="A777" s="236" t="str">
        <f>IF(BTA!W777="", "", BTA!W777)</f>
        <v/>
      </c>
      <c r="B777" s="201" t="str">
        <f>IF(BTA!U777="", "", BTA!U777)</f>
        <v/>
      </c>
      <c r="C777" s="201" t="str">
        <f>IF(A777="", "", VLOOKUP(A777, BTA!$A$3:$H$10000, 8, 0))</f>
        <v/>
      </c>
      <c r="D777" s="236" t="str">
        <f>IF(A777="","",VLOOKUP(A777,BTA!$A$3:$R$10000,18,0))</f>
        <v/>
      </c>
      <c r="E777" s="201" t="str">
        <f>IF(BTA!A778="", "", BTA!A778)</f>
        <v/>
      </c>
    </row>
    <row r="778" spans="1:5">
      <c r="A778" s="236" t="str">
        <f>IF(BTA!W778="", "", BTA!W778)</f>
        <v/>
      </c>
      <c r="B778" s="201" t="str">
        <f>IF(BTA!U778="", "", BTA!U778)</f>
        <v/>
      </c>
      <c r="C778" s="201" t="str">
        <f>IF(A778="", "", VLOOKUP(A778, BTA!$A$3:$H$10000, 8, 0))</f>
        <v/>
      </c>
      <c r="D778" s="236" t="str">
        <f>IF(A778="","",VLOOKUP(A778,BTA!$A$3:$R$10000,18,0))</f>
        <v/>
      </c>
      <c r="E778" s="201" t="str">
        <f>IF(BTA!A779="", "", BTA!A779)</f>
        <v/>
      </c>
    </row>
    <row r="779" spans="1:5">
      <c r="A779" s="236" t="str">
        <f>IF(BTA!W779="", "", BTA!W779)</f>
        <v/>
      </c>
      <c r="B779" s="201" t="str">
        <f>IF(BTA!U779="", "", BTA!U779)</f>
        <v/>
      </c>
      <c r="C779" s="201" t="str">
        <f>IF(A779="", "", VLOOKUP(A779, BTA!$A$3:$H$10000, 8, 0))</f>
        <v/>
      </c>
      <c r="D779" s="236" t="str">
        <f>IF(A779="","",VLOOKUP(A779,BTA!$A$3:$R$10000,18,0))</f>
        <v/>
      </c>
      <c r="E779" s="201" t="str">
        <f>IF(BTA!A780="", "", BTA!A780)</f>
        <v/>
      </c>
    </row>
    <row r="780" spans="1:5">
      <c r="A780" s="236" t="str">
        <f>IF(BTA!W780="", "", BTA!W780)</f>
        <v/>
      </c>
      <c r="B780" s="201" t="str">
        <f>IF(BTA!U780="", "", BTA!U780)</f>
        <v/>
      </c>
      <c r="C780" s="201" t="str">
        <f>IF(A780="", "", VLOOKUP(A780, BTA!$A$3:$H$10000, 8, 0))</f>
        <v/>
      </c>
      <c r="D780" s="236" t="str">
        <f>IF(A780="","",VLOOKUP(A780,BTA!$A$3:$R$10000,18,0))</f>
        <v/>
      </c>
      <c r="E780" s="201" t="str">
        <f>IF(BTA!A781="", "", BTA!A781)</f>
        <v/>
      </c>
    </row>
    <row r="781" spans="1:5">
      <c r="A781" s="236" t="str">
        <f>IF(BTA!W781="", "", BTA!W781)</f>
        <v/>
      </c>
      <c r="B781" s="201" t="str">
        <f>IF(BTA!U781="", "", BTA!U781)</f>
        <v/>
      </c>
      <c r="C781" s="201" t="str">
        <f>IF(A781="", "", VLOOKUP(A781, BTA!$A$3:$H$10000, 8, 0))</f>
        <v/>
      </c>
      <c r="D781" s="236" t="str">
        <f>IF(A781="","",VLOOKUP(A781,BTA!$A$3:$R$10000,18,0))</f>
        <v/>
      </c>
      <c r="E781" s="201" t="str">
        <f>IF(BTA!A782="", "", BTA!A782)</f>
        <v/>
      </c>
    </row>
    <row r="782" spans="1:5">
      <c r="A782" s="236" t="str">
        <f>IF(BTA!W782="", "", BTA!W782)</f>
        <v/>
      </c>
      <c r="B782" s="201" t="str">
        <f>IF(BTA!U782="", "", BTA!U782)</f>
        <v/>
      </c>
      <c r="C782" s="201" t="str">
        <f>IF(A782="", "", VLOOKUP(A782, BTA!$A$3:$H$10000, 8, 0))</f>
        <v/>
      </c>
      <c r="D782" s="236" t="str">
        <f>IF(E782="", "", VLOOKUP(E782, BTA!$A$3:$W$10000, 18, 0))</f>
        <v/>
      </c>
      <c r="E782" s="201" t="str">
        <f>IF(BTA!A783="", "", BTA!A783)</f>
        <v/>
      </c>
    </row>
    <row r="783" spans="1:5">
      <c r="A783" s="236" t="str">
        <f>IF(BTA!W783="", "", BTA!W783)</f>
        <v/>
      </c>
      <c r="B783" s="201" t="str">
        <f>IF(BTA!U783="", "", BTA!U783)</f>
        <v/>
      </c>
      <c r="C783" s="201" t="str">
        <f>IF(A783="", "", VLOOKUP(A783, BTA!$A$3:$H$10000, 8, 0))</f>
        <v/>
      </c>
      <c r="D783" s="236" t="str">
        <f>IF(E783="", "", VLOOKUP(E783, BTA!$A$3:$W$10000, 18, 0))</f>
        <v/>
      </c>
      <c r="E783" s="201" t="str">
        <f>IF(BTA!A784="", "", BTA!A784)</f>
        <v/>
      </c>
    </row>
    <row r="784" spans="1:5">
      <c r="A784" s="236" t="str">
        <f>IF(BTA!W784="", "", BTA!W784)</f>
        <v/>
      </c>
      <c r="B784" s="201" t="str">
        <f>IF(BTA!U784="", "", BTA!U784)</f>
        <v/>
      </c>
      <c r="C784" s="201" t="str">
        <f>IF(A784="", "", VLOOKUP(A784, BTA!$A$3:$H$10000, 8, 0))</f>
        <v/>
      </c>
      <c r="D784" s="236" t="str">
        <f>IF(E784="", "", VLOOKUP(E784, BTA!$A$3:$W$10000, 18, 0))</f>
        <v/>
      </c>
      <c r="E784" s="201" t="str">
        <f>IF(BTA!A785="", "", BTA!A785)</f>
        <v/>
      </c>
    </row>
    <row r="785" spans="1:5">
      <c r="A785" s="236" t="str">
        <f>IF(BTA!W785="", "", BTA!W785)</f>
        <v/>
      </c>
      <c r="B785" s="201" t="str">
        <f>IF(BTA!U785="", "", BTA!U785)</f>
        <v/>
      </c>
      <c r="C785" s="201" t="str">
        <f>IF(A785="", "", VLOOKUP(A785, BTA!$A$3:$H$10000, 8, 0))</f>
        <v/>
      </c>
      <c r="D785" s="236" t="str">
        <f>IF(E785="", "", VLOOKUP(E785, BTA!$A$3:$W$10000, 18, 0))</f>
        <v/>
      </c>
      <c r="E785" s="201" t="str">
        <f>IF(BTA!A786="", "", BTA!A786)</f>
        <v/>
      </c>
    </row>
    <row r="786" spans="1:5">
      <c r="A786" s="236" t="str">
        <f>IF(BTA!W786="", "", BTA!W786)</f>
        <v/>
      </c>
      <c r="B786" s="201" t="str">
        <f>IF(BTA!U786="", "", BTA!U786)</f>
        <v/>
      </c>
      <c r="C786" s="201" t="str">
        <f>IF(A786="", "", VLOOKUP(A786, BTA!$A$3:$H$10000, 8, 0))</f>
        <v/>
      </c>
      <c r="D786" s="236" t="str">
        <f>IF(E786="", "", VLOOKUP(E786, BTA!$A$3:$W$10000, 18, 0))</f>
        <v/>
      </c>
      <c r="E786" s="201" t="str">
        <f>IF(BTA!A787="", "", BTA!A787)</f>
        <v/>
      </c>
    </row>
    <row r="787" spans="1:5">
      <c r="A787" s="236" t="str">
        <f>IF(BTA!W787="", "", BTA!W787)</f>
        <v/>
      </c>
      <c r="B787" s="201" t="str">
        <f>IF(BTA!U787="", "", BTA!U787)</f>
        <v/>
      </c>
      <c r="C787" s="201" t="str">
        <f>IF(A787="", "", VLOOKUP(A787, BTA!$A$3:$H$10000, 8, 0))</f>
        <v/>
      </c>
      <c r="D787" s="236" t="str">
        <f>IF(E787="", "", VLOOKUP(E787, BTA!$A$3:$W$10000, 18, 0))</f>
        <v/>
      </c>
      <c r="E787" s="201" t="str">
        <f>IF(BTA!A788="", "", BTA!A788)</f>
        <v/>
      </c>
    </row>
    <row r="788" spans="1:5">
      <c r="A788" s="236" t="str">
        <f>IF(BTA!W788="", "", BTA!W788)</f>
        <v/>
      </c>
      <c r="B788" s="201" t="str">
        <f>IF(BTA!U788="", "", BTA!U788)</f>
        <v/>
      </c>
      <c r="C788" s="201" t="str">
        <f>IF(A788="", "", VLOOKUP(A788, BTA!$A$3:$H$10000, 8, 0))</f>
        <v/>
      </c>
      <c r="D788" s="236" t="str">
        <f>IF(E788="", "", VLOOKUP(E788, BTA!$A$3:$W$10000, 18, 0))</f>
        <v/>
      </c>
      <c r="E788" s="201" t="str">
        <f>IF(BTA!A789="", "", BTA!A789)</f>
        <v/>
      </c>
    </row>
    <row r="789" spans="1:5">
      <c r="A789" s="236" t="str">
        <f>IF(BTA!W789="", "", BTA!W789)</f>
        <v/>
      </c>
      <c r="B789" s="201" t="str">
        <f>IF(BTA!U789="", "", BTA!U789)</f>
        <v/>
      </c>
      <c r="C789" s="201" t="str">
        <f>IF(A789="", "", VLOOKUP(A789, BTA!$A$3:$H$10000, 8, 0))</f>
        <v/>
      </c>
      <c r="D789" s="236" t="str">
        <f>IF(E789="", "", VLOOKUP(E789, BTA!$A$3:$W$10000, 18, 0))</f>
        <v/>
      </c>
      <c r="E789" s="201" t="str">
        <f>IF(BTA!A790="", "", BTA!A790)</f>
        <v/>
      </c>
    </row>
    <row r="790" spans="1:5">
      <c r="A790" s="236" t="str">
        <f>IF(BTA!W790="", "", BTA!W790)</f>
        <v/>
      </c>
      <c r="B790" s="201" t="str">
        <f>IF(BTA!U790="", "", BTA!U790)</f>
        <v/>
      </c>
      <c r="C790" s="201" t="str">
        <f>IF(A790="", "", VLOOKUP(A790, BTA!$A$3:$H$10000, 8, 0))</f>
        <v/>
      </c>
      <c r="D790" s="236" t="str">
        <f>IF(E790="", "", VLOOKUP(E790, BTA!$A$3:$W$10000, 18, 0))</f>
        <v/>
      </c>
      <c r="E790" s="201" t="str">
        <f>IF(BTA!A791="", "", BTA!A791)</f>
        <v/>
      </c>
    </row>
    <row r="791" spans="1:5">
      <c r="A791" s="236" t="str">
        <f>IF(BTA!W791="", "", BTA!W791)</f>
        <v/>
      </c>
      <c r="B791" s="201" t="str">
        <f>IF(BTA!U791="", "", BTA!U791)</f>
        <v/>
      </c>
      <c r="C791" s="201" t="str">
        <f>IF(A791="", "", VLOOKUP(A791, BTA!$A$3:$H$10000, 8, 0))</f>
        <v/>
      </c>
      <c r="D791" s="236" t="str">
        <f>IF(E791="", "", VLOOKUP(E791, BTA!$A$3:$W$10000, 18, 0))</f>
        <v/>
      </c>
      <c r="E791" s="201" t="str">
        <f>IF(BTA!A792="", "", BTA!A792)</f>
        <v/>
      </c>
    </row>
    <row r="792" spans="1:5">
      <c r="A792" s="236" t="str">
        <f>IF(BTA!W792="", "", BTA!W792)</f>
        <v/>
      </c>
      <c r="B792" s="201" t="str">
        <f>IF(BTA!U792="", "", BTA!U792)</f>
        <v/>
      </c>
      <c r="C792" s="201" t="str">
        <f>IF(A792="", "", VLOOKUP(A792, BTA!$A$3:$H$10000, 8, 0))</f>
        <v/>
      </c>
      <c r="D792" s="236" t="str">
        <f>IF(E792="", "", VLOOKUP(E792, BTA!$A$3:$W$10000, 18, 0))</f>
        <v/>
      </c>
      <c r="E792" s="201" t="str">
        <f>IF(BTA!A793="", "", BTA!A793)</f>
        <v/>
      </c>
    </row>
    <row r="793" spans="1:5">
      <c r="A793" s="236" t="str">
        <f>IF(BTA!W793="", "", BTA!W793)</f>
        <v/>
      </c>
      <c r="B793" s="201" t="str">
        <f>IF(BTA!U793="", "", BTA!U793)</f>
        <v/>
      </c>
      <c r="C793" s="201" t="str">
        <f>IF(A793="", "", VLOOKUP(A793, BTA!$A$3:$H$10000, 8, 0))</f>
        <v/>
      </c>
      <c r="D793" s="236" t="str">
        <f>IF(E793="", "", VLOOKUP(E793, BTA!$A$3:$W$10000, 18, 0))</f>
        <v/>
      </c>
      <c r="E793" s="201" t="str">
        <f>IF(BTA!A794="", "", BTA!A794)</f>
        <v/>
      </c>
    </row>
    <row r="794" spans="1:5">
      <c r="A794" s="236" t="str">
        <f>IF(BTA!W794="", "", BTA!W794)</f>
        <v/>
      </c>
      <c r="B794" s="201" t="str">
        <f>IF(BTA!U794="", "", BTA!U794)</f>
        <v/>
      </c>
      <c r="C794" s="201" t="str">
        <f>IF(A794="", "", VLOOKUP(A794, BTA!$A$3:$H$10000, 8, 0))</f>
        <v/>
      </c>
      <c r="D794" s="236" t="str">
        <f>IF(E794="", "", VLOOKUP(E794, BTA!$A$3:$W$10000, 18, 0))</f>
        <v/>
      </c>
      <c r="E794" s="201" t="str">
        <f>IF(BTA!A795="", "", BTA!A795)</f>
        <v/>
      </c>
    </row>
    <row r="795" spans="1:5">
      <c r="A795" s="236" t="str">
        <f>IF(BTA!W795="", "", BTA!W795)</f>
        <v/>
      </c>
      <c r="B795" s="201" t="str">
        <f>IF(BTA!U795="", "", BTA!U795)</f>
        <v/>
      </c>
      <c r="C795" s="201" t="str">
        <f>IF(A795="", "", VLOOKUP(A795, BTA!$A$3:$H$10000, 8, 0))</f>
        <v/>
      </c>
      <c r="D795" s="236" t="str">
        <f>IF(E795="", "", VLOOKUP(E795, BTA!$A$3:$W$10000, 18, 0))</f>
        <v/>
      </c>
      <c r="E795" s="201" t="str">
        <f>IF(BTA!A796="", "", BTA!A796)</f>
        <v/>
      </c>
    </row>
    <row r="796" spans="1:5">
      <c r="A796" s="236" t="str">
        <f>IF(BTA!W796="", "", BTA!W796)</f>
        <v/>
      </c>
      <c r="B796" s="201" t="str">
        <f>IF(BTA!U796="", "", BTA!U796)</f>
        <v/>
      </c>
      <c r="C796" s="201" t="str">
        <f>IF(A796="", "", VLOOKUP(A796, BTA!$A$3:$H$10000, 8, 0))</f>
        <v/>
      </c>
      <c r="D796" s="236" t="str">
        <f>IF(E796="", "", VLOOKUP(E796, BTA!$A$3:$W$10000, 18, 0))</f>
        <v/>
      </c>
      <c r="E796" s="201" t="str">
        <f>IF(BTA!A797="", "", BTA!A797)</f>
        <v/>
      </c>
    </row>
    <row r="797" spans="1:5">
      <c r="A797" s="236" t="str">
        <f>IF(BTA!W797="", "", BTA!W797)</f>
        <v/>
      </c>
      <c r="B797" s="201" t="str">
        <f>IF(BTA!U797="", "", BTA!U797)</f>
        <v/>
      </c>
      <c r="C797" s="201" t="str">
        <f>IF(A797="", "", VLOOKUP(A797, BTA!$A$3:$H$10000, 8, 0))</f>
        <v/>
      </c>
      <c r="D797" s="236" t="str">
        <f>IF(E797="", "", VLOOKUP(E797, BTA!$A$3:$W$10000, 18, 0))</f>
        <v/>
      </c>
      <c r="E797" s="201" t="str">
        <f>IF(BTA!A798="", "", BTA!A798)</f>
        <v/>
      </c>
    </row>
    <row r="798" spans="1:5">
      <c r="A798" s="236" t="str">
        <f>IF(BTA!W798="", "", BTA!W798)</f>
        <v/>
      </c>
      <c r="B798" s="201" t="str">
        <f>IF(BTA!U798="", "", BTA!U798)</f>
        <v/>
      </c>
      <c r="C798" s="201" t="str">
        <f>IF(A798="", "", VLOOKUP(A798, BTA!$A$3:$H$10000, 8, 0))</f>
        <v/>
      </c>
      <c r="D798" s="236" t="str">
        <f>IF(E798="", "", VLOOKUP(E798, BTA!$A$3:$W$10000, 18, 0))</f>
        <v/>
      </c>
      <c r="E798" s="201" t="str">
        <f>IF(BTA!A799="", "", BTA!A799)</f>
        <v/>
      </c>
    </row>
    <row r="799" spans="1:5">
      <c r="A799" s="236" t="str">
        <f>IF(BTA!W799="", "", BTA!W799)</f>
        <v/>
      </c>
      <c r="B799" s="201" t="str">
        <f>IF(BTA!U799="", "", BTA!U799)</f>
        <v/>
      </c>
      <c r="C799" s="201" t="str">
        <f>IF(A799="", "", VLOOKUP(A799, BTA!$A$3:$H$10000, 8, 0))</f>
        <v/>
      </c>
      <c r="D799" s="236" t="str">
        <f>IF(E799="", "", VLOOKUP(E799, BTA!$A$3:$W$10000, 18, 0))</f>
        <v/>
      </c>
      <c r="E799" s="201" t="str">
        <f>IF(BTA!A800="", "", BTA!A800)</f>
        <v/>
      </c>
    </row>
    <row r="800" spans="1:5">
      <c r="A800" s="236" t="str">
        <f>IF(BTA!W800="", "", BTA!W800)</f>
        <v/>
      </c>
      <c r="B800" s="201" t="str">
        <f>IF(BTA!U800="", "", BTA!U800)</f>
        <v/>
      </c>
      <c r="C800" s="201" t="str">
        <f>IF(A800="", "", VLOOKUP(A800, BTA!$A$3:$H$10000, 8, 0))</f>
        <v/>
      </c>
      <c r="D800" s="236" t="str">
        <f>IF(E800="", "", VLOOKUP(E800, BTA!$A$3:$W$10000, 18, 0))</f>
        <v/>
      </c>
      <c r="E800" s="201" t="str">
        <f>IF(BTA!A801="", "", BTA!A801)</f>
        <v/>
      </c>
    </row>
    <row r="801" spans="1:6">
      <c r="A801" s="236" t="str">
        <f>IF(BTA!W801="", "", BTA!W801)</f>
        <v/>
      </c>
      <c r="B801" s="201" t="str">
        <f>IF(BTA!U801="", "", BTA!U801)</f>
        <v/>
      </c>
      <c r="C801" s="201" t="str">
        <f>IF(A801="", "", VLOOKUP(A801, BTA!$A$3:$H$10000, 8, 0))</f>
        <v/>
      </c>
      <c r="D801" s="236" t="str">
        <f>IF(E801="", "", VLOOKUP(E801, BTA!$A$3:$W$10000, 18, 0))</f>
        <v/>
      </c>
      <c r="E801" s="201" t="str">
        <f>IF(BTA!A802="", "", BTA!A802)</f>
        <v/>
      </c>
    </row>
    <row r="802" spans="1:6">
      <c r="A802" s="236" t="str">
        <f>IF(BTA!W802="", "", BTA!W802)</f>
        <v/>
      </c>
      <c r="B802" s="201" t="str">
        <f>IF(BTA!U802="", "", BTA!U802)</f>
        <v/>
      </c>
      <c r="C802" s="201" t="str">
        <f>IF(A802="", "", VLOOKUP(A802, BTA!$A$3:$H$10000, 8, 0))</f>
        <v/>
      </c>
      <c r="D802" s="236" t="str">
        <f>IF(E802="", "", VLOOKUP(E802, BTA!$A$3:$W$10000, 18, 0))</f>
        <v/>
      </c>
      <c r="E802" s="201" t="str">
        <f>IF(BTA!A803="", "", BTA!A803)</f>
        <v/>
      </c>
    </row>
    <row r="803" spans="1:6">
      <c r="A803" s="236" t="str">
        <f>IF(BTA!W803="", "", BTA!W803)</f>
        <v/>
      </c>
      <c r="B803" s="201" t="str">
        <f>IF(BTA!U803="", "", BTA!U803)</f>
        <v/>
      </c>
      <c r="C803" s="201" t="str">
        <f>IF(A803="", "", VLOOKUP(A803, BTA!$A$3:$H$10000, 8, 0))</f>
        <v/>
      </c>
      <c r="D803" s="236" t="str">
        <f>IF(E803="", "", VLOOKUP(E803, BTA!$A$3:$W$10000, 18, 0))</f>
        <v/>
      </c>
      <c r="E803" s="201" t="str">
        <f>IF(BTA!A804="", "", BTA!A804)</f>
        <v/>
      </c>
    </row>
    <row r="804" spans="1:6">
      <c r="A804" s="236" t="str">
        <f>IF(BTA!W804="", "", BTA!W804)</f>
        <v/>
      </c>
      <c r="B804" s="201" t="str">
        <f>IF(BTA!U804="", "", BTA!U804)</f>
        <v/>
      </c>
      <c r="C804" s="201" t="str">
        <f>IF(A804="", "", VLOOKUP(A804, BTA!$A$3:$H$10000, 8, 0))</f>
        <v/>
      </c>
      <c r="D804" s="236" t="str">
        <f>IF(E804="", "", VLOOKUP(E804, BTA!$A$3:$W$10000, 18, 0))</f>
        <v/>
      </c>
      <c r="E804" s="201" t="str">
        <f>IF(BTA!A805="", "", BTA!A805)</f>
        <v/>
      </c>
      <c r="F804">
        <v>0</v>
      </c>
    </row>
    <row r="805" spans="1:6">
      <c r="A805" s="236" t="str">
        <f>IF(BTA!W805="", "", BTA!W805)</f>
        <v/>
      </c>
      <c r="B805" s="201" t="str">
        <f>IF(BTA!U805="", "", BTA!U805)</f>
        <v/>
      </c>
      <c r="C805" s="201" t="str">
        <f>IF(A805="", "", VLOOKUP(A805, BTA!$A$3:$H$10000, 8, 0))</f>
        <v/>
      </c>
      <c r="D805" s="236" t="str">
        <f>IF(E805="", "", VLOOKUP(E805, BTA!$A$3:$W$10000, 18, 0))</f>
        <v/>
      </c>
      <c r="E805" s="201" t="str">
        <f>IF(BTA!A806="", "", BTA!A806)</f>
        <v/>
      </c>
    </row>
    <row r="806" spans="1:6">
      <c r="A806" s="236" t="str">
        <f>IF(BTA!W806="", "", BTA!W806)</f>
        <v/>
      </c>
      <c r="B806" s="201" t="str">
        <f>IF(BTA!U806="", "", BTA!U806)</f>
        <v/>
      </c>
      <c r="C806" s="201" t="str">
        <f>IF(A806="", "", VLOOKUP(A806, BTA!$A$3:$H$10000, 8, 0))</f>
        <v/>
      </c>
      <c r="D806" s="236" t="str">
        <f>IF(E806="", "", VLOOKUP(E806, BTA!$A$3:$W$10000, 18, 0))</f>
        <v/>
      </c>
      <c r="E806" s="201" t="str">
        <f>IF(BTA!A807="", "", BTA!A807)</f>
        <v/>
      </c>
    </row>
    <row r="807" spans="1:6">
      <c r="A807" s="236" t="str">
        <f>IF(BTA!W807="", "", BTA!W807)</f>
        <v/>
      </c>
      <c r="B807" s="201" t="str">
        <f>IF(BTA!U807="", "", BTA!U807)</f>
        <v/>
      </c>
      <c r="C807" s="201" t="str">
        <f>IF(A807="", "", VLOOKUP(A807, BTA!$A$3:$H$10000, 8, 0))</f>
        <v/>
      </c>
      <c r="D807" s="236" t="str">
        <f>IF(E807="", "", VLOOKUP(E807, BTA!$A$3:$W$10000, 18, 0))</f>
        <v/>
      </c>
      <c r="E807" s="201" t="str">
        <f>IF(BTA!A808="", "", BTA!A808)</f>
        <v/>
      </c>
    </row>
    <row r="808" spans="1:6">
      <c r="A808" s="236" t="str">
        <f>IF(BTA!W808="", "", BTA!W808)</f>
        <v/>
      </c>
      <c r="B808" s="201" t="str">
        <f>IF(BTA!U808="", "", BTA!U808)</f>
        <v/>
      </c>
      <c r="C808" s="201" t="str">
        <f>IF(A808="", "", VLOOKUP(A808, BTA!$A$3:$H$10000, 8, 0))</f>
        <v/>
      </c>
      <c r="E808" s="201" t="str">
        <f>IF(BTA!A809="", "", BTA!A809)</f>
        <v/>
      </c>
    </row>
    <row r="809" spans="1:6">
      <c r="A809" s="236" t="str">
        <f>IF(BTA!W809="", "", BTA!W809)</f>
        <v/>
      </c>
      <c r="B809" s="201" t="str">
        <f>IF(BTA!U809="", "", BTA!U809)</f>
        <v/>
      </c>
      <c r="C809" s="201" t="str">
        <f>IF(A809="", "", VLOOKUP(A809, BTA!$A$3:$H$10000, 8, 0))</f>
        <v/>
      </c>
      <c r="E809" s="201" t="str">
        <f>IF(BTA!A810="", "", BTA!A810)</f>
        <v/>
      </c>
    </row>
    <row r="810" spans="1:6">
      <c r="A810" s="236" t="str">
        <f>IF(BTA!W810="", "", BTA!W810)</f>
        <v/>
      </c>
      <c r="B810" s="201" t="str">
        <f>IF(BTA!U810="", "", BTA!U810)</f>
        <v/>
      </c>
      <c r="C810" s="201" t="str">
        <f>IF(A810="", "", VLOOKUP(A810, BTA!$A$3:$H$10000, 8, 0))</f>
        <v/>
      </c>
      <c r="E810" s="201" t="str">
        <f>IF(BTA!A811="", "", BTA!A811)</f>
        <v/>
      </c>
    </row>
    <row r="811" spans="1:6">
      <c r="A811" s="236" t="str">
        <f>IF(BTA!W811="", "", BTA!W811)</f>
        <v/>
      </c>
      <c r="B811" s="201" t="str">
        <f>IF(BTA!U811="", "", BTA!U811)</f>
        <v/>
      </c>
      <c r="C811" s="201" t="str">
        <f>IF(A811="", "", VLOOKUP(A811, BTA!$A$3:$H$10000, 8, 0))</f>
        <v/>
      </c>
      <c r="E811" s="201" t="str">
        <f>IF(BTA!A812="", "", BTA!A812)</f>
        <v/>
      </c>
    </row>
    <row r="812" spans="1:6">
      <c r="A812" s="236" t="str">
        <f>IF(BTA!W812="", "", BTA!W812)</f>
        <v/>
      </c>
      <c r="B812" s="201" t="str">
        <f>IF(BTA!U812="", "", BTA!U812)</f>
        <v/>
      </c>
      <c r="C812" s="201" t="str">
        <f>IF(A812="", "", VLOOKUP(A812, BTA!$A$3:$H$10000, 8, 0))</f>
        <v/>
      </c>
      <c r="E812" s="201" t="str">
        <f>IF(BTA!A813="", "", BTA!A813)</f>
        <v/>
      </c>
    </row>
    <row r="813" spans="1:6">
      <c r="A813" s="236" t="str">
        <f>IF(BTA!W813="", "", BTA!W813)</f>
        <v/>
      </c>
      <c r="B813" s="201" t="str">
        <f>IF(BTA!U813="", "", BTA!U813)</f>
        <v/>
      </c>
      <c r="C813" s="201" t="str">
        <f>IF(A813="", "", VLOOKUP(A813, BTA!$A$3:$H$10000, 8, 0))</f>
        <v/>
      </c>
      <c r="E813" s="201" t="str">
        <f>IF(BTA!A814="", "", BTA!A814)</f>
        <v/>
      </c>
    </row>
    <row r="814" spans="1:6">
      <c r="A814" s="236" t="str">
        <f>IF(BTA!W814="", "", BTA!W814)</f>
        <v/>
      </c>
      <c r="B814" s="201" t="str">
        <f>IF(BTA!U814="", "", BTA!U814)</f>
        <v/>
      </c>
      <c r="C814" s="201" t="str">
        <f>IF(A814="", "", VLOOKUP(A814, BTA!$A$3:$H$10000, 8, 0))</f>
        <v/>
      </c>
      <c r="E814" s="201" t="str">
        <f>IF(BTA!A815="", "", BTA!A815)</f>
        <v/>
      </c>
    </row>
    <row r="815" spans="1:6">
      <c r="A815" s="236" t="str">
        <f>IF(BTA!W815="", "", BTA!W815)</f>
        <v/>
      </c>
      <c r="B815" s="201" t="str">
        <f>IF(BTA!U815="", "", BTA!U815)</f>
        <v/>
      </c>
      <c r="C815" s="201" t="str">
        <f>IF(A815="", "", VLOOKUP(A815, BTA!$A$3:$H$10000, 8, 0))</f>
        <v/>
      </c>
      <c r="E815" s="201" t="str">
        <f>IF(BTA!A816="", "", BTA!A816)</f>
        <v/>
      </c>
    </row>
    <row r="816" spans="1:6">
      <c r="A816" s="236" t="str">
        <f>IF(BTA!W816="", "", BTA!W816)</f>
        <v/>
      </c>
      <c r="B816" s="201" t="str">
        <f>IF(BTA!U816="", "", BTA!U816)</f>
        <v/>
      </c>
      <c r="C816" s="201" t="str">
        <f>IF(A816="", "", VLOOKUP(A816, BTA!$A$3:$H$10000, 8, 0))</f>
        <v/>
      </c>
      <c r="E816" s="201" t="str">
        <f>IF(BTA!A817="", "", BTA!A817)</f>
        <v/>
      </c>
    </row>
    <row r="817" spans="1:5">
      <c r="A817" s="236" t="str">
        <f>IF(BTA!W817="", "", BTA!W817)</f>
        <v/>
      </c>
      <c r="B817" s="201" t="str">
        <f>IF(BTA!U817="", "", BTA!U817)</f>
        <v/>
      </c>
      <c r="C817" s="201" t="str">
        <f>IF(A817="", "", VLOOKUP(A817, BTA!$A$3:$H$10000, 8, 0))</f>
        <v/>
      </c>
      <c r="E817" s="201" t="str">
        <f>IF(BTA!A818="", "", BTA!A818)</f>
        <v/>
      </c>
    </row>
    <row r="818" spans="1:5">
      <c r="A818" s="236" t="str">
        <f>IF(BTA!W818="", "", BTA!W818)</f>
        <v/>
      </c>
      <c r="B818" s="201" t="str">
        <f>IF(BTA!U818="", "", BTA!U818)</f>
        <v/>
      </c>
      <c r="C818" s="201" t="str">
        <f>IF(A818="", "", VLOOKUP(A818, BTA!$A$3:$H$10000, 8, 0))</f>
        <v/>
      </c>
      <c r="E818" s="201" t="str">
        <f>IF(BTA!A819="", "", BTA!A819)</f>
        <v/>
      </c>
    </row>
    <row r="819" spans="1:5">
      <c r="A819" s="236" t="str">
        <f>IF(BTA!W819="", "", BTA!W819)</f>
        <v/>
      </c>
      <c r="B819" s="201" t="str">
        <f>IF(BTA!U819="", "", BTA!U819)</f>
        <v/>
      </c>
      <c r="C819" s="201" t="str">
        <f>IF(A819="", "", VLOOKUP(A819, BTA!$A$3:$H$10000, 8, 0))</f>
        <v/>
      </c>
      <c r="E819" s="201" t="str">
        <f>IF(BTA!A820="", "", BTA!A820)</f>
        <v/>
      </c>
    </row>
    <row r="820" spans="1:5">
      <c r="A820" s="236" t="str">
        <f>IF(BTA!W820="", "", BTA!W820)</f>
        <v/>
      </c>
      <c r="B820" s="201" t="str">
        <f>IF(BTA!U820="", "", BTA!U820)</f>
        <v/>
      </c>
      <c r="C820" s="201" t="str">
        <f>IF(A820="", "", VLOOKUP(A820, BTA!$A$3:$H$10000, 8, 0))</f>
        <v/>
      </c>
      <c r="E820" s="201" t="str">
        <f>IF(BTA!A821="", "", BTA!A821)</f>
        <v/>
      </c>
    </row>
    <row r="821" spans="1:5">
      <c r="A821" s="236" t="str">
        <f>IF(BTA!W821="", "", BTA!W821)</f>
        <v/>
      </c>
      <c r="B821" s="201" t="str">
        <f>IF(BTA!U821="", "", BTA!U821)</f>
        <v/>
      </c>
      <c r="C821" s="201" t="str">
        <f>IF(A821="", "", VLOOKUP(A821, BTA!$A$3:$H$10000, 8, 0))</f>
        <v/>
      </c>
      <c r="E821" s="201" t="str">
        <f>IF(BTA!A822="", "", BTA!A822)</f>
        <v/>
      </c>
    </row>
    <row r="822" spans="1:5">
      <c r="A822" s="236" t="str">
        <f>IF(BTA!W822="", "", BTA!W822)</f>
        <v/>
      </c>
      <c r="B822" s="201" t="str">
        <f>IF(BTA!U822="", "", BTA!U822)</f>
        <v/>
      </c>
      <c r="C822" s="201" t="str">
        <f>IF(A822="", "", VLOOKUP(A822, BTA!$A$3:$H$10000, 8, 0))</f>
        <v/>
      </c>
      <c r="E822" s="201" t="str">
        <f>IF(BTA!A823="", "", BTA!A823)</f>
        <v/>
      </c>
    </row>
    <row r="823" spans="1:5">
      <c r="A823" s="236" t="str">
        <f>IF(BTA!W823="", "", BTA!W823)</f>
        <v/>
      </c>
      <c r="B823" s="201" t="str">
        <f>IF(BTA!U823="", "", BTA!U823)</f>
        <v/>
      </c>
      <c r="C823" s="201" t="str">
        <f>IF(A823="", "", VLOOKUP(A823, BTA!$A$3:$H$10000, 8, 0))</f>
        <v/>
      </c>
      <c r="E823" s="201" t="str">
        <f>IF(BTA!A824="", "", BTA!A824)</f>
        <v/>
      </c>
    </row>
    <row r="824" spans="1:5">
      <c r="A824" s="236" t="str">
        <f>IF(BTA!W824="", "", BTA!W824)</f>
        <v/>
      </c>
      <c r="B824" s="201" t="str">
        <f>IF(BTA!U824="", "", BTA!U824)</f>
        <v/>
      </c>
      <c r="C824" s="201" t="str">
        <f>IF(A824="", "", VLOOKUP(A824, BTA!$A$3:$H$10000, 8, 0))</f>
        <v/>
      </c>
      <c r="E824" s="201" t="str">
        <f>IF(BTA!A825="", "", BTA!A825)</f>
        <v/>
      </c>
    </row>
    <row r="825" spans="1:5">
      <c r="A825" s="236" t="str">
        <f>IF(BTA!W825="", "", BTA!W825)</f>
        <v/>
      </c>
      <c r="B825" s="201" t="str">
        <f>IF(BTA!U825="", "", BTA!U825)</f>
        <v/>
      </c>
      <c r="C825" s="201" t="str">
        <f>IF(A825="", "", VLOOKUP(A825, BTA!$A$3:$H$10000, 8, 0))</f>
        <v/>
      </c>
      <c r="E825" s="201" t="str">
        <f>IF(BTA!A826="", "", BTA!A826)</f>
        <v/>
      </c>
    </row>
    <row r="826" spans="1:5">
      <c r="A826" s="236" t="str">
        <f>IF(BTA!W826="", "", BTA!W826)</f>
        <v/>
      </c>
      <c r="B826" s="201" t="str">
        <f>IF(BTA!U826="", "", BTA!U826)</f>
        <v/>
      </c>
      <c r="C826" s="201" t="str">
        <f>IF(A826="", "", VLOOKUP(A826, BTA!$A$3:$H$10000, 8, 0))</f>
        <v/>
      </c>
      <c r="E826" s="201" t="str">
        <f>IF(BTA!A827="", "", BTA!A827)</f>
        <v/>
      </c>
    </row>
    <row r="827" spans="1:5">
      <c r="A827" s="236" t="str">
        <f>IF(BTA!W827="", "", BTA!W827)</f>
        <v/>
      </c>
      <c r="B827" s="201" t="str">
        <f>IF(BTA!U827="", "", BTA!U827)</f>
        <v/>
      </c>
      <c r="C827" s="201" t="str">
        <f>IF(A827="", "", VLOOKUP(A827, BTA!$A$3:$H$10000, 8, 0))</f>
        <v/>
      </c>
      <c r="E827" s="201" t="str">
        <f>IF(BTA!A828="", "", BTA!A828)</f>
        <v/>
      </c>
    </row>
    <row r="828" spans="1:5">
      <c r="A828" s="236" t="str">
        <f>IF(BTA!W828="", "", BTA!W828)</f>
        <v/>
      </c>
      <c r="B828" s="201" t="str">
        <f>IF(BTA!U828="", "", BTA!U828)</f>
        <v/>
      </c>
      <c r="C828" s="201" t="str">
        <f>IF(A828="", "", VLOOKUP(A828, BTA!$A$3:$H$10000, 8, 0))</f>
        <v/>
      </c>
      <c r="E828" s="201" t="str">
        <f>IF(BTA!A829="", "", BTA!A829)</f>
        <v/>
      </c>
    </row>
    <row r="829" spans="1:5">
      <c r="A829" s="236" t="str">
        <f>IF(BTA!W829="", "", BTA!W829)</f>
        <v/>
      </c>
      <c r="B829" s="201" t="str">
        <f>IF(BTA!U829="", "", BTA!U829)</f>
        <v/>
      </c>
      <c r="C829" s="201" t="str">
        <f>IF(A829="", "", VLOOKUP(A829, BTA!$A$3:$H$10000, 8, 0))</f>
        <v/>
      </c>
      <c r="E829" s="201" t="str">
        <f>IF(BTA!A830="", "", BTA!A830)</f>
        <v/>
      </c>
    </row>
    <row r="830" spans="1:5">
      <c r="A830" s="236" t="str">
        <f>IF(BTA!W830="", "", BTA!W830)</f>
        <v/>
      </c>
      <c r="B830" s="201" t="str">
        <f>IF(BTA!U830="", "", BTA!U830)</f>
        <v/>
      </c>
      <c r="C830" s="201" t="str">
        <f>IF(A830="", "", VLOOKUP(A830, BTA!$A$3:$H$10000, 8, 0))</f>
        <v/>
      </c>
      <c r="E830" s="201" t="str">
        <f>IF(BTA!A831="", "", BTA!A831)</f>
        <v/>
      </c>
    </row>
    <row r="831" spans="1:5">
      <c r="A831" s="236" t="str">
        <f>IF(BTA!W831="", "", BTA!W831)</f>
        <v/>
      </c>
      <c r="B831" s="201" t="str">
        <f>IF(BTA!U831="", "", BTA!U831)</f>
        <v/>
      </c>
      <c r="C831" s="201" t="str">
        <f>IF(A831="", "", VLOOKUP(A831, BTA!$A$3:$H$10000, 8, 0))</f>
        <v/>
      </c>
      <c r="E831" s="201" t="str">
        <f>IF(BTA!A832="", "", BTA!A832)</f>
        <v/>
      </c>
    </row>
    <row r="832" spans="1:5">
      <c r="A832" s="236" t="str">
        <f>IF(BTA!W832="", "", BTA!W832)</f>
        <v/>
      </c>
      <c r="B832" s="201" t="str">
        <f>IF(BTA!U832="", "", BTA!U832)</f>
        <v/>
      </c>
      <c r="C832" s="201" t="str">
        <f>IF(A832="", "", VLOOKUP(A832, BTA!$A$3:$H$10000, 8, 0))</f>
        <v/>
      </c>
      <c r="E832" s="201" t="str">
        <f>IF(BTA!A833="", "", BTA!A833)</f>
        <v/>
      </c>
    </row>
    <row r="833" spans="1:5">
      <c r="A833" s="236" t="str">
        <f>IF(BTA!W833="", "", BTA!W833)</f>
        <v/>
      </c>
      <c r="B833" s="201" t="str">
        <f>IF(BTA!U833="", "", BTA!U833)</f>
        <v/>
      </c>
      <c r="C833" s="201" t="str">
        <f>IF(A833="", "", VLOOKUP(A833, BTA!$A$3:$H$10000, 8, 0))</f>
        <v/>
      </c>
      <c r="E833" s="201" t="str">
        <f>IF(BTA!A834="", "", BTA!A834)</f>
        <v/>
      </c>
    </row>
    <row r="834" spans="1:5">
      <c r="A834" s="236" t="str">
        <f>IF(BTA!W834="", "", BTA!W834)</f>
        <v/>
      </c>
      <c r="B834" s="201" t="str">
        <f>IF(BTA!U834="", "", BTA!U834)</f>
        <v/>
      </c>
      <c r="C834" s="201" t="str">
        <f>IF(A834="", "", VLOOKUP(A834, BTA!$A$3:$H$10000, 8, 0))</f>
        <v/>
      </c>
      <c r="E834" s="201" t="str">
        <f>IF(BTA!A835="", "", BTA!A835)</f>
        <v/>
      </c>
    </row>
    <row r="835" spans="1:5">
      <c r="A835" s="236" t="str">
        <f>IF(BTA!W835="", "", BTA!W835)</f>
        <v/>
      </c>
      <c r="B835" s="201" t="str">
        <f>IF(BTA!U835="", "", BTA!U835)</f>
        <v/>
      </c>
      <c r="C835" s="201" t="str">
        <f>IF(A835="", "", VLOOKUP(A835, BTA!$A$3:$H$10000, 8, 0))</f>
        <v/>
      </c>
      <c r="E835" s="201" t="str">
        <f>IF(BTA!A836="", "", BTA!A836)</f>
        <v/>
      </c>
    </row>
    <row r="836" spans="1:5">
      <c r="A836" s="236" t="str">
        <f>IF(BTA!W836="", "", BTA!W836)</f>
        <v/>
      </c>
      <c r="B836" s="201" t="str">
        <f>IF(BTA!U836="", "", BTA!U836)</f>
        <v/>
      </c>
      <c r="C836" s="201" t="str">
        <f>IF(A836="", "", VLOOKUP(A836, BTA!$A$3:$H$10000, 8, 0))</f>
        <v/>
      </c>
      <c r="E836" s="201" t="str">
        <f>IF(BTA!A837="", "", BTA!A837)</f>
        <v/>
      </c>
    </row>
    <row r="837" spans="1:5">
      <c r="A837" s="236" t="str">
        <f>IF(BTA!W837="", "", BTA!W837)</f>
        <v/>
      </c>
      <c r="B837" s="201" t="str">
        <f>IF(BTA!U837="", "", BTA!U837)</f>
        <v/>
      </c>
      <c r="C837" s="201" t="str">
        <f>IF(E837="", "", VLOOKUP(E837, BTA!$A$2:$H$1000, 8, 0))</f>
        <v/>
      </c>
      <c r="E837" s="201" t="str">
        <f>IF(BTA!A838="", "", BTA!A838)</f>
        <v/>
      </c>
    </row>
    <row r="838" spans="1:5">
      <c r="A838" s="236" t="str">
        <f>IF(BTA!W838="", "", BTA!W838)</f>
        <v/>
      </c>
      <c r="B838" s="201" t="str">
        <f>IF(BTA!U838="", "", BTA!U838)</f>
        <v/>
      </c>
      <c r="C838" s="201" t="str">
        <f>IF(E838="", "", VLOOKUP(E838, BTA!$A$2:$H$1000, 8, 0))</f>
        <v/>
      </c>
      <c r="E838" s="201" t="str">
        <f>IF(BTA!A839="", "", BTA!A839)</f>
        <v/>
      </c>
    </row>
    <row r="839" spans="1:5">
      <c r="A839" s="236" t="str">
        <f>IF(BTA!W839="", "", BTA!W839)</f>
        <v/>
      </c>
      <c r="B839" s="201" t="str">
        <f>IF(BTA!U839="", "", BTA!U839)</f>
        <v/>
      </c>
      <c r="C839" s="201" t="str">
        <f>IF(E839="", "", VLOOKUP(E839, BTA!$A$2:$H$1000, 8, 0))</f>
        <v/>
      </c>
      <c r="E839" s="201" t="str">
        <f>IF(BTA!A840="", "", BTA!A840)</f>
        <v/>
      </c>
    </row>
    <row r="840" spans="1:5">
      <c r="A840" s="236" t="str">
        <f>IF(BTA!W840="", "", BTA!W840)</f>
        <v/>
      </c>
      <c r="B840" s="201" t="str">
        <f>IF(BTA!U840="", "", BTA!U840)</f>
        <v/>
      </c>
      <c r="C840" s="201" t="str">
        <f>IF(E840="", "", VLOOKUP(E840, BTA!$A$2:$H$1000, 8, 0))</f>
        <v/>
      </c>
      <c r="E840" s="201" t="str">
        <f>IF(BTA!A841="", "", BTA!A841)</f>
        <v/>
      </c>
    </row>
    <row r="841" spans="1:5">
      <c r="A841" s="236" t="str">
        <f>IF(BTA!W841="", "", BTA!W841)</f>
        <v/>
      </c>
      <c r="B841" s="201" t="str">
        <f>IF(BTA!U841="", "", BTA!U841)</f>
        <v/>
      </c>
      <c r="C841" s="201" t="str">
        <f>IF(E841="", "", VLOOKUP(E841, BTA!$A$2:$H$1000, 8, 0))</f>
        <v/>
      </c>
      <c r="E841" s="201" t="str">
        <f>IF(BTA!A842="", "", BTA!A842)</f>
        <v/>
      </c>
    </row>
    <row r="842" spans="1:5">
      <c r="A842" s="236" t="str">
        <f>IF(BTA!W842="", "", BTA!W842)</f>
        <v/>
      </c>
      <c r="B842" s="201" t="str">
        <f>IF(BTA!U842="", "", BTA!U842)</f>
        <v/>
      </c>
      <c r="C842" s="201" t="str">
        <f>IF(E842="", "", VLOOKUP(E842, BTA!$A$2:$H$1000, 8, 0))</f>
        <v/>
      </c>
      <c r="E842" s="201" t="str">
        <f>IF(BTA!A843="", "", BTA!A843)</f>
        <v/>
      </c>
    </row>
    <row r="843" spans="1:5">
      <c r="A843" s="236" t="str">
        <f>IF(BTA!W843="", "", BTA!W843)</f>
        <v/>
      </c>
      <c r="B843" s="201" t="str">
        <f>IF(BTA!U843="", "", BTA!U843)</f>
        <v/>
      </c>
      <c r="C843" s="201" t="str">
        <f>IF(E843="", "", VLOOKUP(E843, BTA!$A$2:$H$1000, 8, 0))</f>
        <v/>
      </c>
      <c r="E843" s="201" t="str">
        <f>IF(BTA!A844="", "", BTA!A844)</f>
        <v/>
      </c>
    </row>
    <row r="844" spans="1:5">
      <c r="A844" s="236" t="str">
        <f>IF(BTA!W844="", "", BTA!W844)</f>
        <v/>
      </c>
      <c r="B844" s="201" t="str">
        <f>IF(BTA!U844="", "", BTA!U844)</f>
        <v/>
      </c>
      <c r="C844" s="201" t="str">
        <f>IF(E844="", "", VLOOKUP(E844, BTA!$A$2:$H$1000, 8, 0))</f>
        <v/>
      </c>
      <c r="E844" s="201" t="str">
        <f>IF(BTA!A845="", "", BTA!A845)</f>
        <v/>
      </c>
    </row>
    <row r="845" spans="1:5">
      <c r="A845" s="236" t="str">
        <f>IF(BTA!W845="", "", BTA!W845)</f>
        <v/>
      </c>
      <c r="B845" s="201" t="str">
        <f>IF(BTA!U845="", "", BTA!U845)</f>
        <v/>
      </c>
      <c r="C845" s="201" t="str">
        <f>IF(E845="", "", VLOOKUP(E845, BTA!$A$2:$H$1000, 8, 0))</f>
        <v/>
      </c>
      <c r="E845" s="201" t="str">
        <f>IF(BTA!A846="", "", BTA!A846)</f>
        <v/>
      </c>
    </row>
    <row r="846" spans="1:5">
      <c r="A846" s="236" t="str">
        <f>IF(BTA!W846="", "", BTA!W846)</f>
        <v/>
      </c>
      <c r="B846" s="201" t="str">
        <f>IF(BTA!U846="", "", BTA!U846)</f>
        <v/>
      </c>
      <c r="C846" s="201" t="str">
        <f>IF(E846="", "", VLOOKUP(E846, BTA!$A$2:$H$1000, 8, 0))</f>
        <v/>
      </c>
      <c r="E846" s="201" t="str">
        <f>IF(BTA!A847="", "", BTA!A847)</f>
        <v/>
      </c>
    </row>
    <row r="847" spans="1:5">
      <c r="A847" s="236" t="str">
        <f>IF(BTA!W847="", "", BTA!W847)</f>
        <v/>
      </c>
      <c r="B847" s="201" t="str">
        <f>IF(BTA!U847="", "", BTA!U847)</f>
        <v/>
      </c>
      <c r="C847" s="201" t="str">
        <f>IF(E847="", "", VLOOKUP(E847, BTA!$A$2:$H$1000, 8, 0))</f>
        <v/>
      </c>
      <c r="E847" s="201" t="str">
        <f>IF(BTA!A848="", "", BTA!A848)</f>
        <v/>
      </c>
    </row>
    <row r="848" spans="1:5">
      <c r="A848" s="236" t="str">
        <f>IF(BTA!W848="", "", BTA!W848)</f>
        <v/>
      </c>
      <c r="B848" s="201" t="str">
        <f>IF(BTA!U848="", "", BTA!U848)</f>
        <v/>
      </c>
      <c r="C848" s="201" t="str">
        <f>IF(E848="", "", VLOOKUP(E848, BTA!$A$2:$H$1000, 8, 0))</f>
        <v/>
      </c>
      <c r="E848" s="201" t="str">
        <f>IF(BTA!A849="", "", BTA!A849)</f>
        <v/>
      </c>
    </row>
    <row r="849" spans="1:5">
      <c r="A849" s="236" t="str">
        <f>IF(BTA!W849="", "", BTA!W849)</f>
        <v/>
      </c>
      <c r="B849" s="201" t="str">
        <f>IF(BTA!U849="", "", BTA!U849)</f>
        <v/>
      </c>
      <c r="C849" s="201" t="str">
        <f>IF(E849="", "", VLOOKUP(E849, BTA!$A$2:$H$1000, 8, 0))</f>
        <v/>
      </c>
      <c r="E849" s="201" t="str">
        <f>IF(BTA!A850="", "", BTA!A850)</f>
        <v/>
      </c>
    </row>
    <row r="850" spans="1:5">
      <c r="A850" s="236" t="str">
        <f>IF(BTA!W850="", "", BTA!W850)</f>
        <v/>
      </c>
      <c r="B850" s="201" t="str">
        <f>IF(BTA!U850="", "", BTA!U850)</f>
        <v/>
      </c>
      <c r="C850" s="201" t="str">
        <f>IF(E850="", "", VLOOKUP(E850, BTA!$A$2:$H$1000, 8, 0))</f>
        <v/>
      </c>
      <c r="E850" s="201" t="str">
        <f>IF(BTA!A851="", "", BTA!A851)</f>
        <v/>
      </c>
    </row>
    <row r="851" spans="1:5">
      <c r="A851" s="236" t="str">
        <f>IF(BTA!W851="", "", BTA!W851)</f>
        <v/>
      </c>
      <c r="B851" s="201" t="str">
        <f>IF(BTA!U851="", "", BTA!U851)</f>
        <v/>
      </c>
      <c r="C851" s="201" t="str">
        <f>IF(E851="", "", VLOOKUP(E851, BTA!$A$2:$H$1000, 8, 0))</f>
        <v/>
      </c>
      <c r="E851" s="201" t="str">
        <f>IF(BTA!A852="", "", BTA!A852)</f>
        <v/>
      </c>
    </row>
    <row r="852" spans="1:5">
      <c r="A852" s="236" t="str">
        <f>IF(BTA!W852="", "", BTA!W852)</f>
        <v/>
      </c>
      <c r="B852" s="201" t="str">
        <f>IF(BTA!U852="", "", BTA!U852)</f>
        <v/>
      </c>
      <c r="C852" s="201" t="str">
        <f>IF(E852="", "", VLOOKUP(E852, BTA!$A$2:$H$1000, 8, 0))</f>
        <v/>
      </c>
      <c r="E852" s="201" t="str">
        <f>IF(BTA!A853="", "", BTA!A853)</f>
        <v/>
      </c>
    </row>
    <row r="853" spans="1:5">
      <c r="A853" s="236" t="str">
        <f>IF(BTA!W853="", "", BTA!W853)</f>
        <v/>
      </c>
      <c r="B853" s="201" t="str">
        <f>IF(BTA!U853="", "", BTA!U853)</f>
        <v/>
      </c>
      <c r="C853" s="201" t="str">
        <f>IF(E853="", "", VLOOKUP(E853, BTA!$A$2:$H$1000, 8, 0))</f>
        <v/>
      </c>
      <c r="E853" s="201" t="str">
        <f>IF(BTA!A854="", "", BTA!A854)</f>
        <v/>
      </c>
    </row>
    <row r="854" spans="1:5">
      <c r="A854" s="236" t="str">
        <f>IF(BTA!W854="", "", BTA!W854)</f>
        <v/>
      </c>
      <c r="B854" s="201" t="str">
        <f>IF(BTA!U854="", "", BTA!U854)</f>
        <v/>
      </c>
      <c r="C854" s="201" t="str">
        <f>IF(E854="", "", VLOOKUP(E854, BTA!$A$2:$H$1000, 8, 0))</f>
        <v/>
      </c>
      <c r="E854" s="201" t="str">
        <f>IF(BTA!A855="", "", BTA!A855)</f>
        <v/>
      </c>
    </row>
    <row r="855" spans="1:5">
      <c r="A855" s="236" t="str">
        <f>IF(BTA!W855="", "", BTA!W855)</f>
        <v/>
      </c>
      <c r="B855" s="201" t="str">
        <f>IF(BTA!U855="", "", BTA!U855)</f>
        <v/>
      </c>
      <c r="C855" s="201" t="str">
        <f>IF(E855="", "", VLOOKUP(E855, BTA!$A$2:$H$1000, 8, 0))</f>
        <v/>
      </c>
      <c r="E855" s="201" t="str">
        <f>IF(BTA!A856="", "", BTA!A856)</f>
        <v/>
      </c>
    </row>
    <row r="856" spans="1:5">
      <c r="A856" s="236" t="str">
        <f>IF(BTA!W856="", "", BTA!W856)</f>
        <v/>
      </c>
      <c r="B856" s="201" t="str">
        <f>IF(BTA!U856="", "", BTA!U856)</f>
        <v/>
      </c>
      <c r="C856" s="201" t="str">
        <f>IF(E856="", "", VLOOKUP(E856, BTA!$A$2:$H$1000, 8, 0))</f>
        <v/>
      </c>
      <c r="E856" s="201" t="str">
        <f>IF(BTA!A857="", "", BTA!A857)</f>
        <v/>
      </c>
    </row>
    <row r="857" spans="1:5">
      <c r="A857" s="236" t="str">
        <f>IF(BTA!W857="", "", BTA!W857)</f>
        <v/>
      </c>
      <c r="B857" s="201" t="str">
        <f>IF(BTA!U857="", "", BTA!U857)</f>
        <v/>
      </c>
      <c r="C857" s="201" t="str">
        <f>IF(E857="", "", VLOOKUP(E857, BTA!$A$2:$H$1000, 8, 0))</f>
        <v/>
      </c>
      <c r="E857" s="201" t="str">
        <f>IF(BTA!A858="", "", BTA!A858)</f>
        <v/>
      </c>
    </row>
    <row r="858" spans="1:5">
      <c r="A858" s="236" t="str">
        <f>IF(BTA!W858="", "", BTA!W858)</f>
        <v/>
      </c>
      <c r="B858" s="201" t="str">
        <f>IF(BTA!U858="", "", BTA!U858)</f>
        <v/>
      </c>
      <c r="C858" s="201" t="str">
        <f>IF(E858="", "", VLOOKUP(E858, BTA!$A$2:$H$1000, 8, 0))</f>
        <v/>
      </c>
      <c r="E858" s="201" t="str">
        <f>IF(BTA!A859="", "", BTA!A859)</f>
        <v/>
      </c>
    </row>
    <row r="859" spans="1:5">
      <c r="A859" s="236" t="str">
        <f>IF(BTA!W859="", "", BTA!W859)</f>
        <v/>
      </c>
      <c r="B859" s="201" t="str">
        <f>IF(BTA!U859="", "", BTA!U859)</f>
        <v/>
      </c>
      <c r="C859" s="201" t="str">
        <f>IF(E859="", "", VLOOKUP(E859, BTA!$A$2:$H$1000, 8, 0))</f>
        <v/>
      </c>
      <c r="E859" s="201" t="str">
        <f>IF(BTA!A860="", "", BTA!A860)</f>
        <v/>
      </c>
    </row>
    <row r="860" spans="1:5">
      <c r="A860" s="236" t="str">
        <f>IF(BTA!W860="", "", BTA!W860)</f>
        <v/>
      </c>
      <c r="B860" s="201" t="str">
        <f>IF(BTA!U860="", "", BTA!U860)</f>
        <v/>
      </c>
      <c r="C860" s="201" t="str">
        <f>IF(E860="", "", VLOOKUP(E860, BTA!$A$2:$H$1000, 8, 0))</f>
        <v/>
      </c>
      <c r="E860" s="201" t="str">
        <f>IF(BTA!A861="", "", BTA!A861)</f>
        <v/>
      </c>
    </row>
    <row r="861" spans="1:5">
      <c r="A861" s="236" t="str">
        <f>IF(BTA!W861="", "", BTA!W861)</f>
        <v/>
      </c>
      <c r="B861" s="201" t="str">
        <f>IF(BTA!U861="", "", BTA!U861)</f>
        <v/>
      </c>
      <c r="C861" s="201" t="str">
        <f>IF(E861="", "", VLOOKUP(E861, BTA!$A$2:$H$1000, 8, 0))</f>
        <v/>
      </c>
      <c r="E861" s="201" t="str">
        <f>IF(BTA!A862="", "", BTA!A862)</f>
        <v/>
      </c>
    </row>
    <row r="862" spans="1:5">
      <c r="A862" s="236" t="str">
        <f>IF(BTA!W862="", "", BTA!W862)</f>
        <v/>
      </c>
      <c r="B862" s="201" t="str">
        <f>IF(BTA!U862="", "", BTA!U862)</f>
        <v/>
      </c>
      <c r="C862" s="201" t="str">
        <f>IF(E862="", "", VLOOKUP(E862, BTA!$A$2:$H$1000, 8, 0))</f>
        <v/>
      </c>
      <c r="E862" s="201" t="str">
        <f>IF(BTA!A863="", "", BTA!A863)</f>
        <v/>
      </c>
    </row>
    <row r="863" spans="1:5">
      <c r="A863" s="236" t="str">
        <f>IF(BTA!W863="", "", BTA!W863)</f>
        <v/>
      </c>
      <c r="B863" s="201" t="str">
        <f>IF(BTA!U863="", "", BTA!U863)</f>
        <v/>
      </c>
      <c r="C863" s="201" t="str">
        <f>IF(E863="", "", VLOOKUP(E863, BTA!$A$2:$H$1000, 8, 0))</f>
        <v/>
      </c>
      <c r="E863" s="201" t="str">
        <f>IF(BTA!A864="", "", BTA!A864)</f>
        <v/>
      </c>
    </row>
    <row r="864" spans="1:5">
      <c r="A864" s="236" t="str">
        <f>IF(BTA!W864="", "", BTA!W864)</f>
        <v/>
      </c>
      <c r="B864" s="201" t="str">
        <f>IF(BTA!U864="", "", BTA!U864)</f>
        <v/>
      </c>
      <c r="C864" s="201" t="str">
        <f>IF(E864="", "", VLOOKUP(E864, BTA!$A$2:$H$1000, 8, 0))</f>
        <v/>
      </c>
      <c r="E864" s="201" t="str">
        <f>IF(BTA!A865="", "", BTA!A865)</f>
        <v/>
      </c>
    </row>
    <row r="865" spans="1:5">
      <c r="A865" s="236" t="str">
        <f>IF(BTA!W865="", "", BTA!W865)</f>
        <v/>
      </c>
      <c r="B865" s="201" t="str">
        <f>IF(BTA!U865="", "", BTA!U865)</f>
        <v/>
      </c>
      <c r="C865" s="201" t="str">
        <f>IF(E865="", "", VLOOKUP(E865, BTA!$A$2:$H$1000, 8, 0))</f>
        <v/>
      </c>
      <c r="E865" s="201" t="str">
        <f>IF(BTA!A866="", "", BTA!A866)</f>
        <v/>
      </c>
    </row>
    <row r="866" spans="1:5">
      <c r="A866" s="236" t="str">
        <f>IF(BTA!W866="", "", BTA!W866)</f>
        <v/>
      </c>
      <c r="B866" s="201" t="str">
        <f>IF(BTA!U866="", "", BTA!U866)</f>
        <v/>
      </c>
      <c r="C866" s="201" t="str">
        <f>IF(E866="", "", VLOOKUP(E866, BTA!$A$2:$H$1000, 8, 0))</f>
        <v/>
      </c>
      <c r="E866" s="201" t="str">
        <f>IF(BTA!A867="", "", BTA!A867)</f>
        <v/>
      </c>
    </row>
    <row r="867" spans="1:5">
      <c r="A867" s="236" t="str">
        <f>IF(BTA!W867="", "", BTA!W867)</f>
        <v/>
      </c>
      <c r="B867" s="201" t="str">
        <f>IF(BTA!U867="", "", BTA!U867)</f>
        <v/>
      </c>
      <c r="C867" s="201" t="str">
        <f>IF(E867="", "", VLOOKUP(E867, BTA!$A$2:$H$1000, 8, 0))</f>
        <v/>
      </c>
      <c r="E867" s="201" t="str">
        <f>IF(BTA!A868="", "", BTA!A868)</f>
        <v/>
      </c>
    </row>
    <row r="868" spans="1:5">
      <c r="A868" s="236" t="str">
        <f>IF(BTA!W868="", "", BTA!W868)</f>
        <v/>
      </c>
      <c r="B868" s="201" t="str">
        <f>IF(BTA!U868="", "", BTA!U868)</f>
        <v/>
      </c>
      <c r="C868" s="201" t="str">
        <f>IF(E868="", "", VLOOKUP(E868, BTA!$A$2:$H$1000, 8, 0))</f>
        <v/>
      </c>
      <c r="E868" s="201" t="str">
        <f>IF(BTA!A869="", "", BTA!A869)</f>
        <v/>
      </c>
    </row>
    <row r="869" spans="1:5">
      <c r="A869" s="236" t="str">
        <f>IF(BTA!W869="", "", BTA!W869)</f>
        <v/>
      </c>
      <c r="B869" s="201" t="str">
        <f>IF(BTA!U869="", "", BTA!U869)</f>
        <v/>
      </c>
      <c r="C869" s="201" t="str">
        <f>IF(E869="", "", VLOOKUP(E869, BTA!$A$2:$H$1000, 8, 0))</f>
        <v/>
      </c>
      <c r="E869" s="201" t="str">
        <f>IF(BTA!A870="", "", BTA!A870)</f>
        <v/>
      </c>
    </row>
    <row r="870" spans="1:5">
      <c r="A870" s="236" t="str">
        <f>IF(BTA!W870="", "", BTA!W870)</f>
        <v/>
      </c>
      <c r="B870" s="201" t="str">
        <f>IF(BTA!U870="", "", BTA!U870)</f>
        <v/>
      </c>
      <c r="C870" s="201" t="str">
        <f>IF(E870="", "", VLOOKUP(E870, BTA!$A$2:$H$1000, 8, 0))</f>
        <v/>
      </c>
      <c r="E870" s="201" t="str">
        <f>IF(BTA!A871="", "", BTA!A871)</f>
        <v/>
      </c>
    </row>
    <row r="871" spans="1:5">
      <c r="A871" s="236" t="str">
        <f>IF(BTA!W871="", "", BTA!W871)</f>
        <v/>
      </c>
      <c r="B871" s="201" t="str">
        <f>IF(BTA!U871="", "", BTA!U871)</f>
        <v/>
      </c>
      <c r="C871" s="201" t="str">
        <f>IF(E871="", "", VLOOKUP(E871, BTA!$A$2:$H$1000, 8, 0))</f>
        <v/>
      </c>
      <c r="E871" s="201" t="str">
        <f>IF(BTA!A872="", "", BTA!A872)</f>
        <v/>
      </c>
    </row>
    <row r="872" spans="1:5">
      <c r="A872" s="236" t="str">
        <f>IF(BTA!W872="", "", BTA!W872)</f>
        <v/>
      </c>
      <c r="B872" s="201" t="str">
        <f>IF(BTA!U872="", "", BTA!U872)</f>
        <v/>
      </c>
      <c r="C872" s="201" t="str">
        <f>IF(E872="", "", VLOOKUP(E872, BTA!$A$2:$H$1000, 8, 0))</f>
        <v/>
      </c>
      <c r="E872" s="201" t="str">
        <f>IF(BTA!A873="", "", BTA!A873)</f>
        <v/>
      </c>
    </row>
    <row r="873" spans="1:5">
      <c r="A873" s="236" t="str">
        <f>IF(BTA!W873="", "", BTA!W873)</f>
        <v/>
      </c>
      <c r="B873" s="201" t="str">
        <f>IF(BTA!U873="", "", BTA!U873)</f>
        <v/>
      </c>
      <c r="C873" s="201" t="str">
        <f>IF(E873="", "", VLOOKUP(E873, BTA!$A$2:$H$1000, 8, 0))</f>
        <v/>
      </c>
      <c r="E873" s="201" t="str">
        <f>IF(BTA!A874="", "", BTA!A874)</f>
        <v/>
      </c>
    </row>
    <row r="874" spans="1:5">
      <c r="A874" s="236" t="str">
        <f>IF(BTA!W874="", "", BTA!W874)</f>
        <v/>
      </c>
      <c r="B874" s="201" t="str">
        <f>IF(BTA!U874="", "", BTA!U874)</f>
        <v/>
      </c>
      <c r="C874" s="201" t="str">
        <f>IF(E874="", "", VLOOKUP(E874, BTA!$A$2:$H$1000, 8, 0))</f>
        <v/>
      </c>
      <c r="E874" s="201" t="str">
        <f>IF(BTA!A875="", "", BTA!A875)</f>
        <v/>
      </c>
    </row>
    <row r="875" spans="1:5">
      <c r="A875" s="236" t="str">
        <f>IF(BTA!W875="", "", BTA!W875)</f>
        <v/>
      </c>
      <c r="B875" s="201" t="str">
        <f>IF(BTA!U875="", "", BTA!U875)</f>
        <v/>
      </c>
      <c r="C875" s="201" t="str">
        <f>IF(E875="", "", VLOOKUP(E875, BTA!$A$2:$H$1000, 8, 0))</f>
        <v/>
      </c>
      <c r="E875" s="201" t="str">
        <f>IF(BTA!A876="", "", BTA!A876)</f>
        <v/>
      </c>
    </row>
    <row r="876" spans="1:5">
      <c r="A876" s="236" t="str">
        <f>IF(BTA!W876="", "", BTA!W876)</f>
        <v/>
      </c>
      <c r="B876" s="201" t="str">
        <f>IF(BTA!U876="", "", BTA!U876)</f>
        <v/>
      </c>
      <c r="C876" s="201" t="str">
        <f>IF(E876="", "", VLOOKUP(E876, BTA!$A$2:$H$1000, 8, 0))</f>
        <v/>
      </c>
      <c r="E876" s="201" t="str">
        <f>IF(BTA!A877="", "", BTA!A877)</f>
        <v/>
      </c>
    </row>
    <row r="877" spans="1:5">
      <c r="A877" s="236" t="str">
        <f>IF(BTA!W877="", "", BTA!W877)</f>
        <v/>
      </c>
      <c r="B877" s="201" t="str">
        <f>IF(BTA!U877="", "", BTA!U877)</f>
        <v/>
      </c>
      <c r="C877" s="201" t="str">
        <f>IF(E877="", "", VLOOKUP(E877, BTA!$A$2:$H$1000, 8, 0))</f>
        <v/>
      </c>
      <c r="E877" s="201" t="str">
        <f>IF(BTA!A878="", "", BTA!A878)</f>
        <v/>
      </c>
    </row>
    <row r="878" spans="1:5">
      <c r="A878" s="236" t="str">
        <f>IF(BTA!W878="", "", BTA!W878)</f>
        <v/>
      </c>
      <c r="B878" s="201" t="str">
        <f>IF(BTA!U878="", "", BTA!U878)</f>
        <v/>
      </c>
      <c r="C878" s="201" t="str">
        <f>IF(E878="", "", VLOOKUP(E878, BTA!$A$2:$H$1000, 8, 0))</f>
        <v/>
      </c>
      <c r="E878" s="201" t="str">
        <f>IF(BTA!A879="", "", BTA!A879)</f>
        <v/>
      </c>
    </row>
    <row r="879" spans="1:5">
      <c r="A879" s="236" t="str">
        <f>IF(BTA!W879="", "", BTA!W879)</f>
        <v/>
      </c>
      <c r="B879" s="201" t="str">
        <f>IF(BTA!U879="", "", BTA!U879)</f>
        <v/>
      </c>
      <c r="C879" s="201" t="str">
        <f>IF(E879="", "", VLOOKUP(E879, BTA!$A$2:$H$1000, 8, 0))</f>
        <v/>
      </c>
      <c r="E879" s="201" t="str">
        <f>IF(BTA!A880="", "", BTA!A880)</f>
        <v/>
      </c>
    </row>
    <row r="880" spans="1:5">
      <c r="A880" s="236" t="str">
        <f>IF(BTA!W880="", "", BTA!W880)</f>
        <v/>
      </c>
      <c r="B880" s="201" t="str">
        <f>IF(BTA!U880="", "", BTA!U880)</f>
        <v/>
      </c>
      <c r="C880" s="201" t="str">
        <f>IF(E880="", "", VLOOKUP(E880, BTA!$A$2:$H$1000, 8, 0))</f>
        <v/>
      </c>
      <c r="E880" s="201" t="str">
        <f>IF(BTA!A881="", "", BTA!A881)</f>
        <v/>
      </c>
    </row>
    <row r="881" spans="1:5">
      <c r="A881" s="236" t="str">
        <f>IF(BTA!W881="", "", BTA!W881)</f>
        <v/>
      </c>
      <c r="B881" s="201" t="str">
        <f>IF(BTA!U881="", "", BTA!U881)</f>
        <v/>
      </c>
      <c r="C881" s="201" t="str">
        <f>IF(E881="", "", VLOOKUP(E881, BTA!$A$2:$H$1000, 8, 0))</f>
        <v/>
      </c>
      <c r="E881" s="201" t="str">
        <f>IF(BTA!A882="", "", BTA!A882)</f>
        <v/>
      </c>
    </row>
    <row r="882" spans="1:5">
      <c r="A882" s="236" t="str">
        <f>IF(BTA!W882="", "", BTA!W882)</f>
        <v/>
      </c>
      <c r="B882" s="201" t="str">
        <f>IF(BTA!U882="", "", BTA!U882)</f>
        <v/>
      </c>
      <c r="C882" s="201" t="str">
        <f>IF(E882="", "", VLOOKUP(E882, BTA!$A$2:$H$1000, 8, 0))</f>
        <v/>
      </c>
      <c r="E882" s="201" t="str">
        <f>IF(BTA!A883="", "", BTA!A883)</f>
        <v/>
      </c>
    </row>
    <row r="883" spans="1:5">
      <c r="A883" s="236" t="str">
        <f>IF(BTA!W883="", "", BTA!W883)</f>
        <v/>
      </c>
      <c r="B883" s="201" t="str">
        <f>IF(BTA!U883="", "", BTA!U883)</f>
        <v/>
      </c>
      <c r="C883" s="201" t="str">
        <f>IF(E883="", "", VLOOKUP(E883, BTA!$A$2:$H$1000, 8, 0))</f>
        <v/>
      </c>
      <c r="E883" s="201" t="str">
        <f>IF(BTA!A884="", "", BTA!A884)</f>
        <v/>
      </c>
    </row>
    <row r="884" spans="1:5">
      <c r="A884" s="236" t="str">
        <f>IF(BTA!W884="", "", BTA!W884)</f>
        <v/>
      </c>
      <c r="B884" s="201" t="str">
        <f>IF(BTA!U884="", "", BTA!U884)</f>
        <v/>
      </c>
      <c r="C884" s="201" t="str">
        <f>IF(E884="", "", VLOOKUP(E884, BTA!$A$2:$H$1000, 8, 0))</f>
        <v/>
      </c>
      <c r="E884" s="201" t="str">
        <f>IF(BTA!A885="", "", BTA!A885)</f>
        <v/>
      </c>
    </row>
    <row r="885" spans="1:5">
      <c r="A885" s="236" t="str">
        <f>IF(BTA!W885="", "", BTA!W885)</f>
        <v/>
      </c>
      <c r="B885" s="201" t="str">
        <f>IF(BTA!U885="", "", BTA!U885)</f>
        <v/>
      </c>
      <c r="C885" s="201" t="str">
        <f>IF(E885="", "", VLOOKUP(E885, BTA!$A$2:$H$1000, 8, 0))</f>
        <v/>
      </c>
      <c r="E885" s="201" t="str">
        <f>IF(BTA!A886="", "", BTA!A886)</f>
        <v/>
      </c>
    </row>
    <row r="886" spans="1:5">
      <c r="A886" s="236" t="str">
        <f>IF(BTA!W886="", "", BTA!W886)</f>
        <v/>
      </c>
      <c r="B886" s="201" t="str">
        <f>IF(BTA!U886="", "", BTA!U886)</f>
        <v/>
      </c>
      <c r="C886" s="201" t="str">
        <f>IF(E886="", "", VLOOKUP(E886, BTA!$A$2:$H$1000, 8, 0))</f>
        <v/>
      </c>
      <c r="E886" s="201" t="str">
        <f>IF(BTA!A887="", "", BTA!A887)</f>
        <v/>
      </c>
    </row>
    <row r="887" spans="1:5">
      <c r="A887" s="236" t="str">
        <f>IF(BTA!W887="", "", BTA!W887)</f>
        <v/>
      </c>
      <c r="B887" s="201" t="str">
        <f>IF(BTA!U887="", "", BTA!U887)</f>
        <v/>
      </c>
      <c r="C887" s="201" t="str">
        <f>IF(E887="", "", VLOOKUP(E887, BTA!$A$2:$H$1000, 8, 0))</f>
        <v/>
      </c>
      <c r="E887" s="201" t="str">
        <f>IF(BTA!A888="", "", BTA!A888)</f>
        <v/>
      </c>
    </row>
    <row r="888" spans="1:5">
      <c r="A888" s="236" t="str">
        <f>IF(BTA!W888="", "", BTA!W888)</f>
        <v/>
      </c>
      <c r="B888" s="201" t="str">
        <f>IF(BTA!U888="", "", BTA!U888)</f>
        <v/>
      </c>
      <c r="C888" s="201" t="str">
        <f>IF(E888="", "", VLOOKUP(E888, BTA!$A$2:$H$1000, 8, 0))</f>
        <v/>
      </c>
      <c r="E888" s="201" t="str">
        <f>IF(BTA!A889="", "", BTA!A889)</f>
        <v/>
      </c>
    </row>
    <row r="889" spans="1:5">
      <c r="A889" s="236" t="str">
        <f>IF(BTA!W889="", "", BTA!W889)</f>
        <v/>
      </c>
      <c r="B889" s="201" t="str">
        <f>IF(BTA!U889="", "", BTA!U889)</f>
        <v/>
      </c>
      <c r="C889" s="201" t="str">
        <f>IF(E889="", "", VLOOKUP(E889, BTA!$A$2:$H$1000, 8, 0))</f>
        <v/>
      </c>
      <c r="E889" s="201" t="str">
        <f>IF(BTA!A890="", "", BTA!A890)</f>
        <v/>
      </c>
    </row>
    <row r="890" spans="1:5">
      <c r="A890" s="236" t="str">
        <f>IF(BTA!W890="", "", BTA!W890)</f>
        <v/>
      </c>
      <c r="B890" s="201" t="str">
        <f>IF(BTA!U890="", "", BTA!U890)</f>
        <v/>
      </c>
      <c r="C890" s="201" t="str">
        <f>IF(E890="", "", VLOOKUP(E890, BTA!$A$2:$H$1000, 8, 0))</f>
        <v/>
      </c>
      <c r="E890" s="201" t="str">
        <f>IF(BTA!A891="", "", BTA!A891)</f>
        <v/>
      </c>
    </row>
    <row r="891" spans="1:5">
      <c r="A891" s="236" t="str">
        <f>IF(BTA!W891="", "", BTA!W891)</f>
        <v/>
      </c>
      <c r="B891" s="201" t="str">
        <f>IF(BTA!U891="", "", BTA!U891)</f>
        <v/>
      </c>
      <c r="C891" s="201" t="str">
        <f>IF(E891="", "", VLOOKUP(E891, BTA!$A$2:$H$1000, 8, 0))</f>
        <v/>
      </c>
      <c r="E891" s="201" t="str">
        <f>IF(BTA!A892="", "", BTA!A892)</f>
        <v/>
      </c>
    </row>
    <row r="892" spans="1:5">
      <c r="A892" s="236" t="str">
        <f>IF(BTA!W892="", "", BTA!W892)</f>
        <v/>
      </c>
      <c r="B892" s="201" t="str">
        <f>IF(BTA!U892="", "", BTA!U892)</f>
        <v/>
      </c>
      <c r="C892" s="201" t="str">
        <f>IF(E892="", "", VLOOKUP(E892, BTA!$A$2:$H$1000, 8, 0))</f>
        <v/>
      </c>
      <c r="E892" s="201" t="str">
        <f>IF(BTA!A893="", "", BTA!A893)</f>
        <v/>
      </c>
    </row>
    <row r="893" spans="1:5">
      <c r="A893" s="236" t="str">
        <f>IF(BTA!W893="", "", BTA!W893)</f>
        <v/>
      </c>
      <c r="B893" s="201" t="str">
        <f>IF(BTA!U893="", "", BTA!U893)</f>
        <v/>
      </c>
      <c r="C893" s="201" t="str">
        <f>IF(E893="", "", VLOOKUP(E893, BTA!$A$2:$H$1000, 8, 0))</f>
        <v/>
      </c>
      <c r="E893" s="201" t="str">
        <f>IF(BTA!A894="", "", BTA!A894)</f>
        <v/>
      </c>
    </row>
    <row r="894" spans="1:5">
      <c r="A894" s="236" t="str">
        <f>IF(BTA!W894="", "", BTA!W894)</f>
        <v/>
      </c>
      <c r="B894" s="201" t="str">
        <f>IF(BTA!U894="", "", BTA!U894)</f>
        <v/>
      </c>
      <c r="C894" s="201" t="str">
        <f>IF(E894="", "", VLOOKUP(E894, BTA!$A$2:$H$1000, 8, 0))</f>
        <v/>
      </c>
      <c r="E894" s="201" t="str">
        <f>IF(BTA!A895="", "", BTA!A895)</f>
        <v/>
      </c>
    </row>
    <row r="895" spans="1:5">
      <c r="A895" s="236" t="str">
        <f>IF(BTA!W895="", "", BTA!W895)</f>
        <v/>
      </c>
      <c r="B895" s="201" t="str">
        <f>IF(BTA!U895="", "", BTA!U895)</f>
        <v/>
      </c>
      <c r="C895" s="201" t="str">
        <f>IF(E895="", "", VLOOKUP(E895, BTA!$A$2:$H$1000, 8, 0))</f>
        <v/>
      </c>
      <c r="E895" s="201" t="str">
        <f>IF(BTA!A896="", "", BTA!A896)</f>
        <v/>
      </c>
    </row>
    <row r="896" spans="1:5">
      <c r="A896" s="236" t="str">
        <f>IF(BTA!W896="", "", BTA!W896)</f>
        <v/>
      </c>
      <c r="B896" s="201" t="str">
        <f>IF(BTA!U896="", "", BTA!U896)</f>
        <v/>
      </c>
      <c r="C896" s="201" t="str">
        <f>IF(E896="", "", VLOOKUP(E896, BTA!$A$2:$H$1000, 8, 0))</f>
        <v/>
      </c>
      <c r="E896" s="201" t="str">
        <f>IF(BTA!A897="", "", BTA!A897)</f>
        <v/>
      </c>
    </row>
    <row r="897" spans="1:5">
      <c r="A897" s="236" t="str">
        <f>IF(BTA!W897="", "", BTA!W897)</f>
        <v/>
      </c>
      <c r="B897" s="201" t="str">
        <f>IF(BTA!U897="", "", BTA!U897)</f>
        <v/>
      </c>
      <c r="C897" s="201" t="str">
        <f>IF(E897="", "", VLOOKUP(E897, BTA!$A$2:$H$1000, 8, 0))</f>
        <v/>
      </c>
      <c r="E897" s="201" t="str">
        <f>IF(BTA!A898="", "", BTA!A898)</f>
        <v/>
      </c>
    </row>
    <row r="898" spans="1:5">
      <c r="A898" s="236" t="str">
        <f>IF(BTA!W898="", "", BTA!W898)</f>
        <v/>
      </c>
      <c r="B898" s="201" t="str">
        <f>IF(BTA!U898="", "", BTA!U898)</f>
        <v/>
      </c>
      <c r="C898" s="201" t="str">
        <f>IF(E898="", "", VLOOKUP(E898, BTA!$A$2:$H$1000, 8, 0))</f>
        <v/>
      </c>
      <c r="E898" s="201" t="str">
        <f>IF(BTA!A899="", "", BTA!A899)</f>
        <v/>
      </c>
    </row>
    <row r="899" spans="1:5">
      <c r="A899" s="236" t="str">
        <f>IF(BTA!W899="", "", BTA!W899)</f>
        <v/>
      </c>
      <c r="B899" s="201" t="str">
        <f>IF(BTA!U899="", "", BTA!U899)</f>
        <v/>
      </c>
      <c r="C899" s="201" t="str">
        <f>IF(E899="", "", VLOOKUP(E899, BTA!$A$2:$H$1000, 8, 0))</f>
        <v/>
      </c>
      <c r="E899" s="201" t="str">
        <f>IF(BTA!A900="", "", BTA!A900)</f>
        <v/>
      </c>
    </row>
    <row r="900" spans="1:5">
      <c r="A900" s="236" t="str">
        <f>IF(BTA!W900="", "", BTA!W900)</f>
        <v/>
      </c>
      <c r="B900" s="201" t="str">
        <f>IF(BTA!U900="", "", BTA!U900)</f>
        <v/>
      </c>
      <c r="C900" s="201" t="str">
        <f>IF(E900="", "", VLOOKUP(E900, BTA!$A$2:$H$1000, 8, 0))</f>
        <v/>
      </c>
      <c r="E900" s="201" t="str">
        <f>IF(BTA!A901="", "", BTA!A901)</f>
        <v/>
      </c>
    </row>
    <row r="901" spans="1:5">
      <c r="A901" s="236" t="str">
        <f>IF(BTA!W901="", "", BTA!W901)</f>
        <v/>
      </c>
      <c r="B901" s="201" t="str">
        <f>IF(BTA!U901="", "", BTA!U901)</f>
        <v/>
      </c>
      <c r="C901" s="201" t="str">
        <f>IF(E901="", "", VLOOKUP(E901, BTA!$A$2:$H$1000, 8, 0))</f>
        <v/>
      </c>
      <c r="E901" s="201" t="str">
        <f>IF(BTA!A902="", "", BTA!A902)</f>
        <v/>
      </c>
    </row>
    <row r="902" spans="1:5">
      <c r="A902" s="236" t="str">
        <f>IF(BTA!W902="", "", BTA!W902)</f>
        <v/>
      </c>
      <c r="B902" s="201" t="str">
        <f>IF(BTA!U902="", "", BTA!U902)</f>
        <v/>
      </c>
      <c r="C902" s="201" t="str">
        <f>IF(E902="", "", VLOOKUP(E902, BTA!$A$2:$H$1000, 8, 0))</f>
        <v/>
      </c>
      <c r="E902" s="201" t="str">
        <f>IF(BTA!A903="", "", BTA!A903)</f>
        <v/>
      </c>
    </row>
    <row r="903" spans="1:5">
      <c r="A903" s="236" t="str">
        <f>IF(BTA!W903="", "", BTA!W903)</f>
        <v/>
      </c>
      <c r="B903" s="201" t="str">
        <f>IF(BTA!U903="", "", BTA!U903)</f>
        <v/>
      </c>
      <c r="C903" s="201" t="str">
        <f>IF(E903="", "", VLOOKUP(E903, BTA!$A$2:$H$1000, 8, 0))</f>
        <v/>
      </c>
      <c r="E903" s="201" t="str">
        <f>IF(BTA!A904="", "", BTA!A904)</f>
        <v/>
      </c>
    </row>
    <row r="904" spans="1:5">
      <c r="A904" s="236" t="str">
        <f>IF(BTA!W904="", "", BTA!W904)</f>
        <v/>
      </c>
      <c r="B904" s="201" t="str">
        <f>IF(BTA!U904="", "", BTA!U904)</f>
        <v/>
      </c>
      <c r="C904" s="201" t="str">
        <f>IF(E904="", "", VLOOKUP(E904, BTA!$A$2:$H$1000, 8, 0))</f>
        <v/>
      </c>
      <c r="E904" s="201" t="str">
        <f>IF(BTA!A905="", "", BTA!A905)</f>
        <v/>
      </c>
    </row>
    <row r="905" spans="1:5">
      <c r="A905" s="236" t="str">
        <f>IF(BTA!W905="", "", BTA!W905)</f>
        <v/>
      </c>
      <c r="B905" s="201" t="str">
        <f>IF(BTA!U905="", "", BTA!U905)</f>
        <v/>
      </c>
      <c r="C905" s="201" t="str">
        <f>IF(E905="", "", VLOOKUP(E905, BTA!$A$2:$H$1000, 8, 0))</f>
        <v/>
      </c>
      <c r="E905" s="201" t="str">
        <f>IF(BTA!A906="", "", BTA!A906)</f>
        <v/>
      </c>
    </row>
    <row r="906" spans="1:5">
      <c r="A906" s="236" t="str">
        <f>IF(BTA!W906="", "", BTA!W906)</f>
        <v/>
      </c>
      <c r="B906" s="201" t="str">
        <f>IF(BTA!U906="", "", BTA!U906)</f>
        <v/>
      </c>
      <c r="C906" s="201" t="str">
        <f>IF(E906="", "", VLOOKUP(E906, BTA!$A$2:$H$1000, 8, 0))</f>
        <v/>
      </c>
      <c r="E906" s="201" t="str">
        <f>IF(BTA!A907="", "", BTA!A907)</f>
        <v/>
      </c>
    </row>
    <row r="907" spans="1:5">
      <c r="A907" s="236" t="str">
        <f>IF(BTA!W907="", "", BTA!W907)</f>
        <v/>
      </c>
      <c r="B907" s="201" t="str">
        <f>IF(BTA!U907="", "", BTA!U907)</f>
        <v/>
      </c>
      <c r="C907" s="201" t="str">
        <f>IF(E907="", "", VLOOKUP(E907, BTA!$A$2:$H$1000, 8, 0))</f>
        <v/>
      </c>
      <c r="E907" s="201" t="str">
        <f>IF(BTA!A908="", "", BTA!A908)</f>
        <v/>
      </c>
    </row>
    <row r="908" spans="1:5">
      <c r="A908" s="236" t="str">
        <f>IF(BTA!W908="", "", BTA!W908)</f>
        <v/>
      </c>
      <c r="B908" s="201" t="str">
        <f>IF(BTA!U908="", "", BTA!U908)</f>
        <v/>
      </c>
      <c r="C908" s="201" t="str">
        <f>IF(E908="", "", VLOOKUP(E908, BTA!$A$2:$H$1000, 8, 0))</f>
        <v/>
      </c>
      <c r="E908" s="201" t="str">
        <f>IF(BTA!A909="", "", BTA!A909)</f>
        <v/>
      </c>
    </row>
    <row r="909" spans="1:5">
      <c r="A909" s="236" t="str">
        <f>IF(BTA!W909="", "", BTA!W909)</f>
        <v/>
      </c>
      <c r="B909" s="201" t="str">
        <f>IF(BTA!U909="", "", BTA!U909)</f>
        <v/>
      </c>
      <c r="C909" s="201" t="str">
        <f>IF(E909="", "", VLOOKUP(E909, BTA!$A$2:$H$1000, 8, 0))</f>
        <v/>
      </c>
      <c r="E909" s="201" t="str">
        <f>IF(BTA!A910="", "", BTA!A910)</f>
        <v/>
      </c>
    </row>
    <row r="910" spans="1:5">
      <c r="A910" s="236" t="str">
        <f>IF(BTA!W910="", "", BTA!W910)</f>
        <v/>
      </c>
      <c r="B910" s="201" t="str">
        <f>IF(BTA!U910="", "", BTA!U910)</f>
        <v/>
      </c>
      <c r="C910" s="201" t="str">
        <f>IF(E910="", "", VLOOKUP(E910, BTA!$A$2:$H$1000, 8, 0))</f>
        <v/>
      </c>
      <c r="E910" s="201" t="str">
        <f>IF(BTA!A911="", "", BTA!A911)</f>
        <v/>
      </c>
    </row>
    <row r="911" spans="1:5">
      <c r="A911" s="236" t="str">
        <f>IF(BTA!W911="", "", BTA!W911)</f>
        <v/>
      </c>
      <c r="B911" s="201" t="str">
        <f>IF(BTA!U911="", "", BTA!U911)</f>
        <v/>
      </c>
      <c r="C911" s="201" t="str">
        <f>IF(E911="", "", VLOOKUP(E911, BTA!$A$2:$H$1000, 8, 0))</f>
        <v/>
      </c>
      <c r="E911" s="201" t="str">
        <f>IF(BTA!A912="", "", BTA!A912)</f>
        <v/>
      </c>
    </row>
    <row r="912" spans="1:5">
      <c r="A912" s="236" t="str">
        <f>IF(BTA!W912="", "", BTA!W912)</f>
        <v/>
      </c>
      <c r="B912" s="201" t="str">
        <f>IF(BTA!U912="", "", BTA!U912)</f>
        <v/>
      </c>
      <c r="C912" s="201" t="str">
        <f>IF(E912="", "", VLOOKUP(E912, BTA!$A$2:$H$1000, 8, 0))</f>
        <v/>
      </c>
      <c r="E912" s="201" t="str">
        <f>IF(BTA!A913="", "", BTA!A913)</f>
        <v/>
      </c>
    </row>
    <row r="913" spans="1:5">
      <c r="A913" s="236" t="str">
        <f>IF(BTA!W913="", "", BTA!W913)</f>
        <v/>
      </c>
      <c r="B913" s="201" t="str">
        <f>IF(BTA!U913="", "", BTA!U913)</f>
        <v/>
      </c>
      <c r="C913" s="201" t="str">
        <f>IF(E913="", "", VLOOKUP(E913, BTA!$A$2:$H$1000, 8, 0))</f>
        <v/>
      </c>
      <c r="E913" s="201" t="str">
        <f>IF(BTA!A914="", "", BTA!A914)</f>
        <v/>
      </c>
    </row>
    <row r="914" spans="1:5">
      <c r="A914" s="236" t="str">
        <f>IF(BTA!W914="", "", BTA!W914)</f>
        <v/>
      </c>
      <c r="B914" s="201" t="str">
        <f>IF(BTA!U914="", "", BTA!U914)</f>
        <v/>
      </c>
      <c r="C914" s="201" t="str">
        <f>IF(E914="", "", VLOOKUP(E914, BTA!$A$2:$H$1000, 8, 0))</f>
        <v/>
      </c>
      <c r="E914" s="201" t="str">
        <f>IF(BTA!A915="", "", BTA!A915)</f>
        <v/>
      </c>
    </row>
    <row r="915" spans="1:5">
      <c r="A915" s="236" t="str">
        <f>IF(BTA!W915="", "", BTA!W915)</f>
        <v/>
      </c>
      <c r="B915" s="201" t="str">
        <f>IF(BTA!U915="", "", BTA!U915)</f>
        <v/>
      </c>
      <c r="C915" s="201" t="str">
        <f>IF(E915="", "", VLOOKUP(E915, BTA!$A$2:$H$1000, 8, 0))</f>
        <v/>
      </c>
      <c r="E915" s="201" t="str">
        <f>IF(BTA!A916="", "", BTA!A916)</f>
        <v/>
      </c>
    </row>
    <row r="916" spans="1:5">
      <c r="A916" s="236" t="str">
        <f>IF(BTA!W916="", "", BTA!W916)</f>
        <v/>
      </c>
      <c r="B916" s="201" t="str">
        <f>IF(BTA!U916="", "", BTA!U916)</f>
        <v/>
      </c>
      <c r="C916" s="201" t="str">
        <f>IF(E916="", "", VLOOKUP(E916, BTA!$A$2:$H$1000, 8, 0))</f>
        <v/>
      </c>
      <c r="E916" s="201" t="str">
        <f>IF(BTA!A917="", "", BTA!A917)</f>
        <v/>
      </c>
    </row>
    <row r="917" spans="1:5">
      <c r="A917" s="236" t="str">
        <f>IF(BTA!W917="", "", BTA!W917)</f>
        <v/>
      </c>
      <c r="B917" s="201" t="str">
        <f>IF(BTA!U917="", "", BTA!U917)</f>
        <v/>
      </c>
      <c r="C917" s="201" t="str">
        <f>IF(E917="", "", VLOOKUP(E917, BTA!$A$2:$H$1000, 8, 0))</f>
        <v/>
      </c>
      <c r="E917" s="201" t="str">
        <f>IF(BTA!A918="", "", BTA!A918)</f>
        <v/>
      </c>
    </row>
    <row r="918" spans="1:5">
      <c r="A918" s="236" t="str">
        <f>IF(BTA!W918="", "", BTA!W918)</f>
        <v/>
      </c>
      <c r="B918" s="201" t="str">
        <f>IF(BTA!U918="", "", BTA!U918)</f>
        <v/>
      </c>
      <c r="C918" s="201" t="str">
        <f>IF(E918="", "", VLOOKUP(E918, BTA!$A$2:$H$1000, 8, 0))</f>
        <v/>
      </c>
      <c r="E918" s="201" t="str">
        <f>IF(BTA!A919="", "", BTA!A919)</f>
        <v/>
      </c>
    </row>
    <row r="919" spans="1:5">
      <c r="A919" s="236" t="str">
        <f>IF(BTA!W919="", "", BTA!W919)</f>
        <v/>
      </c>
      <c r="B919" s="201" t="str">
        <f>IF(BTA!U919="", "", BTA!U919)</f>
        <v/>
      </c>
      <c r="C919" s="201" t="str">
        <f>IF(E919="", "", VLOOKUP(E919, BTA!$A$2:$H$1000, 8, 0))</f>
        <v/>
      </c>
      <c r="E919" s="201" t="str">
        <f>IF(BTA!A920="", "", BTA!A920)</f>
        <v/>
      </c>
    </row>
    <row r="920" spans="1:5">
      <c r="A920" s="236" t="str">
        <f>IF(BTA!W920="", "", BTA!W920)</f>
        <v/>
      </c>
      <c r="B920" s="201" t="str">
        <f>IF(BTA!U920="", "", BTA!U920)</f>
        <v/>
      </c>
      <c r="C920" s="201" t="str">
        <f>IF(E920="", "", VLOOKUP(E920, BTA!$A$2:$H$1000, 8, 0))</f>
        <v/>
      </c>
      <c r="E920" s="201" t="str">
        <f>IF(BTA!A921="", "", BTA!A921)</f>
        <v/>
      </c>
    </row>
    <row r="921" spans="1:5">
      <c r="A921" s="236" t="str">
        <f>IF(BTA!W921="", "", BTA!W921)</f>
        <v/>
      </c>
      <c r="B921" s="201" t="str">
        <f>IF(BTA!U921="", "", BTA!U921)</f>
        <v/>
      </c>
      <c r="C921" s="201" t="str">
        <f>IF(E921="", "", VLOOKUP(E921, BTA!$A$2:$H$1000, 8, 0))</f>
        <v/>
      </c>
      <c r="E921" s="201" t="str">
        <f>IF(BTA!A922="", "", BTA!A922)</f>
        <v/>
      </c>
    </row>
    <row r="922" spans="1:5">
      <c r="A922" s="236" t="str">
        <f>IF(BTA!W922="", "", BTA!W922)</f>
        <v/>
      </c>
      <c r="B922" s="201" t="str">
        <f>IF(BTA!U922="", "", BTA!U922)</f>
        <v/>
      </c>
      <c r="C922" s="201" t="str">
        <f>IF(E922="", "", VLOOKUP(E922, BTA!$A$2:$H$1000, 8, 0))</f>
        <v/>
      </c>
      <c r="E922" s="201" t="str">
        <f>IF(BTA!A923="", "", BTA!A923)</f>
        <v/>
      </c>
    </row>
    <row r="923" spans="1:5">
      <c r="A923" s="236" t="str">
        <f>IF(BTA!W923="", "", BTA!W923)</f>
        <v/>
      </c>
      <c r="B923" s="201" t="str">
        <f>IF(BTA!U923="", "", BTA!U923)</f>
        <v/>
      </c>
      <c r="C923" s="201" t="str">
        <f>IF(E923="", "", VLOOKUP(E923, BTA!$A$2:$H$1000, 8, 0))</f>
        <v/>
      </c>
      <c r="E923" s="201" t="str">
        <f>IF(BTA!A924="", "", BTA!A924)</f>
        <v/>
      </c>
    </row>
    <row r="924" spans="1:5">
      <c r="A924" s="236" t="str">
        <f>IF(BTA!W924="", "", BTA!W924)</f>
        <v/>
      </c>
      <c r="B924" s="201" t="str">
        <f>IF(BTA!U924="", "", BTA!U924)</f>
        <v/>
      </c>
      <c r="C924" s="201" t="str">
        <f>IF(E924="", "", VLOOKUP(E924, BTA!$A$2:$H$1000, 8, 0))</f>
        <v/>
      </c>
      <c r="E924" s="201" t="str">
        <f>IF(BTA!A925="", "", BTA!A925)</f>
        <v/>
      </c>
    </row>
    <row r="925" spans="1:5">
      <c r="A925" s="236" t="str">
        <f>IF(BTA!W925="", "", BTA!W925)</f>
        <v/>
      </c>
      <c r="B925" s="201" t="str">
        <f>IF(BTA!U925="", "", BTA!U925)</f>
        <v/>
      </c>
      <c r="C925" s="201" t="str">
        <f>IF(E925="", "", VLOOKUP(E925, BTA!$A$2:$H$1000, 8, 0))</f>
        <v/>
      </c>
      <c r="E925" s="201" t="str">
        <f>IF(BTA!A926="", "", BTA!A926)</f>
        <v/>
      </c>
    </row>
    <row r="926" spans="1:5">
      <c r="A926" s="236" t="str">
        <f>IF(BTA!W926="", "", BTA!W926)</f>
        <v/>
      </c>
      <c r="B926" s="201" t="str">
        <f>IF(BTA!U926="", "", BTA!U926)</f>
        <v/>
      </c>
      <c r="C926" s="201" t="str">
        <f>IF(E926="", "", VLOOKUP(E926, BTA!$A$2:$H$1000, 8, 0))</f>
        <v/>
      </c>
      <c r="E926" s="201" t="str">
        <f>IF(BTA!A927="", "", BTA!A927)</f>
        <v/>
      </c>
    </row>
    <row r="927" spans="1:5">
      <c r="A927" s="236" t="str">
        <f>IF(BTA!W927="", "", BTA!W927)</f>
        <v/>
      </c>
      <c r="B927" s="201" t="str">
        <f>IF(BTA!U927="", "", BTA!U927)</f>
        <v/>
      </c>
      <c r="C927" s="201" t="str">
        <f>IF(E927="", "", VLOOKUP(E927, BTA!$A$2:$H$1000, 8, 0))</f>
        <v/>
      </c>
      <c r="E927" s="201" t="str">
        <f>IF(BTA!A928="", "", BTA!A928)</f>
        <v/>
      </c>
    </row>
    <row r="928" spans="1:5">
      <c r="A928" s="236" t="str">
        <f>IF(BTA!W928="", "", BTA!W928)</f>
        <v/>
      </c>
      <c r="B928" s="201" t="str">
        <f>IF(BTA!U928="", "", BTA!U928)</f>
        <v/>
      </c>
      <c r="C928" s="201" t="str">
        <f>IF(E928="", "", VLOOKUP(E928, BTA!$A$2:$H$1000, 8, 0))</f>
        <v/>
      </c>
      <c r="E928" s="201" t="str">
        <f>IF(BTA!A929="", "", BTA!A929)</f>
        <v/>
      </c>
    </row>
    <row r="929" spans="1:5">
      <c r="A929" s="236" t="str">
        <f>IF(BTA!W929="", "", BTA!W929)</f>
        <v/>
      </c>
      <c r="B929" s="201" t="str">
        <f>IF(BTA!U929="", "", BTA!U929)</f>
        <v/>
      </c>
      <c r="C929" s="201" t="str">
        <f>IF(E929="", "", VLOOKUP(E929, BTA!$A$2:$H$1000, 8, 0))</f>
        <v/>
      </c>
      <c r="E929" s="201" t="str">
        <f>IF(BTA!A930="", "", BTA!A930)</f>
        <v/>
      </c>
    </row>
    <row r="930" spans="1:5">
      <c r="A930" s="236" t="str">
        <f>IF(BTA!W930="", "", BTA!W930)</f>
        <v/>
      </c>
      <c r="B930" s="201" t="str">
        <f>IF(BTA!U930="", "", BTA!U930)</f>
        <v/>
      </c>
      <c r="C930" s="201" t="str">
        <f>IF(E930="", "", VLOOKUP(E930, BTA!$A$2:$H$1000, 8, 0))</f>
        <v/>
      </c>
      <c r="E930" s="201" t="str">
        <f>IF(BTA!A931="", "", BTA!A931)</f>
        <v/>
      </c>
    </row>
    <row r="931" spans="1:5">
      <c r="A931" s="236" t="str">
        <f>IF(BTA!W931="", "", BTA!W931)</f>
        <v/>
      </c>
      <c r="B931" s="201" t="str">
        <f>IF(BTA!U931="", "", BTA!U931)</f>
        <v/>
      </c>
      <c r="C931" s="201" t="str">
        <f>IF(E931="", "", VLOOKUP(E931, BTA!$A$2:$H$1000, 8, 0))</f>
        <v/>
      </c>
      <c r="E931" s="201" t="str">
        <f>IF(BTA!A932="", "", BTA!A932)</f>
        <v/>
      </c>
    </row>
    <row r="932" spans="1:5">
      <c r="A932" s="236" t="str">
        <f>IF(BTA!W932="", "", BTA!W932)</f>
        <v/>
      </c>
      <c r="B932" s="201" t="str">
        <f>IF(BTA!U932="", "", BTA!U932)</f>
        <v/>
      </c>
      <c r="C932" s="201" t="str">
        <f>IF(E932="", "", VLOOKUP(E932, BTA!$A$2:$H$1000, 8, 0))</f>
        <v/>
      </c>
      <c r="E932" s="201" t="str">
        <f>IF(BTA!A933="", "", BTA!A933)</f>
        <v/>
      </c>
    </row>
    <row r="933" spans="1:5">
      <c r="A933" s="236" t="str">
        <f>IF(BTA!W933="", "", BTA!W933)</f>
        <v/>
      </c>
      <c r="B933" s="201" t="str">
        <f>IF(BTA!U933="", "", BTA!U933)</f>
        <v/>
      </c>
      <c r="C933" s="201" t="str">
        <f>IF(E933="", "", VLOOKUP(E933, BTA!$A$2:$H$1000, 8, 0))</f>
        <v/>
      </c>
      <c r="E933" s="201" t="str">
        <f>IF(BTA!A934="", "", BTA!A934)</f>
        <v/>
      </c>
    </row>
    <row r="934" spans="1:5">
      <c r="A934" s="236" t="str">
        <f>IF(BTA!W934="", "", BTA!W934)</f>
        <v/>
      </c>
      <c r="B934" s="201" t="str">
        <f>IF(BTA!U934="", "", BTA!U934)</f>
        <v/>
      </c>
      <c r="C934" s="201" t="str">
        <f>IF(E934="", "", VLOOKUP(E934, BTA!$A$2:$H$1000, 8, 0))</f>
        <v/>
      </c>
      <c r="E934" s="201" t="str">
        <f>IF(BTA!A935="", "", BTA!A935)</f>
        <v/>
      </c>
    </row>
    <row r="935" spans="1:5">
      <c r="A935" s="236" t="str">
        <f>IF(BTA!W935="", "", BTA!W935)</f>
        <v/>
      </c>
      <c r="B935" s="201" t="str">
        <f>IF(BTA!U935="", "", BTA!U935)</f>
        <v/>
      </c>
      <c r="C935" s="201" t="str">
        <f>IF(E935="", "", VLOOKUP(E935, BTA!$A$2:$H$1000, 8, 0))</f>
        <v/>
      </c>
      <c r="E935" s="201" t="str">
        <f>IF(BTA!A936="", "", BTA!A936)</f>
        <v/>
      </c>
    </row>
    <row r="936" spans="1:5">
      <c r="A936" s="236" t="str">
        <f>IF(BTA!W936="", "", BTA!W936)</f>
        <v/>
      </c>
      <c r="B936" s="201" t="str">
        <f>IF(BTA!U936="", "", BTA!U936)</f>
        <v/>
      </c>
      <c r="C936" s="201" t="str">
        <f>IF(E936="", "", VLOOKUP(E936, BTA!$A$2:$H$1000, 8, 0))</f>
        <v/>
      </c>
      <c r="E936" s="201" t="str">
        <f>IF(BTA!A937="", "", BTA!A937)</f>
        <v/>
      </c>
    </row>
    <row r="937" spans="1:5">
      <c r="A937" s="236" t="str">
        <f>IF(BTA!W937="", "", BTA!W937)</f>
        <v/>
      </c>
      <c r="B937" s="201" t="str">
        <f>IF(BTA!U937="", "", BTA!U937)</f>
        <v/>
      </c>
      <c r="C937" s="201" t="str">
        <f>IF(E937="", "", VLOOKUP(E937, BTA!$A$2:$H$1000, 8, 0))</f>
        <v/>
      </c>
      <c r="E937" s="201" t="str">
        <f>IF(BTA!A938="", "", BTA!A938)</f>
        <v/>
      </c>
    </row>
    <row r="938" spans="1:5">
      <c r="A938" s="236" t="str">
        <f>IF(BTA!W938="", "", BTA!W938)</f>
        <v/>
      </c>
      <c r="B938" s="201" t="str">
        <f>IF(BTA!U938="", "", BTA!U938)</f>
        <v/>
      </c>
      <c r="C938" s="201" t="str">
        <f>IF(E938="", "", VLOOKUP(E938, BTA!$A$2:$H$1000, 8, 0))</f>
        <v/>
      </c>
      <c r="E938" s="201" t="str">
        <f>IF(BTA!A939="", "", BTA!A939)</f>
        <v/>
      </c>
    </row>
    <row r="939" spans="1:5">
      <c r="A939" s="236" t="str">
        <f>IF(BTA!W939="", "", BTA!W939)</f>
        <v/>
      </c>
      <c r="B939" s="201" t="str">
        <f>IF(BTA!U939="", "", BTA!U939)</f>
        <v/>
      </c>
      <c r="C939" s="201" t="str">
        <f>IF(E939="", "", VLOOKUP(E939, BTA!$A$2:$H$1000, 8, 0))</f>
        <v/>
      </c>
      <c r="E939" s="201" t="str">
        <f>IF(BTA!A940="", "", BTA!A940)</f>
        <v/>
      </c>
    </row>
    <row r="940" spans="1:5">
      <c r="A940" s="236" t="str">
        <f>IF(BTA!W940="", "", BTA!W940)</f>
        <v/>
      </c>
      <c r="B940" s="201" t="str">
        <f>IF(BTA!U940="", "", BTA!U940)</f>
        <v/>
      </c>
      <c r="C940" s="201" t="str">
        <f>IF(E940="", "", VLOOKUP(E940, BTA!$A$2:$H$1000, 8, 0))</f>
        <v/>
      </c>
      <c r="E940" s="201" t="str">
        <f>IF(BTA!A941="", "", BTA!A941)</f>
        <v/>
      </c>
    </row>
    <row r="941" spans="1:5">
      <c r="A941" s="236" t="str">
        <f>IF(BTA!W941="", "", BTA!W941)</f>
        <v/>
      </c>
      <c r="B941" s="201" t="str">
        <f>IF(BTA!U941="", "", BTA!U941)</f>
        <v/>
      </c>
      <c r="C941" s="201" t="str">
        <f>IF(E941="", "", VLOOKUP(E941, BTA!$A$2:$H$1000, 8, 0))</f>
        <v/>
      </c>
      <c r="E941" s="201" t="str">
        <f>IF(BTA!A942="", "", BTA!A942)</f>
        <v/>
      </c>
    </row>
    <row r="942" spans="1:5">
      <c r="A942" s="236" t="str">
        <f>IF(BTA!W942="", "", BTA!W942)</f>
        <v/>
      </c>
      <c r="B942" s="201" t="str">
        <f>IF(BTA!U942="", "", BTA!U942)</f>
        <v/>
      </c>
      <c r="C942" s="201" t="str">
        <f>IF(E942="", "", VLOOKUP(E942, BTA!$A$2:$H$1000, 8, 0))</f>
        <v/>
      </c>
      <c r="E942" s="201" t="str">
        <f>IF(BTA!A943="", "", BTA!A943)</f>
        <v/>
      </c>
    </row>
    <row r="943" spans="1:5">
      <c r="A943" s="236" t="str">
        <f>IF(BTA!W943="", "", BTA!W943)</f>
        <v/>
      </c>
      <c r="B943" s="201" t="str">
        <f>IF(BTA!U943="", "", BTA!U943)</f>
        <v/>
      </c>
      <c r="C943" s="201" t="str">
        <f>IF(E943="", "", VLOOKUP(E943, BTA!$A$2:$H$1000, 8, 0))</f>
        <v/>
      </c>
      <c r="E943" s="201" t="str">
        <f>IF(BTA!A944="", "", BTA!A944)</f>
        <v/>
      </c>
    </row>
    <row r="944" spans="1:5">
      <c r="A944" s="236" t="str">
        <f>IF(BTA!W944="", "", BTA!W944)</f>
        <v/>
      </c>
      <c r="B944" s="201" t="str">
        <f>IF(BTA!U944="", "", BTA!U944)</f>
        <v/>
      </c>
      <c r="C944" s="201" t="str">
        <f>IF(E944="", "", VLOOKUP(E944, BTA!$A$2:$H$1000, 8, 0))</f>
        <v/>
      </c>
      <c r="E944" s="201" t="str">
        <f>IF(BTA!A945="", "", BTA!A945)</f>
        <v/>
      </c>
    </row>
    <row r="945" spans="1:5">
      <c r="A945" s="236" t="str">
        <f>IF(BTA!W945="", "", BTA!W945)</f>
        <v/>
      </c>
      <c r="B945" s="201" t="str">
        <f>IF(BTA!U945="", "", BTA!U945)</f>
        <v/>
      </c>
      <c r="C945" s="201" t="str">
        <f>IF(E945="", "", VLOOKUP(E945, BTA!$A$2:$H$1000, 8, 0))</f>
        <v/>
      </c>
      <c r="E945" s="201" t="str">
        <f>IF(BTA!A946="", "", BTA!A946)</f>
        <v/>
      </c>
    </row>
    <row r="946" spans="1:5">
      <c r="A946" s="236" t="str">
        <f>IF(BTA!W946="", "", BTA!W946)</f>
        <v/>
      </c>
      <c r="B946" s="201" t="str">
        <f>IF(BTA!U946="", "", BTA!U946)</f>
        <v/>
      </c>
      <c r="C946" s="201" t="str">
        <f>IF(E946="", "", VLOOKUP(E946, BTA!$A$2:$H$1000, 8, 0))</f>
        <v/>
      </c>
      <c r="E946" s="201" t="str">
        <f>IF(BTA!A947="", "", BTA!A947)</f>
        <v/>
      </c>
    </row>
    <row r="947" spans="1:5">
      <c r="A947" s="236" t="str">
        <f>IF(BTA!W947="", "", BTA!W947)</f>
        <v/>
      </c>
      <c r="B947" s="201" t="str">
        <f>IF(BTA!U947="", "", BTA!U947)</f>
        <v/>
      </c>
      <c r="C947" s="201" t="str">
        <f>IF(E947="", "", VLOOKUP(E947, BTA!$A$2:$H$1000, 8, 0))</f>
        <v/>
      </c>
      <c r="E947" s="201" t="str">
        <f>IF(BTA!A948="", "", BTA!A948)</f>
        <v/>
      </c>
    </row>
    <row r="948" spans="1:5">
      <c r="A948" s="236" t="str">
        <f>IF(BTA!W948="", "", BTA!W948)</f>
        <v/>
      </c>
      <c r="B948" s="201" t="str">
        <f>IF(BTA!U948="", "", BTA!U948)</f>
        <v/>
      </c>
      <c r="C948" s="201" t="str">
        <f>IF(E948="", "", VLOOKUP(E948, BTA!$A$2:$H$1000, 8, 0))</f>
        <v/>
      </c>
      <c r="E948" s="201" t="str">
        <f>IF(BTA!A949="", "", BTA!A949)</f>
        <v/>
      </c>
    </row>
    <row r="949" spans="1:5">
      <c r="A949" s="236" t="str">
        <f>IF(BTA!W949="", "", BTA!W949)</f>
        <v/>
      </c>
      <c r="B949" s="201" t="str">
        <f>IF(BTA!U949="", "", BTA!U949)</f>
        <v/>
      </c>
      <c r="C949" s="201" t="str">
        <f>IF(E949="", "", VLOOKUP(E949, BTA!$A$2:$H$1000, 8, 0))</f>
        <v/>
      </c>
      <c r="E949" s="201" t="str">
        <f>IF(BTA!A950="", "", BTA!A950)</f>
        <v/>
      </c>
    </row>
    <row r="950" spans="1:5">
      <c r="A950" s="236" t="str">
        <f>IF(BTA!W950="", "", BTA!W950)</f>
        <v/>
      </c>
      <c r="B950" s="201" t="str">
        <f>IF(BTA!U950="", "", BTA!U950)</f>
        <v/>
      </c>
      <c r="C950" s="201" t="str">
        <f>IF(E950="", "", VLOOKUP(E950, BTA!$A$2:$H$1000, 8, 0))</f>
        <v/>
      </c>
      <c r="E950" s="201" t="str">
        <f>IF(BTA!A951="", "", BTA!A951)</f>
        <v/>
      </c>
    </row>
    <row r="951" spans="1:5">
      <c r="A951" s="236" t="str">
        <f>IF(BTA!W951="", "", BTA!W951)</f>
        <v/>
      </c>
      <c r="B951" s="201" t="str">
        <f>IF(BTA!U951="", "", BTA!U951)</f>
        <v/>
      </c>
      <c r="C951" s="201" t="str">
        <f>IF(E951="", "", VLOOKUP(E951, BTA!$A$2:$H$1000, 8, 0))</f>
        <v/>
      </c>
      <c r="E951" s="201" t="str">
        <f>IF(BTA!A952="", "", BTA!A952)</f>
        <v/>
      </c>
    </row>
    <row r="952" spans="1:5">
      <c r="A952" s="236" t="str">
        <f>IF(BTA!W952="", "", BTA!W952)</f>
        <v/>
      </c>
      <c r="B952" s="201" t="str">
        <f>IF(BTA!U952="", "", BTA!U952)</f>
        <v/>
      </c>
      <c r="C952" s="201" t="str">
        <f>IF(E952="", "", VLOOKUP(E952, BTA!$A$2:$H$1000, 8, 0))</f>
        <v/>
      </c>
      <c r="E952" s="201" t="str">
        <f>IF(BTA!A953="", "", BTA!A953)</f>
        <v/>
      </c>
    </row>
    <row r="953" spans="1:5">
      <c r="A953" s="236" t="str">
        <f>IF(BTA!W953="", "", BTA!W953)</f>
        <v/>
      </c>
      <c r="B953" s="201" t="str">
        <f>IF(BTA!U953="", "", BTA!U953)</f>
        <v/>
      </c>
      <c r="C953" s="201" t="str">
        <f>IF(E953="", "", VLOOKUP(E953, BTA!$A$2:$H$1000, 8, 0))</f>
        <v/>
      </c>
      <c r="E953" s="201" t="str">
        <f>IF(BTA!A954="", "", BTA!A954)</f>
        <v/>
      </c>
    </row>
    <row r="954" spans="1:5">
      <c r="A954" s="236" t="str">
        <f>IF(BTA!W954="", "", BTA!W954)</f>
        <v/>
      </c>
      <c r="B954" s="201" t="str">
        <f>IF(BTA!U954="", "", BTA!U954)</f>
        <v/>
      </c>
      <c r="C954" s="201" t="str">
        <f>IF(E954="", "", VLOOKUP(E954, BTA!$A$2:$H$1000, 8, 0))</f>
        <v/>
      </c>
      <c r="E954" s="201" t="str">
        <f>IF(BTA!A955="", "", BTA!A955)</f>
        <v/>
      </c>
    </row>
    <row r="955" spans="1:5">
      <c r="A955" s="236" t="str">
        <f>IF(BTA!W955="", "", BTA!W955)</f>
        <v/>
      </c>
      <c r="B955" s="201" t="str">
        <f>IF(BTA!U955="", "", BTA!U955)</f>
        <v/>
      </c>
      <c r="C955" s="201" t="str">
        <f>IF(E955="", "", VLOOKUP(E955, BTA!$A$2:$H$1000, 8, 0))</f>
        <v/>
      </c>
      <c r="E955" s="201" t="str">
        <f>IF(BTA!A956="", "", BTA!A956)</f>
        <v/>
      </c>
    </row>
    <row r="956" spans="1:5">
      <c r="A956" s="236" t="str">
        <f>IF(BTA!W956="", "", BTA!W956)</f>
        <v/>
      </c>
      <c r="B956" s="201" t="str">
        <f>IF(BTA!U956="", "", BTA!U956)</f>
        <v/>
      </c>
      <c r="C956" s="201" t="str">
        <f>IF(E956="", "", VLOOKUP(E956, BTA!$A$2:$H$1000, 8, 0))</f>
        <v/>
      </c>
      <c r="E956" s="201" t="str">
        <f>IF(BTA!A957="", "", BTA!A957)</f>
        <v/>
      </c>
    </row>
    <row r="957" spans="1:5">
      <c r="A957" s="236" t="str">
        <f>IF(BTA!W957="", "", BTA!W957)</f>
        <v/>
      </c>
      <c r="B957" s="201" t="str">
        <f>IF(BTA!U957="", "", BTA!U957)</f>
        <v/>
      </c>
      <c r="C957" s="201" t="str">
        <f>IF(E957="", "", VLOOKUP(E957, BTA!$A$2:$H$1000, 8, 0))</f>
        <v/>
      </c>
      <c r="E957" s="201" t="str">
        <f>IF(BTA!A958="", "", BTA!A958)</f>
        <v/>
      </c>
    </row>
    <row r="958" spans="1:5">
      <c r="A958" s="236" t="str">
        <f>IF(BTA!W958="", "", BTA!W958)</f>
        <v/>
      </c>
      <c r="B958" s="201" t="str">
        <f>IF(BTA!U958="", "", BTA!U958)</f>
        <v/>
      </c>
      <c r="C958" s="201" t="str">
        <f>IF(E958="", "", VLOOKUP(E958, BTA!$A$2:$H$1000, 8, 0))</f>
        <v/>
      </c>
      <c r="E958" s="201" t="str">
        <f>IF(BTA!A959="", "", BTA!A959)</f>
        <v/>
      </c>
    </row>
    <row r="959" spans="1:5">
      <c r="A959" s="236" t="str">
        <f>IF(BTA!W959="", "", BTA!W959)</f>
        <v/>
      </c>
      <c r="B959" s="201" t="str">
        <f>IF(BTA!U959="", "", BTA!U959)</f>
        <v/>
      </c>
      <c r="C959" s="201" t="str">
        <f>IF(E959="", "", VLOOKUP(E959, BTA!$A$2:$H$1000, 8, 0))</f>
        <v/>
      </c>
      <c r="E959" s="201" t="str">
        <f>IF(BTA!A960="", "", BTA!A960)</f>
        <v/>
      </c>
    </row>
    <row r="960" spans="1:5">
      <c r="A960" s="236" t="str">
        <f>IF(BTA!W960="", "", BTA!W960)</f>
        <v/>
      </c>
      <c r="B960" s="201" t="str">
        <f>IF(BTA!U960="", "", BTA!U960)</f>
        <v/>
      </c>
      <c r="C960" s="201" t="str">
        <f>IF(E960="", "", VLOOKUP(E960, BTA!$A$2:$H$1000, 8, 0))</f>
        <v/>
      </c>
      <c r="E960" s="201" t="str">
        <f>IF(BTA!A961="", "", BTA!A961)</f>
        <v/>
      </c>
    </row>
    <row r="961" spans="1:5">
      <c r="A961" s="236" t="str">
        <f>IF(BTA!W961="", "", BTA!W961)</f>
        <v/>
      </c>
      <c r="B961" s="201" t="str">
        <f>IF(BTA!U961="", "", BTA!U961)</f>
        <v/>
      </c>
      <c r="C961" s="201" t="str">
        <f>IF(E961="", "", VLOOKUP(E961, BTA!$A$2:$H$1000, 8, 0))</f>
        <v/>
      </c>
      <c r="E961" s="201" t="str">
        <f>IF(BTA!A962="", "", BTA!A962)</f>
        <v/>
      </c>
    </row>
    <row r="962" spans="1:5">
      <c r="A962" s="236" t="str">
        <f>IF(BTA!W962="", "", BTA!W962)</f>
        <v/>
      </c>
      <c r="B962" s="201" t="str">
        <f>IF(BTA!U962="", "", BTA!U962)</f>
        <v/>
      </c>
      <c r="C962" s="201" t="str">
        <f>IF(E962="", "", VLOOKUP(E962, BTA!$A$2:$H$1000, 8, 0))</f>
        <v/>
      </c>
      <c r="E962" s="201" t="str">
        <f>IF(BTA!A963="", "", BTA!A963)</f>
        <v/>
      </c>
    </row>
    <row r="963" spans="1:5">
      <c r="A963" s="236" t="str">
        <f>IF(BTA!W963="", "", BTA!W963)</f>
        <v/>
      </c>
      <c r="B963" s="201" t="str">
        <f>IF(BTA!U963="", "", BTA!U963)</f>
        <v/>
      </c>
      <c r="C963" s="201" t="str">
        <f>IF(E963="", "", VLOOKUP(E963, BTA!$A$2:$H$1000, 8, 0))</f>
        <v/>
      </c>
      <c r="E963" s="201" t="str">
        <f>IF(BTA!A964="", "", BTA!A964)</f>
        <v/>
      </c>
    </row>
    <row r="964" spans="1:5">
      <c r="A964" s="236" t="str">
        <f>IF(BTA!W964="", "", BTA!W964)</f>
        <v/>
      </c>
      <c r="B964" s="201" t="str">
        <f>IF(BTA!U964="", "", BTA!U964)</f>
        <v/>
      </c>
      <c r="C964" s="201" t="str">
        <f>IF(E964="", "", VLOOKUP(E964, BTA!$A$2:$H$1000, 8, 0))</f>
        <v/>
      </c>
      <c r="E964" s="201" t="str">
        <f>IF(BTA!A965="", "", BTA!A965)</f>
        <v/>
      </c>
    </row>
    <row r="965" spans="1:5">
      <c r="A965" s="236" t="str">
        <f>IF(BTA!W965="", "", BTA!W965)</f>
        <v/>
      </c>
      <c r="B965" s="201" t="str">
        <f>IF(BTA!U965="", "", BTA!U965)</f>
        <v/>
      </c>
      <c r="C965" s="201" t="str">
        <f>IF(E965="", "", VLOOKUP(E965, BTA!$A$2:$H$1000, 8, 0))</f>
        <v/>
      </c>
      <c r="E965" s="201" t="str">
        <f>IF(BTA!A966="", "", BTA!A966)</f>
        <v/>
      </c>
    </row>
    <row r="966" spans="1:5">
      <c r="A966" s="236" t="str">
        <f>IF(BTA!W966="", "", BTA!W966)</f>
        <v/>
      </c>
      <c r="B966" s="201" t="str">
        <f>IF(BTA!U966="", "", BTA!U966)</f>
        <v/>
      </c>
      <c r="C966" s="201" t="str">
        <f>IF(E966="", "", VLOOKUP(E966, BTA!$A$2:$H$1000, 8, 0))</f>
        <v/>
      </c>
      <c r="E966" s="201" t="str">
        <f>IF(BTA!A967="", "", BTA!A967)</f>
        <v/>
      </c>
    </row>
    <row r="967" spans="1:5">
      <c r="A967" s="236" t="str">
        <f>IF(BTA!W967="", "", BTA!W967)</f>
        <v/>
      </c>
      <c r="B967" s="201" t="str">
        <f>IF(BTA!U967="", "", BTA!U967)</f>
        <v/>
      </c>
      <c r="C967" s="201" t="str">
        <f>IF(E967="", "", VLOOKUP(E967, BTA!$A$2:$H$1000, 8, 0))</f>
        <v/>
      </c>
      <c r="E967" s="201" t="str">
        <f>IF(BTA!A968="", "", BTA!A968)</f>
        <v/>
      </c>
    </row>
    <row r="968" spans="1:5">
      <c r="A968" s="236" t="str">
        <f>IF(BTA!W968="", "", BTA!W968)</f>
        <v/>
      </c>
      <c r="B968" s="201" t="str">
        <f>IF(BTA!U968="", "", BTA!U968)</f>
        <v/>
      </c>
      <c r="C968" s="201" t="str">
        <f>IF(E968="", "", VLOOKUP(E968, BTA!$A$2:$H$1000, 8, 0))</f>
        <v/>
      </c>
      <c r="E968" s="201" t="str">
        <f>IF(BTA!A969="", "", BTA!A969)</f>
        <v/>
      </c>
    </row>
    <row r="969" spans="1:5">
      <c r="A969" s="236" t="str">
        <f>IF(BTA!W969="", "", BTA!W969)</f>
        <v/>
      </c>
      <c r="B969" s="201" t="str">
        <f>IF(BTA!U969="", "", BTA!U969)</f>
        <v/>
      </c>
      <c r="C969" s="201" t="str">
        <f>IF(E969="", "", VLOOKUP(E969, BTA!$A$2:$H$1000, 8, 0))</f>
        <v/>
      </c>
      <c r="E969" s="201" t="str">
        <f>IF(BTA!A970="", "", BTA!A970)</f>
        <v/>
      </c>
    </row>
    <row r="970" spans="1:5">
      <c r="A970" s="236" t="str">
        <f>IF(BTA!W970="", "", BTA!W970)</f>
        <v/>
      </c>
      <c r="B970" s="201" t="str">
        <f>IF(BTA!U970="", "", BTA!U970)</f>
        <v/>
      </c>
      <c r="C970" s="201" t="str">
        <f>IF(E970="", "", VLOOKUP(E970, BTA!$A$2:$H$1000, 8, 0))</f>
        <v/>
      </c>
      <c r="E970" s="201" t="str">
        <f>IF(BTA!A971="", "", BTA!A971)</f>
        <v/>
      </c>
    </row>
    <row r="971" spans="1:5">
      <c r="A971" s="236" t="str">
        <f>IF(BTA!W971="", "", BTA!W971)</f>
        <v/>
      </c>
      <c r="B971" s="201" t="str">
        <f>IF(BTA!U971="", "", BTA!U971)</f>
        <v/>
      </c>
      <c r="C971" s="201" t="str">
        <f>IF(E971="", "", VLOOKUP(E971, BTA!$A$2:$H$1000, 8, 0))</f>
        <v/>
      </c>
      <c r="E971" s="201" t="str">
        <f>IF(BTA!A972="", "", BTA!A972)</f>
        <v/>
      </c>
    </row>
    <row r="972" spans="1:5">
      <c r="A972" s="236" t="str">
        <f>IF(BTA!W972="", "", BTA!W972)</f>
        <v/>
      </c>
      <c r="B972" s="201" t="str">
        <f>IF(BTA!U972="", "", BTA!U972)</f>
        <v/>
      </c>
      <c r="C972" s="201" t="str">
        <f>IF(E972="", "", VLOOKUP(E972, BTA!$A$2:$H$1000, 8, 0))</f>
        <v/>
      </c>
      <c r="E972" s="201" t="str">
        <f>IF(BTA!A973="", "", BTA!A973)</f>
        <v/>
      </c>
    </row>
    <row r="973" spans="1:5">
      <c r="A973" s="236" t="str">
        <f>IF(BTA!W973="", "", BTA!W973)</f>
        <v/>
      </c>
      <c r="B973" s="201" t="str">
        <f>IF(BTA!U973="", "", BTA!U973)</f>
        <v/>
      </c>
      <c r="C973" s="201" t="str">
        <f>IF(E973="", "", VLOOKUP(E973, BTA!$A$2:$H$1000, 8, 0))</f>
        <v/>
      </c>
      <c r="E973" s="201" t="str">
        <f>IF(BTA!A974="", "", BTA!A974)</f>
        <v/>
      </c>
    </row>
    <row r="974" spans="1:5">
      <c r="A974" s="236" t="str">
        <f>IF(BTA!W974="", "", BTA!W974)</f>
        <v/>
      </c>
      <c r="B974" s="201" t="str">
        <f>IF(BTA!U974="", "", BTA!U974)</f>
        <v/>
      </c>
      <c r="C974" s="201" t="str">
        <f>IF(E974="", "", VLOOKUP(E974, BTA!$A$2:$H$1000, 8, 0))</f>
        <v/>
      </c>
      <c r="E974" s="201" t="str">
        <f>IF(BTA!A975="", "", BTA!A975)</f>
        <v/>
      </c>
    </row>
    <row r="975" spans="1:5">
      <c r="A975" s="236" t="str">
        <f>IF(BTA!W975="", "", BTA!W975)</f>
        <v/>
      </c>
      <c r="B975" s="201" t="str">
        <f>IF(BTA!U975="", "", BTA!U975)</f>
        <v/>
      </c>
      <c r="C975" s="201" t="str">
        <f>IF(E975="", "", VLOOKUP(E975, BTA!$A$2:$H$1000, 8, 0))</f>
        <v/>
      </c>
      <c r="E975" s="201" t="str">
        <f>IF(BTA!A976="", "", BTA!A976)</f>
        <v/>
      </c>
    </row>
    <row r="976" spans="1:5">
      <c r="A976" s="236" t="str">
        <f>IF(BTA!W976="", "", BTA!W976)</f>
        <v/>
      </c>
      <c r="B976" s="201" t="str">
        <f>IF(BTA!U976="", "", BTA!U976)</f>
        <v/>
      </c>
      <c r="C976" s="201" t="str">
        <f>IF(E976="", "", VLOOKUP(E976, BTA!$A$2:$H$1000, 8, 0))</f>
        <v/>
      </c>
      <c r="E976" s="201" t="str">
        <f>IF(BTA!A977="", "", BTA!A977)</f>
        <v/>
      </c>
    </row>
    <row r="977" spans="1:5">
      <c r="A977" s="236" t="str">
        <f>IF(BTA!W977="", "", BTA!W977)</f>
        <v/>
      </c>
      <c r="B977" s="201" t="str">
        <f>IF(BTA!U977="", "", BTA!U977)</f>
        <v/>
      </c>
      <c r="C977" s="201" t="str">
        <f>IF(E977="", "", VLOOKUP(E977, BTA!$A$2:$H$1000, 8, 0))</f>
        <v/>
      </c>
      <c r="E977" s="201" t="str">
        <f>IF(BTA!A978="", "", BTA!A978)</f>
        <v/>
      </c>
    </row>
    <row r="978" spans="1:5">
      <c r="A978" s="236" t="str">
        <f>IF(BTA!W978="", "", BTA!W978)</f>
        <v/>
      </c>
      <c r="B978" s="201" t="str">
        <f>IF(BTA!U978="", "", BTA!U978)</f>
        <v/>
      </c>
      <c r="C978" s="201" t="str">
        <f>IF(E978="", "", VLOOKUP(E978, BTA!$A$2:$H$1000, 8, 0))</f>
        <v/>
      </c>
      <c r="E978" s="201" t="str">
        <f>IF(BTA!A979="", "", BTA!A979)</f>
        <v/>
      </c>
    </row>
    <row r="979" spans="1:5">
      <c r="A979" s="236" t="str">
        <f>IF(BTA!W979="", "", BTA!W979)</f>
        <v/>
      </c>
      <c r="B979" s="201" t="str">
        <f>IF(BTA!U979="", "", BTA!U979)</f>
        <v/>
      </c>
      <c r="C979" s="201" t="str">
        <f>IF(E979="", "", VLOOKUP(E979, BTA!$A$2:$H$1000, 8, 0))</f>
        <v/>
      </c>
      <c r="E979" s="201" t="str">
        <f>IF(BTA!A980="", "", BTA!A980)</f>
        <v/>
      </c>
    </row>
    <row r="980" spans="1:5">
      <c r="A980" s="236" t="str">
        <f>IF(BTA!W980="", "", BTA!W980)</f>
        <v/>
      </c>
      <c r="B980" s="201" t="str">
        <f>IF(BTA!U980="", "", BTA!U980)</f>
        <v/>
      </c>
      <c r="C980" s="201" t="str">
        <f>IF(E980="", "", VLOOKUP(E980, BTA!$A$2:$H$1000, 8, 0))</f>
        <v/>
      </c>
      <c r="E980" s="201" t="str">
        <f>IF(BTA!A981="", "", BTA!A981)</f>
        <v/>
      </c>
    </row>
    <row r="981" spans="1:5">
      <c r="A981" s="236" t="str">
        <f>IF(BTA!W981="", "", BTA!W981)</f>
        <v/>
      </c>
      <c r="B981" s="201" t="str">
        <f>IF(BTA!U981="", "", BTA!U981)</f>
        <v/>
      </c>
      <c r="C981" s="201" t="str">
        <f>IF(E981="", "", VLOOKUP(E981, BTA!$A$2:$H$1000, 8, 0))</f>
        <v/>
      </c>
      <c r="E981" s="201" t="str">
        <f>IF(BTA!A982="", "", BTA!A982)</f>
        <v/>
      </c>
    </row>
    <row r="982" spans="1:5">
      <c r="A982" s="236" t="str">
        <f>IF(BTA!W982="", "", BTA!W982)</f>
        <v/>
      </c>
      <c r="B982" s="201" t="str">
        <f>IF(BTA!U982="", "", BTA!U982)</f>
        <v/>
      </c>
      <c r="C982" s="201" t="str">
        <f>IF(E982="", "", VLOOKUP(E982, BTA!$A$2:$H$1000, 8, 0))</f>
        <v/>
      </c>
      <c r="E982" s="201" t="str">
        <f>IF(BTA!A983="", "", BTA!A983)</f>
        <v/>
      </c>
    </row>
    <row r="983" spans="1:5">
      <c r="A983" s="236" t="str">
        <f>IF(BTA!W983="", "", BTA!W983)</f>
        <v/>
      </c>
      <c r="B983" s="201" t="str">
        <f>IF(BTA!U983="", "", BTA!U983)</f>
        <v/>
      </c>
      <c r="C983" s="201" t="str">
        <f>IF(E983="", "", VLOOKUP(E983, BTA!$A$2:$H$1000, 8, 0))</f>
        <v/>
      </c>
      <c r="E983" s="201" t="str">
        <f>IF(BTA!A984="", "", BTA!A984)</f>
        <v/>
      </c>
    </row>
    <row r="984" spans="1:5">
      <c r="A984" s="236" t="str">
        <f>IF(BTA!W984="", "", BTA!W984)</f>
        <v/>
      </c>
      <c r="B984" s="201" t="str">
        <f>IF(BTA!U984="", "", BTA!U984)</f>
        <v/>
      </c>
      <c r="C984" s="201" t="str">
        <f>IF(E984="", "", VLOOKUP(E984, BTA!$A$2:$H$1000, 8, 0))</f>
        <v/>
      </c>
      <c r="E984" s="201" t="str">
        <f>IF(BTA!A985="", "", BTA!A985)</f>
        <v/>
      </c>
    </row>
    <row r="985" spans="1:5">
      <c r="A985" s="236" t="str">
        <f>IF(BTA!W985="", "", BTA!W985)</f>
        <v/>
      </c>
      <c r="B985" s="201" t="str">
        <f>IF(BTA!U985="", "", BTA!U985)</f>
        <v/>
      </c>
      <c r="C985" s="201" t="str">
        <f>IF(E985="", "", VLOOKUP(E985, BTA!$A$2:$H$1000, 8, 0))</f>
        <v/>
      </c>
      <c r="E985" s="201" t="str">
        <f>IF(BTA!A986="", "", BTA!A986)</f>
        <v/>
      </c>
    </row>
    <row r="986" spans="1:5">
      <c r="A986" s="236" t="str">
        <f>IF(BTA!W986="", "", BTA!W986)</f>
        <v/>
      </c>
      <c r="B986" s="201" t="str">
        <f>IF(BTA!U986="", "", BTA!U986)</f>
        <v/>
      </c>
      <c r="C986" s="201" t="str">
        <f>IF(E986="", "", VLOOKUP(E986, BTA!$A$2:$H$1000, 8, 0))</f>
        <v/>
      </c>
      <c r="E986" s="201" t="str">
        <f>IF(BTA!A987="", "", BTA!A987)</f>
        <v/>
      </c>
    </row>
    <row r="987" spans="1:5">
      <c r="A987" s="236" t="str">
        <f>IF(BTA!W987="", "", BTA!W987)</f>
        <v/>
      </c>
      <c r="B987" s="201" t="str">
        <f>IF(BTA!U987="", "", BTA!U987)</f>
        <v/>
      </c>
      <c r="C987" s="201" t="str">
        <f>IF(E987="", "", VLOOKUP(E987, BTA!$A$2:$H$1000, 8, 0))</f>
        <v/>
      </c>
      <c r="E987" s="201" t="str">
        <f>IF(BTA!A988="", "", BTA!A988)</f>
        <v/>
      </c>
    </row>
    <row r="988" spans="1:5">
      <c r="A988" s="236" t="str">
        <f>IF(BTA!W988="", "", BTA!W988)</f>
        <v/>
      </c>
      <c r="B988" s="201" t="str">
        <f>IF(BTA!U988="", "", BTA!U988)</f>
        <v/>
      </c>
      <c r="C988" s="201" t="str">
        <f>IF(E988="", "", VLOOKUP(E988, BTA!$A$2:$H$1000, 8, 0))</f>
        <v/>
      </c>
      <c r="E988" s="201" t="str">
        <f>IF(BTA!A989="", "", BTA!A989)</f>
        <v/>
      </c>
    </row>
    <row r="989" spans="1:5">
      <c r="A989" s="236" t="str">
        <f>IF(BTA!W989="", "", BTA!W989)</f>
        <v/>
      </c>
      <c r="B989" s="201" t="str">
        <f>IF(BTA!U989="", "", BTA!U989)</f>
        <v/>
      </c>
      <c r="C989" s="201" t="str">
        <f>IF(E989="", "", VLOOKUP(E989, BTA!$A$2:$H$1000, 8, 0))</f>
        <v/>
      </c>
      <c r="E989" s="201" t="str">
        <f>IF(BTA!A990="", "", BTA!A990)</f>
        <v/>
      </c>
    </row>
    <row r="990" spans="1:5">
      <c r="A990" s="236" t="str">
        <f>IF(BTA!W990="", "", BTA!W990)</f>
        <v/>
      </c>
      <c r="B990" s="201" t="str">
        <f>IF(BTA!U990="", "", BTA!U990)</f>
        <v/>
      </c>
      <c r="C990" s="201" t="str">
        <f>IF(E990="", "", VLOOKUP(E990, BTA!$A$2:$H$1000, 8, 0))</f>
        <v/>
      </c>
      <c r="E990" s="201" t="str">
        <f>IF(BTA!A991="", "", BTA!A991)</f>
        <v/>
      </c>
    </row>
    <row r="991" spans="1:5">
      <c r="A991" s="236" t="str">
        <f>IF(BTA!W991="", "", BTA!W991)</f>
        <v/>
      </c>
      <c r="B991" s="201" t="str">
        <f>IF(BTA!U991="", "", BTA!U991)</f>
        <v/>
      </c>
      <c r="C991" s="201" t="str">
        <f>IF(E991="", "", VLOOKUP(E991, BTA!$A$2:$H$1000, 8, 0))</f>
        <v/>
      </c>
      <c r="E991" s="201" t="str">
        <f>IF(BTA!A992="", "", BTA!A992)</f>
        <v/>
      </c>
    </row>
    <row r="992" spans="1:5">
      <c r="A992" s="236" t="str">
        <f>IF(BTA!W992="", "", BTA!W992)</f>
        <v/>
      </c>
      <c r="B992" s="201" t="str">
        <f>IF(BTA!U992="", "", BTA!U992)</f>
        <v/>
      </c>
      <c r="C992" s="201" t="str">
        <f>IF(E992="", "", VLOOKUP(E992, BTA!$A$2:$H$1000, 8, 0))</f>
        <v/>
      </c>
      <c r="E992" s="201" t="str">
        <f>IF(BTA!A993="", "", BTA!A993)</f>
        <v/>
      </c>
    </row>
    <row r="993" spans="1:5">
      <c r="A993" s="236" t="str">
        <f>IF(BTA!W993="", "", BTA!W993)</f>
        <v/>
      </c>
      <c r="B993" s="201" t="str">
        <f>IF(BTA!U993="", "", BTA!U993)</f>
        <v/>
      </c>
      <c r="C993" s="201" t="str">
        <f>IF(E993="", "", VLOOKUP(E993, BTA!$A$2:$H$1000, 8, 0))</f>
        <v/>
      </c>
      <c r="E993" s="201" t="str">
        <f>IF(BTA!A994="", "", BTA!A994)</f>
        <v/>
      </c>
    </row>
    <row r="994" spans="1:5">
      <c r="A994" s="236" t="str">
        <f>IF(BTA!W994="", "", BTA!W994)</f>
        <v/>
      </c>
      <c r="B994" s="201" t="str">
        <f>IF(BTA!U994="", "", BTA!U994)</f>
        <v/>
      </c>
      <c r="C994" s="201" t="str">
        <f>IF(E994="", "", VLOOKUP(E994, BTA!$A$2:$H$1000, 8, 0))</f>
        <v/>
      </c>
      <c r="E994" s="201" t="str">
        <f>IF(BTA!A995="", "", BTA!A995)</f>
        <v/>
      </c>
    </row>
    <row r="995" spans="1:5">
      <c r="A995" s="236" t="str">
        <f>IF(BTA!W995="", "", BTA!W995)</f>
        <v/>
      </c>
      <c r="B995" s="201" t="str">
        <f>IF(BTA!U995="", "", BTA!U995)</f>
        <v/>
      </c>
      <c r="C995" s="201" t="str">
        <f>IF(E995="", "", VLOOKUP(E995, BTA!$A$2:$H$1000, 8, 0))</f>
        <v/>
      </c>
      <c r="E995" s="201" t="str">
        <f>IF(BTA!A996="", "", BTA!A996)</f>
        <v/>
      </c>
    </row>
    <row r="996" spans="1:5">
      <c r="A996" s="236" t="str">
        <f>IF(BTA!W996="", "", BTA!W996)</f>
        <v/>
      </c>
      <c r="B996" s="201" t="str">
        <f>IF(BTA!U996="", "", BTA!U996)</f>
        <v/>
      </c>
      <c r="C996" s="201" t="str">
        <f>IF(E996="", "", VLOOKUP(E996, BTA!$A$2:$H$1000, 8, 0))</f>
        <v/>
      </c>
      <c r="E996" s="201" t="str">
        <f>IF(BTA!A997="", "", BTA!A997)</f>
        <v/>
      </c>
    </row>
    <row r="997" spans="1:5">
      <c r="A997" s="236" t="str">
        <f>IF(BTA!W997="", "", BTA!W997)</f>
        <v/>
      </c>
      <c r="B997" s="201" t="str">
        <f>IF(BTA!U997="", "", BTA!U997)</f>
        <v/>
      </c>
      <c r="C997" s="201" t="str">
        <f>IF(E997="", "", VLOOKUP(E997, BTA!$A$2:$H$1000, 8, 0))</f>
        <v/>
      </c>
      <c r="E997" s="201" t="str">
        <f>IF(BTA!A998="", "", BTA!A998)</f>
        <v/>
      </c>
    </row>
    <row r="998" spans="1:5">
      <c r="A998" s="236" t="str">
        <f>IF(BTA!W998="", "", BTA!W998)</f>
        <v/>
      </c>
      <c r="B998" s="201" t="str">
        <f>IF(BTA!U998="", "", BTA!U998)</f>
        <v/>
      </c>
      <c r="C998" s="201" t="str">
        <f>IF(E998="", "", VLOOKUP(E998, BTA!$A$2:$H$1000, 8, 0))</f>
        <v/>
      </c>
      <c r="E998" s="201" t="str">
        <f>IF(BTA!A999="", "", BTA!A999)</f>
        <v/>
      </c>
    </row>
    <row r="999" spans="1:5">
      <c r="A999" s="236" t="str">
        <f>IF(BTA!W999="", "", BTA!W999)</f>
        <v/>
      </c>
      <c r="B999" s="201" t="str">
        <f>IF(BTA!U999="", "", BTA!U999)</f>
        <v/>
      </c>
      <c r="C999" s="201" t="str">
        <f>IF(E999="", "", VLOOKUP(E999, BTA!$A$2:$H$1000, 8, 0))</f>
        <v/>
      </c>
      <c r="E999" s="201" t="str">
        <f>IF(BTA!A1000="", "", BTA!A1000)</f>
        <v/>
      </c>
    </row>
    <row r="1000" spans="1:5">
      <c r="A1000" s="236" t="str">
        <f>IF(BTA!W1000="", "", BTA!W1000)</f>
        <v/>
      </c>
      <c r="B1000" s="201" t="str">
        <f>IF(BTA!U1000="", "", BTA!U1000)</f>
        <v/>
      </c>
      <c r="C1000" s="201" t="str">
        <f>IF(E1000="", "", VLOOKUP(E1000, BTA!$A$2:$H$1000, 8, 0))</f>
        <v/>
      </c>
      <c r="E1000" s="201" t="str">
        <f>IF(BTA!A1001="", "", BTA!A1001)</f>
        <v/>
      </c>
    </row>
    <row r="1001" spans="1:5">
      <c r="A1001" s="236" t="str">
        <f>IF(BTA!W1001="", "", BTA!W1001)</f>
        <v/>
      </c>
      <c r="B1001" s="201" t="str">
        <f>IF(BTA!U1001="", "", BTA!U1001)</f>
        <v/>
      </c>
      <c r="C1001" s="201" t="str">
        <f>IF(E1001="", "", VLOOKUP(E1001, BTA!$A$2:$H$1000, 8, 0))</f>
        <v/>
      </c>
      <c r="E1001" s="201" t="str">
        <f>IF(BTA!A1002="", "", BTA!A1002)</f>
        <v/>
      </c>
    </row>
    <row r="1002" spans="1:5">
      <c r="A1002" s="236" t="str">
        <f>IF(BTA!W1002="", "", BTA!W1002)</f>
        <v/>
      </c>
      <c r="B1002" s="201" t="str">
        <f>IF(BTA!U1002="", "", BTA!U1002)</f>
        <v/>
      </c>
      <c r="C1002" s="201" t="str">
        <f>IF(E1002="", "", VLOOKUP(E1002, BTA!$A$2:$H$1000, 8, 0))</f>
        <v/>
      </c>
      <c r="E1002" s="201" t="str">
        <f>IF(BTA!A1003="", "", BTA!A1003)</f>
        <v/>
      </c>
    </row>
    <row r="1003" spans="1:5">
      <c r="A1003" s="236" t="str">
        <f>IF(BTA!W1003="", "", BTA!W1003)</f>
        <v/>
      </c>
      <c r="B1003" s="201" t="str">
        <f>IF(BTA!U1003="", "", BTA!U1003)</f>
        <v/>
      </c>
      <c r="C1003" s="201" t="str">
        <f>IF(E1003="", "", VLOOKUP(E1003, BTA!$A$2:$H$1000, 8, 0))</f>
        <v/>
      </c>
      <c r="E1003" s="201" t="str">
        <f>IF(BTA!A1004="", "", BTA!A1004)</f>
        <v/>
      </c>
    </row>
    <row r="1004" spans="1:5">
      <c r="A1004" s="236" t="str">
        <f>IF(BTA!W1004="", "", BTA!W1004)</f>
        <v/>
      </c>
      <c r="B1004" s="201" t="str">
        <f>IF(BTA!U1004="", "", BTA!U1004)</f>
        <v/>
      </c>
      <c r="C1004" s="201" t="str">
        <f>IF(E1004="", "", VLOOKUP(E1004, BTA!$A$2:$H$1000, 8, 0))</f>
        <v/>
      </c>
      <c r="E1004" s="201" t="str">
        <f>IF(BTA!A1005="", "", BTA!A1005)</f>
        <v/>
      </c>
    </row>
    <row r="1005" spans="1:5">
      <c r="A1005" s="236" t="str">
        <f>IF(BTA!W1005="", "", BTA!W1005)</f>
        <v/>
      </c>
      <c r="B1005" s="201" t="str">
        <f>IF(BTA!U1005="", "", BTA!U1005)</f>
        <v/>
      </c>
      <c r="C1005" s="201" t="str">
        <f>IF(E1005="", "", VLOOKUP(E1005, BTA!$A$2:$H$1000, 8, 0))</f>
        <v/>
      </c>
      <c r="E1005" s="201" t="str">
        <f>IF(BTA!A1006="", "", BTA!A1006)</f>
        <v/>
      </c>
    </row>
    <row r="1006" spans="1:5">
      <c r="A1006" s="236" t="str">
        <f>IF(BTA!W1006="", "", BTA!W1006)</f>
        <v/>
      </c>
      <c r="B1006" s="201" t="str">
        <f>IF(BTA!U1006="", "", BTA!U1006)</f>
        <v/>
      </c>
      <c r="C1006" s="201" t="str">
        <f>IF(E1006="", "", VLOOKUP(E1006, BTA!$A$2:$H$1000, 8, 0))</f>
        <v/>
      </c>
      <c r="E1006" s="201" t="str">
        <f>IF(BTA!A1007="", "", BTA!A1007)</f>
        <v/>
      </c>
    </row>
    <row r="1007" spans="1:5">
      <c r="A1007" s="236" t="str">
        <f>IF(BTA!W1007="", "", BTA!W1007)</f>
        <v/>
      </c>
      <c r="B1007" s="201" t="str">
        <f>IF(BTA!U1007="", "", BTA!U1007)</f>
        <v/>
      </c>
      <c r="C1007" s="201" t="str">
        <f>IF(E1007="", "", VLOOKUP(E1007, BTA!$A$2:$H$1000, 8, 0))</f>
        <v/>
      </c>
      <c r="E1007" s="201" t="str">
        <f>IF(BTA!A1008="", "", BTA!A1008)</f>
        <v/>
      </c>
    </row>
    <row r="1008" spans="1:5">
      <c r="A1008" s="236" t="str">
        <f>IF(BTA!W1008="", "", BTA!W1008)</f>
        <v/>
      </c>
      <c r="B1008" s="201" t="str">
        <f>IF(BTA!U1008="", "", BTA!U1008)</f>
        <v/>
      </c>
      <c r="C1008" s="201" t="str">
        <f>IF(E1008="", "", VLOOKUP(E1008, BTA!$A$2:$H$1000, 8, 0))</f>
        <v/>
      </c>
      <c r="E1008" s="201" t="str">
        <f>IF(BTA!A1009="", "", BTA!A1009)</f>
        <v/>
      </c>
    </row>
    <row r="1009" spans="1:5">
      <c r="A1009" s="236" t="str">
        <f>IF(BTA!W1009="", "", BTA!W1009)</f>
        <v/>
      </c>
      <c r="B1009" s="201" t="str">
        <f>IF(BTA!U1009="", "", BTA!U1009)</f>
        <v/>
      </c>
      <c r="C1009" s="201" t="str">
        <f>IF(E1009="", "", VLOOKUP(E1009, BTA!$A$2:$H$1000, 8, 0))</f>
        <v/>
      </c>
      <c r="E1009" s="201" t="str">
        <f>IF(BTA!A1010="", "", BTA!A1010)</f>
        <v/>
      </c>
    </row>
    <row r="1010" spans="1:5">
      <c r="A1010" s="236" t="str">
        <f>IF(BTA!W1010="", "", BTA!W1010)</f>
        <v/>
      </c>
      <c r="B1010" s="201" t="str">
        <f>IF(BTA!U1010="", "", BTA!U1010)</f>
        <v/>
      </c>
      <c r="C1010" s="201" t="str">
        <f>IF(E1010="", "", VLOOKUP(E1010, BTA!$A$2:$H$1000, 8, 0))</f>
        <v/>
      </c>
      <c r="E1010" s="201" t="str">
        <f>IF(BTA!A1011="", "", BTA!A1011)</f>
        <v/>
      </c>
    </row>
    <row r="1011" spans="1:5">
      <c r="A1011" s="236" t="str">
        <f>IF(BTA!W1011="", "", BTA!W1011)</f>
        <v/>
      </c>
      <c r="B1011" s="201" t="str">
        <f>IF(BTA!U1011="", "", BTA!U1011)</f>
        <v/>
      </c>
      <c r="C1011" s="201" t="str">
        <f>IF(E1011="", "", VLOOKUP(E1011, BTA!$A$2:$H$1000, 8, 0))</f>
        <v/>
      </c>
      <c r="E1011" s="201" t="str">
        <f>IF(BTA!A1012="", "", BTA!A1012)</f>
        <v/>
      </c>
    </row>
    <row r="1012" spans="1:5">
      <c r="A1012" s="236" t="str">
        <f>IF(BTA!W1012="", "", BTA!W1012)</f>
        <v/>
      </c>
      <c r="B1012" s="201" t="str">
        <f>IF(BTA!U1012="", "", BTA!U1012)</f>
        <v/>
      </c>
      <c r="C1012" s="201" t="str">
        <f>IF(E1012="", "", VLOOKUP(E1012, BTA!$A$2:$H$1000, 8, 0))</f>
        <v/>
      </c>
      <c r="E1012" s="201" t="str">
        <f>IF(BTA!A1013="", "", BTA!A1013)</f>
        <v/>
      </c>
    </row>
    <row r="1013" spans="1:5">
      <c r="A1013" s="236" t="str">
        <f>IF(BTA!W1013="", "", BTA!W1013)</f>
        <v/>
      </c>
      <c r="B1013" s="201" t="str">
        <f>IF(BTA!U1013="", "", BTA!U1013)</f>
        <v/>
      </c>
      <c r="C1013" s="201" t="str">
        <f>IF(E1013="", "", VLOOKUP(E1013, BTA!$A$2:$H$1000, 8, 0))</f>
        <v/>
      </c>
      <c r="E1013" s="201" t="str">
        <f>IF(BTA!A1014="", "", BTA!A1014)</f>
        <v/>
      </c>
    </row>
    <row r="1014" spans="1:5">
      <c r="A1014" s="236" t="str">
        <f>IF(BTA!W1014="", "", BTA!W1014)</f>
        <v/>
      </c>
      <c r="B1014" s="201" t="str">
        <f>IF(BTA!U1014="", "", BTA!U1014)</f>
        <v/>
      </c>
      <c r="C1014" s="201" t="str">
        <f>IF(E1014="", "", VLOOKUP(E1014, BTA!$A$2:$H$1000, 8, 0))</f>
        <v/>
      </c>
      <c r="E1014" s="201" t="str">
        <f>IF(BTA!A1015="", "", BTA!A1015)</f>
        <v/>
      </c>
    </row>
    <row r="1015" spans="1:5">
      <c r="A1015" s="236" t="str">
        <f>IF(BTA!W1015="", "", BTA!W1015)</f>
        <v/>
      </c>
      <c r="B1015" s="201" t="str">
        <f>IF(BTA!U1015="", "", BTA!U1015)</f>
        <v/>
      </c>
      <c r="C1015" s="201" t="str">
        <f>IF(E1015="", "", VLOOKUP(E1015, BTA!$A$2:$H$1000, 8, 0))</f>
        <v/>
      </c>
      <c r="E1015" s="201" t="str">
        <f>IF(BTA!A1016="", "", BTA!A1016)</f>
        <v/>
      </c>
    </row>
    <row r="1016" spans="1:5">
      <c r="A1016" s="236" t="str">
        <f>IF(BTA!W1016="", "", BTA!W1016)</f>
        <v/>
      </c>
      <c r="B1016" s="201" t="str">
        <f>IF(BTA!U1016="", "", BTA!U1016)</f>
        <v/>
      </c>
      <c r="C1016" s="201" t="str">
        <f>IF(E1016="", "", VLOOKUP(E1016, BTA!$A$2:$H$1000, 8, 0))</f>
        <v/>
      </c>
      <c r="E1016" s="201" t="str">
        <f>IF(BTA!A1017="", "", BTA!A1017)</f>
        <v/>
      </c>
    </row>
    <row r="1017" spans="1:5">
      <c r="A1017" s="236" t="str">
        <f>IF(BTA!W1017="", "", BTA!W1017)</f>
        <v/>
      </c>
      <c r="B1017" s="201" t="str">
        <f>IF(BTA!U1017="", "", BTA!U1017)</f>
        <v/>
      </c>
      <c r="C1017" s="201" t="str">
        <f>IF(E1017="", "", VLOOKUP(E1017, BTA!$A$2:$H$1000, 8, 0))</f>
        <v/>
      </c>
      <c r="E1017" s="201" t="str">
        <f>IF(BTA!A1018="", "", BTA!A1018)</f>
        <v/>
      </c>
    </row>
    <row r="1018" spans="1:5">
      <c r="A1018" s="236" t="str">
        <f>IF(BTA!W1018="", "", BTA!W1018)</f>
        <v/>
      </c>
      <c r="B1018" s="201" t="str">
        <f>IF(BTA!U1018="", "", BTA!U1018)</f>
        <v/>
      </c>
      <c r="C1018" s="201" t="str">
        <f>IF(E1018="", "", VLOOKUP(E1018, BTA!$A$2:$H$1000, 8, 0))</f>
        <v/>
      </c>
      <c r="E1018" s="201" t="str">
        <f>IF(BTA!A1019="", "", BTA!A1019)</f>
        <v/>
      </c>
    </row>
    <row r="1019" spans="1:5">
      <c r="A1019" s="236" t="str">
        <f>IF(BTA!W1019="", "", BTA!W1019)</f>
        <v/>
      </c>
      <c r="B1019" s="201" t="str">
        <f>IF(BTA!U1019="", "", BTA!U1019)</f>
        <v/>
      </c>
      <c r="C1019" s="201" t="str">
        <f>IF(E1019="", "", VLOOKUP(E1019, BTA!$A$2:$H$1000, 8, 0))</f>
        <v/>
      </c>
      <c r="E1019" s="201" t="str">
        <f>IF(BTA!A1020="", "", BTA!A1020)</f>
        <v/>
      </c>
    </row>
    <row r="1020" spans="1:5">
      <c r="A1020" s="236" t="str">
        <f>IF(BTA!W1020="", "", BTA!W1020)</f>
        <v/>
      </c>
      <c r="B1020" s="201" t="str">
        <f>IF(BTA!U1020="", "", BTA!U1020)</f>
        <v/>
      </c>
      <c r="C1020" s="201" t="str">
        <f>IF(E1020="", "", VLOOKUP(E1020, BTA!$A$2:$H$1000, 8, 0))</f>
        <v/>
      </c>
      <c r="E1020" s="201" t="str">
        <f>IF(BTA!A1021="", "", BTA!A1021)</f>
        <v/>
      </c>
    </row>
    <row r="1021" spans="1:5">
      <c r="A1021" s="236" t="str">
        <f>IF(BTA!W1021="", "", BTA!W1021)</f>
        <v/>
      </c>
      <c r="B1021" s="201" t="str">
        <f>IF(BTA!U1021="", "", BTA!U1021)</f>
        <v/>
      </c>
      <c r="C1021" s="201" t="str">
        <f>IF(E1021="", "", VLOOKUP(E1021, BTA!$A$2:$H$1000, 8, 0))</f>
        <v/>
      </c>
      <c r="E1021" s="201" t="str">
        <f>IF(BTA!A1022="", "", BTA!A1022)</f>
        <v/>
      </c>
    </row>
    <row r="1022" spans="1:5">
      <c r="A1022" s="236" t="str">
        <f>IF(BTA!W1022="", "", BTA!W1022)</f>
        <v/>
      </c>
      <c r="B1022" s="201" t="str">
        <f>IF(BTA!U1022="", "", BTA!U1022)</f>
        <v/>
      </c>
      <c r="C1022" s="201" t="str">
        <f>IF(E1022="", "", VLOOKUP(E1022, BTA!$A$2:$H$1000, 8, 0))</f>
        <v/>
      </c>
      <c r="E1022" s="201" t="str">
        <f>IF(BTA!A1023="", "", BTA!A1023)</f>
        <v/>
      </c>
    </row>
    <row r="1023" spans="1:5">
      <c r="A1023" s="236" t="str">
        <f>IF(BTA!W1023="", "", BTA!W1023)</f>
        <v/>
      </c>
      <c r="B1023" s="201" t="str">
        <f>IF(BTA!U1023="", "", BTA!U1023)</f>
        <v/>
      </c>
      <c r="C1023" s="201" t="str">
        <f>IF(E1023="", "", VLOOKUP(E1023, BTA!$A$2:$H$1000, 8, 0))</f>
        <v/>
      </c>
      <c r="E1023" s="201" t="str">
        <f>IF(BTA!A1024="", "", BTA!A1024)</f>
        <v/>
      </c>
    </row>
    <row r="1024" spans="1:5">
      <c r="A1024" s="236" t="str">
        <f>IF(BTA!W1024="", "", BTA!W1024)</f>
        <v/>
      </c>
      <c r="B1024" s="201" t="str">
        <f>IF(BTA!U1024="", "", BTA!U1024)</f>
        <v/>
      </c>
      <c r="C1024" s="201" t="str">
        <f>IF(E1024="", "", VLOOKUP(E1024, BTA!$A$2:$H$1000, 8, 0))</f>
        <v/>
      </c>
      <c r="E1024" s="201" t="str">
        <f>IF(BTA!A1025="", "", BTA!A1025)</f>
        <v/>
      </c>
    </row>
    <row r="1025" spans="1:5">
      <c r="A1025" s="236" t="str">
        <f>IF(BTA!W1025="", "", BTA!W1025)</f>
        <v/>
      </c>
      <c r="B1025" s="201" t="str">
        <f>IF(BTA!U1025="", "", BTA!U1025)</f>
        <v/>
      </c>
      <c r="C1025" s="201" t="str">
        <f>IF(E1025="", "", VLOOKUP(E1025, BTA!$A$2:$H$1000, 8, 0))</f>
        <v/>
      </c>
      <c r="E1025" s="201" t="str">
        <f>IF(BTA!A1026="", "", BTA!A1026)</f>
        <v/>
      </c>
    </row>
    <row r="1026" spans="1:5">
      <c r="A1026" s="236" t="str">
        <f>IF(BTA!W1026="", "", BTA!W1026)</f>
        <v/>
      </c>
      <c r="B1026" s="201" t="str">
        <f>IF(BTA!U1026="", "", BTA!U1026)</f>
        <v/>
      </c>
      <c r="C1026" s="201" t="str">
        <f>IF(E1026="", "", VLOOKUP(E1026, BTA!$A$2:$H$1000, 8, 0))</f>
        <v/>
      </c>
      <c r="E1026" s="201" t="str">
        <f>IF(BTA!A1027="", "", BTA!A1027)</f>
        <v/>
      </c>
    </row>
    <row r="1027" spans="1:5">
      <c r="A1027" s="236" t="str">
        <f>IF(BTA!W1027="", "", BTA!W1027)</f>
        <v/>
      </c>
      <c r="B1027" s="201" t="str">
        <f>IF(BTA!U1027="", "", BTA!U1027)</f>
        <v/>
      </c>
      <c r="C1027" s="201" t="str">
        <f>IF(E1027="", "", VLOOKUP(E1027, BTA!$A$2:$H$1000, 8, 0))</f>
        <v/>
      </c>
      <c r="E1027" s="201" t="str">
        <f>IF(BTA!A1028="", "", BTA!A1028)</f>
        <v/>
      </c>
    </row>
    <row r="1028" spans="1:5">
      <c r="A1028" s="236" t="str">
        <f>IF(BTA!W1028="", "", BTA!W1028)</f>
        <v/>
      </c>
      <c r="B1028" s="201" t="str">
        <f>IF(BTA!U1028="", "", BTA!U1028)</f>
        <v/>
      </c>
      <c r="C1028" s="201" t="str">
        <f>IF(E1028="", "", VLOOKUP(E1028, BTA!$A$2:$H$1000, 8, 0))</f>
        <v/>
      </c>
      <c r="E1028" s="201" t="str">
        <f>IF(BTA!A1029="", "", BTA!A1029)</f>
        <v/>
      </c>
    </row>
    <row r="1029" spans="1:5">
      <c r="A1029" s="236" t="str">
        <f>IF(BTA!W1029="", "", BTA!W1029)</f>
        <v/>
      </c>
      <c r="B1029" s="201" t="str">
        <f>IF(BTA!U1029="", "", BTA!U1029)</f>
        <v/>
      </c>
      <c r="C1029" s="201" t="str">
        <f>IF(E1029="", "", VLOOKUP(E1029, BTA!$A$2:$H$1000, 8, 0))</f>
        <v/>
      </c>
      <c r="E1029" s="201" t="str">
        <f>IF(BTA!A1030="", "", BTA!A1030)</f>
        <v/>
      </c>
    </row>
    <row r="1030" spans="1:5">
      <c r="A1030" s="236" t="str">
        <f>IF(BTA!W1030="", "", BTA!W1030)</f>
        <v/>
      </c>
      <c r="B1030" s="201" t="str">
        <f>IF(BTA!U1030="", "", BTA!U1030)</f>
        <v/>
      </c>
      <c r="C1030" s="201" t="str">
        <f>IF(E1030="", "", VLOOKUP(E1030, BTA!$A$2:$H$1000, 8, 0))</f>
        <v/>
      </c>
      <c r="E1030" s="201" t="str">
        <f>IF(BTA!A1031="", "", BTA!A1031)</f>
        <v/>
      </c>
    </row>
    <row r="1031" spans="1:5">
      <c r="A1031" s="236" t="str">
        <f>IF(BTA!W1031="", "", BTA!W1031)</f>
        <v/>
      </c>
      <c r="B1031" s="201" t="str">
        <f>IF(BTA!U1031="", "", BTA!U1031)</f>
        <v/>
      </c>
      <c r="C1031" s="201" t="str">
        <f>IF(E1031="", "", VLOOKUP(E1031, BTA!$A$2:$H$1000, 8, 0))</f>
        <v/>
      </c>
      <c r="E1031" s="201" t="str">
        <f>IF(BTA!A1032="", "", BTA!A1032)</f>
        <v/>
      </c>
    </row>
    <row r="1032" spans="1:5">
      <c r="A1032" s="236" t="str">
        <f>IF(BTA!W1032="", "", BTA!W1032)</f>
        <v/>
      </c>
      <c r="B1032" s="201" t="str">
        <f>IF(BTA!U1032="", "", BTA!U1032)</f>
        <v/>
      </c>
      <c r="C1032" s="201" t="str">
        <f>IF(E1032="", "", VLOOKUP(E1032, BTA!$A$2:$H$1000, 8, 0))</f>
        <v/>
      </c>
      <c r="E1032" s="201" t="str">
        <f>IF(BTA!A1033="", "", BTA!A1033)</f>
        <v/>
      </c>
    </row>
    <row r="1033" spans="1:5">
      <c r="A1033" s="236" t="str">
        <f>IF(BTA!W1033="", "", BTA!W1033)</f>
        <v/>
      </c>
      <c r="B1033" s="201" t="str">
        <f>IF(BTA!U1033="", "", BTA!U1033)</f>
        <v/>
      </c>
      <c r="C1033" s="201" t="str">
        <f>IF(E1033="", "", VLOOKUP(E1033, BTA!$A$2:$H$1000, 8, 0))</f>
        <v/>
      </c>
      <c r="E1033" s="201" t="str">
        <f>IF(BTA!A1034="", "", BTA!A1034)</f>
        <v/>
      </c>
    </row>
    <row r="1034" spans="1:5">
      <c r="A1034" s="236" t="str">
        <f>IF(BTA!W1034="", "", BTA!W1034)</f>
        <v/>
      </c>
      <c r="B1034" s="201" t="str">
        <f>IF(BTA!U1034="", "", BTA!U1034)</f>
        <v/>
      </c>
      <c r="C1034" s="201" t="str">
        <f>IF(E1034="", "", VLOOKUP(E1034, BTA!$A$2:$H$1000, 8, 0))</f>
        <v/>
      </c>
      <c r="E1034" s="201" t="str">
        <f>IF(BTA!A1035="", "", BTA!A1035)</f>
        <v/>
      </c>
    </row>
    <row r="1035" spans="1:5">
      <c r="A1035" s="236" t="str">
        <f>IF(BTA!W1035="", "", BTA!W1035)</f>
        <v/>
      </c>
      <c r="B1035" s="201" t="str">
        <f>IF(BTA!U1035="", "", BTA!U1035)</f>
        <v/>
      </c>
      <c r="C1035" s="201" t="str">
        <f>IF(E1035="", "", VLOOKUP(E1035, BTA!$A$2:$H$1000, 8, 0))</f>
        <v/>
      </c>
      <c r="E1035" s="201" t="str">
        <f>IF(BTA!A1036="", "", BTA!A1036)</f>
        <v/>
      </c>
    </row>
    <row r="1036" spans="1:5">
      <c r="A1036" s="236" t="str">
        <f>IF(BTA!W1036="", "", BTA!W1036)</f>
        <v/>
      </c>
      <c r="B1036" s="201" t="str">
        <f>IF(BTA!U1036="", "", BTA!U1036)</f>
        <v/>
      </c>
      <c r="C1036" s="201" t="str">
        <f>IF(E1036="", "", VLOOKUP(E1036, BTA!$A$2:$H$1000, 8, 0))</f>
        <v/>
      </c>
      <c r="E1036" s="201" t="str">
        <f>IF(BTA!A1037="", "", BTA!A1037)</f>
        <v/>
      </c>
    </row>
    <row r="1037" spans="1:5">
      <c r="A1037" s="236" t="str">
        <f>IF(BTA!W1037="", "", BTA!W1037)</f>
        <v/>
      </c>
      <c r="B1037" s="201" t="str">
        <f>IF(BTA!U1037="", "", BTA!U1037)</f>
        <v/>
      </c>
      <c r="C1037" s="201" t="str">
        <f>IF(E1037="", "", VLOOKUP(E1037, BTA!$A$2:$H$1000, 8, 0))</f>
        <v/>
      </c>
      <c r="E1037" s="201" t="str">
        <f>IF(BTA!A1038="", "", BTA!A1038)</f>
        <v/>
      </c>
    </row>
    <row r="1038" spans="1:5">
      <c r="A1038" s="236" t="str">
        <f>IF(BTA!W1038="", "", BTA!W1038)</f>
        <v/>
      </c>
      <c r="B1038" s="201" t="str">
        <f>IF(BTA!U1038="", "", BTA!U1038)</f>
        <v/>
      </c>
      <c r="C1038" s="201" t="str">
        <f>IF(E1038="", "", VLOOKUP(E1038, BTA!$A$2:$H$1000, 8, 0))</f>
        <v/>
      </c>
      <c r="E1038" s="201" t="str">
        <f>IF(BTA!A1039="", "", BTA!A1039)</f>
        <v/>
      </c>
    </row>
    <row r="1039" spans="1:5">
      <c r="A1039" s="236" t="str">
        <f>IF(BTA!W1039="", "", BTA!W1039)</f>
        <v/>
      </c>
      <c r="B1039" s="201" t="str">
        <f>IF(BTA!U1039="", "", BTA!U1039)</f>
        <v/>
      </c>
      <c r="C1039" s="201" t="str">
        <f>IF(E1039="", "", VLOOKUP(E1039, BTA!$A$2:$H$1000, 8, 0))</f>
        <v/>
      </c>
      <c r="E1039" s="201" t="str">
        <f>IF(BTA!A1040="", "", BTA!A1040)</f>
        <v/>
      </c>
    </row>
    <row r="1040" spans="1:5">
      <c r="A1040" s="236" t="str">
        <f>IF(BTA!W1040="", "", BTA!W1040)</f>
        <v/>
      </c>
      <c r="B1040" s="201" t="str">
        <f>IF(BTA!U1040="", "", BTA!U1040)</f>
        <v/>
      </c>
      <c r="C1040" s="201" t="str">
        <f>IF(E1040="", "", VLOOKUP(E1040, BTA!$A$2:$H$1000, 8, 0))</f>
        <v/>
      </c>
      <c r="E1040" s="201" t="str">
        <f>IF(BTA!A1041="", "", BTA!A1041)</f>
        <v/>
      </c>
    </row>
    <row r="1041" spans="1:5">
      <c r="A1041" s="236" t="str">
        <f>IF(BTA!W1041="", "", BTA!W1041)</f>
        <v/>
      </c>
      <c r="B1041" s="201" t="str">
        <f>IF(BTA!U1041="", "", BTA!U1041)</f>
        <v/>
      </c>
      <c r="C1041" s="201" t="str">
        <f>IF(E1041="", "", VLOOKUP(E1041, BTA!$A$2:$H$1000, 8, 0))</f>
        <v/>
      </c>
      <c r="E1041" s="201" t="str">
        <f>IF(BTA!A1042="", "", BTA!A1042)</f>
        <v/>
      </c>
    </row>
    <row r="1042" spans="1:5">
      <c r="A1042" s="236" t="str">
        <f>IF(BTA!W1042="", "", BTA!W1042)</f>
        <v/>
      </c>
      <c r="B1042" s="201" t="str">
        <f>IF(BTA!U1042="", "", BTA!U1042)</f>
        <v/>
      </c>
      <c r="C1042" s="201" t="str">
        <f>IF(E1042="", "", VLOOKUP(E1042, BTA!$A$2:$H$1000, 8, 0))</f>
        <v/>
      </c>
      <c r="E1042" s="201" t="str">
        <f>IF(BTA!A1043="", "", BTA!A1043)</f>
        <v/>
      </c>
    </row>
    <row r="1043" spans="1:5">
      <c r="A1043" s="236" t="str">
        <f>IF(BTA!W1043="", "", BTA!W1043)</f>
        <v/>
      </c>
      <c r="B1043" s="201" t="str">
        <f>IF(BTA!U1043="", "", BTA!U1043)</f>
        <v/>
      </c>
      <c r="C1043" s="201" t="str">
        <f>IF(E1043="", "", VLOOKUP(E1043, BTA!$A$2:$H$1000, 8, 0))</f>
        <v/>
      </c>
      <c r="E1043" s="201" t="str">
        <f>IF(BTA!A1044="", "", BTA!A1044)</f>
        <v/>
      </c>
    </row>
    <row r="1044" spans="1:5">
      <c r="A1044" s="236" t="str">
        <f>IF(BTA!W1044="", "", BTA!W1044)</f>
        <v/>
      </c>
      <c r="B1044" s="201" t="str">
        <f>IF(BTA!U1044="", "", BTA!U1044)</f>
        <v/>
      </c>
      <c r="C1044" s="201" t="str">
        <f>IF(E1044="", "", VLOOKUP(E1044, BTA!$A$2:$H$1000, 8, 0))</f>
        <v/>
      </c>
      <c r="E1044" s="201" t="str">
        <f>IF(BTA!A1045="", "", BTA!A1045)</f>
        <v/>
      </c>
    </row>
    <row r="1045" spans="1:5">
      <c r="A1045" s="236" t="str">
        <f>IF(BTA!W1045="", "", BTA!W1045)</f>
        <v/>
      </c>
      <c r="B1045" s="201" t="str">
        <f>IF(BTA!U1045="", "", BTA!U1045)</f>
        <v/>
      </c>
      <c r="C1045" s="201" t="str">
        <f>IF(E1045="", "", VLOOKUP(E1045, BTA!$A$2:$H$1000, 8, 0))</f>
        <v/>
      </c>
      <c r="E1045" s="201" t="str">
        <f>IF(BTA!A1046="", "", BTA!A1046)</f>
        <v/>
      </c>
    </row>
    <row r="1046" spans="1:5">
      <c r="A1046" s="236" t="str">
        <f>IF(BTA!W1046="", "", BTA!W1046)</f>
        <v/>
      </c>
      <c r="B1046" s="201" t="str">
        <f>IF(BTA!U1046="", "", BTA!U1046)</f>
        <v/>
      </c>
      <c r="C1046" s="201" t="str">
        <f>IF(E1046="", "", VLOOKUP(E1046, BTA!$A$2:$H$1000, 8, 0))</f>
        <v/>
      </c>
      <c r="E1046" s="201" t="str">
        <f>IF(BTA!A1047="", "", BTA!A1047)</f>
        <v/>
      </c>
    </row>
    <row r="1047" spans="1:5">
      <c r="A1047" s="236" t="str">
        <f>IF(BTA!W1047="", "", BTA!W1047)</f>
        <v/>
      </c>
      <c r="B1047" s="201" t="str">
        <f>IF(BTA!U1047="", "", BTA!U1047)</f>
        <v/>
      </c>
      <c r="C1047" s="201" t="str">
        <f>IF(E1047="", "", VLOOKUP(E1047, BTA!$A$2:$H$1000, 8, 0))</f>
        <v/>
      </c>
      <c r="E1047" s="201" t="str">
        <f>IF(BTA!A1048="", "", BTA!A1048)</f>
        <v/>
      </c>
    </row>
    <row r="1048" spans="1:5">
      <c r="A1048" s="236" t="str">
        <f>IF(BTA!W1048="", "", BTA!W1048)</f>
        <v/>
      </c>
      <c r="B1048" s="201" t="str">
        <f>IF(BTA!U1048="", "", BTA!U1048)</f>
        <v/>
      </c>
      <c r="C1048" s="201" t="str">
        <f>IF(E1048="", "", VLOOKUP(E1048, BTA!$A$2:$H$1000, 8, 0))</f>
        <v/>
      </c>
      <c r="E1048" s="201" t="str">
        <f>IF(BTA!A1049="", "", BTA!A1049)</f>
        <v/>
      </c>
    </row>
    <row r="1049" spans="1:5">
      <c r="A1049" s="236" t="str">
        <f>IF(BTA!W1049="", "", BTA!W1049)</f>
        <v/>
      </c>
      <c r="B1049" s="201" t="str">
        <f>IF(BTA!U1049="", "", BTA!U1049)</f>
        <v/>
      </c>
      <c r="C1049" s="201" t="str">
        <f>IF(E1049="", "", VLOOKUP(E1049, BTA!$A$2:$H$1000, 8, 0))</f>
        <v/>
      </c>
      <c r="E1049" s="201" t="str">
        <f>IF(BTA!A1050="", "", BTA!A1050)</f>
        <v/>
      </c>
    </row>
    <row r="1050" spans="1:5">
      <c r="A1050" s="236" t="str">
        <f>IF(BTA!W1050="", "", BTA!W1050)</f>
        <v/>
      </c>
      <c r="B1050" s="201" t="str">
        <f>IF(BTA!U1050="", "", BTA!U1050)</f>
        <v/>
      </c>
      <c r="C1050" s="201" t="str">
        <f>IF(E1050="", "", VLOOKUP(E1050, BTA!$A$2:$H$1000, 8, 0))</f>
        <v/>
      </c>
      <c r="E1050" s="201" t="str">
        <f>IF(BTA!A1051="", "", BTA!A1051)</f>
        <v/>
      </c>
    </row>
    <row r="1051" spans="1:5">
      <c r="A1051" s="236" t="str">
        <f>IF(BTA!W1051="", "", BTA!W1051)</f>
        <v/>
      </c>
      <c r="B1051" s="201" t="str">
        <f>IF(BTA!U1051="", "", BTA!U1051)</f>
        <v/>
      </c>
      <c r="C1051" s="201" t="str">
        <f>IF(E1051="", "", VLOOKUP(E1051, BTA!$A$2:$H$1000, 8, 0))</f>
        <v/>
      </c>
      <c r="E1051" s="201" t="str">
        <f>IF(BTA!A1052="", "", BTA!A1052)</f>
        <v/>
      </c>
    </row>
    <row r="1052" spans="1:5">
      <c r="A1052" s="236" t="str">
        <f>IF(BTA!W1052="", "", BTA!W1052)</f>
        <v/>
      </c>
      <c r="B1052" s="201" t="str">
        <f>IF(BTA!U1052="", "", BTA!U1052)</f>
        <v/>
      </c>
      <c r="C1052" s="201" t="str">
        <f>IF(E1052="", "", VLOOKUP(E1052, BTA!$A$2:$H$1000, 8, 0))</f>
        <v/>
      </c>
      <c r="E1052" s="201" t="str">
        <f>IF(BTA!A1053="", "", BTA!A1053)</f>
        <v/>
      </c>
    </row>
    <row r="1053" spans="1:5">
      <c r="A1053" s="236" t="str">
        <f>IF(BTA!W1053="", "", BTA!W1053)</f>
        <v/>
      </c>
      <c r="B1053" s="201" t="str">
        <f>IF(BTA!U1053="", "", BTA!U1053)</f>
        <v/>
      </c>
      <c r="C1053" s="201" t="str">
        <f>IF(E1053="", "", VLOOKUP(E1053, BTA!$A$2:$H$1000, 8, 0))</f>
        <v/>
      </c>
      <c r="E1053" s="201" t="str">
        <f>IF(BTA!A1054="", "", BTA!A1054)</f>
        <v/>
      </c>
    </row>
    <row r="1054" spans="1:5">
      <c r="A1054" s="236" t="str">
        <f>IF(BTA!W1054="", "", BTA!W1054)</f>
        <v/>
      </c>
      <c r="B1054" s="201" t="str">
        <f>IF(BTA!U1054="", "", BTA!U1054)</f>
        <v/>
      </c>
      <c r="C1054" s="201" t="str">
        <f>IF(E1054="", "", VLOOKUP(E1054, BTA!$A$2:$H$1000, 8, 0))</f>
        <v/>
      </c>
      <c r="E1054" s="201" t="str">
        <f>IF(BTA!A1055="", "", BTA!A1055)</f>
        <v/>
      </c>
    </row>
    <row r="1055" spans="1:5">
      <c r="A1055" s="236" t="str">
        <f>IF(BTA!W1055="", "", BTA!W1055)</f>
        <v/>
      </c>
      <c r="B1055" s="201" t="str">
        <f>IF(BTA!U1055="", "", BTA!U1055)</f>
        <v/>
      </c>
      <c r="C1055" s="201" t="str">
        <f>IF(E1055="", "", VLOOKUP(E1055, BTA!$A$2:$H$1000, 8, 0))</f>
        <v/>
      </c>
      <c r="E1055" s="201" t="str">
        <f>IF(BTA!A1056="", "", BTA!A1056)</f>
        <v/>
      </c>
    </row>
    <row r="1056" spans="1:5">
      <c r="A1056" s="236" t="str">
        <f>IF(BTA!W1056="", "", BTA!W1056)</f>
        <v/>
      </c>
      <c r="B1056" s="201" t="str">
        <f>IF(BTA!U1056="", "", BTA!U1056)</f>
        <v/>
      </c>
      <c r="C1056" s="201" t="str">
        <f>IF(E1056="", "", VLOOKUP(E1056, BTA!$A$2:$H$1000, 8, 0))</f>
        <v/>
      </c>
      <c r="E1056" s="201" t="str">
        <f>IF(BTA!A1057="", "", BTA!A1057)</f>
        <v/>
      </c>
    </row>
    <row r="1057" spans="1:5">
      <c r="A1057" s="236" t="str">
        <f>IF(BTA!W1057="", "", BTA!W1057)</f>
        <v/>
      </c>
      <c r="B1057" s="201" t="str">
        <f>IF(BTA!U1057="", "", BTA!U1057)</f>
        <v/>
      </c>
      <c r="C1057" s="201" t="str">
        <f>IF(E1057="", "", VLOOKUP(E1057, BTA!$A$2:$H$1000, 8, 0))</f>
        <v/>
      </c>
      <c r="E1057" s="201" t="str">
        <f>IF(BTA!A1058="", "", BTA!A1058)</f>
        <v/>
      </c>
    </row>
    <row r="1058" spans="1:5">
      <c r="A1058" s="236" t="str">
        <f>IF(BTA!W1058="", "", BTA!W1058)</f>
        <v/>
      </c>
      <c r="B1058" s="201" t="str">
        <f>IF(BTA!U1058="", "", BTA!U1058)</f>
        <v/>
      </c>
      <c r="C1058" s="201" t="str">
        <f>IF(E1058="", "", VLOOKUP(E1058, BTA!$A$2:$H$1000, 8, 0))</f>
        <v/>
      </c>
      <c r="E1058" s="201" t="str">
        <f>IF(BTA!A1059="", "", BTA!A1059)</f>
        <v/>
      </c>
    </row>
    <row r="1059" spans="1:5">
      <c r="A1059" s="236" t="str">
        <f>IF(BTA!W1059="", "", BTA!W1059)</f>
        <v/>
      </c>
      <c r="B1059" s="201" t="str">
        <f>IF(BTA!U1059="", "", BTA!U1059)</f>
        <v/>
      </c>
      <c r="C1059" s="201" t="str">
        <f>IF(E1059="", "", VLOOKUP(E1059, BTA!$A$2:$H$1000, 8, 0))</f>
        <v/>
      </c>
      <c r="E1059" s="201" t="str">
        <f>IF(BTA!A1060="", "", BTA!A1060)</f>
        <v/>
      </c>
    </row>
    <row r="1060" spans="1:5">
      <c r="A1060" s="236" t="str">
        <f>IF(BTA!W1060="", "", BTA!W1060)</f>
        <v/>
      </c>
      <c r="B1060" s="201" t="str">
        <f>IF(BTA!U1060="", "", BTA!U1060)</f>
        <v/>
      </c>
      <c r="C1060" s="201" t="str">
        <f>IF(E1060="", "", VLOOKUP(E1060, BTA!$A$2:$H$1000, 8, 0))</f>
        <v/>
      </c>
      <c r="E1060" s="201" t="str">
        <f>IF(BTA!A1061="", "", BTA!A1061)</f>
        <v/>
      </c>
    </row>
    <row r="1061" spans="1:5">
      <c r="A1061" s="236" t="str">
        <f>IF(BTA!W1061="", "", BTA!W1061)</f>
        <v/>
      </c>
      <c r="B1061" s="201" t="str">
        <f>IF(BTA!U1061="", "", BTA!U1061)</f>
        <v/>
      </c>
      <c r="C1061" s="201" t="str">
        <f>IF(E1061="", "", VLOOKUP(E1061, BTA!$A$2:$H$1000, 8, 0))</f>
        <v/>
      </c>
      <c r="E1061" s="201" t="str">
        <f>IF(BTA!A1062="", "", BTA!A1062)</f>
        <v/>
      </c>
    </row>
    <row r="1062" spans="1:5">
      <c r="A1062" s="236" t="str">
        <f>IF(BTA!W1062="", "", BTA!W1062)</f>
        <v/>
      </c>
      <c r="B1062" s="201" t="str">
        <f>IF(BTA!U1062="", "", BTA!U1062)</f>
        <v/>
      </c>
      <c r="C1062" s="201" t="str">
        <f>IF(E1062="", "", VLOOKUP(E1062, BTA!$A$2:$H$1000, 8, 0))</f>
        <v/>
      </c>
      <c r="E1062" s="201" t="str">
        <f>IF(BTA!A1063="", "", BTA!A1063)</f>
        <v/>
      </c>
    </row>
    <row r="1063" spans="1:5">
      <c r="A1063" s="236" t="str">
        <f>IF(BTA!W1063="", "", BTA!W1063)</f>
        <v/>
      </c>
      <c r="B1063" s="201" t="str">
        <f>IF(BTA!U1063="", "", BTA!U1063)</f>
        <v/>
      </c>
      <c r="C1063" s="201" t="str">
        <f>IF(E1063="", "", VLOOKUP(E1063, BTA!$A$2:$H$1000, 8, 0))</f>
        <v/>
      </c>
      <c r="E1063" s="201" t="str">
        <f>IF(BTA!A1064="", "", BTA!A1064)</f>
        <v/>
      </c>
    </row>
    <row r="1064" spans="1:5">
      <c r="A1064" s="236" t="str">
        <f>IF(BTA!W1064="", "", BTA!W1064)</f>
        <v/>
      </c>
      <c r="B1064" s="201" t="str">
        <f>IF(BTA!U1064="", "", BTA!U1064)</f>
        <v/>
      </c>
      <c r="C1064" s="201" t="str">
        <f>IF(E1064="", "", VLOOKUP(E1064, BTA!$A$2:$H$1000, 8, 0))</f>
        <v/>
      </c>
      <c r="E1064" s="201" t="str">
        <f>IF(BTA!A1065="", "", BTA!A1065)</f>
        <v/>
      </c>
    </row>
    <row r="1065" spans="1:5">
      <c r="A1065" s="236" t="str">
        <f>IF(BTA!W1065="", "", BTA!W1065)</f>
        <v/>
      </c>
      <c r="B1065" s="201" t="str">
        <f>IF(BTA!U1065="", "", BTA!U1065)</f>
        <v/>
      </c>
      <c r="C1065" s="201" t="str">
        <f>IF(E1065="", "", VLOOKUP(E1065, BTA!$A$2:$H$1000, 8, 0))</f>
        <v/>
      </c>
      <c r="E1065" s="201" t="str">
        <f>IF(BTA!A1066="", "", BTA!A1066)</f>
        <v/>
      </c>
    </row>
    <row r="1066" spans="1:5">
      <c r="A1066" s="236" t="str">
        <f>IF(BTA!W1066="", "", BTA!W1066)</f>
        <v/>
      </c>
      <c r="B1066" s="201" t="str">
        <f>IF(BTA!U1066="", "", BTA!U1066)</f>
        <v/>
      </c>
      <c r="C1066" s="201" t="str">
        <f>IF(E1066="", "", VLOOKUP(E1066, BTA!$A$2:$H$1000, 8, 0))</f>
        <v/>
      </c>
      <c r="E1066" s="201" t="str">
        <f>IF(BTA!A1067="", "", BTA!A1067)</f>
        <v/>
      </c>
    </row>
    <row r="1067" spans="1:5">
      <c r="A1067" s="236" t="str">
        <f>IF(BTA!W1067="", "", BTA!W1067)</f>
        <v/>
      </c>
      <c r="B1067" s="201" t="str">
        <f>IF(BTA!U1067="", "", BTA!U1067)</f>
        <v/>
      </c>
      <c r="C1067" s="201" t="str">
        <f>IF(E1067="", "", VLOOKUP(E1067, BTA!$A$2:$H$1000, 8, 0))</f>
        <v/>
      </c>
      <c r="E1067" s="201" t="str">
        <f>IF(BTA!A1068="", "", BTA!A1068)</f>
        <v/>
      </c>
    </row>
    <row r="1068" spans="1:5">
      <c r="A1068" s="236" t="str">
        <f>IF(BTA!W1068="", "", BTA!W1068)</f>
        <v/>
      </c>
      <c r="B1068" s="201" t="str">
        <f>IF(BTA!U1068="", "", BTA!U1068)</f>
        <v/>
      </c>
      <c r="C1068" s="201" t="str">
        <f>IF(E1068="", "", VLOOKUP(E1068, BTA!$A$2:$H$1000, 8, 0))</f>
        <v/>
      </c>
      <c r="E1068" s="201" t="str">
        <f>IF(BTA!A1069="", "", BTA!A1069)</f>
        <v/>
      </c>
    </row>
    <row r="1069" spans="1:5">
      <c r="A1069" s="236" t="str">
        <f>IF(BTA!W1069="", "", BTA!W1069)</f>
        <v/>
      </c>
      <c r="B1069" s="201" t="str">
        <f>IF(BTA!U1069="", "", BTA!U1069)</f>
        <v/>
      </c>
      <c r="C1069" s="201" t="str">
        <f>IF(E1069="", "", VLOOKUP(E1069, BTA!$A$2:$H$1000, 8, 0))</f>
        <v/>
      </c>
      <c r="E1069" s="201" t="str">
        <f>IF(BTA!A1070="", "", BTA!A1070)</f>
        <v/>
      </c>
    </row>
    <row r="1070" spans="1:5">
      <c r="A1070" s="236" t="str">
        <f>IF(BTA!W1070="", "", BTA!W1070)</f>
        <v/>
      </c>
      <c r="B1070" s="201" t="str">
        <f>IF(BTA!U1070="", "", BTA!U1070)</f>
        <v/>
      </c>
      <c r="C1070" s="201" t="str">
        <f>IF(E1070="", "", VLOOKUP(E1070, BTA!$A$2:$H$1000, 8, 0))</f>
        <v/>
      </c>
      <c r="E1070" s="201" t="str">
        <f>IF(BTA!A1071="", "", BTA!A1071)</f>
        <v/>
      </c>
    </row>
    <row r="1071" spans="1:5">
      <c r="A1071" s="236" t="str">
        <f>IF(BTA!W1071="", "", BTA!W1071)</f>
        <v/>
      </c>
      <c r="B1071" s="201" t="str">
        <f>IF(BTA!U1071="", "", BTA!U1071)</f>
        <v/>
      </c>
      <c r="C1071" s="201" t="str">
        <f>IF(E1071="", "", VLOOKUP(E1071, BTA!$A$2:$H$1000, 8, 0))</f>
        <v/>
      </c>
      <c r="E1071" s="201" t="str">
        <f>IF(BTA!A1072="", "", BTA!A1072)</f>
        <v/>
      </c>
    </row>
    <row r="1072" spans="1:5">
      <c r="A1072" s="236" t="str">
        <f>IF(BTA!W1072="", "", BTA!W1072)</f>
        <v/>
      </c>
      <c r="B1072" s="201" t="str">
        <f>IF(BTA!U1072="", "", BTA!U1072)</f>
        <v/>
      </c>
      <c r="C1072" s="201" t="str">
        <f>IF(E1072="", "", VLOOKUP(E1072, BTA!$A$2:$H$1000, 8, 0))</f>
        <v/>
      </c>
      <c r="E1072" s="201" t="str">
        <f>IF(BTA!A1073="", "", BTA!A1073)</f>
        <v/>
      </c>
    </row>
    <row r="1073" spans="1:5">
      <c r="A1073" s="236" t="str">
        <f>IF(BTA!W1073="", "", BTA!W1073)</f>
        <v/>
      </c>
      <c r="B1073" s="201" t="str">
        <f>IF(BTA!U1073="", "", BTA!U1073)</f>
        <v/>
      </c>
      <c r="C1073" s="201" t="str">
        <f>IF(E1073="", "", VLOOKUP(E1073, BTA!$A$2:$H$1000, 8, 0))</f>
        <v/>
      </c>
      <c r="E1073" s="201" t="str">
        <f>IF(BTA!A1074="", "", BTA!A1074)</f>
        <v/>
      </c>
    </row>
    <row r="1074" spans="1:5">
      <c r="A1074" s="236" t="str">
        <f>IF(BTA!W1074="", "", BTA!W1074)</f>
        <v/>
      </c>
      <c r="B1074" s="201" t="str">
        <f>IF(BTA!U1074="", "", BTA!U1074)</f>
        <v/>
      </c>
      <c r="C1074" s="201" t="str">
        <f>IF(E1074="", "", VLOOKUP(E1074, BTA!$A$2:$H$1000, 8, 0))</f>
        <v/>
      </c>
      <c r="E1074" s="201" t="str">
        <f>IF(BTA!A1075="", "", BTA!A1075)</f>
        <v/>
      </c>
    </row>
    <row r="1075" spans="1:5">
      <c r="A1075" s="236" t="str">
        <f>IF(BTA!W1075="", "", BTA!W1075)</f>
        <v/>
      </c>
      <c r="B1075" s="201" t="str">
        <f>IF(BTA!U1075="", "", BTA!U1075)</f>
        <v/>
      </c>
      <c r="C1075" s="201" t="str">
        <f>IF(E1075="", "", VLOOKUP(E1075, BTA!$A$2:$H$1000, 8, 0))</f>
        <v/>
      </c>
      <c r="E1075" s="201" t="str">
        <f>IF(BTA!A1076="", "", BTA!A1076)</f>
        <v/>
      </c>
    </row>
    <row r="1076" spans="1:5">
      <c r="A1076" s="236" t="str">
        <f>IF(BTA!W1076="", "", BTA!W1076)</f>
        <v/>
      </c>
      <c r="B1076" s="201" t="str">
        <f>IF(BTA!U1076="", "", BTA!U1076)</f>
        <v/>
      </c>
      <c r="C1076" s="201" t="str">
        <f>IF(E1076="", "", VLOOKUP(E1076, BTA!$A$2:$H$1000, 8, 0))</f>
        <v/>
      </c>
      <c r="E1076" s="201" t="str">
        <f>IF(BTA!A1077="", "", BTA!A1077)</f>
        <v/>
      </c>
    </row>
    <row r="1077" spans="1:5">
      <c r="A1077" s="236" t="str">
        <f>IF(BTA!W1077="", "", BTA!W1077)</f>
        <v/>
      </c>
      <c r="B1077" s="201" t="str">
        <f>IF(BTA!U1077="", "", BTA!U1077)</f>
        <v/>
      </c>
      <c r="C1077" s="201" t="str">
        <f>IF(E1077="", "", VLOOKUP(E1077, BTA!$A$2:$H$1000, 8, 0))</f>
        <v/>
      </c>
      <c r="E1077" s="201" t="str">
        <f>IF(BTA!A1078="", "", BTA!A1078)</f>
        <v/>
      </c>
    </row>
    <row r="1078" spans="1:5">
      <c r="A1078" s="236" t="str">
        <f>IF(BTA!W1078="", "", BTA!W1078)</f>
        <v/>
      </c>
      <c r="B1078" s="201" t="str">
        <f>IF(BTA!U1078="", "", BTA!U1078)</f>
        <v/>
      </c>
      <c r="C1078" s="201" t="str">
        <f>IF(E1078="", "", VLOOKUP(E1078, BTA!$A$2:$H$1000, 8, 0))</f>
        <v/>
      </c>
      <c r="E1078" s="201" t="str">
        <f>IF(BTA!A1079="", "", BTA!A1079)</f>
        <v/>
      </c>
    </row>
    <row r="1079" spans="1:5">
      <c r="A1079" s="236" t="str">
        <f>IF(BTA!W1079="", "", BTA!W1079)</f>
        <v/>
      </c>
      <c r="B1079" s="201" t="str">
        <f>IF(BTA!U1079="", "", BTA!U1079)</f>
        <v/>
      </c>
      <c r="C1079" s="201" t="str">
        <f>IF(E1079="", "", VLOOKUP(E1079, BTA!$A$2:$H$1000, 8, 0))</f>
        <v/>
      </c>
      <c r="E1079" s="201" t="str">
        <f>IF(BTA!A1080="", "", BTA!A1080)</f>
        <v/>
      </c>
    </row>
    <row r="1080" spans="1:5">
      <c r="A1080" s="236" t="str">
        <f>IF(BTA!W1080="", "", BTA!W1080)</f>
        <v/>
      </c>
      <c r="B1080" s="201" t="str">
        <f>IF(BTA!U1080="", "", BTA!U1080)</f>
        <v/>
      </c>
      <c r="C1080" s="201" t="str">
        <f>IF(E1080="", "", VLOOKUP(E1080, BTA!$A$2:$H$1000, 8, 0))</f>
        <v/>
      </c>
      <c r="E1080" s="201" t="str">
        <f>IF(BTA!A1081="", "", BTA!A1081)</f>
        <v/>
      </c>
    </row>
    <row r="1081" spans="1:5">
      <c r="A1081" s="236" t="str">
        <f>IF(BTA!W1081="", "", BTA!W1081)</f>
        <v/>
      </c>
      <c r="B1081" s="201" t="str">
        <f>IF(BTA!U1081="", "", BTA!U1081)</f>
        <v/>
      </c>
      <c r="C1081" s="201" t="str">
        <f>IF(E1081="", "", VLOOKUP(E1081, BTA!$A$2:$H$1000, 8, 0))</f>
        <v/>
      </c>
      <c r="E1081" s="201" t="str">
        <f>IF(BTA!A1082="", "", BTA!A1082)</f>
        <v/>
      </c>
    </row>
    <row r="1082" spans="1:5">
      <c r="A1082" s="236" t="str">
        <f>IF(BTA!W1082="", "", BTA!W1082)</f>
        <v/>
      </c>
      <c r="B1082" s="201" t="str">
        <f>IF(BTA!U1082="", "", BTA!U1082)</f>
        <v/>
      </c>
      <c r="C1082" s="201" t="str">
        <f>IF(E1082="", "", VLOOKUP(E1082, BTA!$A$2:$H$1000, 8, 0))</f>
        <v/>
      </c>
      <c r="E1082" s="201" t="str">
        <f>IF(BTA!A1083="", "", BTA!A1083)</f>
        <v/>
      </c>
    </row>
    <row r="1083" spans="1:5">
      <c r="A1083" s="236" t="str">
        <f>IF(BTA!W1083="", "", BTA!W1083)</f>
        <v/>
      </c>
      <c r="B1083" s="201" t="str">
        <f>IF(BTA!U1083="", "", BTA!U1083)</f>
        <v/>
      </c>
      <c r="C1083" s="201" t="str">
        <f>IF(E1083="", "", VLOOKUP(E1083, BTA!$A$2:$H$1000, 8, 0))</f>
        <v/>
      </c>
      <c r="E1083" s="201" t="str">
        <f>IF(BTA!A1084="", "", BTA!A1084)</f>
        <v/>
      </c>
    </row>
    <row r="1084" spans="1:5">
      <c r="A1084" s="236" t="str">
        <f>IF(BTA!W1084="", "", BTA!W1084)</f>
        <v/>
      </c>
      <c r="B1084" s="201" t="str">
        <f>IF(BTA!U1084="", "", BTA!U1084)</f>
        <v/>
      </c>
      <c r="C1084" s="201" t="str">
        <f>IF(E1084="", "", VLOOKUP(E1084, BTA!$A$2:$H$1000, 8, 0))</f>
        <v/>
      </c>
      <c r="E1084" s="201" t="str">
        <f>IF(BTA!A1085="", "", BTA!A1085)</f>
        <v/>
      </c>
    </row>
    <row r="1085" spans="1:5">
      <c r="A1085" s="236" t="str">
        <f>IF(BTA!W1085="", "", BTA!W1085)</f>
        <v/>
      </c>
      <c r="B1085" s="201" t="str">
        <f>IF(BTA!U1085="", "", BTA!U1085)</f>
        <v/>
      </c>
      <c r="C1085" s="201" t="str">
        <f>IF(E1085="", "", VLOOKUP(E1085, BTA!$A$2:$H$1000, 8, 0))</f>
        <v/>
      </c>
      <c r="E1085" s="201" t="str">
        <f>IF(BTA!A1086="", "", BTA!A1086)</f>
        <v/>
      </c>
    </row>
    <row r="1086" spans="1:5">
      <c r="A1086" s="236" t="str">
        <f>IF(BTA!W1086="", "", BTA!W1086)</f>
        <v/>
      </c>
      <c r="B1086" s="201" t="str">
        <f>IF(BTA!U1086="", "", BTA!U1086)</f>
        <v/>
      </c>
      <c r="C1086" s="201" t="str">
        <f>IF(E1086="", "", VLOOKUP(E1086, BTA!$A$2:$H$1000, 8, 0))</f>
        <v/>
      </c>
      <c r="E1086" s="201" t="str">
        <f>IF(BTA!A1087="", "", BTA!A1087)</f>
        <v/>
      </c>
    </row>
    <row r="1087" spans="1:5">
      <c r="A1087" s="236" t="str">
        <f>IF(BTA!W1087="", "", BTA!W1087)</f>
        <v/>
      </c>
      <c r="B1087" s="201" t="str">
        <f>IF(BTA!U1087="", "", BTA!U1087)</f>
        <v/>
      </c>
      <c r="C1087" s="201" t="str">
        <f>IF(E1087="", "", VLOOKUP(E1087, BTA!$A$2:$H$1000, 8, 0))</f>
        <v/>
      </c>
      <c r="E1087" s="201" t="str">
        <f>IF(BTA!A1088="", "", BTA!A1088)</f>
        <v/>
      </c>
    </row>
    <row r="1088" spans="1:5">
      <c r="A1088" s="236" t="str">
        <f>IF(BTA!W1088="", "", BTA!W1088)</f>
        <v/>
      </c>
      <c r="B1088" s="201" t="str">
        <f>IF(BTA!U1088="", "", BTA!U1088)</f>
        <v/>
      </c>
      <c r="C1088" s="201" t="str">
        <f>IF(E1088="", "", VLOOKUP(E1088, BTA!$A$2:$H$1000, 8, 0))</f>
        <v/>
      </c>
      <c r="E1088" s="201" t="str">
        <f>IF(BTA!A1089="", "", BTA!A1089)</f>
        <v/>
      </c>
    </row>
    <row r="1089" spans="1:5">
      <c r="A1089" s="236" t="str">
        <f>IF(BTA!W1089="", "", BTA!W1089)</f>
        <v/>
      </c>
      <c r="B1089" s="201" t="str">
        <f>IF(BTA!U1089="", "", BTA!U1089)</f>
        <v/>
      </c>
      <c r="C1089" s="201" t="str">
        <f>IF(E1089="", "", VLOOKUP(E1089, BTA!$A$2:$H$1000, 8, 0))</f>
        <v/>
      </c>
      <c r="E1089" s="201" t="str">
        <f>IF(BTA!A1090="", "", BTA!A1090)</f>
        <v/>
      </c>
    </row>
    <row r="1090" spans="1:5">
      <c r="A1090" s="236" t="str">
        <f>IF(BTA!W1090="", "", BTA!W1090)</f>
        <v/>
      </c>
      <c r="B1090" s="201" t="str">
        <f>IF(BTA!U1090="", "", BTA!U1090)</f>
        <v/>
      </c>
      <c r="C1090" s="201" t="str">
        <f>IF(E1090="", "", VLOOKUP(E1090, BTA!$A$2:$H$1000, 8, 0))</f>
        <v/>
      </c>
      <c r="E1090" s="201" t="str">
        <f>IF(BTA!A1091="", "", BTA!A1091)</f>
        <v/>
      </c>
    </row>
    <row r="1091" spans="1:5">
      <c r="A1091" s="236" t="str">
        <f>IF(BTA!W1091="", "", BTA!W1091)</f>
        <v/>
      </c>
      <c r="B1091" s="201" t="str">
        <f>IF(BTA!U1091="", "", BTA!U1091)</f>
        <v/>
      </c>
      <c r="C1091" s="201" t="str">
        <f>IF(E1091="", "", VLOOKUP(E1091, BTA!$A$2:$H$1000, 8, 0))</f>
        <v/>
      </c>
      <c r="E1091" s="201" t="str">
        <f>IF(BTA!A1092="", "", BTA!A1092)</f>
        <v/>
      </c>
    </row>
    <row r="1092" spans="1:5">
      <c r="A1092" s="236" t="str">
        <f>IF(BTA!W1092="", "", BTA!W1092)</f>
        <v/>
      </c>
      <c r="B1092" s="201" t="str">
        <f>IF(BTA!U1092="", "", BTA!U1092)</f>
        <v/>
      </c>
      <c r="C1092" s="201" t="str">
        <f>IF(E1092="", "", VLOOKUP(E1092, BTA!$A$2:$H$1000, 8, 0))</f>
        <v/>
      </c>
      <c r="E1092" s="201" t="str">
        <f>IF(BTA!A1093="", "", BTA!A1093)</f>
        <v/>
      </c>
    </row>
    <row r="1093" spans="1:5">
      <c r="A1093" s="236" t="str">
        <f>IF(BTA!W1093="", "", BTA!W1093)</f>
        <v/>
      </c>
      <c r="B1093" s="201" t="str">
        <f>IF(BTA!U1093="", "", BTA!U1093)</f>
        <v/>
      </c>
      <c r="C1093" s="201" t="str">
        <f>IF(E1093="", "", VLOOKUP(E1093, BTA!$A$2:$H$1000, 8, 0))</f>
        <v/>
      </c>
      <c r="E1093" s="201" t="str">
        <f>IF(BTA!A1094="", "", BTA!A1094)</f>
        <v/>
      </c>
    </row>
    <row r="1094" spans="1:5">
      <c r="A1094" s="236" t="str">
        <f>IF(BTA!W1094="", "", BTA!W1094)</f>
        <v/>
      </c>
      <c r="B1094" s="201" t="str">
        <f>IF(BTA!U1094="", "", BTA!U1094)</f>
        <v/>
      </c>
      <c r="C1094" s="201" t="str">
        <f>IF(E1094="", "", VLOOKUP(E1094, BTA!$A$2:$H$1000, 8, 0))</f>
        <v/>
      </c>
      <c r="E1094" s="201" t="str">
        <f>IF(BTA!A1095="", "", BTA!A1095)</f>
        <v/>
      </c>
    </row>
    <row r="1095" spans="1:5">
      <c r="A1095" s="236" t="str">
        <f>IF(BTA!W1095="", "", BTA!W1095)</f>
        <v/>
      </c>
      <c r="B1095" s="201" t="str">
        <f>IF(BTA!U1095="", "", BTA!U1095)</f>
        <v/>
      </c>
      <c r="C1095" s="201" t="str">
        <f>IF(E1095="", "", VLOOKUP(E1095, BTA!$A$2:$H$1000, 8, 0))</f>
        <v/>
      </c>
      <c r="E1095" s="201" t="str">
        <f>IF(BTA!A1096="", "", BTA!A1096)</f>
        <v/>
      </c>
    </row>
    <row r="1096" spans="1:5">
      <c r="A1096" s="236" t="str">
        <f>IF(BTA!W1096="", "", BTA!W1096)</f>
        <v/>
      </c>
      <c r="B1096" s="201" t="str">
        <f>IF(BTA!U1096="", "", BTA!U1096)</f>
        <v/>
      </c>
      <c r="C1096" s="201" t="str">
        <f>IF(E1096="", "", VLOOKUP(E1096, BTA!$A$2:$H$1000, 8, 0))</f>
        <v/>
      </c>
      <c r="E1096" s="201" t="str">
        <f>IF(BTA!A1097="", "", BTA!A1097)</f>
        <v/>
      </c>
    </row>
    <row r="1097" spans="1:5">
      <c r="A1097" s="236" t="str">
        <f>IF(BTA!W1097="", "", BTA!W1097)</f>
        <v/>
      </c>
      <c r="B1097" s="201" t="str">
        <f>IF(BTA!U1097="", "", BTA!U1097)</f>
        <v/>
      </c>
      <c r="C1097" s="201" t="str">
        <f>IF(E1097="", "", VLOOKUP(E1097, BTA!$A$2:$H$1000, 8, 0))</f>
        <v/>
      </c>
      <c r="E1097" s="201" t="str">
        <f>IF(BTA!A1098="", "", BTA!A1098)</f>
        <v/>
      </c>
    </row>
    <row r="1098" spans="1:5">
      <c r="A1098" s="236" t="str">
        <f>IF(BTA!W1098="", "", BTA!W1098)</f>
        <v/>
      </c>
      <c r="B1098" s="201" t="str">
        <f>IF(BTA!U1098="", "", BTA!U1098)</f>
        <v/>
      </c>
      <c r="C1098" s="201" t="str">
        <f>IF(E1098="", "", VLOOKUP(E1098, BTA!$A$2:$H$1000, 8, 0))</f>
        <v/>
      </c>
      <c r="E1098" s="201" t="str">
        <f>IF(BTA!A1099="", "", BTA!A1099)</f>
        <v/>
      </c>
    </row>
    <row r="1099" spans="1:5">
      <c r="A1099" s="236" t="str">
        <f>IF(BTA!W1099="", "", BTA!W1099)</f>
        <v/>
      </c>
      <c r="B1099" s="201" t="str">
        <f>IF(BTA!U1099="", "", BTA!U1099)</f>
        <v/>
      </c>
      <c r="C1099" s="201" t="str">
        <f>IF(E1099="", "", VLOOKUP(E1099, BTA!$A$2:$H$1000, 8, 0))</f>
        <v/>
      </c>
      <c r="E1099" s="201" t="str">
        <f>IF(BTA!A1100="", "", BTA!A1100)</f>
        <v/>
      </c>
    </row>
    <row r="1100" spans="1:5">
      <c r="A1100" s="236" t="str">
        <f>IF(BTA!W1100="", "", BTA!W1100)</f>
        <v/>
      </c>
      <c r="B1100" s="201" t="str">
        <f>IF(BTA!U1100="", "", BTA!U1100)</f>
        <v/>
      </c>
      <c r="C1100" s="201" t="str">
        <f>IF(E1100="", "", VLOOKUP(E1100, BTA!$A$2:$H$1000, 8, 0))</f>
        <v/>
      </c>
      <c r="E1100" s="201" t="str">
        <f>IF(BTA!A1101="", "", BTA!A1101)</f>
        <v/>
      </c>
    </row>
    <row r="1101" spans="1:5">
      <c r="A1101" s="236" t="str">
        <f>IF(BTA!W1101="", "", BTA!W1101)</f>
        <v/>
      </c>
      <c r="B1101" s="201" t="str">
        <f>IF(BTA!U1101="", "", BTA!U1101)</f>
        <v/>
      </c>
      <c r="C1101" s="201" t="str">
        <f>IF(E1101="", "", VLOOKUP(E1101, BTA!$A$2:$H$1000, 8, 0))</f>
        <v/>
      </c>
      <c r="E1101" s="201" t="str">
        <f>IF(BTA!A1102="", "", BTA!A1102)</f>
        <v/>
      </c>
    </row>
    <row r="1102" spans="1:5">
      <c r="A1102" s="236" t="str">
        <f>IF(BTA!W1102="", "", BTA!W1102)</f>
        <v/>
      </c>
      <c r="B1102" s="201" t="str">
        <f>IF(BTA!U1102="", "", BTA!U1102)</f>
        <v/>
      </c>
      <c r="C1102" s="201" t="str">
        <f>IF(E1102="", "", VLOOKUP(E1102, BTA!$A$2:$H$1000, 8, 0))</f>
        <v/>
      </c>
      <c r="E1102" s="201" t="str">
        <f>IF(BTA!A1103="", "", BTA!A1103)</f>
        <v/>
      </c>
    </row>
    <row r="1103" spans="1:5">
      <c r="A1103" s="236" t="str">
        <f>IF(BTA!W1103="", "", BTA!W1103)</f>
        <v/>
      </c>
      <c r="B1103" s="201" t="str">
        <f>IF(BTA!U1103="", "", BTA!U1103)</f>
        <v/>
      </c>
      <c r="C1103" s="201" t="str">
        <f>IF(E1103="", "", VLOOKUP(E1103, BTA!$A$2:$H$1000, 8, 0))</f>
        <v/>
      </c>
      <c r="E1103" s="201" t="str">
        <f>IF(BTA!A1104="", "", BTA!A1104)</f>
        <v/>
      </c>
    </row>
    <row r="1104" spans="1:5">
      <c r="A1104" s="236" t="str">
        <f>IF(BTA!W1104="", "", BTA!W1104)</f>
        <v/>
      </c>
      <c r="B1104" s="201" t="str">
        <f>IF(BTA!U1104="", "", BTA!U1104)</f>
        <v/>
      </c>
      <c r="E1104" s="201" t="str">
        <f>IF(BTA!A1105="", "", BTA!A1105)</f>
        <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-4340.3720737345357</v>
      </c>
      <c r="E2" s="17">
        <v>7.26</v>
      </c>
      <c r="F2" s="13" t="s">
        <v>679</v>
      </c>
      <c r="G2" s="13">
        <v>-1049101373</v>
      </c>
      <c r="H2" s="13" t="s">
        <v>1435</v>
      </c>
      <c r="I2" s="13">
        <v>13.415773816296296</v>
      </c>
      <c r="J2" s="13">
        <v>9055647326</v>
      </c>
      <c r="K2" s="13">
        <v>675000000</v>
      </c>
      <c r="L2" s="13">
        <v>0.52177385336483673</v>
      </c>
      <c r="M2" s="13">
        <v>4725000000</v>
      </c>
      <c r="N2" s="13" t="s">
        <v>956</v>
      </c>
      <c r="O2" s="13">
        <v>43.778318896109958</v>
      </c>
      <c r="P2" s="13">
        <v>260.59000872494056</v>
      </c>
      <c r="Q2" s="15"/>
      <c r="R2" s="20">
        <v>8.6863336241646856</v>
      </c>
      <c r="T2" s="118">
        <v>-16.747572909351067</v>
      </c>
      <c r="U2" s="118">
        <v>9.9331768328925563</v>
      </c>
      <c r="V2" s="20">
        <v>33.074800609426724</v>
      </c>
      <c r="W2" s="20">
        <v>52.176638403766681</v>
      </c>
      <c r="X2" s="20">
        <v>46.83433059561996</v>
      </c>
    </row>
    <row r="3" spans="1:24">
      <c r="A3" s="13" t="s">
        <v>666</v>
      </c>
      <c r="B3" s="13">
        <v>60</v>
      </c>
      <c r="C3" s="13" t="s">
        <v>372</v>
      </c>
      <c r="D3" s="13">
        <v>-619.93913268973074</v>
      </c>
      <c r="E3" s="17">
        <v>2.56</v>
      </c>
      <c r="F3" s="13" t="s">
        <v>208</v>
      </c>
      <c r="G3" s="13">
        <v>3618440</v>
      </c>
      <c r="H3" s="13" t="s">
        <v>1436</v>
      </c>
      <c r="I3" s="13">
        <v>61.374532563636365</v>
      </c>
      <c r="J3" s="13">
        <v>3375599291</v>
      </c>
      <c r="K3" s="13">
        <v>55000000</v>
      </c>
      <c r="L3" s="13">
        <v>3.2586806228239604E-2</v>
      </c>
      <c r="M3" s="13">
        <v>110000000</v>
      </c>
      <c r="N3" s="13" t="s">
        <v>1105</v>
      </c>
      <c r="O3" s="13">
        <v>22.700966757361265</v>
      </c>
      <c r="P3" s="13">
        <v>227.48834719605108</v>
      </c>
      <c r="Q3" s="16" t="s">
        <v>2212</v>
      </c>
      <c r="R3" s="20">
        <v>7.5829449065350358</v>
      </c>
      <c r="T3" s="118">
        <v>-0.84145126972368089</v>
      </c>
      <c r="U3" s="120">
        <v>1.0945167085430274</v>
      </c>
      <c r="V3" s="20">
        <v>49.885881994820757</v>
      </c>
      <c r="W3" s="20">
        <v>54.069371841210724</v>
      </c>
      <c r="X3" s="20">
        <v>50.501077697543089</v>
      </c>
    </row>
    <row r="4" spans="1:24">
      <c r="A4" s="13" t="s">
        <v>775</v>
      </c>
      <c r="B4" s="13">
        <v>60</v>
      </c>
      <c r="C4" s="13" t="s">
        <v>372</v>
      </c>
      <c r="D4" s="14">
        <v>-73322</v>
      </c>
      <c r="E4" s="17">
        <v>11.7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-37164.983362532243</v>
      </c>
      <c r="E5" s="17">
        <v>113.1</v>
      </c>
      <c r="F5" s="13" t="s">
        <v>255</v>
      </c>
      <c r="G5" s="13">
        <v>5814918</v>
      </c>
      <c r="H5" s="13" t="s">
        <v>1438</v>
      </c>
      <c r="I5" s="13">
        <v>59.558734995383197</v>
      </c>
      <c r="J5" s="13">
        <v>638570889</v>
      </c>
      <c r="K5" s="13">
        <v>10721700</v>
      </c>
      <c r="L5" s="13">
        <v>1.8301261772676893</v>
      </c>
      <c r="M5" s="13">
        <v>1168665300</v>
      </c>
      <c r="N5" s="13" t="s">
        <v>778</v>
      </c>
      <c r="O5" s="13">
        <v>36.620577973153658</v>
      </c>
      <c r="P5" s="13">
        <v>473.7696718854404</v>
      </c>
      <c r="Q5" s="15"/>
      <c r="R5" s="20">
        <v>15.792322396181346</v>
      </c>
      <c r="T5" s="118">
        <v>-24.856968396348833</v>
      </c>
      <c r="U5" s="120">
        <v>64.655929159217038</v>
      </c>
      <c r="V5" s="20">
        <v>39.439553056690279</v>
      </c>
      <c r="W5" s="20">
        <v>37.149213312589772</v>
      </c>
      <c r="X5" s="20">
        <v>52.712590224316116</v>
      </c>
    </row>
    <row r="6" spans="1:24">
      <c r="A6" s="13" t="s">
        <v>373</v>
      </c>
      <c r="B6" s="13">
        <v>60</v>
      </c>
      <c r="C6" s="13" t="s">
        <v>372</v>
      </c>
      <c r="D6" s="14">
        <v>1528.3182643209159</v>
      </c>
      <c r="E6" s="17">
        <v>31.84</v>
      </c>
      <c r="F6" s="13" t="s">
        <v>680</v>
      </c>
      <c r="G6" s="13">
        <v>-35004000</v>
      </c>
      <c r="H6" s="13" t="s">
        <v>1439</v>
      </c>
      <c r="I6" s="13">
        <v>4.9975180375180379</v>
      </c>
      <c r="J6" s="13">
        <v>1298730000</v>
      </c>
      <c r="K6" s="13">
        <v>259875000</v>
      </c>
      <c r="L6" s="13">
        <v>6.0029798341456653</v>
      </c>
      <c r="M6" s="13">
        <v>7796250000</v>
      </c>
      <c r="N6" s="13" t="s">
        <v>498</v>
      </c>
      <c r="O6" s="13">
        <v>63.914985035081152</v>
      </c>
      <c r="P6" s="13">
        <v>601.68679788958764</v>
      </c>
      <c r="Q6" s="15"/>
      <c r="R6" s="20">
        <v>20.056226596319586</v>
      </c>
      <c r="T6" s="118">
        <v>-8.9381011742912264</v>
      </c>
      <c r="U6" s="120">
        <v>-118.42889443271524</v>
      </c>
      <c r="V6" s="20">
        <v>57.992531738871975</v>
      </c>
      <c r="W6" s="20">
        <v>47.810197647398979</v>
      </c>
      <c r="X6" s="20">
        <v>43.145476595052344</v>
      </c>
    </row>
    <row r="7" spans="1:24">
      <c r="A7" s="13" t="s">
        <v>316</v>
      </c>
      <c r="B7" s="13">
        <v>60</v>
      </c>
      <c r="C7" s="13" t="s">
        <v>372</v>
      </c>
      <c r="D7" s="13">
        <v>-117.4058881111184</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695.10127850291076</v>
      </c>
      <c r="Q7" s="16" t="s">
        <v>2215</v>
      </c>
      <c r="R7" s="20">
        <v>23.170042616763691</v>
      </c>
      <c r="T7" s="118">
        <v>-1.6781371458968275</v>
      </c>
      <c r="U7" s="120">
        <v>0.3670973827086299</v>
      </c>
      <c r="V7" s="20">
        <v>35.465537997522794</v>
      </c>
      <c r="W7" s="20">
        <v>53.950096746471665</v>
      </c>
      <c r="X7" s="20">
        <v>44.612067574994967</v>
      </c>
    </row>
    <row r="8" spans="1:24">
      <c r="A8" s="13" t="s">
        <v>478</v>
      </c>
      <c r="B8" s="13">
        <v>60</v>
      </c>
      <c r="C8" s="13" t="s">
        <v>372</v>
      </c>
      <c r="D8" s="14">
        <v>10599.036036855978</v>
      </c>
      <c r="E8" s="17">
        <v>57.65</v>
      </c>
      <c r="F8" s="13" t="s">
        <v>221</v>
      </c>
      <c r="G8" s="13">
        <v>-113776797</v>
      </c>
      <c r="H8" s="13" t="s">
        <v>1441</v>
      </c>
      <c r="I8" s="13">
        <v>29.17590977528652</v>
      </c>
      <c r="J8" s="13">
        <v>15925799746</v>
      </c>
      <c r="K8" s="13">
        <v>545854435</v>
      </c>
      <c r="L8" s="13">
        <v>1.9536665844875178</v>
      </c>
      <c r="M8" s="13">
        <v>31113702795</v>
      </c>
      <c r="N8" s="13" t="s">
        <v>1442</v>
      </c>
      <c r="O8" s="13">
        <v>16.606615783972916</v>
      </c>
      <c r="P8" s="13">
        <v>1515.4026937357803</v>
      </c>
      <c r="Q8" s="15"/>
      <c r="R8" s="20">
        <v>50.513423124526007</v>
      </c>
      <c r="T8" s="118">
        <v>21.651476584926073</v>
      </c>
      <c r="U8" s="118"/>
      <c r="V8" s="20">
        <v>52.245722226616259</v>
      </c>
      <c r="W8" s="20">
        <v>34.417136419197931</v>
      </c>
      <c r="X8" s="20">
        <v>57.446756788299311</v>
      </c>
    </row>
    <row r="9" spans="1:24">
      <c r="A9" s="13" t="s">
        <v>681</v>
      </c>
      <c r="B9" s="13">
        <v>60</v>
      </c>
      <c r="C9" s="13" t="s">
        <v>372</v>
      </c>
      <c r="D9" s="14">
        <v>-6353.499812828929</v>
      </c>
      <c r="E9" s="17">
        <v>18.489999999999998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922.79119325492036</v>
      </c>
      <c r="Q9" s="15"/>
      <c r="R9" s="20">
        <v>30.75970644183068</v>
      </c>
      <c r="T9" s="118">
        <v>9.6284113709813113</v>
      </c>
      <c r="U9" s="120">
        <v>17.052976400275668</v>
      </c>
      <c r="V9" s="20">
        <v>47.991383238118047</v>
      </c>
      <c r="W9" s="20">
        <v>31.639399857883006</v>
      </c>
      <c r="X9" s="20">
        <v>60.577936324757715</v>
      </c>
    </row>
    <row r="10" spans="1:24">
      <c r="A10" s="13" t="s">
        <v>158</v>
      </c>
      <c r="B10" s="13">
        <v>60</v>
      </c>
      <c r="C10" s="13" t="s">
        <v>372</v>
      </c>
      <c r="D10" s="14">
        <v>-588.92744998706451</v>
      </c>
      <c r="E10" s="17">
        <v>12.47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525.70982952773466</v>
      </c>
      <c r="Q10" s="15"/>
      <c r="R10" s="20">
        <v>17.523660984257823</v>
      </c>
      <c r="T10" s="118">
        <v>-5.7848939729502291</v>
      </c>
      <c r="U10" s="120">
        <v>2.4936483355479133</v>
      </c>
      <c r="V10" s="20">
        <v>41.306601841692526</v>
      </c>
      <c r="W10" s="20">
        <v>52.591964528083544</v>
      </c>
      <c r="X10" s="20">
        <v>46.574821056034374</v>
      </c>
    </row>
    <row r="11" spans="1:24">
      <c r="A11" s="13" t="s">
        <v>682</v>
      </c>
      <c r="B11" s="13">
        <v>60</v>
      </c>
      <c r="C11" s="13" t="s">
        <v>372</v>
      </c>
      <c r="D11" s="14">
        <v>52739.698862085337</v>
      </c>
      <c r="E11" s="17">
        <v>257.5</v>
      </c>
      <c r="F11" s="13" t="s">
        <v>683</v>
      </c>
      <c r="G11" s="13">
        <v>2089864424</v>
      </c>
      <c r="H11" s="13" t="s">
        <v>1445</v>
      </c>
      <c r="I11" s="13" t="s">
        <v>1026</v>
      </c>
      <c r="J11" s="13">
        <v>10363411307</v>
      </c>
      <c r="K11" s="13">
        <v>0</v>
      </c>
      <c r="L11" s="13" t="s">
        <v>1446</v>
      </c>
      <c r="M11" s="13" t="s">
        <v>1447</v>
      </c>
      <c r="N11" s="13" t="s">
        <v>1201</v>
      </c>
      <c r="O11" s="13">
        <v>42.089484594348342</v>
      </c>
      <c r="P11" s="13">
        <v>2296.3008266092957</v>
      </c>
      <c r="Q11" s="15"/>
      <c r="R11" s="20">
        <v>76.543360886976515</v>
      </c>
      <c r="T11" s="118">
        <v>26.235327095687637</v>
      </c>
      <c r="U11" s="118">
        <v>371.97023360518813</v>
      </c>
      <c r="V11" s="20">
        <v>48.862972574589634</v>
      </c>
      <c r="W11" s="20">
        <v>55.487723369242417</v>
      </c>
      <c r="X11" s="20">
        <v>67.266407960855801</v>
      </c>
    </row>
    <row r="12" spans="1:24">
      <c r="A12" s="13" t="s">
        <v>243</v>
      </c>
      <c r="B12" s="13">
        <v>60</v>
      </c>
      <c r="C12" s="13" t="s">
        <v>372</v>
      </c>
      <c r="D12" s="14">
        <v>-2612.0994755571301</v>
      </c>
      <c r="E12" s="17">
        <v>32.700000000000003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1416.9318421858163</v>
      </c>
      <c r="Q12" s="15"/>
      <c r="R12" s="20">
        <v>47.231061406193881</v>
      </c>
      <c r="T12" s="118">
        <v>15.273501297364902</v>
      </c>
      <c r="U12" s="120">
        <v>27.612425613610405</v>
      </c>
      <c r="V12" s="20">
        <v>56.06937025717275</v>
      </c>
      <c r="W12" s="20">
        <v>31.216327226567131</v>
      </c>
      <c r="X12" s="20">
        <v>60.920518013533929</v>
      </c>
    </row>
    <row r="13" spans="1:24">
      <c r="A13" s="13" t="s">
        <v>516</v>
      </c>
      <c r="B13" s="13">
        <v>60</v>
      </c>
      <c r="C13" s="13" t="s">
        <v>372</v>
      </c>
      <c r="D13" s="14">
        <v>-1389.2676765002675</v>
      </c>
      <c r="E13" s="17">
        <v>1.96</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0</v>
      </c>
      <c r="Q13" s="16" t="s">
        <v>2202</v>
      </c>
      <c r="R13" s="20">
        <v>0</v>
      </c>
      <c r="T13" s="118">
        <v>-3.2895168004934039</v>
      </c>
      <c r="U13" s="118"/>
      <c r="V13" s="20">
        <v>35.697988493073133</v>
      </c>
      <c r="W13" s="20">
        <v>48.870242238559008</v>
      </c>
      <c r="X13" s="20">
        <v>43.750506216122979</v>
      </c>
    </row>
    <row r="14" spans="1:24">
      <c r="A14" s="13" t="s">
        <v>21</v>
      </c>
      <c r="B14" s="13">
        <v>60</v>
      </c>
      <c r="C14" s="13" t="s">
        <v>372</v>
      </c>
      <c r="D14" s="13">
        <v>-1024.3536870063519</v>
      </c>
      <c r="E14" s="17">
        <v>7.14</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317.66469697111035</v>
      </c>
      <c r="Q14" s="15"/>
      <c r="R14" s="20">
        <v>10.588823232370345</v>
      </c>
      <c r="T14" s="118">
        <v>-3.424392737502826</v>
      </c>
      <c r="U14" s="120">
        <v>3.1138173642953149</v>
      </c>
      <c r="V14" s="20">
        <v>40.57305780642475</v>
      </c>
      <c r="W14" s="20">
        <v>49.182709444332623</v>
      </c>
      <c r="X14" s="20">
        <v>49.490476793632517</v>
      </c>
    </row>
    <row r="15" spans="1:24">
      <c r="A15" s="13" t="s">
        <v>446</v>
      </c>
      <c r="B15" s="13">
        <v>60</v>
      </c>
      <c r="C15" s="13" t="s">
        <v>372</v>
      </c>
      <c r="D15" s="14">
        <v>14868.803211221291</v>
      </c>
      <c r="E15" s="17">
        <v>39.74</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2997.6049549250752</v>
      </c>
      <c r="Q15" s="15"/>
      <c r="R15" s="20">
        <v>99.920165164169177</v>
      </c>
      <c r="T15" s="118">
        <v>10.399469728439215</v>
      </c>
      <c r="U15" s="118">
        <v>44.99413503443229</v>
      </c>
      <c r="V15" s="20">
        <v>34.335746685266415</v>
      </c>
      <c r="W15" s="20">
        <v>46.988910920380519</v>
      </c>
      <c r="X15" s="20">
        <v>58.710834679559028</v>
      </c>
    </row>
    <row r="16" spans="1:24">
      <c r="A16" s="13" t="s">
        <v>547</v>
      </c>
      <c r="B16" s="13">
        <v>60</v>
      </c>
      <c r="C16" s="13" t="s">
        <v>372</v>
      </c>
      <c r="D16" s="14">
        <v>-11372.793376319842</v>
      </c>
      <c r="E16" s="17">
        <v>14.77</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386.5412797636543</v>
      </c>
      <c r="Q16" s="15"/>
      <c r="R16" s="20">
        <v>12.884709325455143</v>
      </c>
      <c r="T16" s="118">
        <v>-1.3293220322627519</v>
      </c>
      <c r="U16" s="118"/>
      <c r="V16" s="20">
        <v>45.599581086650026</v>
      </c>
      <c r="W16" s="20">
        <v>52.101497083058852</v>
      </c>
      <c r="X16" s="20">
        <v>63.798602226118192</v>
      </c>
    </row>
    <row r="17" spans="1:35">
      <c r="A17" s="13" t="s">
        <v>684</v>
      </c>
      <c r="B17" s="13">
        <v>60</v>
      </c>
      <c r="C17" s="13" t="s">
        <v>372</v>
      </c>
      <c r="D17" s="14">
        <v>9544.5297764921124</v>
      </c>
      <c r="E17" s="17">
        <v>72</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1036.5481983006848</v>
      </c>
      <c r="Q17" s="15"/>
      <c r="R17" s="20">
        <v>34.55160661002283</v>
      </c>
      <c r="T17" s="118">
        <v>-32.81457751577463</v>
      </c>
      <c r="U17" s="120">
        <v>60.38784039530114</v>
      </c>
      <c r="V17" s="20">
        <v>43.337712311168524</v>
      </c>
      <c r="W17" s="20">
        <v>65.295909276110393</v>
      </c>
      <c r="X17" s="20">
        <v>51.843757126955026</v>
      </c>
    </row>
    <row r="18" spans="1:35">
      <c r="A18" s="13" t="s">
        <v>275</v>
      </c>
      <c r="B18" s="13">
        <v>60</v>
      </c>
      <c r="C18" s="13" t="s">
        <v>372</v>
      </c>
      <c r="D18" s="14">
        <v>17554.497336069802</v>
      </c>
      <c r="E18" s="17">
        <v>244.6</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2045.6408042742748</v>
      </c>
      <c r="Q18" s="15"/>
      <c r="R18" s="20">
        <v>68.188026809142499</v>
      </c>
      <c r="T18" s="118">
        <v>229.10887432431849</v>
      </c>
      <c r="U18" s="118">
        <v>281.74099104179476</v>
      </c>
      <c r="V18" s="20">
        <v>65.574460835442537</v>
      </c>
      <c r="W18" s="20">
        <v>59.985541158599425</v>
      </c>
      <c r="X18" s="20">
        <v>72.15548856486943</v>
      </c>
    </row>
    <row r="19" spans="1:35">
      <c r="A19" s="13" t="s">
        <v>34</v>
      </c>
      <c r="B19" s="13">
        <v>60</v>
      </c>
      <c r="C19" s="13" t="s">
        <v>372</v>
      </c>
      <c r="D19" s="14">
        <v>-1083.0838474117145</v>
      </c>
      <c r="E19" s="17">
        <v>10.25</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337.92386554398979</v>
      </c>
      <c r="Q19" s="15"/>
      <c r="R19" s="20">
        <v>11.264128851466326</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-450.72720582825633</v>
      </c>
      <c r="E20" s="17">
        <v>2.5499999999999998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446.29324339048696</v>
      </c>
      <c r="Q20" s="15"/>
      <c r="R20" s="20">
        <v>14.876441446349565</v>
      </c>
      <c r="T20" s="118">
        <v>-0.64818775149109609</v>
      </c>
      <c r="U20" s="120">
        <v>1.5997884010072783</v>
      </c>
      <c r="V20" s="20">
        <v>36.690138658538878</v>
      </c>
      <c r="W20" s="20">
        <v>44.904434421392843</v>
      </c>
      <c r="X20" s="20">
        <v>52.934752251953576</v>
      </c>
    </row>
    <row r="21" spans="1:35">
      <c r="A21" s="13" t="s">
        <v>636</v>
      </c>
      <c r="B21" s="13">
        <v>60</v>
      </c>
      <c r="C21" s="13" t="s">
        <v>372</v>
      </c>
      <c r="D21" s="14">
        <v>6305.4268652705759</v>
      </c>
      <c r="E21" s="17">
        <v>17.75</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2119.3227761062744</v>
      </c>
      <c r="Q21" s="16" t="s">
        <v>2252</v>
      </c>
      <c r="R21" s="20">
        <v>70.644092536875817</v>
      </c>
      <c r="T21" s="120">
        <v>182.48842414035622</v>
      </c>
      <c r="U21" s="118"/>
      <c r="V21" s="20">
        <v>54.411978649806848</v>
      </c>
      <c r="W21" s="20">
        <v>40.19146819067717</v>
      </c>
      <c r="X21" s="20">
        <v>88.22271210820864</v>
      </c>
    </row>
    <row r="22" spans="1:35">
      <c r="A22" s="13" t="s">
        <v>454</v>
      </c>
      <c r="B22" s="13">
        <v>60</v>
      </c>
      <c r="C22" s="13" t="s">
        <v>372</v>
      </c>
      <c r="D22" s="14">
        <v>-3853.6137909192903</v>
      </c>
      <c r="E22" s="17">
        <v>22.48</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890.70581919442247</v>
      </c>
      <c r="Q22" s="15"/>
      <c r="R22" s="20">
        <v>29.690193973147416</v>
      </c>
      <c r="T22" s="118">
        <v>7.957512542202565</v>
      </c>
      <c r="U22" s="120">
        <v>11.803354218037647</v>
      </c>
      <c r="V22" s="20">
        <v>43.748934098195285</v>
      </c>
      <c r="W22" s="20">
        <v>33.165219768439371</v>
      </c>
      <c r="X22" s="20">
        <v>59.384539477960679</v>
      </c>
    </row>
    <row r="23" spans="1:35">
      <c r="A23" s="13" t="s">
        <v>685</v>
      </c>
      <c r="B23" s="13">
        <v>60</v>
      </c>
      <c r="C23" s="13" t="s">
        <v>372</v>
      </c>
      <c r="D23" s="13">
        <v>-1522.4292065365664</v>
      </c>
      <c r="E23" s="17">
        <v>6.1</v>
      </c>
      <c r="F23" s="13" t="s">
        <v>683</v>
      </c>
      <c r="G23" s="13">
        <v>3157815002</v>
      </c>
      <c r="H23" s="13" t="s">
        <v>1459</v>
      </c>
      <c r="I23" s="13" t="s">
        <v>785</v>
      </c>
      <c r="J23" s="13">
        <v>7810665698</v>
      </c>
      <c r="K23" s="13">
        <v>0</v>
      </c>
      <c r="L23" s="13" t="s">
        <v>1400</v>
      </c>
      <c r="M23" s="13" t="s">
        <v>1460</v>
      </c>
      <c r="N23" s="13" t="s">
        <v>616</v>
      </c>
      <c r="O23" s="13">
        <v>63.426380347460125</v>
      </c>
      <c r="P23" s="13">
        <v>649.00803039194909</v>
      </c>
      <c r="Q23" s="15"/>
      <c r="R23" s="20">
        <v>21.633601013064968</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39.46</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-11103.640819384282</v>
      </c>
      <c r="E25" s="17">
        <v>243.6</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849.74289613489839</v>
      </c>
      <c r="Q25" s="15"/>
      <c r="R25" s="20">
        <v>28.324763204496612</v>
      </c>
      <c r="T25" s="118">
        <v>27.842338714449113</v>
      </c>
      <c r="U25" s="120">
        <v>171.54513383519372</v>
      </c>
      <c r="V25" s="20">
        <v>55.577578945611528</v>
      </c>
      <c r="W25" s="20">
        <v>44.018414962511926</v>
      </c>
      <c r="X25" s="20">
        <v>57.465741321450515</v>
      </c>
    </row>
    <row r="26" spans="1:35">
      <c r="A26" s="13" t="s">
        <v>265</v>
      </c>
      <c r="B26" s="13">
        <v>60</v>
      </c>
      <c r="C26" s="13" t="s">
        <v>372</v>
      </c>
      <c r="D26" s="14">
        <v>-3435.5925221214711</v>
      </c>
      <c r="E26" s="17">
        <v>10.83</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957.4927515061803</v>
      </c>
      <c r="Q26" s="15"/>
      <c r="R26" s="20">
        <v>31.916425050206009</v>
      </c>
      <c r="T26" s="118">
        <v>6.0174522893563243</v>
      </c>
      <c r="U26" s="120">
        <v>8.2232070885362063</v>
      </c>
      <c r="V26" s="20">
        <v>54.761122746305361</v>
      </c>
      <c r="W26" s="20">
        <v>29.599457655112708</v>
      </c>
      <c r="X26" s="20">
        <v>59.79294159211431</v>
      </c>
    </row>
    <row r="27" spans="1:35">
      <c r="A27" s="13" t="s">
        <v>219</v>
      </c>
      <c r="B27" s="13">
        <v>60</v>
      </c>
      <c r="C27" s="13" t="s">
        <v>372</v>
      </c>
      <c r="D27" s="14">
        <v>-30597.46652106355</v>
      </c>
      <c r="E27" s="17">
        <v>79.099999999999994</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1068.7332732935238</v>
      </c>
      <c r="Q27" s="15"/>
      <c r="R27" s="20">
        <v>35.624442443117459</v>
      </c>
      <c r="T27" s="118">
        <v>11.933759596663975</v>
      </c>
      <c r="U27" s="118">
        <v>134.83351463101698</v>
      </c>
      <c r="V27" s="20">
        <v>33.690787350796391</v>
      </c>
      <c r="W27" s="20">
        <v>44.440156938227439</v>
      </c>
      <c r="X27" s="20">
        <v>62.683919367396015</v>
      </c>
    </row>
    <row r="28" spans="1:35">
      <c r="A28" s="13" t="s">
        <v>433</v>
      </c>
      <c r="B28" s="13">
        <v>60</v>
      </c>
      <c r="C28" s="13" t="s">
        <v>372</v>
      </c>
      <c r="D28" s="14">
        <v>863.32158174926121</v>
      </c>
      <c r="E28" s="17">
        <v>9.91</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1840.0241933444024</v>
      </c>
      <c r="Q28" s="15"/>
      <c r="R28" s="20">
        <v>61.334139778146749</v>
      </c>
      <c r="T28" s="118">
        <v>3.5461149361468003</v>
      </c>
      <c r="U28" s="118">
        <v>11.228601368110818</v>
      </c>
      <c r="V28" s="20">
        <v>56.829390797489467</v>
      </c>
      <c r="W28" s="20">
        <v>47.380841938666848</v>
      </c>
      <c r="X28" s="20">
        <v>71.46702466943448</v>
      </c>
    </row>
    <row r="29" spans="1:35">
      <c r="A29" s="13" t="s">
        <v>35</v>
      </c>
      <c r="B29" s="13">
        <v>60</v>
      </c>
      <c r="C29" s="13" t="s">
        <v>372</v>
      </c>
      <c r="D29" s="14">
        <v>-39671.289312016495</v>
      </c>
      <c r="E29" s="17">
        <v>30.16</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1028.961280629065</v>
      </c>
      <c r="Q29" s="15"/>
      <c r="R29" s="20">
        <v>34.298709354302169</v>
      </c>
      <c r="T29" s="120">
        <v>55.846080284689492</v>
      </c>
      <c r="U29" s="118">
        <v>68.645704984764322</v>
      </c>
      <c r="V29" s="20">
        <v>53.583240163120188</v>
      </c>
      <c r="W29" s="20">
        <v>61.554028489595972</v>
      </c>
      <c r="X29" s="20">
        <v>77.072005055483757</v>
      </c>
    </row>
    <row r="30" spans="1:35">
      <c r="A30" s="13" t="s">
        <v>99</v>
      </c>
      <c r="B30" s="13">
        <v>60</v>
      </c>
      <c r="C30" s="13" t="s">
        <v>372</v>
      </c>
      <c r="D30" s="14">
        <v>-759.70136885799457</v>
      </c>
      <c r="E30" s="17">
        <v>2.0699999999999998</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281.94496482319198</v>
      </c>
      <c r="Q30" s="15"/>
      <c r="R30" s="20">
        <v>9.398165494106399</v>
      </c>
      <c r="T30" s="118">
        <v>-2.4073526292251479</v>
      </c>
      <c r="U30" s="120">
        <v>-3.4264242401846889</v>
      </c>
      <c r="V30" s="20">
        <v>35.175366004111822</v>
      </c>
      <c r="W30" s="20">
        <v>47.818664097363595</v>
      </c>
      <c r="X30" s="20">
        <v>40.499917486626579</v>
      </c>
    </row>
    <row r="31" spans="1:35">
      <c r="A31" s="13" t="s">
        <v>348</v>
      </c>
      <c r="B31" s="13">
        <v>60</v>
      </c>
      <c r="C31" s="13" t="s">
        <v>372</v>
      </c>
      <c r="D31" s="14">
        <v>19887.885243965258</v>
      </c>
      <c r="E31" s="17">
        <v>112.1</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2240.5592890122352</v>
      </c>
      <c r="Q31" s="15"/>
      <c r="R31" s="20">
        <v>74.68530963374117</v>
      </c>
      <c r="T31" s="118">
        <v>26.723118247702473</v>
      </c>
      <c r="U31" s="120">
        <v>44.311301886399264</v>
      </c>
      <c r="V31" s="20">
        <v>52.595047710939781</v>
      </c>
      <c r="W31" s="20">
        <v>41.442326744705497</v>
      </c>
      <c r="X31" s="20">
        <v>55.351330592135895</v>
      </c>
    </row>
    <row r="32" spans="1:35">
      <c r="A32" s="13" t="s">
        <v>434</v>
      </c>
      <c r="B32" s="13">
        <v>60</v>
      </c>
      <c r="C32" s="13" t="s">
        <v>372</v>
      </c>
      <c r="D32" s="14">
        <v>1334.0231065887665</v>
      </c>
      <c r="E32" s="17">
        <v>8.76</v>
      </c>
      <c r="F32" s="13" t="s">
        <v>374</v>
      </c>
      <c r="G32" s="13">
        <v>0</v>
      </c>
      <c r="H32" s="13" t="s">
        <v>1468</v>
      </c>
      <c r="I32" s="13" t="s">
        <v>505</v>
      </c>
      <c r="J32" s="13">
        <v>29439691000</v>
      </c>
      <c r="K32" s="13">
        <v>0</v>
      </c>
      <c r="L32" s="13" t="s">
        <v>1306</v>
      </c>
      <c r="M32" s="13" t="s">
        <v>1469</v>
      </c>
      <c r="N32" s="13" t="s">
        <v>788</v>
      </c>
      <c r="O32" s="13">
        <v>347.93630595625137</v>
      </c>
      <c r="P32" s="13">
        <v>2248.3083491204939</v>
      </c>
      <c r="Q32" s="15"/>
      <c r="R32" s="20">
        <v>74.94361163734979</v>
      </c>
      <c r="T32" s="118">
        <v>-0.78756875664881321</v>
      </c>
      <c r="U32" s="120">
        <v>7.7816912965210072</v>
      </c>
      <c r="V32" s="20">
        <v>51.397619488175629</v>
      </c>
      <c r="W32" s="20">
        <v>54.677960730335442</v>
      </c>
      <c r="X32" s="20">
        <v>58.311491678166398</v>
      </c>
    </row>
    <row r="33" spans="1:24">
      <c r="A33" s="13" t="s">
        <v>51</v>
      </c>
      <c r="B33" s="13">
        <v>60</v>
      </c>
      <c r="C33" s="13" t="s">
        <v>372</v>
      </c>
      <c r="D33" s="14">
        <v>-186293.73280963363</v>
      </c>
      <c r="E33" s="17">
        <v>687.5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514.64015763399925</v>
      </c>
      <c r="Q33" s="15"/>
      <c r="R33" s="20">
        <v>17.154671921133307</v>
      </c>
      <c r="T33" s="118">
        <v>-449.49961085890664</v>
      </c>
      <c r="U33" s="120">
        <v>-513.16365547724217</v>
      </c>
      <c r="V33" s="20">
        <v>39.84726980121151</v>
      </c>
      <c r="W33" s="20">
        <v>45.07696629288202</v>
      </c>
      <c r="X33" s="20">
        <v>41.929190000580022</v>
      </c>
    </row>
    <row r="34" spans="1:24">
      <c r="A34" s="13" t="s">
        <v>278</v>
      </c>
      <c r="B34" s="13">
        <v>60</v>
      </c>
      <c r="C34" s="13" t="s">
        <v>372</v>
      </c>
      <c r="D34" s="14">
        <v>-104942.22675022257</v>
      </c>
      <c r="E34" s="17">
        <v>116.5</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827.06567384296159</v>
      </c>
      <c r="Q34" s="15"/>
      <c r="R34" s="20">
        <v>27.568855794765387</v>
      </c>
      <c r="T34" s="118">
        <v>50.474505832915213</v>
      </c>
      <c r="U34" s="120">
        <v>148.86007824928399</v>
      </c>
      <c r="V34" s="20">
        <v>36.747550699160691</v>
      </c>
      <c r="W34" s="20">
        <v>21.977140792352987</v>
      </c>
      <c r="X34" s="20">
        <v>54.896984155962599</v>
      </c>
    </row>
    <row r="35" spans="1:24">
      <c r="A35" s="13" t="s">
        <v>430</v>
      </c>
      <c r="B35" s="13">
        <v>60</v>
      </c>
      <c r="C35" s="13" t="s">
        <v>372</v>
      </c>
      <c r="D35" s="14">
        <v>-12805.922327184619</v>
      </c>
      <c r="E35" s="17">
        <v>38.799999999999997</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110.39770471537565</v>
      </c>
      <c r="Q35" s="15"/>
      <c r="R35" s="20">
        <v>3.6799234905125218</v>
      </c>
      <c r="T35" s="118">
        <v>-22.489223939093392</v>
      </c>
      <c r="U35" s="120">
        <v>-60.485454841719815</v>
      </c>
      <c r="V35" s="20">
        <v>34.611212867113281</v>
      </c>
      <c r="W35" s="20">
        <v>37.904985289635746</v>
      </c>
      <c r="X35" s="20">
        <v>46.921298667988012</v>
      </c>
    </row>
    <row r="36" spans="1:24">
      <c r="A36" s="13" t="s">
        <v>222</v>
      </c>
      <c r="B36" s="13">
        <v>60</v>
      </c>
      <c r="C36" s="13" t="s">
        <v>372</v>
      </c>
      <c r="D36" s="13">
        <v>-214.05396825414425</v>
      </c>
      <c r="E36" s="17">
        <v>3.56</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180.83073050378653</v>
      </c>
      <c r="Q36" s="15"/>
      <c r="R36" s="20">
        <v>6.0276910167928843</v>
      </c>
      <c r="T36" s="118">
        <v>-7.5001579058149082</v>
      </c>
      <c r="U36" s="118">
        <v>5.0072926425055142</v>
      </c>
      <c r="V36" s="20">
        <v>30.959512987787217</v>
      </c>
      <c r="W36" s="20">
        <v>51.60515850630015</v>
      </c>
      <c r="X36" s="20">
        <v>46.23479858349512</v>
      </c>
    </row>
    <row r="37" spans="1:24">
      <c r="A37" s="13" t="s">
        <v>163</v>
      </c>
      <c r="B37" s="13">
        <v>60</v>
      </c>
      <c r="C37" s="13" t="s">
        <v>372</v>
      </c>
      <c r="D37" s="14">
        <v>-1658.9886394997322</v>
      </c>
      <c r="E37" s="17">
        <v>7.94</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186.63313180190988</v>
      </c>
      <c r="Q37" s="15"/>
      <c r="R37" s="20">
        <v>6.2211043933969963</v>
      </c>
      <c r="T37" s="118">
        <v>-10.604498886139311</v>
      </c>
      <c r="U37" s="120">
        <v>6.6290221079549028</v>
      </c>
      <c r="V37" s="20">
        <v>34.777587632232084</v>
      </c>
      <c r="W37" s="20">
        <v>41.852510457379466</v>
      </c>
      <c r="X37" s="20">
        <v>47.462143022530121</v>
      </c>
    </row>
    <row r="38" spans="1:24">
      <c r="A38" s="13" t="s">
        <v>257</v>
      </c>
      <c r="B38" s="13">
        <v>60</v>
      </c>
      <c r="C38" s="13" t="s">
        <v>372</v>
      </c>
      <c r="D38" s="13">
        <v>-2578.5482532300462</v>
      </c>
      <c r="E38" s="17">
        <v>15.46</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464.88806118318837</v>
      </c>
      <c r="Q38" s="15"/>
      <c r="R38" s="20">
        <v>15.49626870610628</v>
      </c>
      <c r="T38" s="118">
        <v>-12.773466902481179</v>
      </c>
      <c r="U38" s="120">
        <v>1.512031306784678</v>
      </c>
      <c r="V38" s="20">
        <v>34.297021978961702</v>
      </c>
      <c r="W38" s="20">
        <v>34.791321377310155</v>
      </c>
      <c r="X38" s="20">
        <v>46.178220105698642</v>
      </c>
    </row>
    <row r="39" spans="1:24">
      <c r="A39" s="13" t="s">
        <v>540</v>
      </c>
      <c r="B39" s="13">
        <v>60</v>
      </c>
      <c r="C39" s="13" t="s">
        <v>372</v>
      </c>
      <c r="D39" s="14">
        <v>119048.88426477043</v>
      </c>
      <c r="E39" s="17">
        <v>464</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2967.2728535794963</v>
      </c>
      <c r="Q39" s="15"/>
      <c r="R39" s="20">
        <v>98.909095119316547</v>
      </c>
      <c r="T39" s="120">
        <v>560.79915512005584</v>
      </c>
      <c r="U39" s="118"/>
      <c r="V39" s="20">
        <v>70.831057535417727</v>
      </c>
      <c r="W39" s="20">
        <v>54.872930864387556</v>
      </c>
      <c r="X39" s="20">
        <v>91.656658724105753</v>
      </c>
    </row>
    <row r="40" spans="1:24">
      <c r="A40" s="13" t="s">
        <v>536</v>
      </c>
      <c r="B40" s="13">
        <v>60</v>
      </c>
      <c r="C40" s="13" t="s">
        <v>372</v>
      </c>
      <c r="D40" s="14">
        <v>2287.5778863559403</v>
      </c>
      <c r="E40" s="17">
        <v>17.239999999999998</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1581.2874026044904</v>
      </c>
      <c r="Q40" s="16" t="s">
        <v>2375</v>
      </c>
      <c r="R40" s="20">
        <v>52.709580086816345</v>
      </c>
      <c r="T40" s="118">
        <v>-1.7537611220458338</v>
      </c>
      <c r="U40" s="118"/>
      <c r="V40" s="20">
        <v>49.287005536431963</v>
      </c>
      <c r="W40" s="20">
        <v>69.09109721308603</v>
      </c>
      <c r="X40" s="20">
        <v>45.990593174856862</v>
      </c>
    </row>
    <row r="41" spans="1:24">
      <c r="A41" s="13" t="s">
        <v>527</v>
      </c>
      <c r="B41" s="13">
        <v>60</v>
      </c>
      <c r="C41" s="13" t="s">
        <v>372</v>
      </c>
      <c r="D41" s="14">
        <v>-2383.5201203853917</v>
      </c>
      <c r="E41" s="17">
        <v>1.24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289.5777563938442</v>
      </c>
      <c r="Q41" s="16" t="s">
        <v>2242</v>
      </c>
      <c r="R41" s="20">
        <v>9.6525918797948069</v>
      </c>
      <c r="T41" s="118">
        <v>-5.6017856317349946</v>
      </c>
      <c r="U41" s="118"/>
      <c r="V41" s="20">
        <v>20.464395680290018</v>
      </c>
      <c r="W41" s="20">
        <v>44.779553443416006</v>
      </c>
      <c r="X41" s="20">
        <v>43.605268047875505</v>
      </c>
    </row>
    <row r="42" spans="1:24">
      <c r="A42" s="13" t="s">
        <v>105</v>
      </c>
      <c r="B42" s="13">
        <v>60</v>
      </c>
      <c r="C42" s="13" t="s">
        <v>372</v>
      </c>
      <c r="D42" s="14">
        <v>210864.07130083104</v>
      </c>
      <c r="E42" s="17">
        <v>205.5</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-2146.5725961338576</v>
      </c>
      <c r="E43" s="17">
        <v>8.7899999999999991</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239.9226485943247</v>
      </c>
      <c r="Q43" s="15"/>
      <c r="R43" s="20">
        <v>7.9974216198108232</v>
      </c>
      <c r="T43" s="118">
        <v>-9.4331389526182363</v>
      </c>
      <c r="U43" s="120">
        <v>-8.7832084544839972</v>
      </c>
      <c r="V43" s="20">
        <v>28.13889606410746</v>
      </c>
      <c r="W43" s="20">
        <v>49.676236301649745</v>
      </c>
      <c r="X43" s="20">
        <v>39.074938984745394</v>
      </c>
    </row>
    <row r="44" spans="1:24">
      <c r="A44" s="13" t="s">
        <v>435</v>
      </c>
      <c r="B44" s="13">
        <v>60</v>
      </c>
      <c r="C44" s="13" t="s">
        <v>372</v>
      </c>
      <c r="D44" s="14">
        <v>-9909.1210723535987</v>
      </c>
      <c r="E44" s="17">
        <v>104</v>
      </c>
      <c r="F44" s="13" t="s">
        <v>683</v>
      </c>
      <c r="G44" s="13">
        <v>1459724461</v>
      </c>
      <c r="H44" s="13" t="s">
        <v>1483</v>
      </c>
      <c r="I44" s="13" t="s">
        <v>1006</v>
      </c>
      <c r="J44" s="13">
        <v>11342832137</v>
      </c>
      <c r="K44" s="13">
        <v>0</v>
      </c>
      <c r="L44" s="13" t="s">
        <v>1206</v>
      </c>
      <c r="M44" s="13" t="s">
        <v>1484</v>
      </c>
      <c r="N44" s="13" t="s">
        <v>1229</v>
      </c>
      <c r="O44" s="13">
        <v>86.723233805975028</v>
      </c>
      <c r="P44" s="13">
        <v>606.64352118238287</v>
      </c>
      <c r="Q44" s="15"/>
      <c r="R44" s="20">
        <v>20.22145070607943</v>
      </c>
      <c r="T44" s="118">
        <v>33.482007452699492</v>
      </c>
      <c r="U44" s="120">
        <v>108.42289987813032</v>
      </c>
      <c r="V44" s="20">
        <v>55.728161987141974</v>
      </c>
      <c r="W44" s="20">
        <v>32.250895670523626</v>
      </c>
      <c r="X44" s="20">
        <v>60.40068601165683</v>
      </c>
    </row>
    <row r="45" spans="1:24">
      <c r="A45" s="13" t="s">
        <v>686</v>
      </c>
      <c r="B45" s="13">
        <v>60</v>
      </c>
      <c r="C45" s="13" t="s">
        <v>372</v>
      </c>
      <c r="D45" s="14">
        <v>-4625.8279173927622</v>
      </c>
      <c r="E45" s="17">
        <v>25.98</v>
      </c>
      <c r="F45" s="13" t="s">
        <v>683</v>
      </c>
      <c r="G45" s="13">
        <v>9395308662</v>
      </c>
      <c r="H45" s="13" t="s">
        <v>1485</v>
      </c>
      <c r="I45" s="13" t="s">
        <v>1027</v>
      </c>
      <c r="J45" s="13">
        <v>35288102843</v>
      </c>
      <c r="K45" s="13">
        <v>0</v>
      </c>
      <c r="L45" s="13" t="s">
        <v>1125</v>
      </c>
      <c r="M45" s="13" t="s">
        <v>1486</v>
      </c>
      <c r="N45" s="13" t="s">
        <v>1175</v>
      </c>
      <c r="O45" s="13">
        <v>37.409960967555847</v>
      </c>
      <c r="P45" s="13">
        <v>562.33303596884707</v>
      </c>
      <c r="Q45" s="15"/>
      <c r="R45" s="20">
        <v>18.744434532294903</v>
      </c>
      <c r="T45" s="118">
        <v>6.931467673940972</v>
      </c>
      <c r="U45" s="120">
        <v>26.689677167009727</v>
      </c>
      <c r="V45" s="20">
        <v>53.55623057693353</v>
      </c>
      <c r="W45" s="20">
        <v>60.776359824370786</v>
      </c>
      <c r="X45" s="20">
        <v>61.334532748732954</v>
      </c>
    </row>
    <row r="46" spans="1:24">
      <c r="A46" s="13" t="s">
        <v>209</v>
      </c>
      <c r="B46" s="13">
        <v>60</v>
      </c>
      <c r="C46" s="13" t="s">
        <v>372</v>
      </c>
      <c r="D46" s="14">
        <v>13648.314197743332</v>
      </c>
      <c r="E46" s="17">
        <v>121.2</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1936.6737793401951</v>
      </c>
      <c r="Q46" s="15"/>
      <c r="R46" s="20">
        <v>64.555792644673176</v>
      </c>
      <c r="T46" s="118">
        <v>30.429937170089687</v>
      </c>
      <c r="U46" s="118">
        <v>160.95241181172426</v>
      </c>
      <c r="V46" s="20">
        <v>34.584089099724082</v>
      </c>
      <c r="W46" s="20">
        <v>51.792507430271641</v>
      </c>
      <c r="X46" s="20">
        <v>74.131209466202705</v>
      </c>
    </row>
    <row r="47" spans="1:24">
      <c r="A47" s="13" t="s">
        <v>267</v>
      </c>
      <c r="B47" s="13">
        <v>60</v>
      </c>
      <c r="C47" s="13" t="s">
        <v>372</v>
      </c>
      <c r="D47" s="14">
        <v>-17925.123772657655</v>
      </c>
      <c r="E47" s="17">
        <v>91.55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441.18485223466246</v>
      </c>
      <c r="Q47" s="15"/>
      <c r="R47" s="20">
        <v>14.706161741155416</v>
      </c>
      <c r="T47" s="118">
        <v>-57.341286607431385</v>
      </c>
      <c r="U47" s="120">
        <v>-66.941432699014172</v>
      </c>
      <c r="V47" s="20">
        <v>41.373530902823177</v>
      </c>
      <c r="W47" s="20">
        <v>49.723185582073896</v>
      </c>
      <c r="X47" s="20">
        <v>41.326622200688703</v>
      </c>
    </row>
    <row r="48" spans="1:24">
      <c r="A48" s="13" t="s">
        <v>283</v>
      </c>
      <c r="B48" s="13">
        <v>60</v>
      </c>
      <c r="C48" s="13" t="s">
        <v>372</v>
      </c>
      <c r="D48" s="14">
        <v>26338.744224148912</v>
      </c>
      <c r="E48" s="17">
        <v>86.8</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2184.5750148760235</v>
      </c>
      <c r="Q48" s="15"/>
      <c r="R48" s="20">
        <v>72.819167162534114</v>
      </c>
      <c r="T48" s="120">
        <v>143.64318677166261</v>
      </c>
      <c r="U48" s="118">
        <v>104.04672123059335</v>
      </c>
      <c r="V48" s="20">
        <v>69.855139199354724</v>
      </c>
      <c r="W48" s="20">
        <v>40.067651409745409</v>
      </c>
      <c r="X48" s="20">
        <v>79.162857595208251</v>
      </c>
    </row>
    <row r="49" spans="1:24">
      <c r="A49" s="13" t="s">
        <v>282</v>
      </c>
      <c r="B49" s="13">
        <v>60</v>
      </c>
      <c r="C49" s="13" t="s">
        <v>372</v>
      </c>
      <c r="D49" s="13">
        <v>-8430.8202122316452</v>
      </c>
      <c r="E49" s="17">
        <v>19.47</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69.720495340335049</v>
      </c>
      <c r="Q49" s="15"/>
      <c r="R49" s="20">
        <v>2.3240165113445017</v>
      </c>
      <c r="T49" s="118">
        <v>-37.83807855881328</v>
      </c>
      <c r="U49" s="120">
        <v>-19.448507911420769</v>
      </c>
      <c r="V49" s="20">
        <v>26.552764782139555</v>
      </c>
      <c r="W49" s="20">
        <v>43.587317637416582</v>
      </c>
      <c r="X49" s="20">
        <v>42.909461377482643</v>
      </c>
    </row>
    <row r="50" spans="1:24">
      <c r="A50" s="13" t="s">
        <v>760</v>
      </c>
      <c r="B50" s="13">
        <v>60</v>
      </c>
      <c r="C50" s="13" t="s">
        <v>372</v>
      </c>
      <c r="D50" s="13">
        <v>-23174.576762872333</v>
      </c>
      <c r="E50" s="17">
        <v>19.3</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470</v>
      </c>
      <c r="Q50" s="15"/>
      <c r="R50" s="20">
        <v>15.666666666666666</v>
      </c>
      <c r="T50" s="118"/>
      <c r="U50" s="118"/>
      <c r="V50" s="20">
        <v>24.088749685347121</v>
      </c>
      <c r="W50" s="20">
        <v>15.649257632876065</v>
      </c>
      <c r="X50" s="20"/>
    </row>
    <row r="51" spans="1:24">
      <c r="A51" s="13" t="s">
        <v>629</v>
      </c>
      <c r="B51" s="13">
        <v>60</v>
      </c>
      <c r="C51" s="13" t="s">
        <v>372</v>
      </c>
      <c r="D51" s="14">
        <v>-6195.2200866954854</v>
      </c>
      <c r="E51" s="17">
        <v>185.9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1123.5612938999298</v>
      </c>
      <c r="Q51" s="15"/>
      <c r="R51" s="20">
        <v>37.452043129997655</v>
      </c>
      <c r="T51" s="120">
        <v>319.47980259191041</v>
      </c>
      <c r="U51" s="118"/>
      <c r="V51" s="20">
        <v>49.739764064524422</v>
      </c>
      <c r="W51" s="20">
        <v>55.804554836768375</v>
      </c>
      <c r="X51" s="20">
        <v>87.859216024540189</v>
      </c>
    </row>
    <row r="52" spans="1:24">
      <c r="A52" s="13" t="s">
        <v>135</v>
      </c>
      <c r="B52" s="13">
        <v>60</v>
      </c>
      <c r="C52" s="13" t="s">
        <v>372</v>
      </c>
      <c r="D52" s="13">
        <v>1365.1192483659624</v>
      </c>
      <c r="E52" s="17">
        <v>3.88</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2072.1958889579014</v>
      </c>
      <c r="Q52" s="15"/>
      <c r="R52" s="20">
        <v>69.073196298596713</v>
      </c>
      <c r="T52" s="118">
        <v>-0.59849398081047056</v>
      </c>
      <c r="U52" s="118">
        <v>4.1138974601209366</v>
      </c>
      <c r="V52" s="20">
        <v>49.313433954707747</v>
      </c>
      <c r="W52" s="20">
        <v>50.650317164591762</v>
      </c>
      <c r="X52" s="20">
        <v>59.117168649579277</v>
      </c>
    </row>
    <row r="53" spans="1:24">
      <c r="A53" s="13" t="s">
        <v>528</v>
      </c>
      <c r="B53" s="13">
        <v>60</v>
      </c>
      <c r="C53" s="13" t="s">
        <v>372</v>
      </c>
      <c r="D53" s="14">
        <v>6016.5135165632928</v>
      </c>
      <c r="E53" s="17">
        <v>42.7</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1853.8357449153032</v>
      </c>
      <c r="Q53" s="15"/>
      <c r="R53" s="20">
        <v>61.794524830510106</v>
      </c>
      <c r="T53" s="118">
        <v>-18.966405992681956</v>
      </c>
      <c r="U53" s="118"/>
      <c r="V53" s="20">
        <v>37.934507335069178</v>
      </c>
      <c r="W53" s="20">
        <v>34.650284007315605</v>
      </c>
      <c r="X53" s="20">
        <v>44.603422843413497</v>
      </c>
    </row>
    <row r="54" spans="1:24">
      <c r="A54" s="13" t="s">
        <v>156</v>
      </c>
      <c r="B54" s="13">
        <v>60</v>
      </c>
      <c r="C54" s="13" t="s">
        <v>372</v>
      </c>
      <c r="D54" s="14">
        <v>-614.08601658560883</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37.470354482890897</v>
      </c>
      <c r="Q54" s="16" t="s">
        <v>2203</v>
      </c>
      <c r="R54" s="20">
        <v>1.2490118160963632</v>
      </c>
      <c r="T54" s="118">
        <v>-4.2814699617219043</v>
      </c>
      <c r="U54" s="120">
        <v>-5.2684572738634028</v>
      </c>
      <c r="V54" s="20">
        <v>29.023250521371629</v>
      </c>
      <c r="W54" s="20">
        <v>45.770697533675246</v>
      </c>
      <c r="X54" s="20">
        <v>36.481284846309208</v>
      </c>
    </row>
    <row r="55" spans="1:24">
      <c r="A55" s="13" t="s">
        <v>277</v>
      </c>
      <c r="B55" s="13">
        <v>60</v>
      </c>
      <c r="C55" s="13" t="s">
        <v>372</v>
      </c>
      <c r="D55" s="14">
        <v>49913.71380946134</v>
      </c>
      <c r="E55" s="17">
        <v>396.5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2052.5769432963543</v>
      </c>
      <c r="Q55" s="15"/>
      <c r="R55" s="20">
        <v>68.419231443211814</v>
      </c>
      <c r="T55" s="118">
        <v>78.406501222534644</v>
      </c>
      <c r="U55" s="118">
        <v>760.66722672588071</v>
      </c>
      <c r="V55" s="20">
        <v>47.807547372219858</v>
      </c>
      <c r="W55" s="20">
        <v>72.958918857425772</v>
      </c>
      <c r="X55" s="20">
        <v>71.925785280951644</v>
      </c>
    </row>
    <row r="56" spans="1:24">
      <c r="A56" s="13" t="s">
        <v>473</v>
      </c>
      <c r="B56" s="13">
        <v>60</v>
      </c>
      <c r="C56" s="13" t="s">
        <v>372</v>
      </c>
      <c r="D56" s="14">
        <v>-876.78164300061917</v>
      </c>
      <c r="E56" s="17">
        <v>11.13</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627.74449584249737</v>
      </c>
      <c r="Q56" s="15"/>
      <c r="R56" s="20">
        <v>20.924816528083245</v>
      </c>
      <c r="T56" s="118">
        <v>-1.6268659440127031</v>
      </c>
      <c r="U56" s="118"/>
      <c r="V56" s="20">
        <v>47.606640958155367</v>
      </c>
      <c r="W56" s="20">
        <v>54.641452051995522</v>
      </c>
      <c r="X56" s="20">
        <v>44.440303087812019</v>
      </c>
    </row>
    <row r="57" spans="1:24">
      <c r="A57" s="13" t="s">
        <v>447</v>
      </c>
      <c r="B57" s="13">
        <v>60</v>
      </c>
      <c r="C57" s="13" t="s">
        <v>372</v>
      </c>
      <c r="D57" s="14">
        <v>-16536.377670537946</v>
      </c>
      <c r="E57" s="17">
        <v>302</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932.56191966587562</v>
      </c>
      <c r="Q57" s="15"/>
      <c r="R57" s="20">
        <v>31.085397322195853</v>
      </c>
      <c r="T57" s="120">
        <v>305.93541454326271</v>
      </c>
      <c r="U57" s="118">
        <v>523.5495399041954</v>
      </c>
      <c r="V57" s="20">
        <v>50.144454180324431</v>
      </c>
      <c r="W57" s="20">
        <v>74.205569321276883</v>
      </c>
      <c r="X57" s="20">
        <v>76.491712358121362</v>
      </c>
    </row>
    <row r="58" spans="1:24">
      <c r="A58" s="13" t="s">
        <v>326</v>
      </c>
      <c r="B58" s="13">
        <v>60</v>
      </c>
      <c r="C58" s="13" t="s">
        <v>372</v>
      </c>
      <c r="D58" s="14">
        <v>-12646.439989960285</v>
      </c>
      <c r="E58" s="17">
        <v>46.74</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613.9056651538458</v>
      </c>
      <c r="Q58" s="15"/>
      <c r="R58" s="20">
        <v>20.46352217179486</v>
      </c>
      <c r="T58" s="118">
        <v>-52.067851454163474</v>
      </c>
      <c r="U58" s="120">
        <v>-21.43982497348901</v>
      </c>
      <c r="V58" s="20">
        <v>32.335654691035771</v>
      </c>
      <c r="W58" s="20">
        <v>25.311055826208445</v>
      </c>
      <c r="X58" s="20">
        <v>43.160348823961577</v>
      </c>
    </row>
    <row r="59" spans="1:24">
      <c r="A59" s="13" t="s">
        <v>302</v>
      </c>
      <c r="B59" s="13">
        <v>60</v>
      </c>
      <c r="C59" s="13" t="s">
        <v>372</v>
      </c>
      <c r="D59" s="14">
        <v>-2988.7017383125426</v>
      </c>
      <c r="E59" s="17">
        <v>9.7799999999999994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452.86571798728068</v>
      </c>
      <c r="Q59" s="15"/>
      <c r="R59" s="20">
        <v>15.095523932909355</v>
      </c>
      <c r="T59" s="118">
        <v>-11.166426696178711</v>
      </c>
      <c r="U59" s="120">
        <v>4.1314689586109843</v>
      </c>
      <c r="V59" s="20">
        <v>31.642953944071387</v>
      </c>
      <c r="W59" s="20">
        <v>56.709941775224536</v>
      </c>
      <c r="X59" s="20">
        <v>44.835151439933405</v>
      </c>
    </row>
    <row r="60" spans="1:24">
      <c r="A60" s="13" t="s">
        <v>470</v>
      </c>
      <c r="B60" s="13">
        <v>60</v>
      </c>
      <c r="C60" s="13" t="s">
        <v>372</v>
      </c>
      <c r="D60" s="14">
        <v>-20428.209422667082</v>
      </c>
      <c r="E60" s="17">
        <v>41.58</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332.60690504184532</v>
      </c>
      <c r="Q60" s="15"/>
      <c r="R60" s="20">
        <v>11.086896834728178</v>
      </c>
      <c r="T60" s="118">
        <v>-31.185017154254027</v>
      </c>
      <c r="U60" s="120">
        <v>-0.17993134271804934</v>
      </c>
      <c r="V60" s="20">
        <v>30.632351965529821</v>
      </c>
      <c r="W60" s="20">
        <v>28.951234640068101</v>
      </c>
      <c r="X60" s="20">
        <v>39.647951522043975</v>
      </c>
    </row>
    <row r="61" spans="1:24">
      <c r="A61" s="13" t="s">
        <v>119</v>
      </c>
      <c r="B61" s="13">
        <v>60</v>
      </c>
      <c r="C61" s="13" t="s">
        <v>372</v>
      </c>
      <c r="D61" s="13">
        <v>135993.10702467788</v>
      </c>
      <c r="E61" s="17">
        <v>311.25</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2359.5579435603554</v>
      </c>
      <c r="Q61" s="15"/>
      <c r="R61" s="20">
        <v>78.651931452011851</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13.04</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-41102.350105055055</v>
      </c>
      <c r="E63" s="17">
        <v>100</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624.09742565929241</v>
      </c>
      <c r="Q63" s="15"/>
      <c r="R63" s="20">
        <v>20.803247521976413</v>
      </c>
      <c r="T63" s="118">
        <v>-9.7146468788126583</v>
      </c>
      <c r="U63" s="120">
        <v>-2.3921327705382112</v>
      </c>
      <c r="V63" s="20">
        <v>39.956944979503639</v>
      </c>
      <c r="W63" s="20">
        <v>25.859932100935669</v>
      </c>
      <c r="X63" s="20">
        <v>49.435411032462206</v>
      </c>
    </row>
    <row r="64" spans="1:24">
      <c r="A64" s="13" t="s">
        <v>688</v>
      </c>
      <c r="B64" s="13">
        <v>60</v>
      </c>
      <c r="C64" s="13" t="s">
        <v>372</v>
      </c>
      <c r="D64" s="14">
        <v>-3371.1007388399848</v>
      </c>
      <c r="E64" s="17">
        <v>5.89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364.6849798258695</v>
      </c>
      <c r="Q64" s="15"/>
      <c r="R64" s="20">
        <v>12.15616599419565</v>
      </c>
      <c r="T64" s="118">
        <v>-4.5479742061295614</v>
      </c>
      <c r="U64" s="118">
        <v>7.3386222325945649</v>
      </c>
      <c r="V64" s="20">
        <v>31.364787907283635</v>
      </c>
      <c r="W64" s="20">
        <v>33.718889666475555</v>
      </c>
      <c r="X64" s="20">
        <v>51.653101831328442</v>
      </c>
    </row>
    <row r="65" spans="1:24">
      <c r="A65" s="13" t="s">
        <v>377</v>
      </c>
      <c r="B65" s="13">
        <v>60</v>
      </c>
      <c r="C65" s="13" t="s">
        <v>372</v>
      </c>
      <c r="D65" s="14">
        <v>26981.54318939885</v>
      </c>
      <c r="E65" s="17">
        <v>123</v>
      </c>
      <c r="F65" s="13" t="s">
        <v>349</v>
      </c>
      <c r="G65" s="13">
        <v>-631248</v>
      </c>
      <c r="H65" s="13" t="s">
        <v>1507</v>
      </c>
      <c r="I65" s="13">
        <v>15.500313625</v>
      </c>
      <c r="J65" s="13">
        <v>124002509</v>
      </c>
      <c r="K65" s="13">
        <v>8000000</v>
      </c>
      <c r="L65" s="13">
        <v>7.8062936613645455</v>
      </c>
      <c r="M65" s="13">
        <v>968000000</v>
      </c>
      <c r="N65" s="13" t="s">
        <v>1508</v>
      </c>
      <c r="O65" s="13">
        <v>29.700334105349686</v>
      </c>
      <c r="P65" s="13">
        <v>2001.718393214217</v>
      </c>
      <c r="Q65" s="15"/>
      <c r="R65" s="20">
        <v>66.723946440473895</v>
      </c>
      <c r="T65" s="120">
        <v>128.86496555693498</v>
      </c>
      <c r="U65" s="120">
        <v>105.00621742752415</v>
      </c>
      <c r="V65" s="20">
        <v>44.882973702487917</v>
      </c>
      <c r="W65" s="20">
        <v>57.600229879541274</v>
      </c>
      <c r="X65" s="20">
        <v>63.116279547332589</v>
      </c>
    </row>
    <row r="66" spans="1:24">
      <c r="A66" s="13" t="s">
        <v>72</v>
      </c>
      <c r="B66" s="13">
        <v>60</v>
      </c>
      <c r="C66" s="13" t="s">
        <v>372</v>
      </c>
      <c r="D66" s="14">
        <v>1367.6058673797088</v>
      </c>
      <c r="E66" s="17">
        <v>16.149999999999999</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1842.1557758634081</v>
      </c>
      <c r="Q66" s="15"/>
      <c r="R66" s="20">
        <v>61.405192528780269</v>
      </c>
      <c r="T66" s="118">
        <v>6.1120934785974868</v>
      </c>
      <c r="U66" s="118">
        <v>16.048074481050421</v>
      </c>
      <c r="V66" s="20">
        <v>49.705746451305451</v>
      </c>
      <c r="W66" s="20">
        <v>77.579472883080058</v>
      </c>
      <c r="X66" s="20">
        <v>59.689745045998237</v>
      </c>
    </row>
    <row r="67" spans="1:24">
      <c r="A67" s="13" t="s">
        <v>81</v>
      </c>
      <c r="B67" s="13">
        <v>60</v>
      </c>
      <c r="C67" s="13" t="s">
        <v>372</v>
      </c>
      <c r="D67" s="14">
        <v>-13624.547370612845</v>
      </c>
      <c r="E67" s="17">
        <v>33.4</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141.86845102919392</v>
      </c>
      <c r="Q67" s="15"/>
      <c r="R67" s="20">
        <v>4.7289483676397976</v>
      </c>
      <c r="T67" s="118">
        <v>-4.1058107556797552</v>
      </c>
      <c r="U67" s="120">
        <v>6.9260345514987876</v>
      </c>
      <c r="V67" s="20">
        <v>48.384094269643668</v>
      </c>
      <c r="W67" s="20">
        <v>59.011459565463774</v>
      </c>
      <c r="X67" s="20">
        <v>49.600856355824085</v>
      </c>
    </row>
    <row r="68" spans="1:24">
      <c r="A68" s="13" t="s">
        <v>160</v>
      </c>
      <c r="B68" s="13">
        <v>60</v>
      </c>
      <c r="C68" s="13" t="s">
        <v>372</v>
      </c>
      <c r="D68" s="13">
        <v>1315.4532501937765</v>
      </c>
      <c r="E68" s="17">
        <v>4.84</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2447.4992055211756</v>
      </c>
      <c r="Q68" s="15"/>
      <c r="R68" s="20">
        <v>81.583306850705853</v>
      </c>
      <c r="T68" s="118">
        <v>-2.524690553863782</v>
      </c>
      <c r="U68" s="120">
        <v>2.6015916768279812</v>
      </c>
      <c r="V68" s="20">
        <v>37.74142682824565</v>
      </c>
      <c r="W68" s="20">
        <v>58.29094386516519</v>
      </c>
      <c r="X68" s="20">
        <v>50.235027592646105</v>
      </c>
    </row>
    <row r="69" spans="1:24">
      <c r="A69" s="13" t="s">
        <v>523</v>
      </c>
      <c r="B69" s="13">
        <v>60</v>
      </c>
      <c r="C69" s="13" t="s">
        <v>372</v>
      </c>
      <c r="D69" s="14">
        <v>5800.2632495871612</v>
      </c>
      <c r="E69" s="17">
        <v>54.15</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1212.2801087951807</v>
      </c>
      <c r="Q69" s="15"/>
      <c r="R69" s="20">
        <v>40.409336959839358</v>
      </c>
      <c r="T69" s="118">
        <v>-23.51636468823358</v>
      </c>
      <c r="U69" s="118"/>
      <c r="V69" s="20">
        <v>38.363209941882126</v>
      </c>
      <c r="W69" s="20">
        <v>48.270857941672006</v>
      </c>
      <c r="X69" s="20">
        <v>48.463698600028216</v>
      </c>
    </row>
    <row r="70" spans="1:24">
      <c r="A70" s="13" t="s">
        <v>310</v>
      </c>
      <c r="B70" s="13">
        <v>60</v>
      </c>
      <c r="C70" s="13" t="s">
        <v>372</v>
      </c>
      <c r="D70" s="13">
        <v>-5688.7837517625958</v>
      </c>
      <c r="E70" s="17">
        <v>12.03</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450.47802170675163</v>
      </c>
      <c r="Q70" s="15"/>
      <c r="R70" s="20">
        <v>15.015934056891721</v>
      </c>
      <c r="T70" s="118">
        <v>-20.525419958037077</v>
      </c>
      <c r="U70" s="118">
        <v>15.437251981057045</v>
      </c>
      <c r="V70" s="20">
        <v>26.183514034742355</v>
      </c>
      <c r="W70" s="20">
        <v>45.656245243423427</v>
      </c>
      <c r="X70" s="20">
        <v>46.292998834192112</v>
      </c>
    </row>
    <row r="71" spans="1:24">
      <c r="A71" s="13" t="s">
        <v>309</v>
      </c>
      <c r="B71" s="13">
        <v>60</v>
      </c>
      <c r="C71" s="13" t="s">
        <v>372</v>
      </c>
      <c r="D71" s="14">
        <v>-128837.82091189176</v>
      </c>
      <c r="E71" s="17">
        <v>444</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303.9534186064908</v>
      </c>
      <c r="Q71" s="15"/>
      <c r="R71" s="20">
        <v>10.131780620216359</v>
      </c>
      <c r="T71" s="118">
        <v>-766.79606647115747</v>
      </c>
      <c r="U71" s="120">
        <v>382.7420454259186</v>
      </c>
      <c r="V71" s="20">
        <v>30.954199133856452</v>
      </c>
      <c r="W71" s="20">
        <v>45.439232515523045</v>
      </c>
      <c r="X71" s="20">
        <v>47.814486463053456</v>
      </c>
    </row>
    <row r="72" spans="1:24">
      <c r="A72" s="13" t="s">
        <v>217</v>
      </c>
      <c r="B72" s="13">
        <v>60</v>
      </c>
      <c r="C72" s="13" t="s">
        <v>372</v>
      </c>
      <c r="D72" s="14">
        <v>2473.3364300253056</v>
      </c>
      <c r="E72" s="17">
        <v>26.02</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1259.2061043583642</v>
      </c>
      <c r="Q72" s="15"/>
      <c r="R72" s="20">
        <v>41.973536811945472</v>
      </c>
      <c r="T72" s="118">
        <v>-9.6948610753599951</v>
      </c>
      <c r="U72" s="120">
        <v>11.855444653226641</v>
      </c>
      <c r="V72" s="20">
        <v>36.548869299501114</v>
      </c>
      <c r="W72" s="20">
        <v>49.797851811211309</v>
      </c>
      <c r="X72" s="20">
        <v>51.215201081066077</v>
      </c>
    </row>
    <row r="73" spans="1:24">
      <c r="A73" s="13" t="s">
        <v>36</v>
      </c>
      <c r="B73" s="13">
        <v>60</v>
      </c>
      <c r="C73" s="13" t="s">
        <v>372</v>
      </c>
      <c r="D73" s="14">
        <v>-9214.2414641008236</v>
      </c>
      <c r="E73" s="17">
        <v>30.1</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407.46966773177945</v>
      </c>
      <c r="Q73" s="15"/>
      <c r="R73" s="20">
        <v>13.582322257725982</v>
      </c>
      <c r="T73" s="118">
        <v>2.6348583551389027</v>
      </c>
      <c r="U73" s="120">
        <v>18.367887813254846</v>
      </c>
      <c r="V73" s="20">
        <v>44.059174664434948</v>
      </c>
      <c r="W73" s="20">
        <v>41.408925175323887</v>
      </c>
      <c r="X73" s="20">
        <v>56.423611647846535</v>
      </c>
    </row>
    <row r="74" spans="1:24">
      <c r="A74" s="13" t="s">
        <v>378</v>
      </c>
      <c r="B74" s="13">
        <v>60</v>
      </c>
      <c r="C74" s="13" t="s">
        <v>372</v>
      </c>
      <c r="D74" s="14">
        <v>-3165.3548510353248</v>
      </c>
      <c r="E74" s="17">
        <v>30</v>
      </c>
      <c r="F74" s="13" t="s">
        <v>375</v>
      </c>
      <c r="G74" s="13" t="s">
        <v>810</v>
      </c>
      <c r="H74" s="13" t="s">
        <v>1516</v>
      </c>
      <c r="I74" s="13" t="s">
        <v>811</v>
      </c>
      <c r="J74" s="13" t="s">
        <v>812</v>
      </c>
      <c r="K74" s="13" t="s">
        <v>813</v>
      </c>
      <c r="L74" s="13" t="s">
        <v>781</v>
      </c>
      <c r="M74" s="13" t="s">
        <v>1517</v>
      </c>
      <c r="N74" s="13" t="s">
        <v>1518</v>
      </c>
      <c r="O74" s="13">
        <v>30.207879709360263</v>
      </c>
      <c r="P74" s="13">
        <v>767.17601512291412</v>
      </c>
      <c r="Q74" s="15"/>
      <c r="R74" s="20">
        <v>25.57253383743047</v>
      </c>
      <c r="T74" s="118">
        <v>22.21665628152671</v>
      </c>
      <c r="U74" s="118">
        <v>63.760769628001093</v>
      </c>
      <c r="V74" s="20">
        <v>49.779242224916629</v>
      </c>
      <c r="W74" s="20">
        <v>48.762427453952569</v>
      </c>
      <c r="X74" s="20">
        <v>69.610700626405588</v>
      </c>
    </row>
    <row r="75" spans="1:24">
      <c r="A75" s="13" t="s">
        <v>2</v>
      </c>
      <c r="B75" s="13">
        <v>60</v>
      </c>
      <c r="C75" s="13" t="s">
        <v>372</v>
      </c>
      <c r="D75" s="14">
        <v>137955.85332550219</v>
      </c>
      <c r="E75" s="17">
        <v>325.25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2775.2738049823233</v>
      </c>
      <c r="Q75" s="15"/>
      <c r="R75" s="20">
        <v>92.509126832744116</v>
      </c>
      <c r="T75" s="118">
        <v>245.96098286505338</v>
      </c>
      <c r="U75" s="118">
        <v>345.26257898274991</v>
      </c>
      <c r="V75" s="20">
        <v>63.152127180091547</v>
      </c>
      <c r="W75" s="20">
        <v>62.997972766882043</v>
      </c>
      <c r="X75" s="20">
        <v>65.460320552973556</v>
      </c>
    </row>
    <row r="76" spans="1:24">
      <c r="A76" s="13" t="s">
        <v>379</v>
      </c>
      <c r="B76" s="13">
        <v>60</v>
      </c>
      <c r="C76" s="13" t="s">
        <v>372</v>
      </c>
      <c r="D76" s="14">
        <v>-2224.2667193794664</v>
      </c>
      <c r="E76" s="17">
        <v>3.69</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477.37270662869076</v>
      </c>
      <c r="Q76" s="16" t="s">
        <v>2242</v>
      </c>
      <c r="R76" s="20">
        <v>15.912423554289692</v>
      </c>
      <c r="T76" s="118">
        <v>0.59264765446429557</v>
      </c>
      <c r="U76" s="120">
        <v>-1.8107941792191884</v>
      </c>
      <c r="V76" s="20">
        <v>62.080212987627888</v>
      </c>
      <c r="W76" s="20">
        <v>61.944991300675653</v>
      </c>
      <c r="X76" s="20">
        <v>50.457624535616404</v>
      </c>
    </row>
    <row r="77" spans="1:24">
      <c r="A77" s="13" t="s">
        <v>166</v>
      </c>
      <c r="B77" s="13">
        <v>60</v>
      </c>
      <c r="C77" s="13" t="s">
        <v>372</v>
      </c>
      <c r="D77" s="14">
        <v>2696.7505122999214</v>
      </c>
      <c r="E77" s="17">
        <v>26.16</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1331.510421587936</v>
      </c>
      <c r="Q77" s="15"/>
      <c r="R77" s="20">
        <v>44.383680719597869</v>
      </c>
      <c r="T77" s="118">
        <v>-27.563535824097798</v>
      </c>
      <c r="U77" s="120">
        <v>3.7476572814534137</v>
      </c>
      <c r="V77" s="20">
        <v>38.163173781279042</v>
      </c>
      <c r="W77" s="20">
        <v>48.085519210126023</v>
      </c>
      <c r="X77" s="20">
        <v>45.277626196435101</v>
      </c>
    </row>
    <row r="78" spans="1:24">
      <c r="A78" s="13" t="s">
        <v>548</v>
      </c>
      <c r="B78" s="13">
        <v>60</v>
      </c>
      <c r="C78" s="13" t="s">
        <v>372</v>
      </c>
      <c r="D78" s="14">
        <v>118765.44905694573</v>
      </c>
      <c r="E78" s="17">
        <v>164.1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-24609.728570109368</v>
      </c>
      <c r="E79" s="17">
        <v>37.619999999999997</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586.30358058112381</v>
      </c>
      <c r="Q79" s="15"/>
      <c r="R79" s="20">
        <v>19.543452686037462</v>
      </c>
      <c r="T79" s="118">
        <v>5.0358660760156937</v>
      </c>
      <c r="U79" s="120">
        <v>17.350535773913265</v>
      </c>
      <c r="V79" s="20">
        <v>46.795472924562688</v>
      </c>
      <c r="W79" s="20">
        <v>54.711415211820864</v>
      </c>
      <c r="X79" s="20">
        <v>55.91921993016711</v>
      </c>
    </row>
    <row r="80" spans="1:24">
      <c r="A80" s="13" t="s">
        <v>690</v>
      </c>
      <c r="B80" s="13">
        <v>60</v>
      </c>
      <c r="C80" s="13" t="s">
        <v>372</v>
      </c>
      <c r="D80" s="14">
        <v>7165.4847832611777</v>
      </c>
      <c r="E80" s="17">
        <v>78.95</v>
      </c>
      <c r="F80" s="13" t="s">
        <v>375</v>
      </c>
      <c r="G80" s="13" t="s">
        <v>814</v>
      </c>
      <c r="H80" s="13" t="s">
        <v>1524</v>
      </c>
      <c r="I80" s="13" t="s">
        <v>815</v>
      </c>
      <c r="J80" s="13" t="s">
        <v>816</v>
      </c>
      <c r="K80" s="13" t="s">
        <v>817</v>
      </c>
      <c r="L80" s="13" t="s">
        <v>1103</v>
      </c>
      <c r="M80" s="13" t="s">
        <v>1525</v>
      </c>
      <c r="N80" s="13" t="s">
        <v>1239</v>
      </c>
      <c r="O80" s="13">
        <v>52.822499176123891</v>
      </c>
      <c r="P80" s="13">
        <v>1315.2499247473863</v>
      </c>
      <c r="Q80" s="15"/>
      <c r="R80" s="20">
        <v>43.841664158246211</v>
      </c>
      <c r="T80" s="118">
        <v>-50.30012237539836</v>
      </c>
      <c r="U80" s="118">
        <v>95.045283001205547</v>
      </c>
      <c r="V80" s="20">
        <v>47.263434872657356</v>
      </c>
      <c r="W80" s="20">
        <v>52.754103508822155</v>
      </c>
      <c r="X80" s="20">
        <v>52.825205882428214</v>
      </c>
    </row>
    <row r="81" spans="1:24">
      <c r="A81" s="13" t="s">
        <v>648</v>
      </c>
      <c r="B81" s="13">
        <v>60</v>
      </c>
      <c r="C81" s="13" t="s">
        <v>372</v>
      </c>
      <c r="D81" s="14">
        <v>-11966.836552885845</v>
      </c>
      <c r="E81" s="17">
        <v>8.84</v>
      </c>
      <c r="F81" s="13" t="s">
        <v>233</v>
      </c>
      <c r="G81" s="13" t="s">
        <v>1076</v>
      </c>
      <c r="H81" s="13" t="s">
        <v>1526</v>
      </c>
      <c r="I81" s="13" t="s">
        <v>1077</v>
      </c>
      <c r="J81" s="13" t="s">
        <v>1078</v>
      </c>
      <c r="K81" s="13" t="s">
        <v>818</v>
      </c>
      <c r="L81" s="13" t="s">
        <v>1199</v>
      </c>
      <c r="M81" s="13" t="s">
        <v>1527</v>
      </c>
      <c r="N81" s="13" t="s">
        <v>819</v>
      </c>
      <c r="O81" s="13">
        <v>52.822499176123891</v>
      </c>
      <c r="P81" s="13">
        <v>318.30391502656607</v>
      </c>
      <c r="Q81" s="15"/>
      <c r="R81" s="20">
        <v>10.610130500885536</v>
      </c>
      <c r="T81" s="118">
        <v>-21.829248724786208</v>
      </c>
      <c r="U81" s="118"/>
      <c r="V81" s="20">
        <v>31.99868548544864</v>
      </c>
      <c r="W81" s="20">
        <v>34.971340109390475</v>
      </c>
      <c r="X81" s="20">
        <v>39.728861539869321</v>
      </c>
    </row>
    <row r="82" spans="1:24">
      <c r="A82" s="13" t="s">
        <v>161</v>
      </c>
      <c r="B82" s="13">
        <v>60</v>
      </c>
      <c r="C82" s="13" t="s">
        <v>372</v>
      </c>
      <c r="D82" s="14">
        <v>-22240.389394139584</v>
      </c>
      <c r="E82" s="17">
        <v>154.80000000000001</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418.10354747107561</v>
      </c>
      <c r="Q82" s="15"/>
      <c r="R82" s="20">
        <v>13.936784915702521</v>
      </c>
      <c r="T82" s="118">
        <v>-49.032411187997127</v>
      </c>
      <c r="U82" s="120">
        <v>-131.08319229578171</v>
      </c>
      <c r="V82" s="20">
        <v>44.301323855731198</v>
      </c>
      <c r="W82" s="20">
        <v>41.92578666089274</v>
      </c>
      <c r="X82" s="20">
        <v>43.445092002800223</v>
      </c>
    </row>
    <row r="83" spans="1:24">
      <c r="A83" s="13" t="s">
        <v>380</v>
      </c>
      <c r="B83" s="13">
        <v>60</v>
      </c>
      <c r="C83" s="13" t="s">
        <v>372</v>
      </c>
      <c r="D83" s="14">
        <v>-59789.730818658594</v>
      </c>
      <c r="E83" s="17">
        <v>9.5500000000000007</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216.66709677085578</v>
      </c>
      <c r="Q83" s="15"/>
      <c r="R83" s="20">
        <v>7.2222365590285262</v>
      </c>
      <c r="T83" s="118">
        <v>-205.03600304265061</v>
      </c>
      <c r="U83" s="118"/>
      <c r="V83" s="20">
        <v>7.0110717958899826</v>
      </c>
      <c r="W83" s="20">
        <v>2.0821229019801116E-2</v>
      </c>
      <c r="X83" s="20">
        <v>38.752021514856409</v>
      </c>
    </row>
    <row r="84" spans="1:24">
      <c r="A84" s="13" t="s">
        <v>381</v>
      </c>
      <c r="B84" s="13">
        <v>60</v>
      </c>
      <c r="C84" s="13" t="s">
        <v>372</v>
      </c>
      <c r="D84" s="14">
        <v>755.05425253249211</v>
      </c>
      <c r="E84" s="17">
        <v>14.18</v>
      </c>
      <c r="F84" s="13" t="s">
        <v>353</v>
      </c>
      <c r="G84" s="13" t="s">
        <v>820</v>
      </c>
      <c r="H84" s="13" t="s">
        <v>1530</v>
      </c>
      <c r="I84" s="13" t="s">
        <v>821</v>
      </c>
      <c r="J84" s="13" t="s">
        <v>822</v>
      </c>
      <c r="K84" s="13" t="s">
        <v>823</v>
      </c>
      <c r="L84" s="13" t="s">
        <v>1194</v>
      </c>
      <c r="M84" s="13" t="s">
        <v>1531</v>
      </c>
      <c r="N84" s="13" t="s">
        <v>824</v>
      </c>
      <c r="O84" s="13">
        <v>67.709360458601765</v>
      </c>
      <c r="P84" s="13">
        <v>1332.2875062951903</v>
      </c>
      <c r="Q84" s="15"/>
      <c r="R84" s="20">
        <v>44.409583543173007</v>
      </c>
      <c r="T84" s="118">
        <v>-6.4627508933916644</v>
      </c>
      <c r="U84" s="120">
        <v>8.6919197060795561</v>
      </c>
      <c r="V84" s="20">
        <v>32.343402341702436</v>
      </c>
      <c r="W84" s="20">
        <v>52.703594228502183</v>
      </c>
      <c r="X84" s="20">
        <v>50.029278713059227</v>
      </c>
    </row>
    <row r="85" spans="1:24">
      <c r="A85" s="13" t="s">
        <v>226</v>
      </c>
      <c r="B85" s="13">
        <v>60</v>
      </c>
      <c r="C85" s="13" t="s">
        <v>372</v>
      </c>
      <c r="D85" s="14">
        <v>-1532.2933718691445</v>
      </c>
      <c r="E85" s="17">
        <v>44.68</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1003.7885599245151</v>
      </c>
      <c r="Q85" s="15"/>
      <c r="R85" s="20">
        <v>33.459618664150504</v>
      </c>
      <c r="T85" s="118">
        <v>-18.649873364742007</v>
      </c>
      <c r="U85" s="118">
        <v>54.254769218535728</v>
      </c>
      <c r="V85" s="20">
        <v>31.983415112612558</v>
      </c>
      <c r="W85" s="20">
        <v>55.449705495443723</v>
      </c>
      <c r="X85" s="20">
        <v>58.142913041842895</v>
      </c>
    </row>
    <row r="86" spans="1:24">
      <c r="A86" s="13" t="s">
        <v>382</v>
      </c>
      <c r="B86" s="13">
        <v>60</v>
      </c>
      <c r="C86" s="13" t="s">
        <v>372</v>
      </c>
      <c r="D86" s="14">
        <v>-676.88958352392524</v>
      </c>
      <c r="E86" s="17">
        <v>4.21</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238.87567933150768</v>
      </c>
      <c r="Q86" s="16" t="s">
        <v>2236</v>
      </c>
      <c r="R86" s="20">
        <v>7.962522644383589</v>
      </c>
      <c r="T86" s="118">
        <v>-4.0680421819838131</v>
      </c>
      <c r="U86" s="120">
        <v>-1.3119554398354882</v>
      </c>
      <c r="V86" s="20">
        <v>35.259709942528531</v>
      </c>
      <c r="W86" s="20">
        <v>63.500009095066908</v>
      </c>
      <c r="X86" s="20">
        <v>45.354029747712303</v>
      </c>
    </row>
    <row r="87" spans="1:24">
      <c r="A87" s="13" t="s">
        <v>522</v>
      </c>
      <c r="B87" s="13">
        <v>60</v>
      </c>
      <c r="C87" s="13" t="s">
        <v>372</v>
      </c>
      <c r="D87" s="14">
        <v>-697.93871409621124</v>
      </c>
      <c r="E87" s="17">
        <v>3.38</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240.96232577407494</v>
      </c>
      <c r="Q87" s="15"/>
      <c r="R87" s="20">
        <v>8.0320775258024977</v>
      </c>
      <c r="T87" s="118">
        <v>-5.7414241691148638</v>
      </c>
      <c r="U87" s="118"/>
      <c r="V87" s="20">
        <v>31.753640277899315</v>
      </c>
      <c r="W87" s="20">
        <v>48.636197825410498</v>
      </c>
      <c r="X87" s="20">
        <v>45.576152473672643</v>
      </c>
    </row>
    <row r="88" spans="1:24">
      <c r="A88" s="13" t="s">
        <v>245</v>
      </c>
      <c r="B88" s="13">
        <v>60</v>
      </c>
      <c r="C88" s="13" t="s">
        <v>372</v>
      </c>
      <c r="D88" s="14">
        <v>-653.12819725841462</v>
      </c>
      <c r="E88" s="17">
        <v>13.71</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711.59281193759045</v>
      </c>
      <c r="Q88" s="15"/>
      <c r="R88" s="20">
        <v>23.719760397919682</v>
      </c>
      <c r="T88" s="118">
        <v>-18.160017802355242</v>
      </c>
      <c r="U88" s="120">
        <v>0.847363349449477</v>
      </c>
      <c r="V88" s="20">
        <v>33.88084529411271</v>
      </c>
      <c r="W88" s="20">
        <v>47.942414272041056</v>
      </c>
      <c r="X88" s="20">
        <v>41.347655374717426</v>
      </c>
    </row>
    <row r="89" spans="1:24">
      <c r="A89" s="13" t="s">
        <v>667</v>
      </c>
      <c r="B89" s="13">
        <v>60</v>
      </c>
      <c r="C89" s="13" t="s">
        <v>372</v>
      </c>
      <c r="D89" s="14">
        <v>-359.08308727355734</v>
      </c>
      <c r="E89" s="17">
        <v>12.96</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398.1748076902166</v>
      </c>
      <c r="Q89" s="15"/>
      <c r="R89" s="20">
        <v>13.272493589673887</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32.46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-6744.8119694181942</v>
      </c>
      <c r="E91" s="17">
        <v>21.68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88.883014310378769</v>
      </c>
      <c r="Q91" s="15"/>
      <c r="R91" s="20">
        <v>2.9627671436792924</v>
      </c>
      <c r="T91" s="118">
        <v>-19.550904221830976</v>
      </c>
      <c r="U91" s="120">
        <v>12.761997863454759</v>
      </c>
      <c r="V91" s="20">
        <v>41.123475347485801</v>
      </c>
      <c r="W91" s="20">
        <v>39.301240538019222</v>
      </c>
      <c r="X91" s="20">
        <v>47.210804163591163</v>
      </c>
    </row>
    <row r="92" spans="1:24">
      <c r="A92" s="13" t="s">
        <v>52</v>
      </c>
      <c r="B92" s="13">
        <v>60</v>
      </c>
      <c r="C92" s="13" t="s">
        <v>372</v>
      </c>
      <c r="D92" s="14">
        <v>-9172.3774609315005</v>
      </c>
      <c r="E92" s="17">
        <v>126.6</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401.68095831578131</v>
      </c>
      <c r="Q92" s="15"/>
      <c r="R92" s="20">
        <v>13.389365277192711</v>
      </c>
      <c r="T92" s="118">
        <v>-94.476384448194182</v>
      </c>
      <c r="U92" s="120">
        <v>-1063.1089002285191</v>
      </c>
      <c r="V92" s="20">
        <v>56.084258207649533</v>
      </c>
      <c r="W92" s="20">
        <v>53.099196313446328</v>
      </c>
      <c r="X92" s="20">
        <v>33.896329115326537</v>
      </c>
    </row>
    <row r="93" spans="1:24">
      <c r="A93" s="13" t="s">
        <v>462</v>
      </c>
      <c r="B93" s="13">
        <v>60</v>
      </c>
      <c r="C93" s="13" t="s">
        <v>372</v>
      </c>
      <c r="D93" s="14">
        <v>67.861071703774201</v>
      </c>
      <c r="E93" s="17">
        <v>20.64</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686.0416025509752</v>
      </c>
      <c r="Q93" s="15"/>
      <c r="R93" s="20">
        <v>22.868053418365839</v>
      </c>
      <c r="T93" s="118">
        <v>-24.4487999211211</v>
      </c>
      <c r="U93" s="120">
        <v>-58.821943849546621</v>
      </c>
      <c r="V93" s="20">
        <v>36.633435719434807</v>
      </c>
      <c r="W93" s="20">
        <v>44.716506899200617</v>
      </c>
      <c r="X93" s="20">
        <v>34.744421068991876</v>
      </c>
    </row>
    <row r="94" spans="1:24">
      <c r="A94" s="13" t="s">
        <v>461</v>
      </c>
      <c r="B94" s="13">
        <v>60</v>
      </c>
      <c r="C94" s="13" t="s">
        <v>372</v>
      </c>
      <c r="D94" s="14">
        <v>-3063.244329600554</v>
      </c>
      <c r="E94" s="17">
        <v>5.29</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46.220925214868913</v>
      </c>
      <c r="Q94" s="15"/>
      <c r="R94" s="20">
        <v>1.540697507162297</v>
      </c>
      <c r="T94" s="118">
        <v>-6.9504935370646592</v>
      </c>
      <c r="U94" s="118"/>
      <c r="V94" s="20">
        <v>38.316141800888055</v>
      </c>
      <c r="W94" s="20">
        <v>37.958904308125064</v>
      </c>
      <c r="X94" s="20">
        <v>46.029400494009536</v>
      </c>
    </row>
    <row r="95" spans="1:24">
      <c r="A95" s="13" t="s">
        <v>631</v>
      </c>
      <c r="B95" s="13">
        <v>60</v>
      </c>
      <c r="C95" s="13" t="s">
        <v>372</v>
      </c>
      <c r="D95" s="14">
        <v>129486.04589951686</v>
      </c>
      <c r="E95" s="17">
        <v>136.4</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1680</v>
      </c>
      <c r="Q95" s="15"/>
      <c r="R95" s="20">
        <v>56</v>
      </c>
      <c r="T95" s="120">
        <v>420.80306143485132</v>
      </c>
      <c r="U95" s="118"/>
      <c r="V95" s="20">
        <v>64.589867986940163</v>
      </c>
      <c r="W95" s="20">
        <v>50.96230178977148</v>
      </c>
      <c r="X95" s="20">
        <v>96.211866038640295</v>
      </c>
    </row>
    <row r="96" spans="1:24">
      <c r="A96" s="13" t="s">
        <v>675</v>
      </c>
      <c r="B96" s="13">
        <v>60</v>
      </c>
      <c r="C96" s="13" t="s">
        <v>372</v>
      </c>
      <c r="D96" s="14">
        <v>-707.79601310789531</v>
      </c>
      <c r="E96" s="17">
        <v>320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1256.1199595155492</v>
      </c>
      <c r="Q96" s="15"/>
      <c r="R96" s="20">
        <v>41.870665317184972</v>
      </c>
      <c r="T96" s="118">
        <v>318.79580811750259</v>
      </c>
      <c r="U96" s="120">
        <v>279.09809764630268</v>
      </c>
      <c r="V96" s="20">
        <v>57.829677569965163</v>
      </c>
      <c r="W96" s="20">
        <v>39.394767454868976</v>
      </c>
      <c r="X96" s="20">
        <v>55.146196908645464</v>
      </c>
    </row>
    <row r="97" spans="1:24">
      <c r="A97" s="13" t="s">
        <v>272</v>
      </c>
      <c r="B97" s="13">
        <v>60</v>
      </c>
      <c r="C97" s="13" t="s">
        <v>372</v>
      </c>
      <c r="D97" s="14">
        <v>72889.846127389435</v>
      </c>
      <c r="E97" s="17">
        <v>417</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2357.9165374215127</v>
      </c>
      <c r="Q97" s="15"/>
      <c r="R97" s="20">
        <v>78.597217914050418</v>
      </c>
      <c r="T97" s="118">
        <v>135.33071135359535</v>
      </c>
      <c r="U97" s="118">
        <v>485.42669261614662</v>
      </c>
      <c r="V97" s="20">
        <v>46.242473428561517</v>
      </c>
      <c r="W97" s="20">
        <v>55.347321493317203</v>
      </c>
      <c r="X97" s="20">
        <v>76.174190814084454</v>
      </c>
    </row>
    <row r="98" spans="1:24">
      <c r="A98" s="13" t="s">
        <v>555</v>
      </c>
      <c r="B98" s="13">
        <v>60</v>
      </c>
      <c r="C98" s="13" t="s">
        <v>372</v>
      </c>
      <c r="D98" s="14">
        <v>-9334.8986699098186</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974.9133706766911</v>
      </c>
      <c r="Q98" s="15"/>
      <c r="R98" s="20">
        <v>32.497112355889705</v>
      </c>
      <c r="T98" s="118">
        <v>4.70037877724792</v>
      </c>
      <c r="U98" s="118"/>
      <c r="V98" s="20">
        <v>47.421685773650957</v>
      </c>
      <c r="W98" s="20">
        <v>38.548490119683407</v>
      </c>
      <c r="X98" s="20">
        <v>57.176737002903145</v>
      </c>
    </row>
    <row r="99" spans="1:24">
      <c r="A99" s="13" t="s">
        <v>515</v>
      </c>
      <c r="B99" s="13">
        <v>60</v>
      </c>
      <c r="C99" s="13" t="s">
        <v>372</v>
      </c>
      <c r="D99" s="14">
        <v>-1481.7935368082403</v>
      </c>
      <c r="E99" s="17">
        <v>9.4700000000000006</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883.13692728096942</v>
      </c>
      <c r="Q99" s="16" t="s">
        <v>2376</v>
      </c>
      <c r="R99" s="20">
        <v>29.437897576032313</v>
      </c>
      <c r="T99" s="118">
        <v>1.409413522714118</v>
      </c>
      <c r="U99" s="118"/>
      <c r="V99" s="20">
        <v>49.954840174122616</v>
      </c>
      <c r="W99" s="20">
        <v>43.345626879166204</v>
      </c>
      <c r="X99" s="20">
        <v>40.60477373147372</v>
      </c>
    </row>
    <row r="100" spans="1:24">
      <c r="A100" s="13" t="s">
        <v>215</v>
      </c>
      <c r="B100" s="13">
        <v>60</v>
      </c>
      <c r="C100" s="13" t="s">
        <v>372</v>
      </c>
      <c r="D100" s="14">
        <v>4094.4216736260942</v>
      </c>
      <c r="E100" s="17">
        <v>19.32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1518.6701360704383</v>
      </c>
      <c r="Q100" s="15"/>
      <c r="R100" s="20">
        <v>50.622337869014608</v>
      </c>
      <c r="T100" s="118">
        <v>-6.8026527713479723</v>
      </c>
      <c r="U100" s="120">
        <v>0.61527074420546057</v>
      </c>
      <c r="V100" s="20">
        <v>43.588672497865844</v>
      </c>
      <c r="W100" s="20">
        <v>40.987466895049351</v>
      </c>
      <c r="X100" s="20">
        <v>47.279879749598692</v>
      </c>
    </row>
    <row r="101" spans="1:24">
      <c r="A101" s="13" t="s">
        <v>183</v>
      </c>
      <c r="B101" s="13">
        <v>60</v>
      </c>
      <c r="C101" s="13" t="s">
        <v>372</v>
      </c>
      <c r="D101" s="14">
        <v>-1983.2486671475281</v>
      </c>
      <c r="E101" s="17">
        <v>23.7</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535.48182113885616</v>
      </c>
      <c r="Q101" s="15"/>
      <c r="R101" s="20">
        <v>17.849394037961872</v>
      </c>
      <c r="T101" s="118">
        <v>-15.345938995942028</v>
      </c>
      <c r="U101" s="120">
        <v>-10.38170363287712</v>
      </c>
      <c r="V101" s="20">
        <v>40.445371334166261</v>
      </c>
      <c r="W101" s="20">
        <v>42.586297515948161</v>
      </c>
      <c r="X101" s="20">
        <v>43.420222707669978</v>
      </c>
    </row>
    <row r="102" spans="1:24">
      <c r="A102" s="13" t="s">
        <v>692</v>
      </c>
      <c r="B102" s="13">
        <v>60</v>
      </c>
      <c r="C102" s="13" t="s">
        <v>372</v>
      </c>
      <c r="D102" s="13">
        <v>600.63652309842564</v>
      </c>
      <c r="E102" s="17">
        <v>2.2000000000000002</v>
      </c>
      <c r="F102" s="13" t="s">
        <v>693</v>
      </c>
      <c r="G102" s="13" t="s">
        <v>832</v>
      </c>
      <c r="H102" s="13" t="s">
        <v>1551</v>
      </c>
      <c r="I102" s="13" t="s">
        <v>833</v>
      </c>
      <c r="J102" s="13" t="s">
        <v>834</v>
      </c>
      <c r="K102" s="13" t="s">
        <v>835</v>
      </c>
      <c r="L102" s="13" t="s">
        <v>1552</v>
      </c>
      <c r="M102" s="13" t="s">
        <v>1553</v>
      </c>
      <c r="N102" s="13" t="s">
        <v>836</v>
      </c>
      <c r="O102" s="13">
        <v>99.461073524745089</v>
      </c>
      <c r="P102" s="13">
        <v>1795.9389292479173</v>
      </c>
      <c r="Q102" s="15"/>
      <c r="R102" s="20">
        <v>59.864630974930577</v>
      </c>
      <c r="T102" s="118">
        <v>0.68718478669869132</v>
      </c>
      <c r="U102" s="120">
        <v>-34.503785329814121</v>
      </c>
      <c r="V102" s="20">
        <v>59.52994222169805</v>
      </c>
      <c r="W102" s="20">
        <v>55.898368825223145</v>
      </c>
      <c r="X102" s="20">
        <v>37.142210329878935</v>
      </c>
    </row>
    <row r="103" spans="1:24">
      <c r="A103" s="13" t="s">
        <v>289</v>
      </c>
      <c r="B103" s="13">
        <v>60</v>
      </c>
      <c r="C103" s="13" t="s">
        <v>372</v>
      </c>
      <c r="D103" s="14">
        <v>386.83280398978945</v>
      </c>
      <c r="E103" s="17">
        <v>2.35</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1721.928752069959</v>
      </c>
      <c r="Q103" s="16" t="s">
        <v>2242</v>
      </c>
      <c r="R103" s="20">
        <v>57.397625068998636</v>
      </c>
      <c r="T103" s="118">
        <v>-55.327412296747518</v>
      </c>
      <c r="U103" s="118">
        <v>23.182156882532468</v>
      </c>
      <c r="V103" s="20">
        <v>36.455005404248737</v>
      </c>
      <c r="W103" s="20">
        <v>54.710770170960124</v>
      </c>
      <c r="X103" s="20">
        <v>44.881775759126725</v>
      </c>
    </row>
    <row r="104" spans="1:24">
      <c r="A104" s="13" t="s">
        <v>672</v>
      </c>
      <c r="B104" s="13">
        <v>60</v>
      </c>
      <c r="C104" s="13" t="s">
        <v>372</v>
      </c>
      <c r="D104" s="14">
        <v>12625.462910489701</v>
      </c>
      <c r="E104" s="17">
        <v>39.94</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1154.4455547924267</v>
      </c>
      <c r="Q104" s="15"/>
      <c r="R104" s="20">
        <v>38.481518493080891</v>
      </c>
      <c r="T104" s="118">
        <v>-14.862754979519934</v>
      </c>
      <c r="U104" s="118">
        <v>52.890815543992886</v>
      </c>
      <c r="V104" s="20">
        <v>62.612987346046552</v>
      </c>
      <c r="W104" s="20">
        <v>55.096856373848979</v>
      </c>
      <c r="X104" s="20">
        <v>54.149443204834334</v>
      </c>
    </row>
    <row r="105" spans="1:24">
      <c r="A105" s="13" t="s">
        <v>85</v>
      </c>
      <c r="B105" s="13">
        <v>60</v>
      </c>
      <c r="C105" s="13" t="s">
        <v>372</v>
      </c>
      <c r="D105" s="14">
        <v>-7333.6497845041567</v>
      </c>
      <c r="E105" s="17">
        <v>9.9499999999999993</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295.14682876426639</v>
      </c>
      <c r="Q105" s="15"/>
      <c r="R105" s="20">
        <v>9.8382276254755467</v>
      </c>
      <c r="T105" s="118">
        <v>-24.794097916193216</v>
      </c>
      <c r="U105" s="118">
        <v>12.729499494767058</v>
      </c>
      <c r="V105" s="20">
        <v>28.88062830841443</v>
      </c>
      <c r="W105" s="20">
        <v>45.021897156207523</v>
      </c>
      <c r="X105" s="20">
        <v>45.562955595329392</v>
      </c>
    </row>
    <row r="106" spans="1:24">
      <c r="A106" s="13" t="s">
        <v>322</v>
      </c>
      <c r="B106" s="13">
        <v>60</v>
      </c>
      <c r="C106" s="13" t="s">
        <v>372</v>
      </c>
      <c r="D106" s="14">
        <v>-4995.7215825421026</v>
      </c>
      <c r="E106" s="17">
        <v>43.38</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836.5827141615531</v>
      </c>
      <c r="Q106" s="16" t="s">
        <v>2202</v>
      </c>
      <c r="R106" s="20">
        <v>27.886090472051769</v>
      </c>
      <c r="T106" s="118">
        <v>29.725306896819319</v>
      </c>
      <c r="U106" s="118">
        <v>85.926023548388528</v>
      </c>
      <c r="V106" s="20">
        <v>65.031442937061541</v>
      </c>
      <c r="W106" s="20">
        <v>37.909879694012197</v>
      </c>
      <c r="X106" s="20">
        <v>64.784464607802761</v>
      </c>
    </row>
    <row r="107" spans="1:24">
      <c r="A107" s="13" t="s">
        <v>383</v>
      </c>
      <c r="B107" s="13">
        <v>60</v>
      </c>
      <c r="C107" s="13" t="s">
        <v>372</v>
      </c>
      <c r="D107" s="13">
        <v>-294.50682512100809</v>
      </c>
      <c r="E107" s="17">
        <v>6.22</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578.42839914499496</v>
      </c>
      <c r="Q107" s="15"/>
      <c r="R107" s="20">
        <v>19.280946638166498</v>
      </c>
      <c r="T107" s="118">
        <v>-0.98636333406382448</v>
      </c>
      <c r="U107" s="120">
        <v>-4.7676478412155898</v>
      </c>
      <c r="V107" s="20">
        <v>53.2506553205519</v>
      </c>
      <c r="W107" s="20">
        <v>44.115475768783803</v>
      </c>
      <c r="X107" s="20">
        <v>45.047830194565876</v>
      </c>
    </row>
    <row r="108" spans="1:24">
      <c r="A108" s="13" t="s">
        <v>170</v>
      </c>
      <c r="B108" s="13">
        <v>60</v>
      </c>
      <c r="C108" s="13" t="s">
        <v>372</v>
      </c>
      <c r="D108" s="13">
        <v>7645.6688776790925</v>
      </c>
      <c r="E108" s="17">
        <v>22.2</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2389.6350747984698</v>
      </c>
      <c r="Q108" s="15"/>
      <c r="R108" s="20">
        <v>79.654502493282322</v>
      </c>
      <c r="T108" s="118">
        <v>-8.2576594947840931</v>
      </c>
      <c r="U108" s="120">
        <v>-9.3018001718748167</v>
      </c>
      <c r="V108" s="20">
        <v>31.247263971750041</v>
      </c>
      <c r="W108" s="20">
        <v>75.999846725527291</v>
      </c>
      <c r="X108" s="20">
        <v>42.704600284247945</v>
      </c>
    </row>
    <row r="109" spans="1:24">
      <c r="A109" s="13" t="s">
        <v>509</v>
      </c>
      <c r="B109" s="13">
        <v>60</v>
      </c>
      <c r="C109" s="13" t="s">
        <v>372</v>
      </c>
      <c r="D109" s="14">
        <v>-4184.6472400826415</v>
      </c>
      <c r="E109" s="17">
        <v>3.73</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418.01067289566248</v>
      </c>
      <c r="Q109" s="15"/>
      <c r="R109" s="20">
        <v>13.933689096522082</v>
      </c>
      <c r="T109" s="118">
        <v>-10.459638274881691</v>
      </c>
      <c r="U109" s="118"/>
      <c r="V109" s="20">
        <v>30.190025657252956</v>
      </c>
      <c r="W109" s="20">
        <v>34.888537000507782</v>
      </c>
      <c r="X109" s="20">
        <v>43.781787968228159</v>
      </c>
    </row>
    <row r="110" spans="1:24">
      <c r="A110" s="13" t="s">
        <v>524</v>
      </c>
      <c r="B110" s="13">
        <v>60</v>
      </c>
      <c r="C110" s="13" t="s">
        <v>372</v>
      </c>
      <c r="D110" s="14">
        <v>1344.2663736019877</v>
      </c>
      <c r="E110" s="17">
        <v>6.66</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2101.0706150184724</v>
      </c>
      <c r="Q110" s="16" t="s">
        <v>2220</v>
      </c>
      <c r="R110" s="20">
        <v>70.035687167282418</v>
      </c>
      <c r="T110" s="118">
        <v>-1.723911770639095</v>
      </c>
      <c r="U110" s="118"/>
      <c r="V110" s="20">
        <v>47.820274486885197</v>
      </c>
      <c r="W110" s="20">
        <v>47.720578376059919</v>
      </c>
      <c r="X110" s="20">
        <v>31.623804839848816</v>
      </c>
    </row>
    <row r="111" spans="1:24">
      <c r="A111" s="13" t="s">
        <v>75</v>
      </c>
      <c r="B111" s="13">
        <v>60</v>
      </c>
      <c r="C111" s="13" t="s">
        <v>372</v>
      </c>
      <c r="D111" s="13">
        <v>-388.3820931683868</v>
      </c>
      <c r="E111" s="17">
        <v>6.37</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186.24734516092491</v>
      </c>
      <c r="Q111" s="15"/>
      <c r="R111" s="20">
        <v>6.2082448386974969</v>
      </c>
      <c r="T111" s="118">
        <v>-1.2288710818364379</v>
      </c>
      <c r="U111" s="120">
        <v>1.3617184011207328</v>
      </c>
      <c r="V111" s="20">
        <v>49.500753070097396</v>
      </c>
      <c r="W111" s="20">
        <v>58.424856282075034</v>
      </c>
      <c r="X111" s="20">
        <v>50.680536768845009</v>
      </c>
    </row>
    <row r="112" spans="1:24">
      <c r="A112" s="13" t="s">
        <v>261</v>
      </c>
      <c r="B112" s="13">
        <v>60</v>
      </c>
      <c r="C112" s="13" t="s">
        <v>372</v>
      </c>
      <c r="D112" s="14">
        <v>-15792.198861500423</v>
      </c>
      <c r="E112" s="17">
        <v>74.849999999999994</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106.48408832056332</v>
      </c>
      <c r="Q112" s="15"/>
      <c r="R112" s="20">
        <v>3.5494696106854438</v>
      </c>
      <c r="T112" s="118">
        <v>-36.472026759643938</v>
      </c>
      <c r="U112" s="120">
        <v>10.485131308669935</v>
      </c>
      <c r="V112" s="20">
        <v>37.420088284139581</v>
      </c>
      <c r="W112" s="20">
        <v>50.721314104126151</v>
      </c>
      <c r="X112" s="20">
        <v>46.815018485440945</v>
      </c>
    </row>
    <row r="113" spans="1:24">
      <c r="A113" s="13" t="s">
        <v>384</v>
      </c>
      <c r="B113" s="13">
        <v>60</v>
      </c>
      <c r="C113" s="13" t="s">
        <v>372</v>
      </c>
      <c r="D113" s="14">
        <v>326.73650987275596</v>
      </c>
      <c r="E113" s="17">
        <v>12.1</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980.5753468993156</v>
      </c>
      <c r="Q113" s="15"/>
      <c r="R113" s="20">
        <v>32.68584489664385</v>
      </c>
      <c r="T113" s="118">
        <v>-9.8168249561434706</v>
      </c>
      <c r="U113" s="118">
        <v>13.542987206332331</v>
      </c>
      <c r="V113" s="20">
        <v>32.483213657197197</v>
      </c>
      <c r="W113" s="20">
        <v>57.802937459185195</v>
      </c>
      <c r="X113" s="20">
        <v>51.641379661056405</v>
      </c>
    </row>
    <row r="114" spans="1:24">
      <c r="A114" s="13" t="s">
        <v>308</v>
      </c>
      <c r="B114" s="13">
        <v>60</v>
      </c>
      <c r="C114" s="13" t="s">
        <v>372</v>
      </c>
      <c r="D114" s="14">
        <v>-251.67008032822125</v>
      </c>
      <c r="E114" s="17">
        <v>7.72</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324.93747838274595</v>
      </c>
      <c r="Q114" s="15"/>
      <c r="R114" s="20">
        <v>10.831249279424865</v>
      </c>
      <c r="T114" s="118">
        <v>-1.5910957177825402</v>
      </c>
      <c r="U114" s="120">
        <v>1.2996685616265324</v>
      </c>
      <c r="V114" s="20">
        <v>54.1386308294923</v>
      </c>
      <c r="W114" s="20">
        <v>44.72091593196415</v>
      </c>
      <c r="X114" s="20">
        <v>49.23244039191286</v>
      </c>
    </row>
    <row r="115" spans="1:24">
      <c r="A115" s="13" t="s">
        <v>694</v>
      </c>
      <c r="B115" s="13">
        <v>60</v>
      </c>
      <c r="C115" s="13" t="s">
        <v>372</v>
      </c>
      <c r="D115" s="14">
        <v>32106.839143635425</v>
      </c>
      <c r="E115" s="17">
        <v>91.35</v>
      </c>
      <c r="F115" s="13" t="s">
        <v>695</v>
      </c>
      <c r="G115" s="13" t="s">
        <v>1028</v>
      </c>
      <c r="H115" s="13" t="s">
        <v>1570</v>
      </c>
      <c r="I115" s="13" t="s">
        <v>1029</v>
      </c>
      <c r="J115" s="13" t="s">
        <v>1030</v>
      </c>
      <c r="K115" s="13" t="s">
        <v>839</v>
      </c>
      <c r="L115" s="13" t="s">
        <v>1386</v>
      </c>
      <c r="M115" s="13" t="s">
        <v>1571</v>
      </c>
      <c r="N115" s="13" t="s">
        <v>840</v>
      </c>
      <c r="P115" s="13">
        <v>1992.5563678822946</v>
      </c>
      <c r="Q115" s="15"/>
      <c r="R115" s="20">
        <v>66.418545596076484</v>
      </c>
      <c r="T115" s="118">
        <v>-81.416719605254997</v>
      </c>
      <c r="U115" s="120">
        <v>56.111086833289221</v>
      </c>
      <c r="V115" s="20">
        <v>33.850332938266007</v>
      </c>
      <c r="W115" s="20">
        <v>42.665462782932849</v>
      </c>
      <c r="X115" s="20">
        <v>48.551902708075673</v>
      </c>
    </row>
    <row r="116" spans="1:24">
      <c r="A116" s="13" t="s">
        <v>327</v>
      </c>
      <c r="B116" s="13">
        <v>60</v>
      </c>
      <c r="C116" s="13" t="s">
        <v>372</v>
      </c>
      <c r="D116" s="14">
        <v>10411.362309820475</v>
      </c>
      <c r="E116" s="17">
        <v>19.579999999999998</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1713.4766548314944</v>
      </c>
      <c r="Q116" s="15"/>
      <c r="R116" s="20">
        <v>57.11588849438315</v>
      </c>
      <c r="T116" s="118">
        <v>-6.1834113032257321</v>
      </c>
      <c r="U116" s="120">
        <v>0.95372275194453238</v>
      </c>
      <c r="V116" s="20">
        <v>39.753849728120201</v>
      </c>
      <c r="W116" s="20">
        <v>44.502396055568958</v>
      </c>
      <c r="X116" s="20">
        <v>48.55557095685166</v>
      </c>
    </row>
    <row r="117" spans="1:24">
      <c r="A117" s="13" t="s">
        <v>385</v>
      </c>
      <c r="B117" s="13">
        <v>60</v>
      </c>
      <c r="C117" s="13" t="s">
        <v>372</v>
      </c>
      <c r="D117" s="14">
        <v>-12209.726523636686</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976.2466648262573</v>
      </c>
      <c r="Q117" s="16" t="s">
        <v>2203</v>
      </c>
      <c r="R117" s="20">
        <v>32.541555494208573</v>
      </c>
      <c r="T117" s="120">
        <v>27.494145531210972</v>
      </c>
      <c r="U117" s="118">
        <v>26.860721164624941</v>
      </c>
      <c r="V117" s="20">
        <v>51.226168002852432</v>
      </c>
      <c r="W117" s="20">
        <v>37.251889795817767</v>
      </c>
      <c r="X117" s="20">
        <v>62.483413088477498</v>
      </c>
    </row>
    <row r="118" spans="1:24">
      <c r="A118" s="13" t="s">
        <v>144</v>
      </c>
      <c r="B118" s="13">
        <v>60</v>
      </c>
      <c r="C118" s="13" t="s">
        <v>372</v>
      </c>
      <c r="D118" s="14">
        <v>313319.71907338017</v>
      </c>
      <c r="E118" s="17">
        <v>719</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2471.9961399089648</v>
      </c>
      <c r="Q118" s="15"/>
      <c r="R118" s="20">
        <v>82.399871330298822</v>
      </c>
      <c r="T118" s="118">
        <v>301.34602196484707</v>
      </c>
      <c r="U118" s="120">
        <v>505.69804110540019</v>
      </c>
      <c r="V118" s="20">
        <v>66.010769158806866</v>
      </c>
      <c r="W118" s="20">
        <v>60.422523708626166</v>
      </c>
      <c r="X118" s="20">
        <v>59.089779989937348</v>
      </c>
    </row>
    <row r="119" spans="1:24">
      <c r="A119" s="13" t="s">
        <v>140</v>
      </c>
      <c r="B119" s="13">
        <v>60</v>
      </c>
      <c r="C119" s="13" t="s">
        <v>372</v>
      </c>
      <c r="D119" s="13">
        <v>-343208.30295286671</v>
      </c>
      <c r="E119" s="17">
        <v>1659</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431.12287951303176</v>
      </c>
      <c r="Q119" s="15"/>
      <c r="R119" s="20">
        <v>14.370762650434392</v>
      </c>
      <c r="T119" s="118">
        <v>-1296.9534442535019</v>
      </c>
      <c r="U119" s="120">
        <v>-98.013104683743677</v>
      </c>
      <c r="V119" s="20">
        <v>48.228500333754418</v>
      </c>
      <c r="W119" s="20">
        <v>36.533102874172776</v>
      </c>
      <c r="X119" s="20">
        <v>45.365873418049198</v>
      </c>
    </row>
    <row r="120" spans="1:24">
      <c r="A120" s="13" t="s">
        <v>149</v>
      </c>
      <c r="B120" s="13">
        <v>60</v>
      </c>
      <c r="C120" s="13" t="s">
        <v>372</v>
      </c>
      <c r="D120" s="14">
        <v>-28954.96229393718</v>
      </c>
      <c r="E120" s="17">
        <v>25.44</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872.1843701296109</v>
      </c>
      <c r="Q120" s="15"/>
      <c r="R120" s="20">
        <v>29.072812337653698</v>
      </c>
      <c r="T120" s="118">
        <v>24.279009783610235</v>
      </c>
      <c r="U120" s="118">
        <v>45.351229626345955</v>
      </c>
      <c r="V120" s="20">
        <v>52.431485186170192</v>
      </c>
      <c r="W120" s="20">
        <v>52.619292471539396</v>
      </c>
      <c r="X120" s="20">
        <v>60.370426589596953</v>
      </c>
    </row>
    <row r="121" spans="1:24">
      <c r="A121" s="13" t="s">
        <v>93</v>
      </c>
      <c r="B121" s="13">
        <v>60</v>
      </c>
      <c r="C121" s="13" t="s">
        <v>372</v>
      </c>
      <c r="D121" s="14">
        <v>-3290.8138793814423</v>
      </c>
      <c r="E121" s="17">
        <v>3.96</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479.09968081586447</v>
      </c>
      <c r="Q121" s="15"/>
      <c r="R121" s="20">
        <v>15.969989360528816</v>
      </c>
      <c r="T121" s="118">
        <v>-3.8246897067250085</v>
      </c>
      <c r="U121" s="120">
        <v>4.2044583474899611</v>
      </c>
      <c r="V121" s="20">
        <v>28.952782002253155</v>
      </c>
      <c r="W121" s="20">
        <v>54.612793267595407</v>
      </c>
      <c r="X121" s="20">
        <v>50.113460497137417</v>
      </c>
    </row>
    <row r="122" spans="1:24">
      <c r="A122" s="13" t="s">
        <v>276</v>
      </c>
      <c r="B122" s="13">
        <v>60</v>
      </c>
      <c r="C122" s="13" t="s">
        <v>372</v>
      </c>
      <c r="D122" s="14">
        <v>1415.3827376204297</v>
      </c>
      <c r="E122" s="17">
        <v>5.67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1548.0138797185593</v>
      </c>
      <c r="Q122" s="15"/>
      <c r="R122" s="20">
        <v>51.600462657285313</v>
      </c>
      <c r="T122" s="118">
        <v>-5.8568111651821297</v>
      </c>
      <c r="U122" s="120">
        <v>-3.8305788009668085</v>
      </c>
      <c r="V122" s="20">
        <v>32.274858443022083</v>
      </c>
      <c r="W122" s="20">
        <v>45.507823474580697</v>
      </c>
      <c r="X122" s="20">
        <v>38.373076939624802</v>
      </c>
    </row>
    <row r="123" spans="1:24">
      <c r="A123" s="13" t="s">
        <v>650</v>
      </c>
      <c r="B123" s="13">
        <v>60</v>
      </c>
      <c r="C123" s="13" t="s">
        <v>372</v>
      </c>
      <c r="D123" s="14">
        <v>-15413.279103659861</v>
      </c>
      <c r="E123" s="17">
        <v>31.8</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622.65938918141535</v>
      </c>
      <c r="Q123" s="15"/>
      <c r="R123" s="20">
        <v>20.755312972713845</v>
      </c>
      <c r="T123" s="118">
        <v>-22.931872222164245</v>
      </c>
      <c r="U123" s="118"/>
      <c r="V123" s="20">
        <v>35.847396698488012</v>
      </c>
      <c r="W123" s="20">
        <v>31.555736919307638</v>
      </c>
      <c r="X123" s="20">
        <v>60.989099971900799</v>
      </c>
    </row>
    <row r="124" spans="1:24">
      <c r="A124" s="13" t="s">
        <v>120</v>
      </c>
      <c r="B124" s="13">
        <v>60</v>
      </c>
      <c r="C124" s="13" t="s">
        <v>372</v>
      </c>
      <c r="D124" s="14">
        <v>-13253.055862058431</v>
      </c>
      <c r="E124" s="17">
        <v>32.659999999999997</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190.90038727184563</v>
      </c>
      <c r="Q124" s="15"/>
      <c r="R124" s="20">
        <v>6.3633462423948544</v>
      </c>
      <c r="T124" s="118">
        <v>-54.672697747425616</v>
      </c>
      <c r="U124" s="118">
        <v>71.894199749864214</v>
      </c>
      <c r="V124" s="20">
        <v>30.738633189759216</v>
      </c>
      <c r="W124" s="20">
        <v>51.542419110233702</v>
      </c>
      <c r="X124" s="20">
        <v>50.800249000983356</v>
      </c>
    </row>
    <row r="125" spans="1:24">
      <c r="A125" s="13" t="s">
        <v>50</v>
      </c>
      <c r="B125" s="13">
        <v>60</v>
      </c>
      <c r="C125" s="13" t="s">
        <v>372</v>
      </c>
      <c r="D125" s="14">
        <v>-497778.56031192187</v>
      </c>
      <c r="E125" s="17">
        <v>619</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300.72984827927058</v>
      </c>
      <c r="Q125" s="15"/>
      <c r="R125" s="20">
        <v>10.024328275975686</v>
      </c>
      <c r="T125" s="118">
        <v>-280.34717309314942</v>
      </c>
      <c r="U125" s="118">
        <v>2231.4421230477628</v>
      </c>
      <c r="V125" s="20">
        <v>44.083358398155916</v>
      </c>
      <c r="W125" s="20">
        <v>43.95826449781574</v>
      </c>
      <c r="X125" s="20">
        <v>61.986856360064515</v>
      </c>
    </row>
    <row r="126" spans="1:24">
      <c r="A126" s="13" t="s">
        <v>453</v>
      </c>
      <c r="B126" s="13">
        <v>60</v>
      </c>
      <c r="C126" s="13" t="s">
        <v>372</v>
      </c>
      <c r="D126" s="14">
        <v>-27912.49577468264</v>
      </c>
      <c r="E126" s="17">
        <v>101</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143.89101278031185</v>
      </c>
      <c r="Q126" s="15"/>
      <c r="R126" s="20">
        <v>4.7963670926770616</v>
      </c>
      <c r="T126" s="118">
        <v>-46.954340260453762</v>
      </c>
      <c r="U126" s="120">
        <v>59.707634220805232</v>
      </c>
      <c r="V126" s="20">
        <v>38.178831856752986</v>
      </c>
      <c r="W126" s="20">
        <v>45.582515535649279</v>
      </c>
      <c r="X126" s="20">
        <v>52.822385901780883</v>
      </c>
    </row>
    <row r="127" spans="1:24">
      <c r="A127" s="13" t="s">
        <v>488</v>
      </c>
      <c r="B127" s="13">
        <v>60</v>
      </c>
      <c r="C127" s="13" t="s">
        <v>372</v>
      </c>
      <c r="D127" s="14">
        <v>-4948.8696635940951</v>
      </c>
      <c r="E127" s="17">
        <v>35.82</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922.06896106317981</v>
      </c>
      <c r="Q127" s="15"/>
      <c r="R127" s="20">
        <v>30.735632035439327</v>
      </c>
      <c r="T127" s="118">
        <v>10.889438541600285</v>
      </c>
      <c r="U127" s="120">
        <v>27.828201898522309</v>
      </c>
      <c r="V127" s="20">
        <v>47.268578956805158</v>
      </c>
      <c r="W127" s="20">
        <v>47.381824536411301</v>
      </c>
      <c r="X127" s="20">
        <v>56.967611578680156</v>
      </c>
    </row>
    <row r="128" spans="1:24">
      <c r="A128" s="13" t="s">
        <v>213</v>
      </c>
      <c r="B128" s="13">
        <v>60</v>
      </c>
      <c r="C128" s="13" t="s">
        <v>372</v>
      </c>
      <c r="D128" s="14">
        <v>235.04814122577099</v>
      </c>
      <c r="E128" s="17">
        <v>1.34</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1718.4171613969054</v>
      </c>
      <c r="Q128" s="16" t="s">
        <v>2377</v>
      </c>
      <c r="R128" s="20">
        <v>57.280572046563513</v>
      </c>
      <c r="T128" s="118">
        <v>-2.1305600886367193</v>
      </c>
      <c r="U128" s="120">
        <v>-2.1377639589679154</v>
      </c>
      <c r="V128" s="20">
        <v>34.168988645978878</v>
      </c>
      <c r="W128" s="20">
        <v>53.981062784663699</v>
      </c>
      <c r="X128" s="20">
        <v>39.241322567194921</v>
      </c>
    </row>
    <row r="129" spans="1:24">
      <c r="A129" s="13" t="s">
        <v>386</v>
      </c>
      <c r="B129" s="13">
        <v>60</v>
      </c>
      <c r="C129" s="13" t="s">
        <v>372</v>
      </c>
      <c r="D129" s="14">
        <v>-6391.7069523847658</v>
      </c>
      <c r="E129" s="17">
        <v>69.099999999999994</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339.04067137417104</v>
      </c>
      <c r="Q129" s="15"/>
      <c r="R129" s="20">
        <v>11.301355712472368</v>
      </c>
      <c r="T129" s="118">
        <v>-96.805210819247804</v>
      </c>
      <c r="U129" s="120">
        <v>-59.565637932124247</v>
      </c>
      <c r="V129" s="20">
        <v>43.073768712595026</v>
      </c>
      <c r="W129" s="20">
        <v>47.719593337941575</v>
      </c>
      <c r="X129" s="20">
        <v>41.5112894646239</v>
      </c>
    </row>
    <row r="130" spans="1:24">
      <c r="A130" s="13" t="s">
        <v>518</v>
      </c>
      <c r="B130" s="13">
        <v>60</v>
      </c>
      <c r="C130" s="13" t="s">
        <v>372</v>
      </c>
      <c r="D130" s="14">
        <v>60106.717183880181</v>
      </c>
      <c r="E130" s="17">
        <v>70.5</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2943.9445474533313</v>
      </c>
      <c r="Q130" s="15"/>
      <c r="R130" s="20">
        <v>98.131484915111045</v>
      </c>
      <c r="T130" s="118">
        <v>32.250369108827499</v>
      </c>
      <c r="U130" s="118"/>
      <c r="V130" s="20">
        <v>64.130354543938097</v>
      </c>
      <c r="W130" s="20">
        <v>49.289716650057429</v>
      </c>
      <c r="X130" s="20">
        <v>58.404807341801209</v>
      </c>
    </row>
    <row r="131" spans="1:24">
      <c r="A131" s="13" t="s">
        <v>235</v>
      </c>
      <c r="B131" s="13">
        <v>60</v>
      </c>
      <c r="C131" s="13" t="s">
        <v>372</v>
      </c>
      <c r="D131" s="14">
        <v>-20314.893320682615</v>
      </c>
      <c r="E131" s="17">
        <v>79.05</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1284.0261754923131</v>
      </c>
      <c r="Q131" s="15"/>
      <c r="R131" s="20">
        <v>42.800872516410436</v>
      </c>
      <c r="T131" s="118">
        <v>59.835823284906411</v>
      </c>
      <c r="U131" s="120">
        <v>-385.16667944897137</v>
      </c>
      <c r="V131" s="20">
        <v>48.37330878235263</v>
      </c>
      <c r="W131" s="20">
        <v>33.16467354873798</v>
      </c>
      <c r="X131" s="20">
        <v>42.529062848173083</v>
      </c>
    </row>
    <row r="132" spans="1:24">
      <c r="A132" s="13" t="s">
        <v>48</v>
      </c>
      <c r="B132" s="13">
        <v>60</v>
      </c>
      <c r="C132" s="13" t="s">
        <v>372</v>
      </c>
      <c r="D132" s="14">
        <v>2340.1245994912756</v>
      </c>
      <c r="E132" s="17">
        <v>24.76</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1822.0736527823437</v>
      </c>
      <c r="Q132" s="15"/>
      <c r="R132" s="20">
        <v>60.735788426078123</v>
      </c>
      <c r="T132" s="120">
        <v>46.076261170348296</v>
      </c>
      <c r="U132" s="120">
        <v>0.40723270200352601</v>
      </c>
      <c r="V132" s="20">
        <v>56.394262061503909</v>
      </c>
      <c r="W132" s="20">
        <v>32.297324988452488</v>
      </c>
      <c r="X132" s="20">
        <v>62.168212820633237</v>
      </c>
    </row>
    <row r="133" spans="1:24">
      <c r="A133" s="13" t="s">
        <v>323</v>
      </c>
      <c r="B133" s="13">
        <v>60</v>
      </c>
      <c r="C133" s="13" t="s">
        <v>372</v>
      </c>
      <c r="D133" s="14">
        <v>-284.98920069226938</v>
      </c>
      <c r="E133" s="17">
        <v>4.09</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413.23471913288301</v>
      </c>
      <c r="Q133" s="15"/>
      <c r="R133" s="20">
        <v>13.774490637762767</v>
      </c>
      <c r="T133" s="118">
        <v>-4.2965695407734295</v>
      </c>
      <c r="U133" s="120">
        <v>0.55134238929872126</v>
      </c>
      <c r="V133" s="20">
        <v>39.562202648449869</v>
      </c>
      <c r="W133" s="20">
        <v>45.462957192888624</v>
      </c>
      <c r="X133" s="20">
        <v>45.804214929405731</v>
      </c>
    </row>
    <row r="134" spans="1:24">
      <c r="A134" s="13" t="s">
        <v>203</v>
      </c>
      <c r="B134" s="13">
        <v>60</v>
      </c>
      <c r="C134" s="13" t="s">
        <v>372</v>
      </c>
      <c r="D134" s="14">
        <v>-1056.3262327039702</v>
      </c>
      <c r="E134" s="17">
        <v>8.73</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387.19920389921492</v>
      </c>
      <c r="Q134" s="15"/>
      <c r="R134" s="20">
        <v>12.90664012997383</v>
      </c>
      <c r="T134" s="118">
        <v>-9.3601164008805959</v>
      </c>
      <c r="U134" s="120">
        <v>-0.9746086851603053</v>
      </c>
      <c r="V134" s="20">
        <v>30.182634728138858</v>
      </c>
      <c r="W134" s="20">
        <v>56.297549189625258</v>
      </c>
      <c r="X134" s="20">
        <v>44.434350191529745</v>
      </c>
    </row>
    <row r="135" spans="1:24">
      <c r="A135" s="13" t="s">
        <v>549</v>
      </c>
      <c r="B135" s="13">
        <v>60</v>
      </c>
      <c r="C135" s="13" t="s">
        <v>372</v>
      </c>
      <c r="D135" s="14">
        <v>2779.2688153130739</v>
      </c>
      <c r="E135" s="17">
        <v>14.33</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1573.6936559553071</v>
      </c>
      <c r="Q135" s="16" t="s">
        <v>2378</v>
      </c>
      <c r="R135" s="20">
        <v>52.456455198510234</v>
      </c>
      <c r="T135" s="118">
        <v>3.32954049192832</v>
      </c>
      <c r="U135" s="118"/>
      <c r="V135" s="20">
        <v>49.291355963958594</v>
      </c>
      <c r="W135" s="20">
        <v>48.643939946079527</v>
      </c>
      <c r="X135" s="20">
        <v>70.163842491169561</v>
      </c>
    </row>
    <row r="136" spans="1:24">
      <c r="A136" s="13" t="s">
        <v>134</v>
      </c>
      <c r="B136" s="13">
        <v>60</v>
      </c>
      <c r="C136" s="13" t="s">
        <v>372</v>
      </c>
      <c r="D136" s="13">
        <v>-1836.6703199285794</v>
      </c>
      <c r="E136" s="17">
        <v>23.48</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112.83520080151426</v>
      </c>
      <c r="Q136" s="15"/>
      <c r="R136" s="20">
        <v>3.7611733600504755</v>
      </c>
      <c r="T136" s="118">
        <v>-10.403808243274213</v>
      </c>
      <c r="U136" s="120">
        <v>-7.6253894199304639</v>
      </c>
      <c r="V136" s="20">
        <v>45.140428253206871</v>
      </c>
      <c r="W136" s="20">
        <v>64.69359216536823</v>
      </c>
      <c r="X136" s="20">
        <v>47.710516164912832</v>
      </c>
    </row>
    <row r="137" spans="1:24">
      <c r="A137" s="13" t="s">
        <v>604</v>
      </c>
      <c r="B137" s="13">
        <v>60</v>
      </c>
      <c r="C137" s="13" t="s">
        <v>372</v>
      </c>
      <c r="D137" s="14">
        <v>-21408.563940741133</v>
      </c>
      <c r="E137" s="17">
        <v>31.92</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528.10215270488925</v>
      </c>
      <c r="Q137" s="15"/>
      <c r="R137" s="20">
        <v>17.603405090162976</v>
      </c>
      <c r="T137" s="118">
        <v>-16.009281081756725</v>
      </c>
      <c r="U137" s="118"/>
      <c r="V137" s="20">
        <v>29.806249296310352</v>
      </c>
      <c r="W137" s="20">
        <v>27.77253149057421</v>
      </c>
      <c r="X137" s="20">
        <v>49.438864718292436</v>
      </c>
    </row>
    <row r="138" spans="1:24">
      <c r="A138" s="13" t="s">
        <v>274</v>
      </c>
      <c r="B138" s="13">
        <v>60</v>
      </c>
      <c r="C138" s="13" t="s">
        <v>372</v>
      </c>
      <c r="D138" s="14">
        <v>-7394.9096928887311</v>
      </c>
      <c r="E138" s="17">
        <v>43.9</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253.20967986189567</v>
      </c>
      <c r="Q138" s="15"/>
      <c r="R138" s="20">
        <v>8.4403226620631884</v>
      </c>
      <c r="T138" s="118">
        <v>-21.448740706356091</v>
      </c>
      <c r="U138" s="120">
        <v>37.879162812958427</v>
      </c>
      <c r="V138" s="20">
        <v>37.841097347296788</v>
      </c>
      <c r="W138" s="20">
        <v>56.060909523581032</v>
      </c>
      <c r="X138" s="20">
        <v>51.036371600508858</v>
      </c>
    </row>
    <row r="139" spans="1:24">
      <c r="A139" s="13" t="s">
        <v>292</v>
      </c>
      <c r="B139" s="13">
        <v>60</v>
      </c>
      <c r="C139" s="13" t="s">
        <v>372</v>
      </c>
      <c r="D139" s="13">
        <v>-174693.55118560998</v>
      </c>
      <c r="E139" s="17">
        <v>1447</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209.04831789788904</v>
      </c>
      <c r="Q139" s="15"/>
      <c r="R139" s="20">
        <v>6.9682772632629675</v>
      </c>
      <c r="T139" s="118">
        <v>-974.23015891854448</v>
      </c>
      <c r="U139" s="120">
        <v>153.53837016411262</v>
      </c>
      <c r="V139" s="20">
        <v>42.284829303116112</v>
      </c>
      <c r="W139" s="20">
        <v>51.00680153524776</v>
      </c>
      <c r="X139" s="20">
        <v>46.145228152536156</v>
      </c>
    </row>
    <row r="140" spans="1:24">
      <c r="A140" s="13" t="s">
        <v>16</v>
      </c>
      <c r="B140" s="13">
        <v>60</v>
      </c>
      <c r="C140" s="13" t="s">
        <v>372</v>
      </c>
      <c r="D140" s="13">
        <v>-173355.1635664776</v>
      </c>
      <c r="E140" s="17">
        <v>1523</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396.50723214616949</v>
      </c>
      <c r="Q140" s="15"/>
      <c r="R140" s="20">
        <v>13.21690773820565</v>
      </c>
      <c r="T140" s="118">
        <v>-1019.9912992880331</v>
      </c>
      <c r="U140" s="120">
        <v>-1341.913032662294</v>
      </c>
      <c r="V140" s="20">
        <v>45.656790767427488</v>
      </c>
      <c r="W140" s="20">
        <v>42.039625110744318</v>
      </c>
      <c r="X140" s="20">
        <v>40.595005890289315</v>
      </c>
    </row>
    <row r="141" spans="1:24">
      <c r="A141" s="13" t="s">
        <v>387</v>
      </c>
      <c r="B141" s="13">
        <v>60</v>
      </c>
      <c r="C141" s="13" t="s">
        <v>372</v>
      </c>
      <c r="D141" s="14">
        <v>-71481.051744930257</v>
      </c>
      <c r="E141" s="17">
        <v>252.5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370.87024703772096</v>
      </c>
      <c r="Q141" s="15"/>
      <c r="R141" s="20">
        <v>12.362341567924032</v>
      </c>
      <c r="T141" s="118">
        <v>-190.80934071069805</v>
      </c>
      <c r="U141" s="120">
        <v>-45.246622705276991</v>
      </c>
      <c r="V141" s="20">
        <v>44.503448854838553</v>
      </c>
      <c r="W141" s="20">
        <v>34.524526958017638</v>
      </c>
      <c r="X141" s="20">
        <v>43.751033956670554</v>
      </c>
    </row>
    <row r="142" spans="1:24">
      <c r="A142" s="13" t="s">
        <v>214</v>
      </c>
      <c r="B142" s="13">
        <v>60</v>
      </c>
      <c r="C142" s="13" t="s">
        <v>372</v>
      </c>
      <c r="D142" s="14">
        <v>-397.59449171308694</v>
      </c>
      <c r="E142" s="17">
        <v>2.25</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412.6298613160742</v>
      </c>
      <c r="Q142" s="15"/>
      <c r="R142" s="20">
        <v>13.754328710535807</v>
      </c>
      <c r="T142" s="118">
        <v>-3.5310793364427484</v>
      </c>
      <c r="U142" s="120">
        <v>-4.9578110892839078</v>
      </c>
      <c r="V142" s="20">
        <v>30.689378485235959</v>
      </c>
      <c r="W142" s="20">
        <v>53.793951595211766</v>
      </c>
      <c r="X142" s="20">
        <v>38.281377745136609</v>
      </c>
    </row>
    <row r="143" spans="1:24">
      <c r="A143" s="13" t="s">
        <v>388</v>
      </c>
      <c r="B143" s="13">
        <v>60</v>
      </c>
      <c r="C143" s="13" t="s">
        <v>372</v>
      </c>
      <c r="D143" s="14">
        <v>-8958.5793103917404</v>
      </c>
      <c r="E143" s="17">
        <v>122</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221.31475041056135</v>
      </c>
      <c r="Q143" s="15"/>
      <c r="R143" s="20">
        <v>7.3771583470187112</v>
      </c>
      <c r="T143" s="118">
        <v>-314.50531372769291</v>
      </c>
      <c r="U143" s="118">
        <v>115.04042894924993</v>
      </c>
      <c r="V143" s="20">
        <v>28.273251153369401</v>
      </c>
      <c r="W143" s="20">
        <v>54.563327582033935</v>
      </c>
      <c r="X143" s="20">
        <v>44.129284454216332</v>
      </c>
    </row>
    <row r="144" spans="1:24">
      <c r="A144" s="13" t="s">
        <v>698</v>
      </c>
      <c r="B144" s="13">
        <v>60</v>
      </c>
      <c r="C144" s="13" t="s">
        <v>372</v>
      </c>
      <c r="D144" s="14">
        <v>-24744.313778440555</v>
      </c>
      <c r="E144" s="17">
        <v>26.42</v>
      </c>
      <c r="F144" s="13" t="s">
        <v>699</v>
      </c>
      <c r="G144" s="13" t="s">
        <v>1032</v>
      </c>
      <c r="H144" s="13" t="s">
        <v>1600</v>
      </c>
      <c r="I144" s="13" t="s">
        <v>1031</v>
      </c>
      <c r="J144" s="13" t="s">
        <v>1033</v>
      </c>
      <c r="K144" s="13" t="s">
        <v>791</v>
      </c>
      <c r="L144" s="13" t="s">
        <v>1205</v>
      </c>
      <c r="M144" s="13" t="s">
        <v>1601</v>
      </c>
      <c r="N144" s="13" t="s">
        <v>1602</v>
      </c>
      <c r="P144" s="13">
        <v>781.89816718821226</v>
      </c>
      <c r="Q144" s="16" t="s">
        <v>2232</v>
      </c>
      <c r="R144" s="20">
        <v>26.063272239607077</v>
      </c>
      <c r="T144" s="118">
        <v>6.9036080825404866</v>
      </c>
      <c r="U144" s="118">
        <v>89.153223815711655</v>
      </c>
      <c r="V144" s="20">
        <v>28.90770065631337</v>
      </c>
      <c r="W144" s="20">
        <v>41.638132720010205</v>
      </c>
      <c r="X144" s="20">
        <v>66.671850377271284</v>
      </c>
    </row>
    <row r="145" spans="1:24">
      <c r="A145" s="13" t="s">
        <v>147</v>
      </c>
      <c r="B145" s="13">
        <v>60</v>
      </c>
      <c r="C145" s="13" t="s">
        <v>372</v>
      </c>
      <c r="D145" s="14">
        <v>227740.08041476124</v>
      </c>
      <c r="E145" s="17">
        <v>284.75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2534.4461436865772</v>
      </c>
      <c r="Q145" s="15"/>
      <c r="R145" s="20">
        <v>84.481538122885908</v>
      </c>
      <c r="T145" s="120">
        <v>534.80164360992171</v>
      </c>
      <c r="U145" s="120">
        <v>241.3449621492218</v>
      </c>
      <c r="V145" s="20">
        <v>87.799306048740092</v>
      </c>
      <c r="W145" s="20">
        <v>98.803214768866141</v>
      </c>
      <c r="X145" s="20">
        <v>81.791069209492036</v>
      </c>
    </row>
    <row r="146" spans="1:24">
      <c r="A146" s="13" t="s">
        <v>103</v>
      </c>
      <c r="B146" s="13">
        <v>60</v>
      </c>
      <c r="C146" s="13" t="s">
        <v>372</v>
      </c>
      <c r="D146" s="14">
        <v>-2786.2611300355056</v>
      </c>
      <c r="E146" s="17">
        <v>24.18</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506.81087565447763</v>
      </c>
      <c r="Q146" s="15"/>
      <c r="R146" s="20">
        <v>16.893695855149254</v>
      </c>
      <c r="T146" s="118">
        <v>23.12459943139821</v>
      </c>
      <c r="U146" s="120">
        <v>12.521261194585662</v>
      </c>
      <c r="V146" s="20">
        <v>72.301696579441426</v>
      </c>
      <c r="W146" s="20">
        <v>63.4307820751782</v>
      </c>
      <c r="X146" s="20">
        <v>58.09097065323995</v>
      </c>
    </row>
    <row r="147" spans="1:24">
      <c r="A147" s="13" t="s">
        <v>457</v>
      </c>
      <c r="B147" s="13">
        <v>60</v>
      </c>
      <c r="C147" s="13" t="s">
        <v>372</v>
      </c>
      <c r="D147" s="14">
        <v>-27785.94095942111</v>
      </c>
      <c r="E147" s="17">
        <v>16</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-17738.276587290402</v>
      </c>
      <c r="E148" s="17">
        <v>31.34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300</v>
      </c>
      <c r="Q148" s="16" t="s">
        <v>2380</v>
      </c>
      <c r="R148" s="20">
        <v>10</v>
      </c>
      <c r="T148" s="118">
        <v>21.170702012185814</v>
      </c>
      <c r="U148" s="120">
        <v>26.351934333001488</v>
      </c>
      <c r="V148" s="20">
        <v>53.019002020850181</v>
      </c>
      <c r="W148" s="20">
        <v>45.473039189159294</v>
      </c>
      <c r="X148" s="20">
        <v>67.969062794673732</v>
      </c>
    </row>
    <row r="149" spans="1:24">
      <c r="A149" s="13" t="s">
        <v>20</v>
      </c>
      <c r="B149" s="13">
        <v>60</v>
      </c>
      <c r="C149" s="13" t="s">
        <v>372</v>
      </c>
      <c r="D149" s="14">
        <v>575.53359102413992</v>
      </c>
      <c r="E149" s="17">
        <v>9.32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1477.04712052071</v>
      </c>
      <c r="Q149" s="15"/>
      <c r="R149" s="20">
        <v>49.234904017357003</v>
      </c>
      <c r="T149" s="120">
        <v>11.147582021987983</v>
      </c>
      <c r="U149" s="118">
        <v>12.445437422356465</v>
      </c>
      <c r="V149" s="20">
        <v>58.007056437638518</v>
      </c>
      <c r="W149" s="20">
        <v>51.282550321302097</v>
      </c>
      <c r="X149" s="20">
        <v>70.3079743969909</v>
      </c>
    </row>
    <row r="150" spans="1:24">
      <c r="A150" s="13" t="s">
        <v>345</v>
      </c>
      <c r="B150" s="13">
        <v>60</v>
      </c>
      <c r="C150" s="13" t="s">
        <v>372</v>
      </c>
      <c r="D150" s="14">
        <v>-3412.1113034493787</v>
      </c>
      <c r="E150" s="17">
        <v>7.72</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66.05351563069776</v>
      </c>
      <c r="Q150" s="15"/>
      <c r="R150" s="20">
        <v>2.201783854356592</v>
      </c>
      <c r="T150" s="118">
        <v>-11.927381821875525</v>
      </c>
      <c r="U150" s="120">
        <v>7.4836737984077395</v>
      </c>
      <c r="V150" s="20">
        <v>36.760938883976131</v>
      </c>
      <c r="W150" s="20">
        <v>44.800133160780007</v>
      </c>
      <c r="X150" s="20">
        <v>47.120440328419818</v>
      </c>
    </row>
    <row r="151" spans="1:24">
      <c r="A151" s="13" t="s">
        <v>238</v>
      </c>
      <c r="B151" s="13">
        <v>60</v>
      </c>
      <c r="C151" s="13" t="s">
        <v>372</v>
      </c>
      <c r="D151" s="13">
        <v>-510.79355856779472</v>
      </c>
      <c r="E151" s="17">
        <v>1.58</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217.65750883234216</v>
      </c>
      <c r="Q151" s="15"/>
      <c r="R151" s="20">
        <v>7.2552502944114057</v>
      </c>
      <c r="T151" s="118">
        <v>-2.4350498171280233</v>
      </c>
      <c r="U151" s="120">
        <v>-7.4674408995157915</v>
      </c>
      <c r="V151" s="20">
        <v>28.278556266222996</v>
      </c>
      <c r="W151" s="20">
        <v>51.160339856834703</v>
      </c>
      <c r="X151" s="20">
        <v>36.468911143412683</v>
      </c>
    </row>
    <row r="152" spans="1:24">
      <c r="A152" s="13" t="s">
        <v>545</v>
      </c>
      <c r="B152" s="13">
        <v>60</v>
      </c>
      <c r="C152" s="13" t="s">
        <v>372</v>
      </c>
      <c r="D152" s="14">
        <v>-10104.530905256315</v>
      </c>
      <c r="E152" s="17">
        <v>6.15</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68.94525631059966</v>
      </c>
      <c r="E153" s="17">
        <v>2.5</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1616.2787070877598</v>
      </c>
      <c r="Q153" s="15"/>
      <c r="R153" s="20">
        <v>53.875956902925324</v>
      </c>
      <c r="T153" s="118">
        <v>-1.847596871030297</v>
      </c>
      <c r="U153" s="120">
        <v>-1.9011858463704856</v>
      </c>
      <c r="V153" s="20">
        <v>37.622101755939333</v>
      </c>
      <c r="W153" s="20">
        <v>33.820249080969724</v>
      </c>
      <c r="X153" s="20">
        <v>44.31875632011748</v>
      </c>
    </row>
    <row r="154" spans="1:24">
      <c r="A154" s="13" t="s">
        <v>15</v>
      </c>
      <c r="B154" s="13">
        <v>60</v>
      </c>
      <c r="C154" s="13" t="s">
        <v>372</v>
      </c>
      <c r="D154" s="14">
        <v>-597.99428307402809</v>
      </c>
      <c r="E154" s="17">
        <v>2.06</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153.54742475967399</v>
      </c>
      <c r="Q154" s="16" t="s">
        <v>2381</v>
      </c>
      <c r="R154" s="20">
        <v>5.1182474919891332</v>
      </c>
      <c r="T154" s="118">
        <v>-3.6389962234231676</v>
      </c>
      <c r="U154" s="120">
        <v>-4.0819695668997547</v>
      </c>
      <c r="V154" s="20">
        <v>55.984368683676976</v>
      </c>
      <c r="W154" s="20">
        <v>46.067580740705168</v>
      </c>
      <c r="X154" s="20">
        <v>46.48889201375669</v>
      </c>
    </row>
    <row r="155" spans="1:24">
      <c r="A155" s="13" t="s">
        <v>18</v>
      </c>
      <c r="B155" s="13">
        <v>60</v>
      </c>
      <c r="C155" s="13" t="s">
        <v>372</v>
      </c>
      <c r="D155" s="14">
        <v>-3020.7370212835372</v>
      </c>
      <c r="E155" s="17">
        <v>34.58</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513.85078279083723</v>
      </c>
      <c r="Q155" s="15"/>
      <c r="R155" s="20">
        <v>17.128359426361239</v>
      </c>
      <c r="T155" s="118">
        <v>-16.357006594630974</v>
      </c>
      <c r="U155" s="120">
        <v>19.102176954299921</v>
      </c>
      <c r="V155" s="20">
        <v>43.92521323483323</v>
      </c>
      <c r="W155" s="20">
        <v>54.07336674361671</v>
      </c>
      <c r="X155" s="20">
        <v>51.20278964125653</v>
      </c>
    </row>
    <row r="156" spans="1:24">
      <c r="A156" s="13" t="s">
        <v>73</v>
      </c>
      <c r="B156" s="13">
        <v>60</v>
      </c>
      <c r="C156" s="13" t="s">
        <v>372</v>
      </c>
      <c r="D156" s="14">
        <v>-1125.2967027132322</v>
      </c>
      <c r="E156" s="17">
        <v>9.65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106.08913706312079</v>
      </c>
      <c r="Q156" s="15"/>
      <c r="R156" s="20">
        <v>3.5363045687706931</v>
      </c>
      <c r="T156" s="118">
        <v>-12.405120029965957</v>
      </c>
      <c r="U156" s="120">
        <v>4.5127097416959927</v>
      </c>
      <c r="V156" s="20">
        <v>39.647563025202999</v>
      </c>
      <c r="W156" s="20">
        <v>63.514100071981559</v>
      </c>
      <c r="X156" s="20">
        <v>44.666086601165105</v>
      </c>
    </row>
    <row r="157" spans="1:24">
      <c r="A157" s="13" t="s">
        <v>95</v>
      </c>
      <c r="B157" s="13">
        <v>60</v>
      </c>
      <c r="C157" s="13" t="s">
        <v>372</v>
      </c>
      <c r="D157" s="14">
        <v>-6222.3668646031174</v>
      </c>
      <c r="E157" s="17">
        <v>40.020000000000003</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516.67240640218506</v>
      </c>
      <c r="Q157" s="15"/>
      <c r="R157" s="20">
        <v>17.222413546739503</v>
      </c>
      <c r="T157" s="118">
        <v>-19.540149898385337</v>
      </c>
      <c r="U157" s="120">
        <v>6.2127266284208815</v>
      </c>
      <c r="V157" s="20">
        <v>47.030395460362683</v>
      </c>
      <c r="W157" s="20">
        <v>43.099187542133421</v>
      </c>
      <c r="X157" s="20">
        <v>47.586556247309026</v>
      </c>
    </row>
    <row r="158" spans="1:24">
      <c r="A158" s="13" t="s">
        <v>258</v>
      </c>
      <c r="B158" s="13">
        <v>60</v>
      </c>
      <c r="C158" s="13" t="s">
        <v>372</v>
      </c>
      <c r="D158" s="14">
        <v>53876.205538777387</v>
      </c>
      <c r="E158" s="17">
        <v>95.2</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3000</v>
      </c>
      <c r="Q158" s="15"/>
      <c r="R158" s="20">
        <v>100</v>
      </c>
      <c r="T158" s="118">
        <v>19.250092815762656</v>
      </c>
      <c r="U158" s="120">
        <v>18.566395217977032</v>
      </c>
      <c r="V158" s="20">
        <v>54.254128737897112</v>
      </c>
      <c r="W158" s="20">
        <v>60.838328626048053</v>
      </c>
      <c r="X158" s="20">
        <v>55.516611691521085</v>
      </c>
    </row>
    <row r="159" spans="1:24">
      <c r="A159" s="13" t="s">
        <v>60</v>
      </c>
      <c r="B159" s="13">
        <v>60</v>
      </c>
      <c r="C159" s="13" t="s">
        <v>372</v>
      </c>
      <c r="D159" s="14">
        <v>-42016.350615893854</v>
      </c>
      <c r="E159" s="17">
        <v>96.95</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596.99549333234427</v>
      </c>
      <c r="Q159" s="15"/>
      <c r="R159" s="20">
        <v>19.899849777744809</v>
      </c>
      <c r="T159" s="118">
        <v>63.384847111987597</v>
      </c>
      <c r="U159" s="118">
        <v>165.24707002585274</v>
      </c>
      <c r="V159" s="20">
        <v>49.554598259716258</v>
      </c>
      <c r="W159" s="20">
        <v>45.786695437784545</v>
      </c>
      <c r="X159" s="20">
        <v>64.965587410009704</v>
      </c>
    </row>
    <row r="160" spans="1:24">
      <c r="A160" s="13" t="s">
        <v>317</v>
      </c>
      <c r="B160" s="13">
        <v>60</v>
      </c>
      <c r="C160" s="13" t="s">
        <v>372</v>
      </c>
      <c r="D160" s="14">
        <v>-8189.6485101336939</v>
      </c>
      <c r="E160" s="17">
        <v>32.299999999999997</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483.078859750356</v>
      </c>
      <c r="Q160" s="15"/>
      <c r="R160" s="20">
        <v>16.1026286583452</v>
      </c>
      <c r="T160" s="118">
        <v>-3.0799306269256732</v>
      </c>
      <c r="U160" s="120">
        <v>9.0899912534980842</v>
      </c>
      <c r="V160" s="20">
        <v>37.954937531714997</v>
      </c>
      <c r="W160" s="20">
        <v>45.360542715708235</v>
      </c>
      <c r="X160" s="20">
        <v>50.723572339231524</v>
      </c>
    </row>
    <row r="161" spans="1:24">
      <c r="A161" s="13" t="s">
        <v>389</v>
      </c>
      <c r="B161" s="13">
        <v>60</v>
      </c>
      <c r="C161" s="13" t="s">
        <v>372</v>
      </c>
      <c r="D161" s="14">
        <v>-3262.3494440075706</v>
      </c>
      <c r="E161" s="17">
        <v>7.15</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824.08901819049663</v>
      </c>
      <c r="Q161" s="15"/>
      <c r="R161" s="20">
        <v>27.46963393968322</v>
      </c>
      <c r="T161" s="118">
        <v>5.8399336655346179</v>
      </c>
      <c r="U161" s="120">
        <v>0.78514965975217343</v>
      </c>
      <c r="V161" s="20">
        <v>51.317997875031097</v>
      </c>
      <c r="W161" s="20">
        <v>58.390781017234197</v>
      </c>
      <c r="X161" s="20">
        <v>54.093516711339817</v>
      </c>
    </row>
    <row r="162" spans="1:24">
      <c r="A162" s="13" t="s">
        <v>391</v>
      </c>
      <c r="B162" s="13">
        <v>60</v>
      </c>
      <c r="C162" s="13" t="s">
        <v>372</v>
      </c>
      <c r="D162" s="14">
        <v>8972.0955970553368</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1914.8542033309486</v>
      </c>
      <c r="Q162" s="15"/>
      <c r="R162" s="20">
        <v>63.828473444364953</v>
      </c>
      <c r="T162" s="118">
        <v>-5.696153423428072</v>
      </c>
      <c r="U162" s="120">
        <v>12.369729071744473</v>
      </c>
      <c r="V162" s="20">
        <v>53.968114114377599</v>
      </c>
      <c r="W162" s="20">
        <v>55.917269793692661</v>
      </c>
      <c r="X162" s="20">
        <v>49.356193896312838</v>
      </c>
    </row>
    <row r="163" spans="1:24">
      <c r="A163" s="13" t="s">
        <v>53</v>
      </c>
      <c r="B163" s="13">
        <v>60</v>
      </c>
      <c r="C163" s="13" t="s">
        <v>372</v>
      </c>
      <c r="D163" s="14">
        <v>-13062.607486051334</v>
      </c>
      <c r="E163" s="17">
        <v>20.54</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210.12468500182425</v>
      </c>
      <c r="Q163" s="16" t="s">
        <v>2203</v>
      </c>
      <c r="R163" s="20">
        <v>7.0041561667274745</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-799.23633778728129</v>
      </c>
      <c r="E165" s="17">
        <v>10.9</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1135.6556421462967</v>
      </c>
      <c r="Q165" s="16" t="s">
        <v>2222</v>
      </c>
      <c r="R165" s="20">
        <v>37.855188071543225</v>
      </c>
      <c r="T165" s="120">
        <v>14.208647314546248</v>
      </c>
      <c r="U165" s="118"/>
      <c r="V165" s="20">
        <v>32.375652603915761</v>
      </c>
      <c r="W165" s="20">
        <v>46.170647475100189</v>
      </c>
      <c r="X165" s="20">
        <v>77.212367104672225</v>
      </c>
    </row>
    <row r="166" spans="1:24">
      <c r="A166" s="13" t="s">
        <v>49</v>
      </c>
      <c r="B166" s="13">
        <v>60</v>
      </c>
      <c r="C166" s="13" t="s">
        <v>372</v>
      </c>
      <c r="D166" s="14">
        <v>-1067.4330831083089</v>
      </c>
      <c r="E166" s="17">
        <v>8.2100000000000009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59.590989198401203</v>
      </c>
      <c r="Q166" s="15"/>
      <c r="R166" s="20">
        <v>1.9863663066133734</v>
      </c>
      <c r="T166" s="118">
        <v>-2.1598821931899614</v>
      </c>
      <c r="U166" s="120">
        <v>4.6725049296410681</v>
      </c>
      <c r="V166" s="20">
        <v>51.999683193805211</v>
      </c>
      <c r="W166" s="20">
        <v>48.992886366058933</v>
      </c>
      <c r="X166" s="20">
        <v>51.585701468404174</v>
      </c>
    </row>
    <row r="167" spans="1:24">
      <c r="A167" s="13" t="s">
        <v>40</v>
      </c>
      <c r="B167" s="13">
        <v>60</v>
      </c>
      <c r="C167" s="13" t="s">
        <v>372</v>
      </c>
      <c r="D167" s="14">
        <v>-423.14168142346455</v>
      </c>
      <c r="E167" s="17">
        <v>4.47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206.17491650149097</v>
      </c>
      <c r="Q167" s="16" t="s">
        <v>2382</v>
      </c>
      <c r="R167" s="20">
        <v>6.8724972167163658</v>
      </c>
      <c r="T167" s="118">
        <v>-7.6750341149786294</v>
      </c>
      <c r="U167" s="120">
        <v>10.31377838854592</v>
      </c>
      <c r="V167" s="20">
        <v>42.398581042948507</v>
      </c>
      <c r="W167" s="20">
        <v>36.259754943314334</v>
      </c>
      <c r="X167" s="20">
        <v>50.112767275396408</v>
      </c>
    </row>
    <row r="168" spans="1:24">
      <c r="A168" s="13" t="s">
        <v>295</v>
      </c>
      <c r="B168" s="13">
        <v>60</v>
      </c>
      <c r="C168" s="13" t="s">
        <v>372</v>
      </c>
      <c r="D168" s="14">
        <v>-58144.25094368033</v>
      </c>
      <c r="E168" s="17">
        <v>162.80000000000001</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430.43216080412651</v>
      </c>
      <c r="Q168" s="15"/>
      <c r="R168" s="20">
        <v>14.347738693470884</v>
      </c>
      <c r="T168" s="118">
        <v>-0.96031179999528149</v>
      </c>
      <c r="U168" s="120">
        <v>-17.870163511395276</v>
      </c>
      <c r="V168" s="20">
        <v>61.856186554572851</v>
      </c>
      <c r="W168" s="20">
        <v>54.173864089892248</v>
      </c>
      <c r="X168" s="20">
        <v>50.21005493440888</v>
      </c>
    </row>
    <row r="169" spans="1:24">
      <c r="A169" s="13" t="s">
        <v>67</v>
      </c>
      <c r="B169" s="13">
        <v>60</v>
      </c>
      <c r="C169" s="13" t="s">
        <v>372</v>
      </c>
      <c r="D169" s="13">
        <v>392354.76122727047</v>
      </c>
      <c r="E169" s="17">
        <v>11425</v>
      </c>
      <c r="F169" s="13" t="s">
        <v>608</v>
      </c>
      <c r="G169" s="13" t="s">
        <v>1255</v>
      </c>
      <c r="H169" s="13">
        <v>348.71699999999998</v>
      </c>
      <c r="I169" s="13" t="s">
        <v>1256</v>
      </c>
      <c r="J169" s="13" t="s">
        <v>1257</v>
      </c>
      <c r="K169" s="13" t="s">
        <v>855</v>
      </c>
      <c r="L169" s="13" t="s">
        <v>1401</v>
      </c>
      <c r="M169" s="13" t="s">
        <v>1626</v>
      </c>
      <c r="N169" s="13" t="s">
        <v>856</v>
      </c>
      <c r="P169" s="13">
        <v>1679.2491028152294</v>
      </c>
      <c r="Q169" s="15"/>
      <c r="R169" s="20">
        <v>55.97497009384098</v>
      </c>
      <c r="T169" s="118">
        <v>3729.0344356126297</v>
      </c>
      <c r="U169" s="118">
        <v>14337.597684930024</v>
      </c>
      <c r="V169" s="20">
        <v>49.334450023857123</v>
      </c>
      <c r="W169" s="20">
        <v>61.22564849608159</v>
      </c>
      <c r="X169" s="20">
        <v>62.516214213436982</v>
      </c>
    </row>
    <row r="170" spans="1:24">
      <c r="A170" s="13" t="s">
        <v>508</v>
      </c>
      <c r="B170" s="13">
        <v>60</v>
      </c>
      <c r="C170" s="13" t="s">
        <v>372</v>
      </c>
      <c r="D170" s="14">
        <v>-5740.3365783553891</v>
      </c>
      <c r="E170" s="17">
        <v>27.82</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295.41023588618782</v>
      </c>
      <c r="Q170" s="15"/>
      <c r="R170" s="20">
        <v>9.8470078628729265</v>
      </c>
      <c r="T170" s="118">
        <v>-32.799574803689708</v>
      </c>
      <c r="U170" s="120">
        <v>-5.1222311708639978</v>
      </c>
      <c r="V170" s="20">
        <v>49.621685152474718</v>
      </c>
      <c r="W170" s="20">
        <v>46.100729096294806</v>
      </c>
      <c r="X170" s="20">
        <v>42.990446162408375</v>
      </c>
    </row>
    <row r="171" spans="1:24">
      <c r="A171" s="13" t="s">
        <v>670</v>
      </c>
      <c r="B171" s="13">
        <v>60</v>
      </c>
      <c r="C171" s="13" t="s">
        <v>372</v>
      </c>
      <c r="D171" s="14">
        <v>-73590.846742835085</v>
      </c>
      <c r="E171" s="17">
        <v>112.6</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480.50776645004407</v>
      </c>
      <c r="Q171" s="15"/>
      <c r="R171" s="20">
        <v>16.016925548334804</v>
      </c>
      <c r="T171" s="118">
        <v>16.745350717496876</v>
      </c>
      <c r="U171" s="118"/>
      <c r="V171" s="20">
        <v>42.508569073398256</v>
      </c>
      <c r="W171" s="20">
        <v>48.302668525567576</v>
      </c>
      <c r="X171" s="20"/>
    </row>
    <row r="172" spans="1:24">
      <c r="A172" s="13" t="s">
        <v>171</v>
      </c>
      <c r="B172" s="13">
        <v>60</v>
      </c>
      <c r="C172" s="13" t="s">
        <v>372</v>
      </c>
      <c r="D172" s="14">
        <v>-46744.298267018676</v>
      </c>
      <c r="E172" s="17">
        <v>64.8</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492.86278153577433</v>
      </c>
      <c r="Q172" s="15"/>
      <c r="R172" s="20">
        <v>16.428759384525812</v>
      </c>
      <c r="T172" s="118">
        <v>19.111752718523576</v>
      </c>
      <c r="U172" s="118">
        <v>192.34584271284021</v>
      </c>
      <c r="V172" s="20">
        <v>45.9249315759564</v>
      </c>
      <c r="W172" s="20">
        <v>44.960558027841905</v>
      </c>
      <c r="X172" s="20">
        <v>61.683889340351904</v>
      </c>
    </row>
    <row r="173" spans="1:24">
      <c r="A173" s="13" t="s">
        <v>253</v>
      </c>
      <c r="B173" s="13">
        <v>60</v>
      </c>
      <c r="C173" s="13" t="s">
        <v>372</v>
      </c>
      <c r="D173" s="14">
        <v>1762.356261542699</v>
      </c>
      <c r="E173" s="17">
        <v>21.74</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1771.2900986880663</v>
      </c>
      <c r="Q173" s="15"/>
      <c r="R173" s="20">
        <v>59.043003289602211</v>
      </c>
      <c r="T173" s="118">
        <v>0.700519114944953</v>
      </c>
      <c r="U173" s="118">
        <v>23.330628283215447</v>
      </c>
      <c r="V173" s="20">
        <v>46.633212391239091</v>
      </c>
      <c r="W173" s="20">
        <v>61.727322890026905</v>
      </c>
      <c r="X173" s="20">
        <v>59.624705458051508</v>
      </c>
    </row>
    <row r="174" spans="1:24">
      <c r="A174" s="13" t="s">
        <v>361</v>
      </c>
      <c r="B174" s="13">
        <v>60</v>
      </c>
      <c r="C174" s="13" t="s">
        <v>372</v>
      </c>
      <c r="D174" s="14">
        <v>-884.27157321046229</v>
      </c>
      <c r="E174" s="17">
        <v>22.34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365.46652082307821</v>
      </c>
      <c r="Q174" s="15"/>
      <c r="R174" s="20">
        <v>12.182217360769274</v>
      </c>
      <c r="T174" s="118">
        <v>-15.990652966995285</v>
      </c>
      <c r="U174" s="120">
        <v>-5.0346269921048403</v>
      </c>
      <c r="V174" s="20">
        <v>31.572850172125872</v>
      </c>
      <c r="W174" s="20">
        <v>51.423091336271057</v>
      </c>
      <c r="X174" s="20">
        <v>45.535149068614452</v>
      </c>
    </row>
    <row r="175" spans="1:24">
      <c r="A175" s="13" t="s">
        <v>701</v>
      </c>
      <c r="B175" s="13">
        <v>60</v>
      </c>
      <c r="C175" s="13" t="s">
        <v>372</v>
      </c>
      <c r="D175" s="13">
        <v>229685.06075897493</v>
      </c>
      <c r="E175" s="17">
        <v>2351</v>
      </c>
      <c r="F175" s="13" t="s">
        <v>699</v>
      </c>
      <c r="G175" s="13" t="s">
        <v>1084</v>
      </c>
      <c r="H175" s="13" t="s">
        <v>1633</v>
      </c>
      <c r="I175" s="13" t="s">
        <v>1085</v>
      </c>
      <c r="J175" s="13" t="s">
        <v>1086</v>
      </c>
      <c r="K175" s="13" t="s">
        <v>858</v>
      </c>
      <c r="L175" s="13" t="s">
        <v>1094</v>
      </c>
      <c r="M175" s="13" t="s">
        <v>1634</v>
      </c>
      <c r="N175" s="13" t="s">
        <v>859</v>
      </c>
      <c r="P175" s="13">
        <v>1567.40538922363</v>
      </c>
      <c r="Q175" s="15"/>
      <c r="R175" s="20">
        <v>52.246846307454334</v>
      </c>
      <c r="T175" s="118">
        <v>-1426.820780661858</v>
      </c>
      <c r="U175" s="118"/>
      <c r="V175" s="20">
        <v>29.946622558748714</v>
      </c>
      <c r="W175" s="20">
        <v>68.112280032366215</v>
      </c>
      <c r="X175" s="20">
        <v>58.419610603015023</v>
      </c>
    </row>
    <row r="176" spans="1:24">
      <c r="A176" s="13" t="s">
        <v>673</v>
      </c>
      <c r="B176" s="13">
        <v>60</v>
      </c>
      <c r="C176" s="13" t="s">
        <v>372</v>
      </c>
      <c r="D176" s="14">
        <v>8695.1607233184804</v>
      </c>
      <c r="E176" s="17">
        <v>120</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2870.5650486729578</v>
      </c>
      <c r="Q176" s="15"/>
      <c r="R176" s="20">
        <v>95.685501622431929</v>
      </c>
      <c r="T176" s="118">
        <v>88.977767357035447</v>
      </c>
      <c r="U176" s="118">
        <v>219.62527134201508</v>
      </c>
      <c r="V176" s="20">
        <v>74.149769901144893</v>
      </c>
      <c r="W176" s="20">
        <v>44.513066451499789</v>
      </c>
      <c r="X176" s="20">
        <v>76.73382886720546</v>
      </c>
    </row>
    <row r="177" spans="1:24">
      <c r="A177" s="13" t="s">
        <v>109</v>
      </c>
      <c r="B177" s="13">
        <v>60</v>
      </c>
      <c r="C177" s="13" t="s">
        <v>372</v>
      </c>
      <c r="D177" s="14">
        <v>-130.34388483177395</v>
      </c>
      <c r="E177" s="17">
        <v>5.0199999999999996</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1306.0013097240274</v>
      </c>
      <c r="Q177" s="15"/>
      <c r="R177" s="20">
        <v>43.53337699080091</v>
      </c>
      <c r="T177" s="118">
        <v>2.3299481421379209</v>
      </c>
      <c r="U177" s="120">
        <v>4.6278239613651895</v>
      </c>
      <c r="V177" s="20">
        <v>52.515887326245313</v>
      </c>
      <c r="W177" s="20">
        <v>46.461345060872681</v>
      </c>
      <c r="X177" s="20">
        <v>61.919267620246508</v>
      </c>
    </row>
    <row r="178" spans="1:24">
      <c r="A178" s="13" t="s">
        <v>552</v>
      </c>
      <c r="B178" s="13">
        <v>60</v>
      </c>
      <c r="C178" s="13" t="s">
        <v>372</v>
      </c>
      <c r="D178" s="14">
        <v>4761.2186746093603</v>
      </c>
      <c r="E178" s="17">
        <v>21.56</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1711.2551089684705</v>
      </c>
      <c r="Q178" s="15"/>
      <c r="R178" s="20">
        <v>57.04183696561568</v>
      </c>
      <c r="T178" s="118">
        <v>10.274796890153794</v>
      </c>
      <c r="U178" s="118"/>
      <c r="V178" s="20">
        <v>59.195075003775322</v>
      </c>
      <c r="W178" s="20">
        <v>49.580064926182239</v>
      </c>
      <c r="X178" s="20">
        <v>57.336354867477468</v>
      </c>
    </row>
    <row r="179" spans="1:24">
      <c r="A179" s="13" t="s">
        <v>319</v>
      </c>
      <c r="B179" s="13">
        <v>60</v>
      </c>
      <c r="C179" s="13" t="s">
        <v>372</v>
      </c>
      <c r="D179" s="14">
        <v>-568.04713036694216</v>
      </c>
      <c r="E179" s="17">
        <v>13.14</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572.72709823779769</v>
      </c>
      <c r="Q179" s="15"/>
      <c r="R179" s="20">
        <v>19.090903274593256</v>
      </c>
      <c r="T179" s="118">
        <v>-8.9582727840227605</v>
      </c>
      <c r="U179" s="120">
        <v>-1.8426914888576107</v>
      </c>
      <c r="V179" s="20">
        <v>38.788185958746936</v>
      </c>
      <c r="W179" s="20">
        <v>44.728801968468886</v>
      </c>
      <c r="X179" s="20">
        <v>45.686495159322931</v>
      </c>
    </row>
    <row r="180" spans="1:24">
      <c r="A180" s="13" t="s">
        <v>22</v>
      </c>
      <c r="B180" s="13">
        <v>60</v>
      </c>
      <c r="C180" s="13" t="s">
        <v>372</v>
      </c>
      <c r="D180" s="14">
        <v>-530.29110654759575</v>
      </c>
      <c r="E180" s="17">
        <v>7.34</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899.53154719232293</v>
      </c>
      <c r="Q180" s="15"/>
      <c r="R180" s="20">
        <v>29.984384906410764</v>
      </c>
      <c r="T180" s="118">
        <v>-4.8735532536616244</v>
      </c>
      <c r="U180" s="120">
        <v>4.5627272775728578</v>
      </c>
      <c r="V180" s="20">
        <v>31.992789851260234</v>
      </c>
      <c r="W180" s="20">
        <v>51.188157754021461</v>
      </c>
      <c r="X180" s="20">
        <v>49.721477814874959</v>
      </c>
    </row>
    <row r="181" spans="1:24">
      <c r="A181" s="13" t="s">
        <v>479</v>
      </c>
      <c r="B181" s="13">
        <v>60</v>
      </c>
      <c r="C181" s="13" t="s">
        <v>372</v>
      </c>
      <c r="D181" s="14">
        <v>-1307.2503028782023</v>
      </c>
      <c r="E181" s="17">
        <v>81.55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1306.4161780150055</v>
      </c>
      <c r="Q181" s="15"/>
      <c r="R181" s="20">
        <v>43.547205933833517</v>
      </c>
      <c r="T181" s="118">
        <v>45.763110330331074</v>
      </c>
      <c r="U181" s="118"/>
      <c r="V181" s="20">
        <v>41.993783631944922</v>
      </c>
      <c r="W181" s="20">
        <v>36.916375911558177</v>
      </c>
      <c r="X181" s="20">
        <v>62.758549358816865</v>
      </c>
    </row>
    <row r="182" spans="1:24">
      <c r="A182" s="13" t="s">
        <v>249</v>
      </c>
      <c r="B182" s="13">
        <v>60</v>
      </c>
      <c r="C182" s="13" t="s">
        <v>372</v>
      </c>
      <c r="D182" s="14">
        <v>-1269.2317196055569</v>
      </c>
      <c r="E182" s="17">
        <v>72.400000000000006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407.06070826076564</v>
      </c>
      <c r="Q182" s="15"/>
      <c r="R182" s="20">
        <v>13.568690275358854</v>
      </c>
      <c r="T182" s="118">
        <v>-92.187972696529101</v>
      </c>
      <c r="U182" s="118">
        <v>95.390071766607463</v>
      </c>
      <c r="V182" s="20">
        <v>44.018661306003224</v>
      </c>
      <c r="W182" s="20">
        <v>79.519364290898679</v>
      </c>
      <c r="X182" s="20">
        <v>50.372548791162565</v>
      </c>
    </row>
    <row r="183" spans="1:24">
      <c r="A183" s="13" t="s">
        <v>702</v>
      </c>
      <c r="B183" s="13">
        <v>60</v>
      </c>
      <c r="C183" s="13" t="s">
        <v>372</v>
      </c>
      <c r="D183" s="14">
        <v>-10581.383045277449</v>
      </c>
      <c r="E183" s="17">
        <v>32.78</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380.06522459649545</v>
      </c>
      <c r="Q183" s="15"/>
      <c r="R183" s="20">
        <v>12.668840819883181</v>
      </c>
      <c r="T183" s="118">
        <v>7.7170034322566039</v>
      </c>
      <c r="U183" s="118"/>
      <c r="V183" s="20">
        <v>40.347486789442641</v>
      </c>
      <c r="W183" s="20">
        <v>51.879193356098959</v>
      </c>
      <c r="X183" s="20"/>
    </row>
    <row r="184" spans="1:24">
      <c r="A184" s="13" t="s">
        <v>141</v>
      </c>
      <c r="B184" s="13">
        <v>60</v>
      </c>
      <c r="C184" s="13" t="s">
        <v>372</v>
      </c>
      <c r="D184" s="14">
        <v>-39701.451753755347</v>
      </c>
      <c r="E184" s="17">
        <v>310.5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489.81976316973123</v>
      </c>
      <c r="Q184" s="15"/>
      <c r="R184" s="20">
        <v>16.327325438991043</v>
      </c>
      <c r="T184" s="118">
        <v>-60.548463244971344</v>
      </c>
      <c r="U184" s="118">
        <v>354.93207205449323</v>
      </c>
      <c r="V184" s="20">
        <v>45.923378605160977</v>
      </c>
      <c r="W184" s="20">
        <v>58.492385103974023</v>
      </c>
      <c r="X184" s="20">
        <v>57.404484283479519</v>
      </c>
    </row>
    <row r="185" spans="1:24">
      <c r="A185" s="13" t="s">
        <v>88</v>
      </c>
      <c r="B185" s="13">
        <v>60</v>
      </c>
      <c r="C185" s="13" t="s">
        <v>372</v>
      </c>
      <c r="D185" s="14">
        <v>-2698.0075549144899</v>
      </c>
      <c r="E185" s="17">
        <v>17.5</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778.38817644644439</v>
      </c>
      <c r="Q185" s="15"/>
      <c r="R185" s="20">
        <v>25.946272548214814</v>
      </c>
      <c r="T185" s="118">
        <v>13.558038845038105</v>
      </c>
      <c r="U185" s="118">
        <v>36.269861898416806</v>
      </c>
      <c r="V185" s="20">
        <v>51.81355882467345</v>
      </c>
      <c r="W185" s="20">
        <v>48.493167170357147</v>
      </c>
      <c r="X185" s="20">
        <v>68.69747471387609</v>
      </c>
    </row>
    <row r="186" spans="1:24">
      <c r="A186" s="13" t="s">
        <v>98</v>
      </c>
      <c r="B186" s="13">
        <v>60</v>
      </c>
      <c r="C186" s="13" t="s">
        <v>372</v>
      </c>
      <c r="D186" s="14">
        <v>-2101.8785139249021</v>
      </c>
      <c r="E186" s="17">
        <v>35.380000000000003</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1175.7035430148007</v>
      </c>
      <c r="Q186" s="15"/>
      <c r="R186" s="20">
        <v>39.190118100493358</v>
      </c>
      <c r="T186" s="118">
        <v>4.5259619849268518</v>
      </c>
      <c r="U186" s="118">
        <v>45.7067091276285</v>
      </c>
      <c r="V186" s="20">
        <v>63.832728040569421</v>
      </c>
      <c r="W186" s="20">
        <v>60.214226822155787</v>
      </c>
      <c r="X186" s="20">
        <v>63.870634730858903</v>
      </c>
    </row>
    <row r="187" spans="1:24">
      <c r="A187" s="13" t="s">
        <v>674</v>
      </c>
      <c r="B187" s="13">
        <v>60</v>
      </c>
      <c r="C187" s="13" t="s">
        <v>372</v>
      </c>
      <c r="D187" s="14">
        <v>-2022.3302690933665</v>
      </c>
      <c r="E187" s="17">
        <v>18.010000000000002</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986.59079142199482</v>
      </c>
      <c r="Q187" s="16" t="s">
        <v>2252</v>
      </c>
      <c r="R187" s="20">
        <v>32.886359714066494</v>
      </c>
      <c r="T187" s="120">
        <v>22.091978436610624</v>
      </c>
      <c r="U187" s="118"/>
      <c r="V187" s="20">
        <v>65.229027468143741</v>
      </c>
      <c r="W187" s="20">
        <v>72.514052590247388</v>
      </c>
      <c r="X187" s="20">
        <v>63.78667960493555</v>
      </c>
    </row>
    <row r="188" spans="1:24">
      <c r="A188" s="13" t="s">
        <v>190</v>
      </c>
      <c r="B188" s="13">
        <v>60</v>
      </c>
      <c r="C188" s="13" t="s">
        <v>372</v>
      </c>
      <c r="D188" s="13">
        <v>-924478.01108726708</v>
      </c>
      <c r="E188" s="17">
        <v>5105</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401.75121682656021</v>
      </c>
      <c r="Q188" s="15"/>
      <c r="R188" s="20">
        <v>13.391707227552008</v>
      </c>
      <c r="T188" s="118">
        <v>-5243.6945267678948</v>
      </c>
      <c r="U188" s="120">
        <v>-8961.6562881205209</v>
      </c>
      <c r="V188" s="20">
        <v>37.686388106612135</v>
      </c>
      <c r="W188" s="20">
        <v>49.412264544196503</v>
      </c>
      <c r="X188" s="20">
        <v>38.683234195091472</v>
      </c>
    </row>
    <row r="189" spans="1:24">
      <c r="A189" s="13" t="s">
        <v>634</v>
      </c>
      <c r="B189" s="13">
        <v>60</v>
      </c>
      <c r="C189" s="13" t="s">
        <v>372</v>
      </c>
      <c r="D189" s="13">
        <v>-10832.30528171466</v>
      </c>
      <c r="E189" s="17">
        <v>25.36</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479.66846641566514</v>
      </c>
      <c r="Q189" s="15"/>
      <c r="R189" s="20">
        <v>15.988948880522171</v>
      </c>
      <c r="T189" s="118">
        <v>-0.36454766857048071</v>
      </c>
      <c r="U189" s="118"/>
      <c r="V189" s="20">
        <v>40.060854381677835</v>
      </c>
      <c r="W189" s="20">
        <v>21.779125578914414</v>
      </c>
      <c r="X189" s="20">
        <v>66.356640044223923</v>
      </c>
    </row>
    <row r="190" spans="1:24">
      <c r="A190" s="13" t="s">
        <v>392</v>
      </c>
      <c r="B190" s="13">
        <v>60</v>
      </c>
      <c r="C190" s="13" t="s">
        <v>372</v>
      </c>
      <c r="D190" s="14">
        <v>-8595.7216676800927</v>
      </c>
      <c r="E190" s="17">
        <v>14.25</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661.34464853251245</v>
      </c>
      <c r="Q190" s="15"/>
      <c r="R190" s="20">
        <v>22.044821617750415</v>
      </c>
      <c r="T190" s="118">
        <v>13.474391849969933</v>
      </c>
      <c r="U190" s="118">
        <v>34.452222556774821</v>
      </c>
      <c r="V190" s="20">
        <v>44.534557762156005</v>
      </c>
      <c r="W190" s="20">
        <v>38.763618029644221</v>
      </c>
      <c r="X190" s="20">
        <v>78.390119946706605</v>
      </c>
    </row>
    <row r="191" spans="1:24">
      <c r="A191" s="13" t="s">
        <v>10</v>
      </c>
      <c r="B191" s="13">
        <v>60</v>
      </c>
      <c r="C191" s="13" t="s">
        <v>372</v>
      </c>
      <c r="D191" s="14">
        <v>23062.141439212668</v>
      </c>
      <c r="E191" s="17">
        <v>106.9</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1142.990404502093</v>
      </c>
      <c r="Q191" s="15"/>
      <c r="R191" s="20">
        <v>38.099680150069766</v>
      </c>
      <c r="T191" s="118">
        <v>-52.880726679644283</v>
      </c>
      <c r="U191" s="118">
        <v>114.30543359517941</v>
      </c>
      <c r="V191" s="20">
        <v>39.559912824153109</v>
      </c>
      <c r="W191" s="20">
        <v>49.760804637970431</v>
      </c>
      <c r="X191" s="20">
        <v>53.834103226991871</v>
      </c>
    </row>
    <row r="192" spans="1:24">
      <c r="A192" s="13" t="s">
        <v>41</v>
      </c>
      <c r="B192" s="13">
        <v>60</v>
      </c>
      <c r="C192" s="13" t="s">
        <v>372</v>
      </c>
      <c r="D192" s="14">
        <v>5067.6541870953424</v>
      </c>
      <c r="E192" s="17">
        <v>37.340000000000003</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1632.9419659742707</v>
      </c>
      <c r="Q192" s="15"/>
      <c r="R192" s="20">
        <v>54.431398865809022</v>
      </c>
      <c r="T192" s="118">
        <v>0.93907911350513018</v>
      </c>
      <c r="U192" s="118">
        <v>41.411462644260588</v>
      </c>
      <c r="V192" s="20">
        <v>40.697355345868644</v>
      </c>
      <c r="W192" s="20">
        <v>75.415955054720314</v>
      </c>
      <c r="X192" s="20">
        <v>58.132220504705522</v>
      </c>
    </row>
    <row r="193" spans="1:24">
      <c r="A193" s="13" t="s">
        <v>157</v>
      </c>
      <c r="B193" s="13">
        <v>60</v>
      </c>
      <c r="C193" s="13" t="s">
        <v>372</v>
      </c>
      <c r="D193" s="13">
        <v>-218.12733792649919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418.98424826554327</v>
      </c>
      <c r="Q193" s="15"/>
      <c r="R193" s="20">
        <v>13.966141608851443</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46.16</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1466.8922138779906</v>
      </c>
      <c r="E195" s="17">
        <v>19.239999999999998</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391.91851333086669</v>
      </c>
      <c r="Q195" s="15"/>
      <c r="R195" s="20">
        <v>13.063950444362224</v>
      </c>
      <c r="T195" s="118">
        <v>-13.930314527314636</v>
      </c>
      <c r="U195" s="118">
        <v>21.99076349862775</v>
      </c>
      <c r="V195" s="20">
        <v>35.659537423304414</v>
      </c>
      <c r="W195" s="20">
        <v>64.609339612742687</v>
      </c>
      <c r="X195" s="20">
        <v>52.374804365902818</v>
      </c>
    </row>
    <row r="196" spans="1:24">
      <c r="A196" s="13" t="s">
        <v>436</v>
      </c>
      <c r="B196" s="13">
        <v>60</v>
      </c>
      <c r="C196" s="13" t="s">
        <v>372</v>
      </c>
      <c r="D196" s="14">
        <v>-28019.022580364137</v>
      </c>
      <c r="E196" s="17">
        <v>57.3</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610.79205925429039</v>
      </c>
      <c r="Q196" s="15"/>
      <c r="R196" s="20">
        <v>20.359735308476345</v>
      </c>
      <c r="T196" s="118">
        <v>-135.80342968095948</v>
      </c>
      <c r="U196" s="118">
        <v>78.487233364476481</v>
      </c>
      <c r="V196" s="20">
        <v>35.527714088488736</v>
      </c>
      <c r="W196" s="20">
        <v>30.65934789103618</v>
      </c>
      <c r="X196" s="20">
        <v>45.767111215237215</v>
      </c>
    </row>
    <row r="197" spans="1:24">
      <c r="A197" s="13" t="s">
        <v>514</v>
      </c>
      <c r="B197" s="13">
        <v>60</v>
      </c>
      <c r="C197" s="13" t="s">
        <v>372</v>
      </c>
      <c r="D197" s="14">
        <v>-2511.0150529882881</v>
      </c>
      <c r="E197" s="17">
        <v>4.84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179.6553303719908</v>
      </c>
      <c r="Q197" s="16" t="s">
        <v>2220</v>
      </c>
      <c r="R197" s="20">
        <v>5.9885110123996936</v>
      </c>
      <c r="T197" s="118">
        <v>-5.5854080796922645</v>
      </c>
      <c r="U197" s="118"/>
      <c r="V197" s="20">
        <v>31.937629111832386</v>
      </c>
      <c r="W197" s="20">
        <v>49.602175955209702</v>
      </c>
      <c r="X197" s="20">
        <v>35.278576926105302</v>
      </c>
    </row>
    <row r="198" spans="1:24">
      <c r="A198" s="13" t="s">
        <v>455</v>
      </c>
      <c r="B198" s="13">
        <v>60</v>
      </c>
      <c r="C198" s="13" t="s">
        <v>372</v>
      </c>
      <c r="D198" s="14">
        <v>-1832.3501707710577</v>
      </c>
      <c r="E198" s="17">
        <v>5.61</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335.41244152922064</v>
      </c>
      <c r="Q198" s="15"/>
      <c r="R198" s="20">
        <v>11.180414717640689</v>
      </c>
      <c r="T198" s="118">
        <v>-1.1366370014731064</v>
      </c>
      <c r="U198" s="120">
        <v>-2.7284941827199116</v>
      </c>
      <c r="V198" s="20">
        <v>38.413589730554655</v>
      </c>
      <c r="W198" s="20">
        <v>47.264003166276446</v>
      </c>
      <c r="X198" s="20">
        <v>46.356400556125642</v>
      </c>
    </row>
    <row r="199" spans="1:24">
      <c r="A199" s="13" t="s">
        <v>175</v>
      </c>
      <c r="B199" s="13">
        <v>60</v>
      </c>
      <c r="C199" s="13" t="s">
        <v>372</v>
      </c>
      <c r="D199" s="14">
        <v>-9517.157918488052</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198.23705485137521</v>
      </c>
      <c r="Q199" s="15"/>
      <c r="R199" s="20">
        <v>6.6079018283791733</v>
      </c>
      <c r="T199" s="118">
        <v>-22.887116456819747</v>
      </c>
      <c r="U199" s="120">
        <v>-2.4234210125855782</v>
      </c>
      <c r="V199" s="20">
        <v>25.611071353556365</v>
      </c>
      <c r="W199" s="20">
        <v>27.238019248423935</v>
      </c>
      <c r="X199" s="20">
        <v>44.905461036185791</v>
      </c>
    </row>
    <row r="200" spans="1:24">
      <c r="A200" s="13" t="s">
        <v>86</v>
      </c>
      <c r="B200" s="13">
        <v>60</v>
      </c>
      <c r="C200" s="13" t="s">
        <v>372</v>
      </c>
      <c r="D200" s="14">
        <v>-14241.518335938572</v>
      </c>
      <c r="E200" s="17">
        <v>13.03</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-14767.709366508938</v>
      </c>
      <c r="E201" s="17">
        <v>160</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917.90966398358159</v>
      </c>
      <c r="Q201" s="15"/>
      <c r="R201" s="20">
        <v>30.596988799452721</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67.7</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99.687132333485806</v>
      </c>
      <c r="E203" s="17">
        <v>17.5</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1280.990646812556</v>
      </c>
      <c r="Q203" s="15"/>
      <c r="R203" s="20">
        <v>42.699688227085197</v>
      </c>
      <c r="T203" s="118">
        <v>15.437322404515292</v>
      </c>
      <c r="U203" s="118"/>
      <c r="V203" s="20">
        <v>67.525434936830962</v>
      </c>
      <c r="W203" s="20">
        <v>46.819045355137646</v>
      </c>
      <c r="X203" s="20">
        <v>55.663432571170574</v>
      </c>
    </row>
    <row r="204" spans="1:24">
      <c r="A204" s="13" t="s">
        <v>486</v>
      </c>
      <c r="B204" s="13">
        <v>60</v>
      </c>
      <c r="C204" s="13" t="s">
        <v>372</v>
      </c>
      <c r="D204" s="14">
        <v>4561.0107424935895</v>
      </c>
      <c r="E204" s="17">
        <v>11.09</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2995.8206254120805</v>
      </c>
      <c r="Q204" s="15"/>
      <c r="R204" s="20">
        <v>99.860687513736011</v>
      </c>
      <c r="T204" s="118">
        <v>-4.1960944768172759</v>
      </c>
      <c r="U204" s="118">
        <v>17.523546525347726</v>
      </c>
      <c r="V204" s="20">
        <v>34.686694252986477</v>
      </c>
      <c r="W204" s="20">
        <v>49.802292131862444</v>
      </c>
      <c r="X204" s="20">
        <v>55.603321422919514</v>
      </c>
    </row>
    <row r="205" spans="1:24">
      <c r="A205" s="13" t="s">
        <v>218</v>
      </c>
      <c r="B205" s="13">
        <v>60</v>
      </c>
      <c r="C205" s="13" t="s">
        <v>372</v>
      </c>
      <c r="D205" s="14">
        <v>13717.303908384367</v>
      </c>
      <c r="E205" s="17">
        <v>113.3</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1903.7732161285201</v>
      </c>
      <c r="Q205" s="15"/>
      <c r="R205" s="20">
        <v>63.459107204284003</v>
      </c>
      <c r="T205" s="118">
        <v>34.151581781676015</v>
      </c>
      <c r="U205" s="118">
        <v>161.04883245779504</v>
      </c>
      <c r="V205" s="20">
        <v>53.940256199100091</v>
      </c>
      <c r="W205" s="20">
        <v>33.651818904839388</v>
      </c>
      <c r="X205" s="20">
        <v>67.753946147631567</v>
      </c>
    </row>
    <row r="206" spans="1:24">
      <c r="A206" s="13" t="s">
        <v>395</v>
      </c>
      <c r="B206" s="13">
        <v>60</v>
      </c>
      <c r="C206" s="13" t="s">
        <v>372</v>
      </c>
      <c r="D206" s="14">
        <v>774.25205913485229</v>
      </c>
      <c r="E206" s="17">
        <v>88.1</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1672.8206782481918</v>
      </c>
      <c r="Q206" s="15"/>
      <c r="R206" s="20">
        <v>55.760689274939729</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56.35</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-2752.5553738039221</v>
      </c>
      <c r="E208" s="17">
        <v>4.51</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-1300.3567530898063</v>
      </c>
      <c r="E209" s="17">
        <v>4.24</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110.00492446922712</v>
      </c>
      <c r="Q209" s="16" t="s">
        <v>2383</v>
      </c>
      <c r="R209" s="20">
        <v>3.6668308156409042</v>
      </c>
      <c r="T209" s="118">
        <v>-6.8696399977934419E-2</v>
      </c>
      <c r="U209" s="118"/>
      <c r="V209" s="20">
        <v>45.132655573578724</v>
      </c>
      <c r="W209" s="20">
        <v>44.940107369948585</v>
      </c>
      <c r="X209" s="20">
        <v>46.75722664283078</v>
      </c>
    </row>
    <row r="210" spans="1:24">
      <c r="A210" s="13" t="s">
        <v>167</v>
      </c>
      <c r="B210" s="13">
        <v>60</v>
      </c>
      <c r="C210" s="13" t="s">
        <v>372</v>
      </c>
      <c r="D210" s="14">
        <v>-226.09107190995735</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257.17582089716007</v>
      </c>
      <c r="Q210" s="15"/>
      <c r="R210" s="20">
        <v>8.5725273632386685</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-38516.622189223992</v>
      </c>
      <c r="E211" s="17">
        <v>146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299.26315789473682</v>
      </c>
      <c r="Q211" s="15"/>
      <c r="R211" s="20">
        <v>9.9754385964912267</v>
      </c>
      <c r="T211" s="118">
        <v>-149.68051698919027</v>
      </c>
      <c r="U211" s="120">
        <v>-22.524757041077237</v>
      </c>
      <c r="V211" s="20">
        <v>34.716068342472553</v>
      </c>
      <c r="W211" s="20">
        <v>36.003132876102242</v>
      </c>
      <c r="X211" s="20">
        <v>43.408676487220028</v>
      </c>
    </row>
    <row r="212" spans="1:24">
      <c r="A212" s="13" t="s">
        <v>202</v>
      </c>
      <c r="B212" s="13">
        <v>60</v>
      </c>
      <c r="C212" s="13" t="s">
        <v>372</v>
      </c>
      <c r="D212" s="14">
        <v>-16142.54579322278</v>
      </c>
      <c r="E212" s="17">
        <v>43.44</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134.93211562979249</v>
      </c>
      <c r="Q212" s="15"/>
      <c r="R212" s="20">
        <v>4.4977371876597498</v>
      </c>
      <c r="T212" s="118">
        <v>-58.196281202352154</v>
      </c>
      <c r="U212" s="120">
        <v>-118.14202620922231</v>
      </c>
      <c r="V212" s="20">
        <v>38.237522155393421</v>
      </c>
      <c r="W212" s="20">
        <v>53.803297636729603</v>
      </c>
      <c r="X212" s="20">
        <v>36.809757928310859</v>
      </c>
    </row>
    <row r="213" spans="1:24">
      <c r="A213" s="13" t="s">
        <v>206</v>
      </c>
      <c r="B213" s="13">
        <v>60</v>
      </c>
      <c r="C213" s="13" t="s">
        <v>372</v>
      </c>
      <c r="D213" s="14">
        <v>-7159.5863780569853</v>
      </c>
      <c r="E213" s="17">
        <v>37.479999999999997</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1187.2073444353091</v>
      </c>
      <c r="Q213" s="15"/>
      <c r="R213" s="20">
        <v>39.573578147843634</v>
      </c>
      <c r="T213" s="118">
        <v>13.599617991644948</v>
      </c>
      <c r="U213" s="118">
        <v>43.538355203526855</v>
      </c>
      <c r="V213" s="20">
        <v>33.620360788546741</v>
      </c>
      <c r="W213" s="20">
        <v>45.005572979989267</v>
      </c>
      <c r="X213" s="20">
        <v>60.989222201933131</v>
      </c>
    </row>
    <row r="214" spans="1:24">
      <c r="A214" s="13" t="s">
        <v>29</v>
      </c>
      <c r="B214" s="13">
        <v>60</v>
      </c>
      <c r="C214" s="13" t="s">
        <v>372</v>
      </c>
      <c r="D214" s="14">
        <v>-2603.1451104831758</v>
      </c>
      <c r="E214" s="17">
        <v>22.98</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747.61512912894955</v>
      </c>
      <c r="Q214" s="15"/>
      <c r="R214" s="20">
        <v>24.920504304298319</v>
      </c>
      <c r="T214" s="118">
        <v>8.1778459747989274</v>
      </c>
      <c r="U214" s="120">
        <v>21.773913538603971</v>
      </c>
      <c r="V214" s="20">
        <v>57.215316389484002</v>
      </c>
      <c r="W214" s="20">
        <v>67.030580528275664</v>
      </c>
      <c r="X214" s="20">
        <v>60.574970349929423</v>
      </c>
    </row>
    <row r="215" spans="1:24">
      <c r="A215" s="13" t="s">
        <v>396</v>
      </c>
      <c r="B215" s="13">
        <v>60</v>
      </c>
      <c r="C215" s="13" t="s">
        <v>372</v>
      </c>
      <c r="D215" s="14">
        <v>-2702.0405946933579</v>
      </c>
      <c r="E215" s="17">
        <v>46.24</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1660.2047851124869</v>
      </c>
      <c r="Q215" s="15"/>
      <c r="R215" s="20">
        <v>55.340159503749561</v>
      </c>
      <c r="T215" s="118">
        <v>16.324670979224933</v>
      </c>
      <c r="U215" s="120">
        <v>35.66575689075691</v>
      </c>
      <c r="V215" s="20">
        <v>34.019802456945328</v>
      </c>
      <c r="W215" s="20">
        <v>33.291098475010315</v>
      </c>
      <c r="X215" s="20">
        <v>55.09483771845489</v>
      </c>
    </row>
    <row r="216" spans="1:24">
      <c r="A216" s="13" t="s">
        <v>61</v>
      </c>
      <c r="B216" s="13">
        <v>60</v>
      </c>
      <c r="C216" s="13" t="s">
        <v>372</v>
      </c>
      <c r="D216" s="14">
        <v>-1422.3771723852608</v>
      </c>
      <c r="E216" s="17">
        <v>5.13</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758.04666797121934</v>
      </c>
      <c r="Q216" s="15"/>
      <c r="R216" s="20">
        <v>25.268222265707312</v>
      </c>
      <c r="T216" s="118">
        <v>3.5749710854215522</v>
      </c>
      <c r="U216" s="118">
        <v>6.1674378510342986</v>
      </c>
      <c r="V216" s="20">
        <v>51.892099053943497</v>
      </c>
      <c r="W216" s="20">
        <v>60.069957507881817</v>
      </c>
      <c r="X216" s="20">
        <v>60.83847610272764</v>
      </c>
    </row>
    <row r="217" spans="1:24">
      <c r="A217" s="13" t="s">
        <v>210</v>
      </c>
      <c r="B217" s="13">
        <v>60</v>
      </c>
      <c r="C217" s="13" t="s">
        <v>372</v>
      </c>
      <c r="D217" s="14">
        <v>-202.30577978170851</v>
      </c>
      <c r="E217" s="17">
        <v>3.44</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435.24128366396087</v>
      </c>
      <c r="Q217" s="15"/>
      <c r="R217" s="20">
        <v>14.508042788798695</v>
      </c>
      <c r="T217" s="118">
        <v>-6.0320232032478671</v>
      </c>
      <c r="U217" s="120">
        <v>-2.7886159146216549</v>
      </c>
      <c r="V217" s="20">
        <v>39.378184161314728</v>
      </c>
      <c r="W217" s="20">
        <v>48.058450603159848</v>
      </c>
      <c r="X217" s="20">
        <v>43.623737184254857</v>
      </c>
    </row>
    <row r="218" spans="1:24">
      <c r="A218" s="13" t="s">
        <v>311</v>
      </c>
      <c r="B218" s="13">
        <v>60</v>
      </c>
      <c r="C218" s="13" t="s">
        <v>372</v>
      </c>
      <c r="D218" s="14">
        <v>-970.00796889914477</v>
      </c>
      <c r="E218" s="17">
        <v>5.6</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788.2476811194183</v>
      </c>
      <c r="Q218" s="15"/>
      <c r="R218" s="20">
        <v>26.274922703980611</v>
      </c>
      <c r="T218" s="118">
        <v>0.6329092244271628</v>
      </c>
      <c r="U218" s="120">
        <v>-4.1851841088233677</v>
      </c>
      <c r="V218" s="20">
        <v>36.742877077047325</v>
      </c>
      <c r="W218" s="20">
        <v>69.636529143407643</v>
      </c>
      <c r="X218" s="20">
        <v>48.002258300367167</v>
      </c>
    </row>
    <row r="219" spans="1:24">
      <c r="A219" s="13" t="s">
        <v>703</v>
      </c>
      <c r="B219" s="13">
        <v>60</v>
      </c>
      <c r="C219" s="13" t="s">
        <v>372</v>
      </c>
      <c r="D219" s="14">
        <v>5341.5300917815503</v>
      </c>
      <c r="E219" s="17">
        <v>15.95</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2304.2867195949279</v>
      </c>
      <c r="Q219" s="16" t="s">
        <v>2232</v>
      </c>
      <c r="R219" s="20">
        <v>76.80955731983093</v>
      </c>
      <c r="T219" s="120">
        <v>21.237352112458545</v>
      </c>
      <c r="U219" s="118">
        <v>22.668616414962422</v>
      </c>
      <c r="V219" s="20">
        <v>67.787417532506282</v>
      </c>
      <c r="W219" s="20">
        <v>80.138254625024231</v>
      </c>
      <c r="X219" s="20">
        <v>78.395079700443802</v>
      </c>
    </row>
    <row r="220" spans="1:24">
      <c r="A220" s="13" t="s">
        <v>12</v>
      </c>
      <c r="B220" s="13">
        <v>60</v>
      </c>
      <c r="C220" s="13" t="s">
        <v>372</v>
      </c>
      <c r="D220" s="14">
        <v>-2670.7428071433446</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118.73727271706645</v>
      </c>
      <c r="Q220" s="15"/>
      <c r="R220" s="20">
        <v>3.9579090905688816</v>
      </c>
      <c r="T220" s="118">
        <v>0.99967136629409481</v>
      </c>
      <c r="U220" s="118">
        <v>13.529230346053183</v>
      </c>
      <c r="V220" s="20">
        <v>81.35236063066958</v>
      </c>
      <c r="W220" s="20">
        <v>87.907931433437057</v>
      </c>
      <c r="X220" s="20">
        <v>55.875715859679325</v>
      </c>
    </row>
    <row r="221" spans="1:24">
      <c r="A221" s="13" t="s">
        <v>704</v>
      </c>
      <c r="B221" s="13">
        <v>60</v>
      </c>
      <c r="C221" s="13" t="s">
        <v>372</v>
      </c>
      <c r="D221" s="14">
        <v>2370.0143934425455</v>
      </c>
      <c r="E221" s="17">
        <v>13.89</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2774.5002443558687</v>
      </c>
      <c r="Q221" s="16" t="s">
        <v>2232</v>
      </c>
      <c r="R221" s="20">
        <v>92.483341478528956</v>
      </c>
      <c r="T221" s="120">
        <v>21.36406534254176</v>
      </c>
      <c r="U221" s="118">
        <v>18.907595762220105</v>
      </c>
      <c r="V221" s="20">
        <v>58.872000840282432</v>
      </c>
      <c r="W221" s="20">
        <v>55.742669004263632</v>
      </c>
      <c r="X221" s="20">
        <v>79.325317155721777</v>
      </c>
    </row>
    <row r="222" spans="1:24">
      <c r="A222" s="13" t="s">
        <v>460</v>
      </c>
      <c r="B222" s="13">
        <v>60</v>
      </c>
      <c r="C222" s="13" t="s">
        <v>372</v>
      </c>
      <c r="D222" s="14">
        <v>-34731.787991257617</v>
      </c>
      <c r="E222" s="17">
        <v>72.45</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1184.3104581926013</v>
      </c>
      <c r="Q222" s="15"/>
      <c r="R222" s="20">
        <v>39.477015273086714</v>
      </c>
      <c r="T222" s="120">
        <v>132.25404858530908</v>
      </c>
      <c r="U222" s="118">
        <v>94.609471311061881</v>
      </c>
      <c r="V222" s="20">
        <v>47.245647020757303</v>
      </c>
      <c r="W222" s="20">
        <v>64.101857526054957</v>
      </c>
      <c r="X222" s="20">
        <v>77.923300819940508</v>
      </c>
    </row>
    <row r="223" spans="1:24">
      <c r="A223" s="13" t="s">
        <v>397</v>
      </c>
      <c r="B223" s="13">
        <v>60</v>
      </c>
      <c r="C223" s="13" t="s">
        <v>372</v>
      </c>
      <c r="D223" s="14">
        <v>-477.76740685657961</v>
      </c>
      <c r="E223" s="17">
        <v>3.85</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548.10574482368384</v>
      </c>
      <c r="Q223" s="15"/>
      <c r="R223" s="20">
        <v>18.270191494122795</v>
      </c>
      <c r="T223" s="118">
        <v>-6.3036497946270176</v>
      </c>
      <c r="U223" s="120">
        <v>-16.168463212389</v>
      </c>
      <c r="V223" s="20">
        <v>30.029742729865468</v>
      </c>
      <c r="W223" s="20">
        <v>36.413157515812429</v>
      </c>
      <c r="X223" s="20">
        <v>38.179295014620571</v>
      </c>
    </row>
    <row r="224" spans="1:24">
      <c r="A224" s="13" t="s">
        <v>705</v>
      </c>
      <c r="B224" s="13">
        <v>60</v>
      </c>
      <c r="C224" s="13" t="s">
        <v>372</v>
      </c>
      <c r="D224" s="14">
        <v>-1364.4118068086098</v>
      </c>
      <c r="E224" s="17">
        <v>4.8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296.05807712490014</v>
      </c>
      <c r="Q224" s="16" t="s">
        <v>2232</v>
      </c>
      <c r="R224" s="20">
        <v>9.8686025708300047</v>
      </c>
      <c r="T224" s="118">
        <v>-0.2783491443296171</v>
      </c>
      <c r="U224" s="120">
        <v>5.2318351801341922</v>
      </c>
      <c r="V224" s="20">
        <v>54.520900218160193</v>
      </c>
      <c r="W224" s="20">
        <v>47.27433768848703</v>
      </c>
      <c r="X224" s="20">
        <v>57.186762118159521</v>
      </c>
    </row>
    <row r="225" spans="1:24">
      <c r="A225" s="13" t="s">
        <v>445</v>
      </c>
      <c r="B225" s="13">
        <v>60</v>
      </c>
      <c r="C225" s="13" t="s">
        <v>372</v>
      </c>
      <c r="D225" s="14">
        <v>409.86476568411143</v>
      </c>
      <c r="E225" s="17">
        <v>2.56</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744.0222720129218</v>
      </c>
      <c r="Q225" s="15"/>
      <c r="R225" s="20">
        <v>24.800742400430728</v>
      </c>
      <c r="T225" s="118">
        <v>-2.9015908020163872</v>
      </c>
      <c r="U225" s="118"/>
      <c r="V225" s="20">
        <v>50.409908778735556</v>
      </c>
      <c r="W225" s="20">
        <v>54.232209523674378</v>
      </c>
      <c r="X225" s="20">
        <v>43.016494882875143</v>
      </c>
    </row>
    <row r="226" spans="1:24">
      <c r="A226" s="13" t="s">
        <v>30</v>
      </c>
      <c r="B226" s="13">
        <v>60</v>
      </c>
      <c r="C226" s="13" t="s">
        <v>372</v>
      </c>
      <c r="D226" s="14">
        <v>-579.95160376979265</v>
      </c>
      <c r="E226" s="17">
        <v>15.91</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1641.8790325249856</v>
      </c>
      <c r="Q226" s="15"/>
      <c r="R226" s="20">
        <v>54.729301084166188</v>
      </c>
      <c r="T226" s="118">
        <v>16.902826007450464</v>
      </c>
      <c r="U226" s="120">
        <v>6.5862393421333643</v>
      </c>
      <c r="V226" s="20">
        <v>71.86096724185542</v>
      </c>
      <c r="W226" s="20">
        <v>37.483594873549741</v>
      </c>
      <c r="X226" s="20">
        <v>60.945255657165625</v>
      </c>
    </row>
    <row r="227" spans="1:24">
      <c r="A227" s="13" t="s">
        <v>706</v>
      </c>
      <c r="B227" s="13">
        <v>60</v>
      </c>
      <c r="C227" s="13" t="s">
        <v>372</v>
      </c>
      <c r="D227" s="14">
        <v>-196.77037461947933</v>
      </c>
      <c r="E227" s="17">
        <v>2.94</v>
      </c>
      <c r="F227" s="13" t="s">
        <v>693</v>
      </c>
      <c r="G227" s="13" t="s">
        <v>872</v>
      </c>
      <c r="H227" s="13" t="s">
        <v>1689</v>
      </c>
      <c r="I227" s="13" t="s">
        <v>864</v>
      </c>
      <c r="J227" s="13" t="s">
        <v>873</v>
      </c>
      <c r="K227" s="13" t="s">
        <v>874</v>
      </c>
      <c r="L227" s="13" t="s">
        <v>1185</v>
      </c>
      <c r="M227" s="13" t="s">
        <v>1690</v>
      </c>
      <c r="N227" s="13" t="s">
        <v>497</v>
      </c>
      <c r="O227" s="13">
        <v>22.517969335342844</v>
      </c>
      <c r="P227" s="13">
        <v>243.01061271228076</v>
      </c>
      <c r="Q227" s="16" t="s">
        <v>2384</v>
      </c>
      <c r="R227" s="20">
        <v>8.1003537570760251</v>
      </c>
      <c r="T227" s="118">
        <v>-9.9652596987974729</v>
      </c>
      <c r="U227" s="120">
        <v>-183.18880183798714</v>
      </c>
      <c r="V227" s="20">
        <v>53.353880391840313</v>
      </c>
      <c r="W227" s="20">
        <v>43.046543728394347</v>
      </c>
      <c r="X227" s="20">
        <v>34.638182631450604</v>
      </c>
    </row>
    <row r="228" spans="1:24">
      <c r="A228" s="13" t="s">
        <v>707</v>
      </c>
      <c r="B228" s="13">
        <v>60</v>
      </c>
      <c r="C228" s="13" t="s">
        <v>372</v>
      </c>
      <c r="D228" s="14">
        <v>1221.0695631396184</v>
      </c>
      <c r="E228" s="17">
        <v>11.05</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1717.9995811105655</v>
      </c>
      <c r="Q228" s="15"/>
      <c r="R228" s="20">
        <v>57.266652703685516</v>
      </c>
      <c r="T228" s="118">
        <v>-6.8896949876305236</v>
      </c>
      <c r="U228" s="120">
        <v>6.3312439025100353</v>
      </c>
      <c r="V228" s="20">
        <v>44.268065356822802</v>
      </c>
      <c r="W228" s="20">
        <v>61.333458208935937</v>
      </c>
      <c r="X228" s="20">
        <v>50.687191282857142</v>
      </c>
    </row>
    <row r="229" spans="1:24">
      <c r="A229" s="13" t="s">
        <v>54</v>
      </c>
      <c r="B229" s="13">
        <v>60</v>
      </c>
      <c r="C229" s="13" t="s">
        <v>372</v>
      </c>
      <c r="D229" s="14">
        <v>-10176.557142265778</v>
      </c>
      <c r="E229" s="17">
        <v>287.75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330.49062282126238</v>
      </c>
      <c r="Q229" s="15"/>
      <c r="R229" s="20">
        <v>11.016354094042079</v>
      </c>
      <c r="T229" s="118">
        <v>-58.685057279776629</v>
      </c>
      <c r="U229" s="120">
        <v>48.197940632948644</v>
      </c>
      <c r="V229" s="20">
        <v>55.441277728774025</v>
      </c>
      <c r="W229" s="20">
        <v>60.592333143065694</v>
      </c>
      <c r="X229" s="20">
        <v>50.52864036121543</v>
      </c>
    </row>
    <row r="230" spans="1:24">
      <c r="A230" s="13" t="s">
        <v>152</v>
      </c>
      <c r="B230" s="13">
        <v>60</v>
      </c>
      <c r="C230" s="13" t="s">
        <v>372</v>
      </c>
      <c r="D230" s="14">
        <v>-1281.058510078763</v>
      </c>
      <c r="E230" s="17">
        <v>4.6900000000000004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719.52968069612382</v>
      </c>
      <c r="Q230" s="16" t="s">
        <v>2254</v>
      </c>
      <c r="R230" s="20">
        <v>23.984322689870794</v>
      </c>
      <c r="T230" s="118">
        <v>2.0902198021769358</v>
      </c>
      <c r="U230" s="118">
        <v>8.1263283809790785</v>
      </c>
      <c r="V230" s="20">
        <v>42.846069973228907</v>
      </c>
      <c r="W230" s="20">
        <v>54.273469928628671</v>
      </c>
      <c r="X230" s="20">
        <v>65.531737406562314</v>
      </c>
    </row>
    <row r="231" spans="1:24">
      <c r="A231" s="13" t="s">
        <v>328</v>
      </c>
      <c r="B231" s="13">
        <v>60</v>
      </c>
      <c r="C231" s="13" t="s">
        <v>372</v>
      </c>
      <c r="D231" s="14">
        <v>-937.1133824806144</v>
      </c>
      <c r="E231" s="17">
        <v>1.5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488.43255539781785</v>
      </c>
      <c r="Q231" s="15"/>
      <c r="R231" s="20">
        <v>16.281085179927263</v>
      </c>
      <c r="T231" s="118">
        <v>-4.8155266988448853</v>
      </c>
      <c r="U231" s="120">
        <v>-4.5669714438105924</v>
      </c>
      <c r="V231" s="20">
        <v>17.61399414679363</v>
      </c>
      <c r="W231" s="20">
        <v>43.403814959286464</v>
      </c>
      <c r="X231" s="20">
        <v>35.379603712975303</v>
      </c>
    </row>
    <row r="232" spans="1:24">
      <c r="A232" s="13" t="s">
        <v>467</v>
      </c>
      <c r="B232" s="13">
        <v>60</v>
      </c>
      <c r="C232" s="13" t="s">
        <v>372</v>
      </c>
      <c r="D232" s="14">
        <v>-11708.888293176755</v>
      </c>
      <c r="E232" s="17">
        <v>111.7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1132.9826316536905</v>
      </c>
      <c r="Q232" s="15"/>
      <c r="R232" s="20">
        <v>37.766087721789681</v>
      </c>
      <c r="T232" s="120">
        <v>199.5807750102189</v>
      </c>
      <c r="U232" s="118"/>
      <c r="V232" s="20">
        <v>77.143985550113385</v>
      </c>
      <c r="W232" s="20">
        <v>47.916683484229999</v>
      </c>
      <c r="X232" s="20">
        <v>72.032899743859502</v>
      </c>
    </row>
    <row r="233" spans="1:24">
      <c r="A233" s="13" t="s">
        <v>114</v>
      </c>
      <c r="B233" s="13">
        <v>60</v>
      </c>
      <c r="C233" s="13" t="s">
        <v>372</v>
      </c>
      <c r="D233" s="13">
        <v>396.69702847963339</v>
      </c>
      <c r="E233" s="17">
        <v>2.36</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337.52882122558782</v>
      </c>
      <c r="Q233" s="16" t="s">
        <v>2219</v>
      </c>
      <c r="R233" s="20">
        <v>11.250960707519594</v>
      </c>
      <c r="T233" s="118">
        <v>-0.69507979560234912</v>
      </c>
      <c r="U233" s="118">
        <v>3.3184335682878929</v>
      </c>
      <c r="V233" s="20">
        <v>59.93176958378119</v>
      </c>
      <c r="W233" s="20">
        <v>43.534911443860523</v>
      </c>
      <c r="X233" s="20">
        <v>54.857787215194946</v>
      </c>
    </row>
    <row r="234" spans="1:24">
      <c r="A234" s="13" t="s">
        <v>761</v>
      </c>
      <c r="B234" s="13">
        <v>60</v>
      </c>
      <c r="C234" s="13" t="s">
        <v>372</v>
      </c>
      <c r="D234" s="14">
        <v>-7024.880804947813</v>
      </c>
      <c r="E234" s="17">
        <v>32.14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60.195650511206765</v>
      </c>
      <c r="Q234" s="15"/>
      <c r="R234" s="20">
        <v>2.0065216837068922</v>
      </c>
      <c r="T234" s="118"/>
      <c r="U234" s="118"/>
      <c r="V234" s="20">
        <v>56.973643034402784</v>
      </c>
      <c r="W234" s="20">
        <v>19.010838459150637</v>
      </c>
      <c r="X234" s="20"/>
    </row>
    <row r="235" spans="1:24">
      <c r="A235" s="13" t="s">
        <v>191</v>
      </c>
      <c r="B235" s="13">
        <v>60</v>
      </c>
      <c r="C235" s="13" t="s">
        <v>372</v>
      </c>
      <c r="D235" s="14">
        <v>-8782.8319677365125</v>
      </c>
      <c r="E235" s="17">
        <v>78.5</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699.97433639624148</v>
      </c>
      <c r="Q235" s="15"/>
      <c r="R235" s="20">
        <v>23.332477879874716</v>
      </c>
      <c r="T235" s="118">
        <v>-80.563991080502859</v>
      </c>
      <c r="U235" s="120">
        <v>4.0208475027183965</v>
      </c>
      <c r="V235" s="20">
        <v>43.480769776952869</v>
      </c>
      <c r="W235" s="20">
        <v>60.475501305833511</v>
      </c>
      <c r="X235" s="20">
        <v>43.859124919224456</v>
      </c>
    </row>
    <row r="236" spans="1:24">
      <c r="A236" s="13" t="s">
        <v>471</v>
      </c>
      <c r="B236" s="13">
        <v>60</v>
      </c>
      <c r="C236" s="13" t="s">
        <v>372</v>
      </c>
      <c r="D236" s="14">
        <v>-9412.175798866454</v>
      </c>
      <c r="E236" s="17">
        <v>8.02</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295.38123823524444</v>
      </c>
      <c r="Q236" s="15"/>
      <c r="R236" s="20">
        <v>9.8460412745081474</v>
      </c>
      <c r="T236" s="118">
        <v>-19.567539556025775</v>
      </c>
      <c r="U236" s="118"/>
      <c r="V236" s="20">
        <v>24.590158723515813</v>
      </c>
      <c r="W236" s="20">
        <v>40.77380011761656</v>
      </c>
      <c r="X236" s="20">
        <v>50.839668231866185</v>
      </c>
    </row>
    <row r="237" spans="1:24">
      <c r="A237" s="13" t="s">
        <v>708</v>
      </c>
      <c r="B237" s="13">
        <v>60</v>
      </c>
      <c r="C237" s="13" t="s">
        <v>372</v>
      </c>
      <c r="D237" s="14">
        <v>6822.1434075880443</v>
      </c>
      <c r="E237" s="17">
        <v>131.19999999999999</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954.56401476129724</v>
      </c>
      <c r="Q237" s="15"/>
      <c r="R237" s="20">
        <v>31.818800492043241</v>
      </c>
      <c r="T237" s="118">
        <v>-51.663217881033603</v>
      </c>
      <c r="U237" s="120">
        <v>109.90058080416631</v>
      </c>
      <c r="V237" s="20">
        <v>44.751885403553011</v>
      </c>
      <c r="W237" s="20">
        <v>67.027816703112052</v>
      </c>
      <c r="X237" s="20">
        <v>52.463701956798964</v>
      </c>
    </row>
    <row r="238" spans="1:24">
      <c r="A238" s="13" t="s">
        <v>709</v>
      </c>
      <c r="B238" s="13">
        <v>60</v>
      </c>
      <c r="C238" s="13" t="s">
        <v>372</v>
      </c>
      <c r="D238" s="14">
        <v>-1503.9883216072881</v>
      </c>
      <c r="E238" s="17">
        <v>26.5</v>
      </c>
      <c r="F238" s="13" t="s">
        <v>699</v>
      </c>
      <c r="G238" s="13" t="s">
        <v>1013</v>
      </c>
      <c r="H238" s="13" t="s">
        <v>1701</v>
      </c>
      <c r="I238" s="13" t="s">
        <v>793</v>
      </c>
      <c r="J238" s="13" t="s">
        <v>1014</v>
      </c>
      <c r="K238" s="13" t="s">
        <v>876</v>
      </c>
      <c r="L238" s="13" t="s">
        <v>1702</v>
      </c>
      <c r="M238" s="13" t="s">
        <v>1703</v>
      </c>
      <c r="N238" s="13" t="s">
        <v>877</v>
      </c>
      <c r="P238" s="13">
        <v>491.57718662368518</v>
      </c>
      <c r="Q238" s="15"/>
      <c r="R238" s="20">
        <v>16.385906220789504</v>
      </c>
      <c r="T238" s="118">
        <v>-10.878887859043864</v>
      </c>
      <c r="U238" s="120">
        <v>23.527713687157039</v>
      </c>
      <c r="V238" s="20">
        <v>36.017139360182661</v>
      </c>
      <c r="W238" s="20">
        <v>50.186525576819825</v>
      </c>
      <c r="X238" s="20">
        <v>52.48723126441336</v>
      </c>
    </row>
    <row r="239" spans="1:24">
      <c r="A239" s="13" t="s">
        <v>765</v>
      </c>
      <c r="B239" s="13">
        <v>60</v>
      </c>
      <c r="C239" s="13" t="s">
        <v>372</v>
      </c>
      <c r="D239" s="14">
        <v>-18727.123025209949</v>
      </c>
      <c r="E239" s="17">
        <v>292</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1114.8736677341135</v>
      </c>
      <c r="Q239" s="15"/>
      <c r="R239" s="20">
        <v>37.162455591137117</v>
      </c>
      <c r="T239" s="118">
        <v>-117.87035851119128</v>
      </c>
      <c r="U239" s="118">
        <v>575.45724313516132</v>
      </c>
      <c r="V239" s="20">
        <v>54.342211201116932</v>
      </c>
      <c r="W239" s="20">
        <v>75.742626819178241</v>
      </c>
      <c r="X239" s="20">
        <v>64.631172386800017</v>
      </c>
    </row>
    <row r="240" spans="1:24">
      <c r="A240" s="13" t="s">
        <v>398</v>
      </c>
      <c r="B240" s="13">
        <v>60</v>
      </c>
      <c r="C240" s="13" t="s">
        <v>372</v>
      </c>
      <c r="D240" s="14">
        <v>-2030.8662108771714</v>
      </c>
      <c r="E240" s="17">
        <v>5.75</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457.49525578536844</v>
      </c>
      <c r="Q240" s="15"/>
      <c r="R240" s="20">
        <v>15.249841859512282</v>
      </c>
      <c r="T240" s="118">
        <v>-0.20003013972777595</v>
      </c>
      <c r="U240" s="118">
        <v>6.5153341380915641</v>
      </c>
      <c r="V240" s="20">
        <v>52.006767549318013</v>
      </c>
      <c r="W240" s="20">
        <v>43.393281599266771</v>
      </c>
      <c r="X240" s="20">
        <v>57.991377328850064</v>
      </c>
    </row>
    <row r="241" spans="1:24">
      <c r="A241" s="13" t="s">
        <v>102</v>
      </c>
      <c r="B241" s="13">
        <v>60</v>
      </c>
      <c r="C241" s="13" t="s">
        <v>372</v>
      </c>
      <c r="D241" s="14">
        <v>-2230.5304984195118</v>
      </c>
      <c r="E241" s="17">
        <v>27.58</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365.60294989020622</v>
      </c>
      <c r="Q241" s="15"/>
      <c r="R241" s="20">
        <v>12.186764996340207</v>
      </c>
      <c r="T241" s="118">
        <v>-12.968014824330432</v>
      </c>
      <c r="U241" s="120">
        <v>18.576038362399601</v>
      </c>
      <c r="V241" s="20">
        <v>32.770731893536208</v>
      </c>
      <c r="W241" s="20">
        <v>65.087417360739423</v>
      </c>
      <c r="X241" s="20">
        <v>50.75089471153629</v>
      </c>
    </row>
    <row r="242" spans="1:24">
      <c r="A242" s="13" t="s">
        <v>244</v>
      </c>
      <c r="B242" s="13">
        <v>60</v>
      </c>
      <c r="C242" s="13" t="s">
        <v>372</v>
      </c>
      <c r="D242" s="14">
        <v>3340.1612622204448</v>
      </c>
      <c r="E242" s="17">
        <v>11.21</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2110.1968833994351</v>
      </c>
      <c r="Q242" s="15"/>
      <c r="R242" s="20">
        <v>70.339896113314509</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10.9</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-1387.689563559027</v>
      </c>
      <c r="E244" s="17">
        <v>5.14</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509.33766241392721</v>
      </c>
      <c r="Q244" s="15"/>
      <c r="R244" s="20">
        <v>16.977922080464239</v>
      </c>
      <c r="T244" s="118">
        <v>-12.744794175417162</v>
      </c>
      <c r="U244" s="120">
        <v>4.8408191816957657</v>
      </c>
      <c r="V244" s="20">
        <v>27.509756008489777</v>
      </c>
      <c r="W244" s="20">
        <v>44.901197843584768</v>
      </c>
      <c r="X244" s="20">
        <v>43.894930510864256</v>
      </c>
    </row>
    <row r="245" spans="1:24">
      <c r="A245" s="13" t="s">
        <v>55</v>
      </c>
      <c r="B245" s="13">
        <v>60</v>
      </c>
      <c r="C245" s="13" t="s">
        <v>372</v>
      </c>
      <c r="D245" s="14">
        <v>-9520.0245845322224</v>
      </c>
      <c r="E245" s="17">
        <v>38.06</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1013.3463621692187</v>
      </c>
      <c r="Q245" s="15"/>
      <c r="R245" s="20">
        <v>33.778212072307291</v>
      </c>
      <c r="T245" s="120">
        <v>43.255959858266451</v>
      </c>
      <c r="U245" s="118">
        <v>79.497477612314043</v>
      </c>
      <c r="V245" s="20">
        <v>50.994675920327204</v>
      </c>
      <c r="W245" s="20">
        <v>63.594461632427219</v>
      </c>
      <c r="X245" s="20">
        <v>77.979084427005887</v>
      </c>
    </row>
    <row r="246" spans="1:24">
      <c r="A246" s="13" t="s">
        <v>211</v>
      </c>
      <c r="B246" s="13">
        <v>60</v>
      </c>
      <c r="C246" s="13" t="s">
        <v>372</v>
      </c>
      <c r="D246" s="14">
        <v>-30700.244522858782</v>
      </c>
      <c r="E246" s="17">
        <v>63</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1179.9624387081763</v>
      </c>
      <c r="Q246" s="15"/>
      <c r="R246" s="20">
        <v>39.332081290272541</v>
      </c>
      <c r="T246" s="120">
        <v>82.413549690136847</v>
      </c>
      <c r="U246" s="120">
        <v>62.940141289670279</v>
      </c>
      <c r="V246" s="20">
        <v>53.931463838019951</v>
      </c>
      <c r="W246" s="20">
        <v>52.977144780788436</v>
      </c>
      <c r="X246" s="20">
        <v>66.95249069589002</v>
      </c>
    </row>
    <row r="247" spans="1:24">
      <c r="A247" s="13" t="s">
        <v>487</v>
      </c>
      <c r="B247" s="13">
        <v>60</v>
      </c>
      <c r="C247" s="13" t="s">
        <v>372</v>
      </c>
      <c r="D247" s="14">
        <v>10235.788839938636</v>
      </c>
      <c r="E247" s="17">
        <v>72.05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1184.0371028824011</v>
      </c>
      <c r="Q247" s="15"/>
      <c r="R247" s="20">
        <v>39.467903429413369</v>
      </c>
      <c r="T247" s="118">
        <v>-20.323302677377058</v>
      </c>
      <c r="U247" s="118"/>
      <c r="V247" s="20">
        <v>63.75576199863044</v>
      </c>
      <c r="W247" s="20">
        <v>50.020644437678712</v>
      </c>
      <c r="X247" s="20">
        <v>50.552742972015011</v>
      </c>
    </row>
    <row r="248" spans="1:24">
      <c r="A248" s="13" t="s">
        <v>710</v>
      </c>
      <c r="B248" s="13">
        <v>60</v>
      </c>
      <c r="C248" s="13" t="s">
        <v>372</v>
      </c>
      <c r="D248" s="14">
        <v>-2839.6106596695249</v>
      </c>
      <c r="E248" s="17">
        <v>11.5</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142.27647257283257</v>
      </c>
      <c r="Q248" s="15"/>
      <c r="R248" s="20">
        <v>4.7425490857610857</v>
      </c>
      <c r="T248" s="118">
        <v>-1.5746155187672706</v>
      </c>
      <c r="U248" s="120">
        <v>7.2836143580342849</v>
      </c>
      <c r="V248" s="20">
        <v>50.553486737333174</v>
      </c>
      <c r="W248" s="20">
        <v>63.852123672455036</v>
      </c>
      <c r="X248" s="20">
        <v>53.55538969601006</v>
      </c>
    </row>
    <row r="249" spans="1:24">
      <c r="A249" s="13" t="s">
        <v>711</v>
      </c>
      <c r="B249" s="13">
        <v>60</v>
      </c>
      <c r="C249" s="13" t="s">
        <v>372</v>
      </c>
      <c r="D249" s="14">
        <v>-3916.5737759953599</v>
      </c>
      <c r="E249" s="17">
        <v>51.4</v>
      </c>
      <c r="F249" s="13" t="s">
        <v>695</v>
      </c>
      <c r="G249" s="13" t="s">
        <v>1015</v>
      </c>
      <c r="H249" s="13" t="s">
        <v>1717</v>
      </c>
      <c r="I249" s="13" t="s">
        <v>883</v>
      </c>
      <c r="J249" s="13" t="s">
        <v>1016</v>
      </c>
      <c r="K249" s="13" t="s">
        <v>880</v>
      </c>
      <c r="L249" s="13" t="s">
        <v>1552</v>
      </c>
      <c r="M249" s="13" t="s">
        <v>1718</v>
      </c>
      <c r="N249" s="13" t="s">
        <v>881</v>
      </c>
      <c r="P249" s="13">
        <v>283.33047290391517</v>
      </c>
      <c r="Q249" s="15"/>
      <c r="R249" s="20">
        <v>9.4443490967971719</v>
      </c>
      <c r="T249" s="118">
        <v>-64.960561520635878</v>
      </c>
      <c r="U249" s="120">
        <v>35.305340678674284</v>
      </c>
      <c r="V249" s="20">
        <v>32.836201620404353</v>
      </c>
      <c r="W249" s="20">
        <v>41.150801268390936</v>
      </c>
      <c r="X249" s="20">
        <v>44.4008385405768</v>
      </c>
    </row>
    <row r="250" spans="1:24">
      <c r="A250" s="13" t="s">
        <v>635</v>
      </c>
      <c r="B250" s="13">
        <v>60</v>
      </c>
      <c r="C250" s="13" t="s">
        <v>372</v>
      </c>
      <c r="D250" s="14">
        <v>-19460.284554071164</v>
      </c>
      <c r="E250" s="17">
        <v>158.4</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299.55083949183444</v>
      </c>
      <c r="Q250" s="15"/>
      <c r="R250" s="20">
        <v>9.9850279830611477</v>
      </c>
      <c r="T250" s="118">
        <v>-26.535772130964972</v>
      </c>
      <c r="U250" s="118"/>
      <c r="V250" s="20">
        <v>59.825418133852239</v>
      </c>
      <c r="W250" s="20">
        <v>60.062269133817793</v>
      </c>
      <c r="X250" s="20">
        <v>53.670727304082135</v>
      </c>
    </row>
    <row r="251" spans="1:24">
      <c r="A251" s="13" t="s">
        <v>131</v>
      </c>
      <c r="B251" s="13">
        <v>60</v>
      </c>
      <c r="C251" s="13" t="s">
        <v>372</v>
      </c>
      <c r="D251" s="14">
        <v>-357.6233230187986</v>
      </c>
      <c r="E251" s="17">
        <v>2.89</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183.82888306917215</v>
      </c>
      <c r="Q251" s="15"/>
      <c r="R251" s="20">
        <v>6.1276294356390713</v>
      </c>
      <c r="T251" s="118">
        <v>-4.2690165871530494</v>
      </c>
      <c r="U251" s="120">
        <v>-0.10212115238920738</v>
      </c>
      <c r="V251" s="20">
        <v>35.557662142424334</v>
      </c>
      <c r="W251" s="20">
        <v>55.154989258175853</v>
      </c>
      <c r="X251" s="20">
        <v>42.3945753853871</v>
      </c>
    </row>
    <row r="252" spans="1:24">
      <c r="A252" s="13" t="s">
        <v>248</v>
      </c>
      <c r="B252" s="13">
        <v>60</v>
      </c>
      <c r="C252" s="13" t="s">
        <v>372</v>
      </c>
      <c r="D252" s="14">
        <v>-1359.9174752960153</v>
      </c>
      <c r="E252" s="17">
        <v>16.47</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1160.277231291758</v>
      </c>
      <c r="Q252" s="15"/>
      <c r="R252" s="20">
        <v>38.675907709725266</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-1277.3927369872949</v>
      </c>
      <c r="E254" s="17">
        <v>46.8</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1820.9793130754279</v>
      </c>
      <c r="Q254" s="16" t="s">
        <v>2385</v>
      </c>
      <c r="R254" s="20">
        <v>60.699310435847593</v>
      </c>
      <c r="T254" s="120">
        <v>51.490681661444668</v>
      </c>
      <c r="U254" s="118">
        <v>105.12397540791781</v>
      </c>
      <c r="V254" s="20">
        <v>54.940758386938313</v>
      </c>
      <c r="W254" s="20">
        <v>51.320404591752848</v>
      </c>
      <c r="X254" s="20">
        <v>97.30986680662788</v>
      </c>
    </row>
    <row r="255" spans="1:24">
      <c r="A255" s="13" t="s">
        <v>456</v>
      </c>
      <c r="B255" s="13">
        <v>60</v>
      </c>
      <c r="C255" s="13" t="s">
        <v>372</v>
      </c>
      <c r="D255" s="14">
        <v>-14449.40805539698</v>
      </c>
      <c r="E255" s="17">
        <v>16.809999999999999</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310.6925236922674</v>
      </c>
      <c r="Q255" s="15"/>
      <c r="R255" s="20">
        <v>10.356417456408913</v>
      </c>
      <c r="T255" s="118">
        <v>-1.1345535787341987</v>
      </c>
      <c r="U255" s="120">
        <v>-0.27228746662842696</v>
      </c>
      <c r="V255" s="20">
        <v>40.859994008120921</v>
      </c>
      <c r="W255" s="20">
        <v>43.936378391264391</v>
      </c>
      <c r="X255" s="20">
        <v>49.522295786572336</v>
      </c>
    </row>
    <row r="256" spans="1:24">
      <c r="A256" s="13" t="s">
        <v>113</v>
      </c>
      <c r="B256" s="13">
        <v>60</v>
      </c>
      <c r="C256" s="13" t="s">
        <v>372</v>
      </c>
      <c r="D256" s="14">
        <v>-28438.203797509232</v>
      </c>
      <c r="E256" s="17">
        <v>293</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310.02145448352712</v>
      </c>
      <c r="Q256" s="15"/>
      <c r="R256" s="20">
        <v>10.334048482784237</v>
      </c>
      <c r="T256" s="118">
        <v>-238.33851821801147</v>
      </c>
      <c r="U256" s="120">
        <v>-19.064500181695507</v>
      </c>
      <c r="V256" s="20">
        <v>31.626371818318809</v>
      </c>
      <c r="W256" s="20">
        <v>64.4214787388117</v>
      </c>
      <c r="X256" s="20">
        <v>43.037618044776515</v>
      </c>
    </row>
    <row r="257" spans="1:24">
      <c r="A257" s="13" t="s">
        <v>260</v>
      </c>
      <c r="B257" s="13">
        <v>60</v>
      </c>
      <c r="C257" s="13" t="s">
        <v>372</v>
      </c>
      <c r="D257" s="14">
        <v>-150.87933460335103</v>
      </c>
      <c r="E257" s="17">
        <v>2.73</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773.34306312243257</v>
      </c>
      <c r="Q257" s="16" t="s">
        <v>2234</v>
      </c>
      <c r="R257" s="20">
        <v>25.778102104081086</v>
      </c>
      <c r="T257" s="118">
        <v>-1.2152613468517481</v>
      </c>
      <c r="U257" s="120">
        <v>-0.89467322035177599</v>
      </c>
      <c r="V257" s="20">
        <v>42.333523813544119</v>
      </c>
      <c r="W257" s="20">
        <v>46.755964262658409</v>
      </c>
      <c r="X257" s="20">
        <v>45.017923868921805</v>
      </c>
    </row>
    <row r="258" spans="1:24">
      <c r="A258" s="13" t="s">
        <v>437</v>
      </c>
      <c r="B258" s="13">
        <v>60</v>
      </c>
      <c r="C258" s="13" t="s">
        <v>372</v>
      </c>
      <c r="D258" s="14">
        <v>-5027.4219787668171</v>
      </c>
      <c r="E258" s="17">
        <v>21.62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902.04770828080439</v>
      </c>
      <c r="Q258" s="15"/>
      <c r="R258" s="20">
        <v>30.06825694269348</v>
      </c>
      <c r="T258" s="118">
        <v>19.500238717224327</v>
      </c>
      <c r="U258" s="120">
        <v>7.1956649986326227</v>
      </c>
      <c r="V258" s="20">
        <v>62.563561884464995</v>
      </c>
      <c r="W258" s="20">
        <v>27.775190614006465</v>
      </c>
      <c r="X258" s="20">
        <v>57.530344795928748</v>
      </c>
    </row>
    <row r="259" spans="1:24">
      <c r="A259" s="13" t="s">
        <v>713</v>
      </c>
      <c r="B259" s="13">
        <v>60</v>
      </c>
      <c r="C259" s="13" t="s">
        <v>372</v>
      </c>
      <c r="D259" s="14">
        <v>-9465.4419986540361</v>
      </c>
      <c r="E259" s="17">
        <v>11.23</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319.23090944244325</v>
      </c>
      <c r="Q259" s="15"/>
      <c r="R259" s="20">
        <v>10.641030314748109</v>
      </c>
      <c r="T259" s="118">
        <v>-11.78558286840623</v>
      </c>
      <c r="U259" s="118">
        <v>21.148005360302431</v>
      </c>
      <c r="V259" s="20">
        <v>39.263224317190222</v>
      </c>
      <c r="W259" s="20">
        <v>54.491534945547521</v>
      </c>
      <c r="X259" s="20">
        <v>54.3303627039801</v>
      </c>
    </row>
    <row r="260" spans="1:24">
      <c r="A260" s="13" t="s">
        <v>337</v>
      </c>
      <c r="B260" s="13">
        <v>60</v>
      </c>
      <c r="C260" s="13" t="s">
        <v>372</v>
      </c>
      <c r="D260" s="14">
        <v>-95829.345247274206</v>
      </c>
      <c r="E260" s="17">
        <v>295.25</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324.31236330079338</v>
      </c>
      <c r="Q260" s="15"/>
      <c r="R260" s="20">
        <v>10.810412110026446</v>
      </c>
      <c r="T260" s="118">
        <v>150.58582512342696</v>
      </c>
      <c r="U260" s="118">
        <v>514.64296627938836</v>
      </c>
      <c r="V260" s="20">
        <v>61.804928534951785</v>
      </c>
      <c r="W260" s="20">
        <v>56.559875185526202</v>
      </c>
      <c r="X260" s="20">
        <v>63.893130486009483</v>
      </c>
    </row>
    <row r="261" spans="1:24">
      <c r="A261" s="13" t="s">
        <v>553</v>
      </c>
      <c r="B261" s="13">
        <v>60</v>
      </c>
      <c r="C261" s="13" t="s">
        <v>372</v>
      </c>
      <c r="D261" s="14">
        <v>-100184.9942071766</v>
      </c>
      <c r="E261" s="17">
        <v>195.7</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159.88024479302641</v>
      </c>
      <c r="Q261" s="15"/>
      <c r="R261" s="20">
        <v>5.3293414931008805</v>
      </c>
      <c r="T261" s="118">
        <v>-100.4973096258243</v>
      </c>
      <c r="U261" s="118"/>
      <c r="V261" s="20">
        <v>45.690943602352</v>
      </c>
      <c r="W261" s="20">
        <v>21.51580431917078</v>
      </c>
      <c r="X261" s="20">
        <v>51.826628437481276</v>
      </c>
    </row>
    <row r="262" spans="1:24">
      <c r="A262" s="13" t="s">
        <v>122</v>
      </c>
      <c r="B262" s="13">
        <v>60</v>
      </c>
      <c r="C262" s="13" t="s">
        <v>372</v>
      </c>
      <c r="D262" s="14">
        <v>-731.18497205387098</v>
      </c>
      <c r="E262" s="17">
        <v>12.98</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1027.7981516734526</v>
      </c>
      <c r="Q262" s="15"/>
      <c r="R262" s="20">
        <v>34.259938389115085</v>
      </c>
      <c r="T262" s="118">
        <v>5.8503815737106279</v>
      </c>
      <c r="U262" s="120">
        <v>11.804342002453136</v>
      </c>
      <c r="V262" s="20">
        <v>50.520798069738227</v>
      </c>
      <c r="W262" s="20">
        <v>36.386811519099595</v>
      </c>
      <c r="X262" s="20">
        <v>65.177566544072704</v>
      </c>
    </row>
    <row r="263" spans="1:24">
      <c r="A263" s="13" t="s">
        <v>438</v>
      </c>
      <c r="B263" s="13">
        <v>60</v>
      </c>
      <c r="C263" s="13" t="s">
        <v>372</v>
      </c>
      <c r="D263" s="14">
        <v>-1533.3540901626552</v>
      </c>
      <c r="E263" s="17">
        <v>4.53</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565.29241255822603</v>
      </c>
      <c r="Q263" s="15"/>
      <c r="R263" s="20">
        <v>18.843080418607535</v>
      </c>
      <c r="T263" s="118">
        <v>-2.1597032477054334</v>
      </c>
      <c r="U263" s="120">
        <v>3.9336056963008037</v>
      </c>
      <c r="V263" s="20">
        <v>34.374286891492908</v>
      </c>
      <c r="W263" s="20">
        <v>40.166492382146018</v>
      </c>
      <c r="X263" s="20">
        <v>52.449409203557984</v>
      </c>
    </row>
    <row r="264" spans="1:24">
      <c r="A264" s="13" t="s">
        <v>714</v>
      </c>
      <c r="B264" s="13">
        <v>60</v>
      </c>
      <c r="C264" s="13" t="s">
        <v>372</v>
      </c>
      <c r="D264" s="13">
        <v>41.286861891469684</v>
      </c>
      <c r="E264" s="17">
        <v>1.04</v>
      </c>
      <c r="F264" s="13" t="s">
        <v>693</v>
      </c>
      <c r="G264" s="13" t="s">
        <v>884</v>
      </c>
      <c r="H264" s="13" t="s">
        <v>1733</v>
      </c>
      <c r="I264" s="13" t="s">
        <v>860</v>
      </c>
      <c r="J264" s="13" t="s">
        <v>885</v>
      </c>
      <c r="K264" s="13" t="s">
        <v>886</v>
      </c>
      <c r="L264" s="13" t="s">
        <v>901</v>
      </c>
      <c r="M264" s="13" t="s">
        <v>1734</v>
      </c>
      <c r="N264" s="13" t="s">
        <v>612</v>
      </c>
      <c r="O264" s="13">
        <v>36.360147536214136</v>
      </c>
      <c r="P264" s="13">
        <v>883.1653484901268</v>
      </c>
      <c r="Q264" s="15"/>
      <c r="R264" s="20">
        <v>29.438844949670894</v>
      </c>
      <c r="T264" s="118">
        <v>-0.66997676954133834</v>
      </c>
      <c r="U264" s="120">
        <v>-9.0809431383047627</v>
      </c>
      <c r="V264" s="20">
        <v>55.187265606867761</v>
      </c>
      <c r="W264" s="20">
        <v>50.985307589533392</v>
      </c>
      <c r="X264" s="20">
        <v>33.680358629336787</v>
      </c>
    </row>
    <row r="265" spans="1:24">
      <c r="A265" s="13" t="s">
        <v>262</v>
      </c>
      <c r="B265" s="13">
        <v>60</v>
      </c>
      <c r="C265" s="13" t="s">
        <v>372</v>
      </c>
      <c r="D265" s="14">
        <v>119127.56546778894</v>
      </c>
      <c r="E265" s="17">
        <v>481.75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1780.6880317683958</v>
      </c>
      <c r="Q265" s="15"/>
      <c r="R265" s="20">
        <v>59.356267725613193</v>
      </c>
      <c r="T265" s="118">
        <v>-169.92643753327513</v>
      </c>
      <c r="U265" s="118">
        <v>666.10021715461357</v>
      </c>
      <c r="V265" s="20">
        <v>45.264548870010039</v>
      </c>
      <c r="W265" s="20">
        <v>48.153890240912759</v>
      </c>
      <c r="X265" s="20">
        <v>57.13270823054188</v>
      </c>
    </row>
    <row r="266" spans="1:24">
      <c r="A266" s="13" t="s">
        <v>550</v>
      </c>
      <c r="B266" s="13">
        <v>60</v>
      </c>
      <c r="C266" s="13" t="s">
        <v>372</v>
      </c>
      <c r="D266" s="13">
        <v>-1453883.061780923</v>
      </c>
      <c r="E266" s="17">
        <v>1146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1208.5073876878125</v>
      </c>
      <c r="Q266" s="15"/>
      <c r="R266" s="20">
        <v>40.283579589593749</v>
      </c>
      <c r="T266" s="120">
        <v>5333.902151441348</v>
      </c>
      <c r="U266" s="118"/>
      <c r="V266" s="20">
        <v>55.97539040080401</v>
      </c>
      <c r="W266" s="20">
        <v>44.260276955209719</v>
      </c>
      <c r="X266" s="20">
        <v>98.543821252183193</v>
      </c>
    </row>
    <row r="267" spans="1:24">
      <c r="A267" s="13" t="s">
        <v>216</v>
      </c>
      <c r="B267" s="13">
        <v>60</v>
      </c>
      <c r="C267" s="13" t="s">
        <v>372</v>
      </c>
      <c r="D267" s="14">
        <v>-5036.9192471420374</v>
      </c>
      <c r="E267" s="17">
        <v>22.44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496.38002741713171</v>
      </c>
      <c r="Q267" s="15"/>
      <c r="R267" s="20">
        <v>16.54600091390439</v>
      </c>
      <c r="T267" s="118">
        <v>-11.774523403389985</v>
      </c>
      <c r="U267" s="120">
        <v>5.1384968758206995</v>
      </c>
      <c r="V267" s="20">
        <v>34.913267557283476</v>
      </c>
      <c r="W267" s="20">
        <v>23.101955572004265</v>
      </c>
      <c r="X267" s="20">
        <v>46.751033230331416</v>
      </c>
    </row>
    <row r="268" spans="1:24">
      <c r="A268" s="13" t="s">
        <v>346</v>
      </c>
      <c r="B268" s="13">
        <v>60</v>
      </c>
      <c r="C268" s="13" t="s">
        <v>372</v>
      </c>
      <c r="D268" s="14">
        <v>-20115.419680361909</v>
      </c>
      <c r="E268" s="17">
        <v>52.4</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33948.399541029343</v>
      </c>
      <c r="E269" s="17">
        <v>51.7</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2460.2381234123836</v>
      </c>
      <c r="Q269" s="15"/>
      <c r="R269" s="20">
        <v>82.007937447079456</v>
      </c>
      <c r="T269" s="118">
        <v>-36.468318489140827</v>
      </c>
      <c r="U269" s="118">
        <v>58.40437926500389</v>
      </c>
      <c r="V269" s="20">
        <v>24.690839711503543</v>
      </c>
      <c r="W269" s="20">
        <v>56.016243971355088</v>
      </c>
      <c r="X269" s="20">
        <v>53.398358349203818</v>
      </c>
    </row>
    <row r="270" spans="1:24">
      <c r="A270" s="13" t="s">
        <v>716</v>
      </c>
      <c r="B270" s="13">
        <v>60</v>
      </c>
      <c r="C270" s="13" t="s">
        <v>372</v>
      </c>
      <c r="D270" s="14">
        <v>-1869.5607010509718</v>
      </c>
      <c r="E270" s="17">
        <v>12.81</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341.46378324251515</v>
      </c>
      <c r="Q270" s="15"/>
      <c r="R270" s="20">
        <v>11.382126108083838</v>
      </c>
      <c r="T270" s="118">
        <v>-19.970970656604887</v>
      </c>
      <c r="U270" s="120">
        <v>-0.21398398639499661</v>
      </c>
      <c r="V270" s="20">
        <v>30.383122467475918</v>
      </c>
      <c r="W270" s="20">
        <v>62.368470053205115</v>
      </c>
      <c r="X270" s="20">
        <v>42.466271400309239</v>
      </c>
    </row>
    <row r="271" spans="1:24">
      <c r="A271" s="13" t="s">
        <v>483</v>
      </c>
      <c r="B271" s="13">
        <v>60</v>
      </c>
      <c r="C271" s="13" t="s">
        <v>372</v>
      </c>
      <c r="D271" s="14">
        <v>24389.340560135297</v>
      </c>
      <c r="E271" s="17">
        <v>61.65</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1709.0440628381962</v>
      </c>
      <c r="Q271" s="15"/>
      <c r="R271" s="20">
        <v>56.96813542793987</v>
      </c>
      <c r="T271" s="118">
        <v>16.481636642610908</v>
      </c>
      <c r="U271" s="118"/>
      <c r="V271" s="20">
        <v>40.670903085639225</v>
      </c>
      <c r="W271" s="20">
        <v>30.946986289234179</v>
      </c>
      <c r="X271" s="20">
        <v>48.915057364399473</v>
      </c>
    </row>
    <row r="272" spans="1:24">
      <c r="A272" s="13" t="s">
        <v>186</v>
      </c>
      <c r="B272" s="13">
        <v>60</v>
      </c>
      <c r="C272" s="13" t="s">
        <v>372</v>
      </c>
      <c r="D272" s="14">
        <v>-481.20322011985462</v>
      </c>
      <c r="E272" s="17">
        <v>2.42</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289.52962110186138</v>
      </c>
      <c r="Q272" s="15"/>
      <c r="R272" s="20">
        <v>9.6509873700620457</v>
      </c>
      <c r="T272" s="118">
        <v>-2.1509800181690819</v>
      </c>
      <c r="U272" s="120">
        <v>2.4999337101158003</v>
      </c>
      <c r="V272" s="20">
        <v>45.363069023516054</v>
      </c>
      <c r="W272" s="20">
        <v>29.307917197305105</v>
      </c>
      <c r="X272" s="20">
        <v>50.240042383427124</v>
      </c>
    </row>
    <row r="273" spans="1:24">
      <c r="A273" s="13" t="s">
        <v>169</v>
      </c>
      <c r="B273" s="13">
        <v>60</v>
      </c>
      <c r="C273" s="13" t="s">
        <v>372</v>
      </c>
      <c r="D273" s="14">
        <v>-415433.31999649951</v>
      </c>
      <c r="E273" s="17">
        <v>49.82</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600</v>
      </c>
      <c r="Q273" s="16" t="s">
        <v>2228</v>
      </c>
      <c r="R273" s="20">
        <v>20</v>
      </c>
      <c r="T273" s="120">
        <v>563.09288044195932</v>
      </c>
      <c r="U273" s="118">
        <v>481.63122209060259</v>
      </c>
      <c r="V273" s="20">
        <v>45.971699557064689</v>
      </c>
      <c r="W273" s="20">
        <v>4.702100222673737</v>
      </c>
      <c r="X273" s="20">
        <v>73.775292102437277</v>
      </c>
    </row>
    <row r="274" spans="1:24">
      <c r="A274" s="13" t="s">
        <v>263</v>
      </c>
      <c r="B274" s="13">
        <v>60</v>
      </c>
      <c r="C274" s="13" t="s">
        <v>372</v>
      </c>
      <c r="D274" s="13">
        <v>-917.26815079485209</v>
      </c>
      <c r="E274" s="17">
        <v>2.66</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426.43200875120488</v>
      </c>
      <c r="Q274" s="15"/>
      <c r="R274" s="20">
        <v>14.214400291706829</v>
      </c>
      <c r="T274" s="118">
        <v>-2.8020213180938081</v>
      </c>
      <c r="U274" s="120">
        <v>-19.382628236604717</v>
      </c>
      <c r="V274" s="20">
        <v>34.337796419565251</v>
      </c>
      <c r="W274" s="20">
        <v>48.193326363478128</v>
      </c>
      <c r="X274" s="20">
        <v>34.942935801425712</v>
      </c>
    </row>
    <row r="275" spans="1:24">
      <c r="A275" s="13" t="s">
        <v>400</v>
      </c>
      <c r="B275" s="13">
        <v>60</v>
      </c>
      <c r="C275" s="13" t="s">
        <v>372</v>
      </c>
      <c r="D275" s="14">
        <v>4054.323035837122</v>
      </c>
      <c r="E275" s="17">
        <v>12.96</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1501.6006890172212</v>
      </c>
      <c r="Q275" s="15"/>
      <c r="R275" s="20">
        <v>50.053356300574038</v>
      </c>
      <c r="T275" s="118">
        <v>-7.0932496375954557</v>
      </c>
      <c r="U275" s="120">
        <v>-13.812320694710571</v>
      </c>
      <c r="V275" s="20">
        <v>46.043195132211167</v>
      </c>
      <c r="W275" s="20">
        <v>63.569375588777326</v>
      </c>
      <c r="X275" s="20">
        <v>46.16547246766703</v>
      </c>
    </row>
    <row r="276" spans="1:24">
      <c r="A276" s="13" t="s">
        <v>231</v>
      </c>
      <c r="B276" s="13">
        <v>60</v>
      </c>
      <c r="C276" s="13" t="s">
        <v>372</v>
      </c>
      <c r="D276" s="14">
        <v>-1080.4724135993561</v>
      </c>
      <c r="E276" s="17">
        <v>4.54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1323.7244366160382</v>
      </c>
      <c r="Q276" s="15"/>
      <c r="R276" s="20">
        <v>44.124147887201275</v>
      </c>
      <c r="T276" s="118">
        <v>-3.6678556093392078</v>
      </c>
      <c r="U276" s="118">
        <v>7.4637136784293467</v>
      </c>
      <c r="V276" s="20">
        <v>27.028299479615118</v>
      </c>
      <c r="W276" s="20">
        <v>57.616760895062392</v>
      </c>
      <c r="X276" s="20">
        <v>55.722027678971926</v>
      </c>
    </row>
    <row r="277" spans="1:24">
      <c r="A277" s="13" t="s">
        <v>543</v>
      </c>
      <c r="B277" s="13">
        <v>60</v>
      </c>
      <c r="C277" s="13" t="s">
        <v>372</v>
      </c>
      <c r="D277" s="14">
        <v>-11737.503735406137</v>
      </c>
      <c r="E277" s="17">
        <v>56.9</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0</v>
      </c>
      <c r="Q277" s="15"/>
      <c r="R277" s="20">
        <v>0</v>
      </c>
      <c r="T277" s="118">
        <v>-46.198078139812466</v>
      </c>
      <c r="U277" s="118"/>
      <c r="V277" s="20">
        <v>35.494112262679984</v>
      </c>
      <c r="W277" s="20">
        <v>75.386290451437134</v>
      </c>
      <c r="X277" s="20">
        <v>49.327479429947068</v>
      </c>
    </row>
    <row r="278" spans="1:24">
      <c r="A278" s="13" t="s">
        <v>537</v>
      </c>
      <c r="B278" s="13">
        <v>60</v>
      </c>
      <c r="C278" s="13" t="s">
        <v>372</v>
      </c>
      <c r="D278" s="14">
        <v>-22161.13863135007</v>
      </c>
      <c r="E278" s="17">
        <v>87.25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717.45885613219582</v>
      </c>
      <c r="Q278" s="15"/>
      <c r="R278" s="20">
        <v>23.915295204406526</v>
      </c>
      <c r="T278" s="118">
        <v>34.965684860005837</v>
      </c>
      <c r="U278" s="118"/>
      <c r="V278" s="20">
        <v>39.858495865873415</v>
      </c>
      <c r="W278" s="20">
        <v>21.209100661567664</v>
      </c>
      <c r="X278" s="20">
        <v>53.670578326870192</v>
      </c>
    </row>
    <row r="279" spans="1:24">
      <c r="A279" s="13" t="s">
        <v>401</v>
      </c>
      <c r="B279" s="13">
        <v>60</v>
      </c>
      <c r="C279" s="13" t="s">
        <v>372</v>
      </c>
      <c r="D279" s="14">
        <v>-5650.3514578292879</v>
      </c>
      <c r="E279" s="17">
        <v>35.92</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507.24766558235785</v>
      </c>
      <c r="Q279" s="15"/>
      <c r="R279" s="20">
        <v>16.908255519411927</v>
      </c>
      <c r="T279" s="118">
        <v>-15.179585925718087</v>
      </c>
      <c r="U279" s="120">
        <v>21.182429638770657</v>
      </c>
      <c r="V279" s="20">
        <v>47.291979863105766</v>
      </c>
      <c r="W279" s="20">
        <v>43.032922294092018</v>
      </c>
      <c r="X279" s="20">
        <v>49.451387085978673</v>
      </c>
    </row>
    <row r="280" spans="1:24">
      <c r="A280" s="13" t="s">
        <v>90</v>
      </c>
      <c r="B280" s="13">
        <v>60</v>
      </c>
      <c r="C280" s="13" t="s">
        <v>372</v>
      </c>
      <c r="D280" s="14">
        <v>-684.29278251266987</v>
      </c>
      <c r="E280" s="17">
        <v>2.48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81.659044632659871</v>
      </c>
      <c r="Q280" s="15"/>
      <c r="R280" s="20">
        <v>2.7219681544219956</v>
      </c>
      <c r="T280" s="118">
        <v>-3.0884787928550805</v>
      </c>
      <c r="U280" s="118">
        <v>2.7699765391620224</v>
      </c>
      <c r="V280" s="20">
        <v>38.159807498666382</v>
      </c>
      <c r="W280" s="20">
        <v>41.313085950628853</v>
      </c>
      <c r="X280" s="20">
        <v>49.06281807521593</v>
      </c>
    </row>
    <row r="281" spans="1:24">
      <c r="A281" s="13" t="s">
        <v>298</v>
      </c>
      <c r="B281" s="13">
        <v>60</v>
      </c>
      <c r="C281" s="13" t="s">
        <v>372</v>
      </c>
      <c r="D281" s="14">
        <v>755.47865922946494</v>
      </c>
      <c r="E281" s="17">
        <v>3.93</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2220.5194409038304</v>
      </c>
      <c r="Q281" s="15"/>
      <c r="R281" s="20">
        <v>74.017314696794344</v>
      </c>
      <c r="T281" s="118">
        <v>0.66828249232897097</v>
      </c>
      <c r="U281" s="120">
        <v>-0.83845962310909794</v>
      </c>
      <c r="V281" s="20">
        <v>49.154679157291788</v>
      </c>
      <c r="W281" s="20">
        <v>53.178037968943414</v>
      </c>
      <c r="X281" s="20">
        <v>50.117397032669729</v>
      </c>
    </row>
    <row r="282" spans="1:24">
      <c r="A282" s="13" t="s">
        <v>116</v>
      </c>
      <c r="B282" s="13">
        <v>60</v>
      </c>
      <c r="C282" s="13" t="s">
        <v>372</v>
      </c>
      <c r="D282" s="13">
        <v>401.76015150307444</v>
      </c>
      <c r="E282" s="17">
        <v>7.49</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1868.5034779220043</v>
      </c>
      <c r="Q282" s="15"/>
      <c r="R282" s="20">
        <v>62.28344926406681</v>
      </c>
      <c r="T282" s="118">
        <v>4.0992595824313671</v>
      </c>
      <c r="U282" s="120">
        <v>6.8022903479731589</v>
      </c>
      <c r="V282" s="20">
        <v>57.42910154895042</v>
      </c>
      <c r="W282" s="20">
        <v>62.089743047818388</v>
      </c>
      <c r="X282" s="20">
        <v>57.713188143071164</v>
      </c>
    </row>
    <row r="283" spans="1:24">
      <c r="A283" s="13" t="s">
        <v>717</v>
      </c>
      <c r="B283" s="13">
        <v>60</v>
      </c>
      <c r="C283" s="13" t="s">
        <v>372</v>
      </c>
      <c r="D283" s="14">
        <v>-5943.5379698268416</v>
      </c>
      <c r="E283" s="17">
        <v>19.38</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1002.4641183090321</v>
      </c>
      <c r="Q283" s="15"/>
      <c r="R283" s="20">
        <v>33.415470610301071</v>
      </c>
      <c r="T283" s="118">
        <v>16.993883215225019</v>
      </c>
      <c r="U283" s="118">
        <v>22.038327735732217</v>
      </c>
      <c r="V283" s="20">
        <v>48.974347523767328</v>
      </c>
      <c r="W283" s="20">
        <v>64.813538854902546</v>
      </c>
      <c r="X283" s="20">
        <v>62.052695312911773</v>
      </c>
    </row>
    <row r="284" spans="1:24">
      <c r="A284" s="13" t="s">
        <v>469</v>
      </c>
      <c r="B284" s="13">
        <v>60</v>
      </c>
      <c r="C284" s="13" t="s">
        <v>372</v>
      </c>
      <c r="D284" s="14">
        <v>-4122.7027956664488</v>
      </c>
      <c r="E284" s="17">
        <v>3.93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469.69067496390591</v>
      </c>
      <c r="Q284" s="15"/>
      <c r="R284" s="20">
        <v>15.656355832130197</v>
      </c>
      <c r="T284" s="118">
        <v>4.3658036930927402</v>
      </c>
      <c r="U284" s="118">
        <v>6.8917832112552313</v>
      </c>
      <c r="V284" s="20">
        <v>44.362439760118697</v>
      </c>
      <c r="W284" s="20">
        <v>42.815553475321856</v>
      </c>
      <c r="X284" s="20">
        <v>61.676686667285026</v>
      </c>
    </row>
    <row r="285" spans="1:24">
      <c r="A285" s="13" t="s">
        <v>300</v>
      </c>
      <c r="B285" s="13">
        <v>60</v>
      </c>
      <c r="C285" s="13" t="s">
        <v>372</v>
      </c>
      <c r="D285" s="14">
        <v>-2619.7258997094818</v>
      </c>
      <c r="E285" s="17">
        <v>2.78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555.73909250113957</v>
      </c>
      <c r="Q285" s="15"/>
      <c r="R285" s="20">
        <v>18.524636416704652</v>
      </c>
      <c r="T285" s="118">
        <v>-3.1473838525676712</v>
      </c>
      <c r="U285" s="120">
        <v>0.77328657687423696</v>
      </c>
      <c r="V285" s="20">
        <v>33.603784445512098</v>
      </c>
      <c r="W285" s="20">
        <v>29.12315585118106</v>
      </c>
      <c r="X285" s="20">
        <v>47.072899905602114</v>
      </c>
    </row>
    <row r="286" spans="1:24">
      <c r="A286" s="13" t="s">
        <v>133</v>
      </c>
      <c r="B286" s="13">
        <v>60</v>
      </c>
      <c r="C286" s="13" t="s">
        <v>372</v>
      </c>
      <c r="D286" s="14">
        <v>124422.00588658664</v>
      </c>
      <c r="E286" s="17">
        <v>218.9</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-16442.901159470792</v>
      </c>
      <c r="E287" s="17">
        <v>50.4</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70.999273973953123</v>
      </c>
      <c r="Q287" s="15"/>
      <c r="R287" s="20">
        <v>2.3666424657984373</v>
      </c>
      <c r="T287" s="118">
        <v>-86.998968454048295</v>
      </c>
      <c r="U287" s="118">
        <v>100.7327419942078</v>
      </c>
      <c r="V287" s="20">
        <v>38.061825350811887</v>
      </c>
      <c r="W287" s="20">
        <v>72.67781752883451</v>
      </c>
      <c r="X287" s="20">
        <v>51.946498324346869</v>
      </c>
    </row>
    <row r="288" spans="1:24">
      <c r="A288" s="13" t="s">
        <v>56</v>
      </c>
      <c r="B288" s="13">
        <v>60</v>
      </c>
      <c r="C288" s="13" t="s">
        <v>372</v>
      </c>
      <c r="D288" s="13">
        <v>-148.85357486734696</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259.56411482083706</v>
      </c>
      <c r="Q288" s="15"/>
      <c r="R288" s="20">
        <v>8.6521371606945685</v>
      </c>
      <c r="T288" s="118">
        <v>-1.1265021986292822</v>
      </c>
      <c r="U288" s="120">
        <v>-0.61134515350251828</v>
      </c>
      <c r="V288" s="20">
        <v>43.088329246914292</v>
      </c>
      <c r="W288" s="20">
        <v>38.815626350197284</v>
      </c>
      <c r="X288" s="20">
        <v>45.49205544511517</v>
      </c>
    </row>
    <row r="289" spans="1:24">
      <c r="A289" s="13" t="s">
        <v>83</v>
      </c>
      <c r="B289" s="13">
        <v>60</v>
      </c>
      <c r="C289" s="13" t="s">
        <v>372</v>
      </c>
      <c r="D289" s="14">
        <v>-143.66346555541253</v>
      </c>
      <c r="E289" s="17">
        <v>1.17</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621.82513561970904</v>
      </c>
      <c r="Q289" s="15"/>
      <c r="R289" s="20">
        <v>20.727504520656968</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-115.09649262346544</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814.24553804169807</v>
      </c>
      <c r="Q290" s="16" t="s">
        <v>2203</v>
      </c>
      <c r="R290" s="20">
        <v>27.141517934723268</v>
      </c>
      <c r="T290" s="118">
        <v>-4.3073628372069495</v>
      </c>
      <c r="U290" s="120">
        <v>-1.2238322853128225</v>
      </c>
      <c r="V290" s="20">
        <v>32.125808403131131</v>
      </c>
      <c r="W290" s="20">
        <v>56.379153129512424</v>
      </c>
      <c r="X290" s="20">
        <v>39.407242085220794</v>
      </c>
    </row>
    <row r="291" spans="1:24">
      <c r="A291" s="13" t="s">
        <v>403</v>
      </c>
      <c r="B291" s="13">
        <v>60</v>
      </c>
      <c r="C291" s="13" t="s">
        <v>372</v>
      </c>
      <c r="D291" s="14">
        <v>-188.68859504469927</v>
      </c>
      <c r="E291" s="17">
        <v>1.56</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360.32152590300018</v>
      </c>
      <c r="Q291" s="15"/>
      <c r="R291" s="20">
        <v>12.010717530100006</v>
      </c>
      <c r="T291" s="118">
        <v>-2.3929189833950826</v>
      </c>
      <c r="U291" s="120">
        <v>0.31062382689221124</v>
      </c>
      <c r="V291" s="20">
        <v>27.103150028756144</v>
      </c>
      <c r="W291" s="20">
        <v>43.58880992937052</v>
      </c>
      <c r="X291" s="20">
        <v>42.953428208935286</v>
      </c>
    </row>
    <row r="292" spans="1:24">
      <c r="A292" s="13" t="s">
        <v>111</v>
      </c>
      <c r="B292" s="13">
        <v>60</v>
      </c>
      <c r="C292" s="13" t="s">
        <v>372</v>
      </c>
      <c r="D292" s="14">
        <v>-326.65039599641068</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601.40069321897602</v>
      </c>
      <c r="Q292" s="15"/>
      <c r="R292" s="20">
        <v>20.046689773965866</v>
      </c>
      <c r="T292" s="118">
        <v>-2.4838522295590115</v>
      </c>
      <c r="U292" s="120">
        <v>-3.391385315508153</v>
      </c>
      <c r="V292" s="20">
        <v>38.920902360963296</v>
      </c>
      <c r="W292" s="20">
        <v>51.354355108615309</v>
      </c>
      <c r="X292" s="20">
        <v>38.400796719808845</v>
      </c>
    </row>
    <row r="293" spans="1:24">
      <c r="A293" s="13" t="s">
        <v>329</v>
      </c>
      <c r="B293" s="13">
        <v>60</v>
      </c>
      <c r="C293" s="13" t="s">
        <v>372</v>
      </c>
      <c r="D293" s="14">
        <v>-1106.9916050871686</v>
      </c>
      <c r="E293" s="17">
        <v>2.21</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290.22120848550367</v>
      </c>
      <c r="Q293" s="15"/>
      <c r="R293" s="20">
        <v>9.6740402828501217</v>
      </c>
      <c r="T293" s="118">
        <v>-5.1575292843904741</v>
      </c>
      <c r="U293" s="120">
        <v>-2.8268432129045218</v>
      </c>
      <c r="V293" s="20">
        <v>41.914026714467028</v>
      </c>
      <c r="W293" s="20">
        <v>87.714995120240644</v>
      </c>
      <c r="X293" s="20">
        <v>44.002503781818739</v>
      </c>
    </row>
    <row r="294" spans="1:24">
      <c r="A294" s="13" t="s">
        <v>285</v>
      </c>
      <c r="B294" s="13">
        <v>60</v>
      </c>
      <c r="C294" s="13" t="s">
        <v>372</v>
      </c>
      <c r="D294" s="14">
        <v>2848.3494649722907</v>
      </c>
      <c r="E294" s="17">
        <v>11.88</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2505.7251309410285</v>
      </c>
      <c r="Q294" s="15"/>
      <c r="R294" s="20">
        <v>83.524171031367615</v>
      </c>
      <c r="T294" s="118">
        <v>0.45248885298567743</v>
      </c>
      <c r="U294" s="120">
        <v>9.5889574743187289</v>
      </c>
      <c r="V294" s="20">
        <v>36.910562219130739</v>
      </c>
      <c r="W294" s="20">
        <v>54.112754708045408</v>
      </c>
      <c r="X294" s="20">
        <v>57.933177770890168</v>
      </c>
    </row>
    <row r="295" spans="1:24">
      <c r="A295" s="13" t="s">
        <v>187</v>
      </c>
      <c r="B295" s="13">
        <v>60</v>
      </c>
      <c r="C295" s="13" t="s">
        <v>372</v>
      </c>
      <c r="D295" s="14">
        <v>-3741.9949106005033</v>
      </c>
      <c r="E295" s="17">
        <v>5.0199999999999996</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911.50028773662939</v>
      </c>
      <c r="Q295" s="15"/>
      <c r="R295" s="20">
        <v>30.383342924554313</v>
      </c>
      <c r="T295" s="120">
        <v>10.945955037811705</v>
      </c>
      <c r="U295" s="118">
        <v>8.4488851503053439</v>
      </c>
      <c r="V295" s="20">
        <v>58.098334097744392</v>
      </c>
      <c r="W295" s="20">
        <v>47.95169854369918</v>
      </c>
      <c r="X295" s="20">
        <v>68.065428960903532</v>
      </c>
    </row>
    <row r="296" spans="1:24">
      <c r="A296" s="13" t="s">
        <v>464</v>
      </c>
      <c r="B296" s="13">
        <v>60</v>
      </c>
      <c r="C296" s="13" t="s">
        <v>372</v>
      </c>
      <c r="D296" s="14">
        <v>-42004.345474215937</v>
      </c>
      <c r="E296" s="17">
        <v>395.25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983.97394109783397</v>
      </c>
      <c r="Q296" s="15"/>
      <c r="R296" s="20">
        <v>32.7991313699278</v>
      </c>
      <c r="T296" s="118">
        <v>-160.13943978706266</v>
      </c>
      <c r="U296" s="120">
        <v>-28.267576108265757</v>
      </c>
      <c r="V296" s="20">
        <v>45.164273441964333</v>
      </c>
      <c r="W296" s="20">
        <v>49.417732293575575</v>
      </c>
      <c r="X296" s="20">
        <v>47.791988144305741</v>
      </c>
    </row>
    <row r="297" spans="1:24">
      <c r="A297" s="13" t="s">
        <v>546</v>
      </c>
      <c r="B297" s="13">
        <v>60</v>
      </c>
      <c r="C297" s="13" t="s">
        <v>372</v>
      </c>
      <c r="D297" s="14">
        <v>-148017.44061481004</v>
      </c>
      <c r="E297" s="17">
        <v>230.7</v>
      </c>
      <c r="F297" s="13" t="s">
        <v>357</v>
      </c>
      <c r="G297" s="13" t="s">
        <v>894</v>
      </c>
      <c r="H297" s="13" t="s">
        <v>1772</v>
      </c>
      <c r="I297" s="13" t="s">
        <v>895</v>
      </c>
      <c r="J297" s="13" t="s">
        <v>896</v>
      </c>
      <c r="K297" s="13" t="s">
        <v>806</v>
      </c>
      <c r="L297" s="13" t="s">
        <v>1773</v>
      </c>
      <c r="M297" s="13" t="s">
        <v>1774</v>
      </c>
      <c r="N297" s="13" t="s">
        <v>879</v>
      </c>
      <c r="O297" s="13">
        <v>86.727216051470165</v>
      </c>
      <c r="P297" s="13">
        <v>420.71604090692085</v>
      </c>
      <c r="Q297" s="15"/>
      <c r="R297" s="20">
        <v>14.023868030230695</v>
      </c>
      <c r="T297" s="118">
        <v>70.429172249648104</v>
      </c>
      <c r="U297" s="120">
        <v>-302.41030113196985</v>
      </c>
      <c r="V297" s="20">
        <v>44.621101176555698</v>
      </c>
      <c r="W297" s="20">
        <v>24.116408468256491</v>
      </c>
      <c r="X297" s="20">
        <v>45.064752340777055</v>
      </c>
    </row>
    <row r="298" spans="1:24">
      <c r="A298" s="13" t="s">
        <v>336</v>
      </c>
      <c r="B298" s="13">
        <v>60</v>
      </c>
      <c r="C298" s="13" t="s">
        <v>372</v>
      </c>
      <c r="D298" s="14">
        <v>-34985.214630971197</v>
      </c>
      <c r="E298" s="17">
        <v>241.1</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282.99554609340447</v>
      </c>
      <c r="Q298" s="15"/>
      <c r="R298" s="20">
        <v>9.433184869780149</v>
      </c>
      <c r="T298" s="118">
        <v>-142.97601513382943</v>
      </c>
      <c r="U298" s="120">
        <v>180.81634454260467</v>
      </c>
      <c r="V298" s="20">
        <v>49.886368027776655</v>
      </c>
      <c r="W298" s="20">
        <v>44.087376946175965</v>
      </c>
      <c r="X298" s="20">
        <v>50.612328672653305</v>
      </c>
    </row>
    <row r="299" spans="1:24">
      <c r="A299" s="13" t="s">
        <v>185</v>
      </c>
      <c r="B299" s="13">
        <v>60</v>
      </c>
      <c r="C299" s="13" t="s">
        <v>372</v>
      </c>
      <c r="D299" s="13">
        <v>-1891.6995153725047</v>
      </c>
      <c r="E299" s="17">
        <v>6.7</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317.6363862303009</v>
      </c>
      <c r="Q299" s="15"/>
      <c r="R299" s="20">
        <v>10.587879541010031</v>
      </c>
      <c r="T299" s="118">
        <v>-6.4962571427473392</v>
      </c>
      <c r="U299" s="120">
        <v>-1.2009211948188536</v>
      </c>
      <c r="V299" s="20">
        <v>32.542201592471272</v>
      </c>
      <c r="W299" s="20">
        <v>49.301871691026633</v>
      </c>
      <c r="X299" s="20">
        <v>44.876776046039161</v>
      </c>
    </row>
    <row r="300" spans="1:24">
      <c r="A300" s="13" t="s">
        <v>242</v>
      </c>
      <c r="B300" s="13">
        <v>60</v>
      </c>
      <c r="C300" s="13" t="s">
        <v>372</v>
      </c>
      <c r="D300" s="13">
        <v>121465.95704792048</v>
      </c>
      <c r="E300" s="17">
        <v>739</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1409.3476083488297</v>
      </c>
      <c r="Q300" s="15"/>
      <c r="R300" s="20">
        <v>46.978253611627657</v>
      </c>
      <c r="T300" s="120">
        <v>1279.505492488139</v>
      </c>
      <c r="U300" s="118"/>
      <c r="V300" s="20">
        <v>74.354323800756362</v>
      </c>
      <c r="W300" s="20">
        <v>75.316137313128294</v>
      </c>
      <c r="X300" s="20">
        <v>65.872657366993224</v>
      </c>
    </row>
    <row r="301" spans="1:24">
      <c r="A301" s="13" t="s">
        <v>719</v>
      </c>
      <c r="B301" s="13">
        <v>60</v>
      </c>
      <c r="C301" s="13" t="s">
        <v>372</v>
      </c>
      <c r="D301" s="13">
        <v>-41.532674804329872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1644.9873087339029</v>
      </c>
      <c r="E302" s="17">
        <v>70.75</v>
      </c>
      <c r="F302" s="13" t="s">
        <v>349</v>
      </c>
      <c r="G302" s="13" t="s">
        <v>897</v>
      </c>
      <c r="H302" s="13" t="s">
        <v>1777</v>
      </c>
      <c r="I302" s="13" t="s">
        <v>898</v>
      </c>
      <c r="J302" s="13" t="s">
        <v>899</v>
      </c>
      <c r="K302" s="13" t="s">
        <v>900</v>
      </c>
      <c r="L302" s="13" t="s">
        <v>1198</v>
      </c>
      <c r="M302" s="13" t="s">
        <v>1778</v>
      </c>
      <c r="N302" s="13" t="s">
        <v>1290</v>
      </c>
      <c r="O302" s="13">
        <v>368.74689757873256</v>
      </c>
      <c r="P302" s="13">
        <v>564.47637806342732</v>
      </c>
      <c r="Q302" s="15"/>
      <c r="R302" s="20">
        <v>18.815879268780911</v>
      </c>
      <c r="T302" s="118">
        <v>-0.50028641678508734</v>
      </c>
      <c r="U302" s="120">
        <v>-68.11978394570815</v>
      </c>
      <c r="V302" s="20">
        <v>54.537017027979743</v>
      </c>
      <c r="W302" s="20">
        <v>57.891670087372859</v>
      </c>
      <c r="X302" s="20">
        <v>43.276257677609962</v>
      </c>
    </row>
    <row r="303" spans="1:24">
      <c r="A303" s="13" t="s">
        <v>720</v>
      </c>
      <c r="B303" s="13">
        <v>60</v>
      </c>
      <c r="C303" s="13" t="s">
        <v>372</v>
      </c>
      <c r="D303" s="13">
        <v>28986546.043978889</v>
      </c>
      <c r="E303" s="17">
        <v>512925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1940.889464774029</v>
      </c>
      <c r="Q303" s="15"/>
      <c r="R303" s="20">
        <v>64.696315492467633</v>
      </c>
      <c r="T303" s="118">
        <v>361509.8908501619</v>
      </c>
      <c r="U303" s="120">
        <v>143058.59670933685</v>
      </c>
      <c r="V303" s="20">
        <v>57.225499214492146</v>
      </c>
      <c r="W303" s="20">
        <v>54.15348699353104</v>
      </c>
      <c r="X303" s="20">
        <v>55.156568947060471</v>
      </c>
    </row>
    <row r="304" spans="1:24">
      <c r="A304" s="13" t="s">
        <v>721</v>
      </c>
      <c r="B304" s="13">
        <v>60</v>
      </c>
      <c r="C304" s="13" t="s">
        <v>372</v>
      </c>
      <c r="D304" s="14">
        <v>55.627715350521356</v>
      </c>
      <c r="E304" s="17">
        <v>12.93</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1187.2420195382947</v>
      </c>
      <c r="Q304" s="15"/>
      <c r="R304" s="20">
        <v>39.574733984609821</v>
      </c>
      <c r="T304" s="118">
        <v>-10.888367960585228</v>
      </c>
      <c r="U304" s="120">
        <v>6.7181456453934274</v>
      </c>
      <c r="V304" s="20">
        <v>30.591999271450508</v>
      </c>
      <c r="W304" s="20">
        <v>68.93528002987857</v>
      </c>
      <c r="X304" s="20">
        <v>47.652513726069571</v>
      </c>
    </row>
    <row r="305" spans="1:24">
      <c r="A305" s="13" t="s">
        <v>205</v>
      </c>
      <c r="B305" s="13">
        <v>60</v>
      </c>
      <c r="C305" s="13" t="s">
        <v>372</v>
      </c>
      <c r="D305" s="14">
        <v>4614.6667992009325</v>
      </c>
      <c r="E305" s="17">
        <v>57.7</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2323.9255301733178</v>
      </c>
      <c r="Q305" s="15"/>
      <c r="R305" s="20">
        <v>77.464184339110588</v>
      </c>
      <c r="T305" s="118">
        <v>7.5621071147273256</v>
      </c>
      <c r="U305" s="120">
        <v>48.217221296635557</v>
      </c>
      <c r="V305" s="20">
        <v>34.831815270945285</v>
      </c>
      <c r="W305" s="20">
        <v>39.892978904274948</v>
      </c>
      <c r="X305" s="20">
        <v>60.690955873151843</v>
      </c>
    </row>
    <row r="306" spans="1:24">
      <c r="A306" s="13" t="s">
        <v>722</v>
      </c>
      <c r="B306" s="13">
        <v>60</v>
      </c>
      <c r="C306" s="13" t="s">
        <v>372</v>
      </c>
      <c r="D306" s="14">
        <v>-1772.1886838099365</v>
      </c>
      <c r="E306" s="17">
        <v>19.27</v>
      </c>
      <c r="F306" s="13" t="s">
        <v>699</v>
      </c>
      <c r="G306" s="13" t="s">
        <v>1018</v>
      </c>
      <c r="H306" s="13" t="s">
        <v>1782</v>
      </c>
      <c r="I306" s="13" t="s">
        <v>1019</v>
      </c>
      <c r="J306" s="13" t="s">
        <v>1020</v>
      </c>
      <c r="K306" s="13" t="s">
        <v>902</v>
      </c>
      <c r="L306" s="13" t="s">
        <v>925</v>
      </c>
      <c r="M306" s="13" t="s">
        <v>1783</v>
      </c>
      <c r="N306" s="13" t="s">
        <v>1291</v>
      </c>
      <c r="P306" s="13">
        <v>589.52273864459357</v>
      </c>
      <c r="Q306" s="15"/>
      <c r="R306" s="20">
        <v>19.650757954819785</v>
      </c>
      <c r="T306" s="118">
        <v>1.4963570765619494</v>
      </c>
      <c r="U306" s="118">
        <v>22.953084223043199</v>
      </c>
      <c r="V306" s="20">
        <v>58.845237333450626</v>
      </c>
      <c r="W306" s="20">
        <v>76.292700762771474</v>
      </c>
      <c r="X306" s="20">
        <v>60.398378089113727</v>
      </c>
    </row>
    <row r="307" spans="1:24">
      <c r="A307" s="13" t="s">
        <v>338</v>
      </c>
      <c r="B307" s="13">
        <v>60</v>
      </c>
      <c r="C307" s="13" t="s">
        <v>372</v>
      </c>
      <c r="D307" s="14">
        <v>-6287.3829838190786</v>
      </c>
      <c r="E307" s="17">
        <v>16</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579.66218595076202</v>
      </c>
      <c r="Q307" s="16" t="s">
        <v>2225</v>
      </c>
      <c r="R307" s="20">
        <v>19.322072865025401</v>
      </c>
      <c r="T307" s="118">
        <v>4.2423574577638234</v>
      </c>
      <c r="U307" s="118">
        <v>37.024572691358969</v>
      </c>
      <c r="V307" s="20">
        <v>49.373772495900369</v>
      </c>
      <c r="W307" s="20">
        <v>44.354000868194525</v>
      </c>
      <c r="X307" s="20">
        <v>62.737339238699292</v>
      </c>
    </row>
    <row r="308" spans="1:24">
      <c r="A308" s="13" t="s">
        <v>228</v>
      </c>
      <c r="B308" s="13">
        <v>60</v>
      </c>
      <c r="C308" s="13" t="s">
        <v>372</v>
      </c>
      <c r="D308" s="14">
        <v>-4846.4873880746491</v>
      </c>
      <c r="E308" s="17">
        <v>23.32</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1260.9727641806328</v>
      </c>
      <c r="Q308" s="15"/>
      <c r="R308" s="20">
        <v>42.032425472687763</v>
      </c>
      <c r="T308" s="118">
        <v>25.285394904686491</v>
      </c>
      <c r="U308" s="120">
        <v>24.351044236590909</v>
      </c>
      <c r="V308" s="20">
        <v>63.61781842756848</v>
      </c>
      <c r="W308" s="20">
        <v>60.187085409203959</v>
      </c>
      <c r="X308" s="20">
        <v>67.770368498849265</v>
      </c>
    </row>
    <row r="309" spans="1:24">
      <c r="A309" s="13" t="s">
        <v>42</v>
      </c>
      <c r="B309" s="13">
        <v>60</v>
      </c>
      <c r="C309" s="13" t="s">
        <v>372</v>
      </c>
      <c r="D309" s="14">
        <v>-1316.0188896224145</v>
      </c>
      <c r="E309" s="17">
        <v>7.26</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38.440199568443134</v>
      </c>
      <c r="Q309" s="15"/>
      <c r="R309" s="20">
        <v>1.2813399856147711</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-468.15739493737851</v>
      </c>
      <c r="E311" s="17">
        <v>34.04</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963.4066347180617</v>
      </c>
      <c r="Q311" s="15"/>
      <c r="R311" s="20">
        <v>32.113554490602056</v>
      </c>
      <c r="T311" s="118">
        <v>-34.03391843671308</v>
      </c>
      <c r="U311" s="120">
        <v>13.043977357938275</v>
      </c>
      <c r="V311" s="20">
        <v>29.63735575726098</v>
      </c>
      <c r="W311" s="20">
        <v>53.838176116673054</v>
      </c>
      <c r="X311" s="20">
        <v>43.987680152349618</v>
      </c>
    </row>
    <row r="312" spans="1:24">
      <c r="A312" s="13" t="s">
        <v>290</v>
      </c>
      <c r="B312" s="13">
        <v>60</v>
      </c>
      <c r="C312" s="13" t="s">
        <v>372</v>
      </c>
      <c r="D312" s="13">
        <v>-128.90319812222549</v>
      </c>
      <c r="E312" s="17">
        <v>7.09</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1429.2039823277994</v>
      </c>
      <c r="Q312" s="15"/>
      <c r="R312" s="20">
        <v>47.640132744259979</v>
      </c>
      <c r="T312" s="118">
        <v>-4.203844131793657</v>
      </c>
      <c r="U312" s="120">
        <v>-9.3100591527972476</v>
      </c>
      <c r="V312" s="20">
        <v>38.298896134773159</v>
      </c>
      <c r="W312" s="20">
        <v>35.390781397586373</v>
      </c>
      <c r="X312" s="20">
        <v>41.186644495042636</v>
      </c>
    </row>
    <row r="313" spans="1:24">
      <c r="A313" s="13" t="s">
        <v>725</v>
      </c>
      <c r="B313" s="13">
        <v>60</v>
      </c>
      <c r="C313" s="13" t="s">
        <v>372</v>
      </c>
      <c r="D313" s="14">
        <v>-731.9300554029162</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643.33048392451997</v>
      </c>
      <c r="Q313" s="15"/>
      <c r="R313" s="20">
        <v>21.444349464150665</v>
      </c>
      <c r="T313" s="118">
        <v>-4.177791779181943</v>
      </c>
      <c r="U313" s="120">
        <v>0.16756735756196406</v>
      </c>
      <c r="V313" s="20">
        <v>29.01503049876138</v>
      </c>
      <c r="W313" s="20">
        <v>42.171945865177882</v>
      </c>
      <c r="X313" s="20">
        <v>44.068798954785031</v>
      </c>
    </row>
    <row r="314" spans="1:24">
      <c r="A314" s="13" t="s">
        <v>484</v>
      </c>
      <c r="B314" s="13">
        <v>60</v>
      </c>
      <c r="C314" s="13" t="s">
        <v>372</v>
      </c>
      <c r="D314" s="13">
        <v>-5497.5981301753673</v>
      </c>
      <c r="E314" s="17">
        <v>6.93</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100.84422611063697</v>
      </c>
      <c r="Q314" s="15"/>
      <c r="R314" s="20">
        <v>3.3614742036878988</v>
      </c>
      <c r="T314" s="118">
        <v>-5.2863616636122934</v>
      </c>
      <c r="U314" s="120">
        <v>7.8801986769812338</v>
      </c>
      <c r="V314" s="20">
        <v>39.601617594357798</v>
      </c>
      <c r="W314" s="20">
        <v>46.251136340669419</v>
      </c>
      <c r="X314" s="20">
        <v>45.374709690514194</v>
      </c>
    </row>
    <row r="315" spans="1:24">
      <c r="A315" s="13" t="s">
        <v>307</v>
      </c>
      <c r="B315" s="13">
        <v>60</v>
      </c>
      <c r="C315" s="13" t="s">
        <v>372</v>
      </c>
      <c r="D315" s="14">
        <v>-26032.055513434501</v>
      </c>
      <c r="E315" s="17">
        <v>52.75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409.7386656843496</v>
      </c>
      <c r="Q315" s="16" t="s">
        <v>2235</v>
      </c>
      <c r="R315" s="20">
        <v>13.657955522811653</v>
      </c>
      <c r="T315" s="118">
        <v>30.79142955420906</v>
      </c>
      <c r="U315" s="118">
        <v>136.38783574659939</v>
      </c>
      <c r="V315" s="20">
        <v>48.917167099796643</v>
      </c>
      <c r="W315" s="20">
        <v>32.550663672654586</v>
      </c>
      <c r="X315" s="20">
        <v>71.129730854726759</v>
      </c>
    </row>
    <row r="316" spans="1:24">
      <c r="A316" s="13" t="s">
        <v>297</v>
      </c>
      <c r="B316" s="13">
        <v>60</v>
      </c>
      <c r="C316" s="13" t="s">
        <v>372</v>
      </c>
      <c r="D316" s="13">
        <v>-22842.721409851591</v>
      </c>
      <c r="E316" s="17">
        <v>49.34</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42.55358440838377</v>
      </c>
      <c r="Q316" s="15"/>
      <c r="R316" s="20">
        <v>1.4184528136127923</v>
      </c>
      <c r="T316" s="118">
        <v>-49.64938833415367</v>
      </c>
      <c r="U316" s="120">
        <v>49.616924134224192</v>
      </c>
      <c r="V316" s="20">
        <v>32.060585776814072</v>
      </c>
      <c r="W316" s="20">
        <v>42.005872476509616</v>
      </c>
      <c r="X316" s="20">
        <v>48.973750689900058</v>
      </c>
    </row>
    <row r="317" spans="1:24">
      <c r="A317" s="13" t="s">
        <v>324</v>
      </c>
      <c r="B317" s="13">
        <v>60</v>
      </c>
      <c r="C317" s="13" t="s">
        <v>372</v>
      </c>
      <c r="D317" s="14">
        <v>-4189.7295811400954</v>
      </c>
      <c r="E317" s="17">
        <v>10.41</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1253.6110178144945</v>
      </c>
      <c r="Q317" s="15"/>
      <c r="R317" s="20">
        <v>41.787033927149814</v>
      </c>
      <c r="T317" s="120">
        <v>27.884276497902718</v>
      </c>
      <c r="U317" s="120">
        <v>13.754503024340767</v>
      </c>
      <c r="V317" s="20">
        <v>65.997833147859978</v>
      </c>
      <c r="W317" s="20">
        <v>45.635887754197022</v>
      </c>
      <c r="X317" s="20">
        <v>82.165075817799433</v>
      </c>
    </row>
    <row r="318" spans="1:24">
      <c r="A318" s="13" t="s">
        <v>182</v>
      </c>
      <c r="B318" s="13">
        <v>60</v>
      </c>
      <c r="C318" s="13" t="s">
        <v>372</v>
      </c>
      <c r="D318" s="14">
        <v>-282.09903997565175</v>
      </c>
      <c r="E318" s="17">
        <v>15.37</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669.9814092890025</v>
      </c>
      <c r="Q318" s="15"/>
      <c r="R318" s="20">
        <v>22.332713642966748</v>
      </c>
      <c r="T318" s="118">
        <v>-15.433929558529069</v>
      </c>
      <c r="U318" s="120">
        <v>-15.937782245529704</v>
      </c>
      <c r="V318" s="20">
        <v>38.69152217883137</v>
      </c>
      <c r="W318" s="20">
        <v>33.915578445338895</v>
      </c>
      <c r="X318" s="20">
        <v>38.270792983213667</v>
      </c>
    </row>
    <row r="319" spans="1:24">
      <c r="A319" s="13" t="s">
        <v>84</v>
      </c>
      <c r="B319" s="13">
        <v>60</v>
      </c>
      <c r="C319" s="13" t="s">
        <v>372</v>
      </c>
      <c r="D319" s="14">
        <v>-213993.19385623129</v>
      </c>
      <c r="E319" s="17">
        <v>357.25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581.90226109558137</v>
      </c>
      <c r="Q319" s="15"/>
      <c r="R319" s="20">
        <v>19.396742036519377</v>
      </c>
      <c r="T319" s="118">
        <v>-263.93321937426776</v>
      </c>
      <c r="U319" s="118">
        <v>853.74609918264639</v>
      </c>
      <c r="V319" s="20">
        <v>40.105216368342333</v>
      </c>
      <c r="W319" s="20">
        <v>38.417380075724111</v>
      </c>
      <c r="X319" s="20">
        <v>56.048853148886352</v>
      </c>
    </row>
    <row r="320" spans="1:24">
      <c r="A320" s="13" t="s">
        <v>284</v>
      </c>
      <c r="B320" s="13">
        <v>60</v>
      </c>
      <c r="C320" s="13" t="s">
        <v>372</v>
      </c>
      <c r="D320" s="13">
        <v>-4182.389436588689</v>
      </c>
      <c r="E320" s="17">
        <v>8.1300000000000008</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175.43822579050575</v>
      </c>
      <c r="Q320" s="15"/>
      <c r="R320" s="20">
        <v>5.8479408596835247</v>
      </c>
      <c r="T320" s="118">
        <v>-5.6794311267942099</v>
      </c>
      <c r="U320" s="120">
        <v>0.69708170874042352</v>
      </c>
      <c r="V320" s="20">
        <v>41.092967778161395</v>
      </c>
      <c r="W320" s="20">
        <v>71.7092509092261</v>
      </c>
      <c r="X320" s="20">
        <v>47.615944279192547</v>
      </c>
    </row>
    <row r="321" spans="1:24">
      <c r="A321" s="13" t="s">
        <v>192</v>
      </c>
      <c r="B321" s="13">
        <v>60</v>
      </c>
      <c r="C321" s="13" t="s">
        <v>372</v>
      </c>
      <c r="D321" s="14">
        <v>4697.160721065181</v>
      </c>
      <c r="E321" s="17">
        <v>13.32</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2169.8127815214393</v>
      </c>
      <c r="Q321" s="15"/>
      <c r="R321" s="20">
        <v>72.327092717381305</v>
      </c>
      <c r="T321" s="118">
        <v>-7.0270328755535516</v>
      </c>
      <c r="U321" s="120">
        <v>-0.21801499067052532</v>
      </c>
      <c r="V321" s="20">
        <v>27.763220615802165</v>
      </c>
      <c r="W321" s="20">
        <v>44.77519358580242</v>
      </c>
      <c r="X321" s="20">
        <v>46.395549208367882</v>
      </c>
    </row>
    <row r="322" spans="1:24">
      <c r="A322" s="13" t="s">
        <v>440</v>
      </c>
      <c r="B322" s="13">
        <v>60</v>
      </c>
      <c r="C322" s="13" t="s">
        <v>372</v>
      </c>
      <c r="D322" s="14">
        <v>-75902.804226410866</v>
      </c>
      <c r="E322" s="17">
        <v>158.4</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1183.8058038728902</v>
      </c>
      <c r="Q322" s="15"/>
      <c r="R322" s="20">
        <v>39.460193462429672</v>
      </c>
      <c r="T322" s="120">
        <v>334.46615035436423</v>
      </c>
      <c r="U322" s="118">
        <v>189.09461644127688</v>
      </c>
      <c r="V322" s="20">
        <v>45.890625278141641</v>
      </c>
      <c r="W322" s="20">
        <v>54.12895855431713</v>
      </c>
      <c r="X322" s="20">
        <v>65.706452163400783</v>
      </c>
    </row>
    <row r="323" spans="1:24">
      <c r="A323" s="13" t="s">
        <v>57</v>
      </c>
      <c r="B323" s="13">
        <v>60</v>
      </c>
      <c r="C323" s="13" t="s">
        <v>372</v>
      </c>
      <c r="D323" s="13">
        <v>-1114.0095924016057</v>
      </c>
      <c r="E323" s="17">
        <v>1.86</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325.32587078766386</v>
      </c>
      <c r="Q323" s="15"/>
      <c r="R323" s="20">
        <v>10.844195692922129</v>
      </c>
      <c r="T323" s="118">
        <v>-2.7023939068606895</v>
      </c>
      <c r="U323" s="120">
        <v>1.0061085070081344</v>
      </c>
      <c r="V323" s="20">
        <v>27.395466421075913</v>
      </c>
      <c r="W323" s="20">
        <v>45.864297102592701</v>
      </c>
      <c r="X323" s="20">
        <v>45.780783180863857</v>
      </c>
    </row>
    <row r="324" spans="1:24">
      <c r="A324" s="13" t="s">
        <v>463</v>
      </c>
      <c r="B324" s="13">
        <v>60</v>
      </c>
      <c r="C324" s="13" t="s">
        <v>372</v>
      </c>
      <c r="D324" s="14">
        <v>133.54697500937539</v>
      </c>
      <c r="E324" s="17">
        <v>4.0199999999999996</v>
      </c>
      <c r="F324" s="13" t="s">
        <v>233</v>
      </c>
      <c r="G324" s="13" t="s">
        <v>906</v>
      </c>
      <c r="H324" s="13" t="s">
        <v>1805</v>
      </c>
      <c r="I324" s="13" t="s">
        <v>907</v>
      </c>
      <c r="J324" s="13" t="s">
        <v>908</v>
      </c>
      <c r="K324" s="13" t="s">
        <v>909</v>
      </c>
      <c r="L324" s="13" t="s">
        <v>1068</v>
      </c>
      <c r="M324" s="13" t="s">
        <v>1806</v>
      </c>
      <c r="N324" s="13" t="s">
        <v>639</v>
      </c>
      <c r="O324" s="13">
        <v>34.170746035762861</v>
      </c>
      <c r="P324" s="13">
        <v>927.67796035726997</v>
      </c>
      <c r="Q324" s="16" t="s">
        <v>2386</v>
      </c>
      <c r="R324" s="20">
        <v>30.922598678575664</v>
      </c>
      <c r="T324" s="118">
        <v>-3.6643840784337911</v>
      </c>
      <c r="U324" s="120">
        <v>-6.5825058644516332</v>
      </c>
      <c r="V324" s="20">
        <v>24.526971889850788</v>
      </c>
      <c r="W324" s="20">
        <v>41.891015664689583</v>
      </c>
      <c r="X324" s="20">
        <v>45.265649259709122</v>
      </c>
    </row>
    <row r="325" spans="1:24">
      <c r="A325" s="13" t="s">
        <v>519</v>
      </c>
      <c r="B325" s="13">
        <v>60</v>
      </c>
      <c r="C325" s="13" t="s">
        <v>372</v>
      </c>
      <c r="D325" s="14">
        <v>-16156.471311389425</v>
      </c>
      <c r="E325" s="17">
        <v>17.8</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655.90367153991053</v>
      </c>
      <c r="Q325" s="15"/>
      <c r="R325" s="20">
        <v>21.863455717997017</v>
      </c>
      <c r="T325" s="118">
        <v>5.2603007594191808</v>
      </c>
      <c r="U325" s="118"/>
      <c r="V325" s="20">
        <v>28.838158337684224</v>
      </c>
      <c r="W325" s="20">
        <v>11.01893191205949</v>
      </c>
      <c r="X325" s="20">
        <v>28.824238239618758</v>
      </c>
    </row>
    <row r="326" spans="1:24">
      <c r="A326" s="13" t="s">
        <v>344</v>
      </c>
      <c r="B326" s="13">
        <v>60</v>
      </c>
      <c r="C326" s="13" t="s">
        <v>372</v>
      </c>
      <c r="D326" s="14">
        <v>-1724.3058730828586</v>
      </c>
      <c r="E326" s="17">
        <v>13.99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1121.2787704125303</v>
      </c>
      <c r="Q326" s="15"/>
      <c r="R326" s="20">
        <v>37.375959013751007</v>
      </c>
      <c r="T326" s="118">
        <v>10.023798450692869</v>
      </c>
      <c r="U326" s="120">
        <v>5.2210334763999633</v>
      </c>
      <c r="V326" s="20">
        <v>58.438070726349181</v>
      </c>
      <c r="W326" s="20">
        <v>58.474013227890225</v>
      </c>
      <c r="X326" s="20">
        <v>57.692185186423302</v>
      </c>
    </row>
    <row r="327" spans="1:24">
      <c r="A327" s="13" t="s">
        <v>252</v>
      </c>
      <c r="B327" s="13">
        <v>60</v>
      </c>
      <c r="C327" s="13" t="s">
        <v>372</v>
      </c>
      <c r="D327" s="14">
        <v>39464.927512290444</v>
      </c>
      <c r="E327" s="17">
        <v>216.2</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2364.8989348736727</v>
      </c>
      <c r="Q327" s="15"/>
      <c r="R327" s="20">
        <v>78.829964495789085</v>
      </c>
      <c r="T327" s="118">
        <v>29.995647296265986</v>
      </c>
      <c r="U327" s="120">
        <v>129.8501191476862</v>
      </c>
      <c r="V327" s="20">
        <v>53.19637416581233</v>
      </c>
      <c r="W327" s="20">
        <v>63.555070753898619</v>
      </c>
      <c r="X327" s="20">
        <v>58.807303176587773</v>
      </c>
    </row>
    <row r="328" spans="1:24">
      <c r="A328" s="13" t="s">
        <v>406</v>
      </c>
      <c r="B328" s="13">
        <v>60</v>
      </c>
      <c r="C328" s="13" t="s">
        <v>372</v>
      </c>
      <c r="D328" s="14">
        <v>-8167.1472680073975</v>
      </c>
      <c r="E328" s="17">
        <v>351.25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140.6968301020957</v>
      </c>
      <c r="Q328" s="16" t="s">
        <v>2387</v>
      </c>
      <c r="R328" s="20">
        <v>4.6898943367365238</v>
      </c>
      <c r="T328" s="118">
        <v>-341.66027498716517</v>
      </c>
      <c r="U328" s="120">
        <v>-944.77012276261348</v>
      </c>
      <c r="V328" s="20">
        <v>55.979880955765601</v>
      </c>
      <c r="W328" s="20">
        <v>47.477675562655676</v>
      </c>
      <c r="X328" s="20">
        <v>38.123749397852329</v>
      </c>
    </row>
    <row r="329" spans="1:24">
      <c r="A329" s="13" t="s">
        <v>407</v>
      </c>
      <c r="B329" s="13">
        <v>60</v>
      </c>
      <c r="C329" s="13" t="s">
        <v>372</v>
      </c>
      <c r="D329" s="14">
        <v>-767.21159711848236</v>
      </c>
      <c r="E329" s="17">
        <v>8.3000000000000007</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1250</v>
      </c>
      <c r="Q329" s="15"/>
      <c r="R329" s="20">
        <v>41.666666666666664</v>
      </c>
      <c r="T329" s="120">
        <v>31.756919416171225</v>
      </c>
      <c r="U329" s="118">
        <v>15.477641104800895</v>
      </c>
      <c r="V329" s="20">
        <v>79.523669524615499</v>
      </c>
      <c r="W329" s="20">
        <v>62.967301219198724</v>
      </c>
      <c r="X329" s="20">
        <v>87.631051632494589</v>
      </c>
    </row>
    <row r="330" spans="1:24">
      <c r="A330" s="13" t="s">
        <v>97</v>
      </c>
      <c r="B330" s="13">
        <v>60</v>
      </c>
      <c r="C330" s="13" t="s">
        <v>372</v>
      </c>
      <c r="D330" s="14">
        <v>-2003.9174559938645</v>
      </c>
      <c r="E330" s="17">
        <v>7.94</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97.678725273413889</v>
      </c>
      <c r="Q330" s="15"/>
      <c r="R330" s="20">
        <v>3.2559575091137964</v>
      </c>
      <c r="T330" s="118">
        <v>-4.9054383276309288</v>
      </c>
      <c r="U330" s="120">
        <v>0.7927831285184439</v>
      </c>
      <c r="V330" s="20">
        <v>38.646416483322604</v>
      </c>
      <c r="W330" s="20">
        <v>43.169945958965641</v>
      </c>
      <c r="X330" s="20">
        <v>47.403673700079935</v>
      </c>
    </row>
    <row r="331" spans="1:24">
      <c r="A331" s="13" t="s">
        <v>107</v>
      </c>
      <c r="B331" s="13">
        <v>60</v>
      </c>
      <c r="C331" s="13" t="s">
        <v>372</v>
      </c>
      <c r="D331" s="14">
        <v>3900.77759482379</v>
      </c>
      <c r="E331" s="17">
        <v>12.33</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1607.3391416376542</v>
      </c>
      <c r="Q331" s="15"/>
      <c r="R331" s="20">
        <v>53.577971387921806</v>
      </c>
      <c r="T331" s="118">
        <v>5.2306616918202131</v>
      </c>
      <c r="U331" s="118">
        <v>27.074843851658414</v>
      </c>
      <c r="V331" s="20">
        <v>52.987797906495963</v>
      </c>
      <c r="W331" s="20">
        <v>82.064836371575296</v>
      </c>
      <c r="X331" s="20">
        <v>71.754693978638898</v>
      </c>
    </row>
    <row r="332" spans="1:24">
      <c r="A332" s="13" t="s">
        <v>148</v>
      </c>
      <c r="B332" s="13">
        <v>60</v>
      </c>
      <c r="C332" s="13" t="s">
        <v>372</v>
      </c>
      <c r="D332" s="14">
        <v>-3946.384977857118</v>
      </c>
      <c r="E332" s="17">
        <v>13.05</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426.50971699733071</v>
      </c>
      <c r="Q332" s="15"/>
      <c r="R332" s="20">
        <v>14.216990566577691</v>
      </c>
      <c r="T332" s="118">
        <v>-10.492225504069719</v>
      </c>
      <c r="U332" s="118">
        <v>16.05385486494308</v>
      </c>
      <c r="V332" s="20">
        <v>27.188326829420948</v>
      </c>
      <c r="W332" s="20">
        <v>49.919369964033805</v>
      </c>
      <c r="X332" s="20">
        <v>52.840537060436617</v>
      </c>
    </row>
    <row r="333" spans="1:24">
      <c r="A333" s="13" t="s">
        <v>76</v>
      </c>
      <c r="B333" s="13">
        <v>60</v>
      </c>
      <c r="C333" s="13" t="s">
        <v>372</v>
      </c>
      <c r="D333" s="14">
        <v>679.43273596009487</v>
      </c>
      <c r="E333" s="17">
        <v>4.7300000000000004</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759.70360231885638</v>
      </c>
      <c r="Q333" s="15"/>
      <c r="R333" s="20">
        <v>25.323453410628545</v>
      </c>
      <c r="T333" s="118">
        <v>-6.1614447287240992</v>
      </c>
      <c r="U333" s="120">
        <v>1.4164295378885949</v>
      </c>
      <c r="V333" s="20">
        <v>29.854842155062435</v>
      </c>
      <c r="W333" s="20">
        <v>44.71174428259792</v>
      </c>
      <c r="X333" s="20">
        <v>44.394163613082718</v>
      </c>
    </row>
    <row r="334" spans="1:24">
      <c r="A334" s="13" t="s">
        <v>273</v>
      </c>
      <c r="B334" s="13">
        <v>60</v>
      </c>
      <c r="C334" s="13" t="s">
        <v>372</v>
      </c>
      <c r="D334" s="14">
        <v>-1567.2214720872191</v>
      </c>
      <c r="E334" s="17">
        <v>26.5</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306.19012057370071</v>
      </c>
      <c r="Q334" s="15"/>
      <c r="R334" s="20">
        <v>10.206337352456691</v>
      </c>
      <c r="T334" s="118">
        <v>-36.166598389928666</v>
      </c>
      <c r="U334" s="120">
        <v>12.950903124911086</v>
      </c>
      <c r="V334" s="20">
        <v>34.824469586211023</v>
      </c>
      <c r="W334" s="20">
        <v>46.579796824387429</v>
      </c>
      <c r="X334" s="20">
        <v>43.701628507483221</v>
      </c>
    </row>
    <row r="335" spans="1:24">
      <c r="A335" s="13" t="s">
        <v>58</v>
      </c>
      <c r="B335" s="13">
        <v>60</v>
      </c>
      <c r="C335" s="13" t="s">
        <v>372</v>
      </c>
      <c r="D335" s="14">
        <v>-4551.2697492241114</v>
      </c>
      <c r="E335" s="17">
        <v>27.52</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244.1408473386947</v>
      </c>
      <c r="Q335" s="15"/>
      <c r="R335" s="20">
        <v>8.1380282446231558</v>
      </c>
      <c r="T335" s="118">
        <v>-18.02403639081696</v>
      </c>
      <c r="U335" s="120">
        <v>16.023519139575555</v>
      </c>
      <c r="V335" s="20">
        <v>43.557455273699887</v>
      </c>
      <c r="W335" s="20">
        <v>47.669300164693688</v>
      </c>
      <c r="X335" s="20">
        <v>49.437504000056272</v>
      </c>
    </row>
    <row r="336" spans="1:24">
      <c r="A336" s="13" t="s">
        <v>726</v>
      </c>
      <c r="B336" s="13">
        <v>60</v>
      </c>
      <c r="C336" s="13" t="s">
        <v>372</v>
      </c>
      <c r="D336" s="14">
        <v>-621.07777795654681</v>
      </c>
      <c r="E336" s="17">
        <v>8.86</v>
      </c>
      <c r="F336" s="13" t="s">
        <v>374</v>
      </c>
      <c r="G336" s="13">
        <v>0</v>
      </c>
      <c r="H336" s="13" t="s">
        <v>1818</v>
      </c>
      <c r="I336" s="13">
        <v>3.5890787</v>
      </c>
      <c r="J336" s="13">
        <v>35890787000</v>
      </c>
      <c r="K336" s="13">
        <v>10000000000</v>
      </c>
      <c r="L336" s="13">
        <v>2.2289842794475363</v>
      </c>
      <c r="M336" s="13">
        <v>80000000000</v>
      </c>
      <c r="N336" s="13" t="s">
        <v>916</v>
      </c>
      <c r="O336" s="13">
        <v>0</v>
      </c>
      <c r="P336" s="13">
        <v>438.4597386412143</v>
      </c>
      <c r="Q336" s="15"/>
      <c r="R336" s="20">
        <v>14.61532462137381</v>
      </c>
      <c r="T336" s="118">
        <v>-4.3475259028327073</v>
      </c>
      <c r="U336" s="120">
        <v>-15.927150730384163</v>
      </c>
      <c r="V336" s="20">
        <v>44.472155621035284</v>
      </c>
      <c r="W336" s="20">
        <v>53.133242512824751</v>
      </c>
      <c r="X336" s="20">
        <v>43.122604520620101</v>
      </c>
    </row>
    <row r="337" spans="1:24">
      <c r="A337" s="13" t="s">
        <v>342</v>
      </c>
      <c r="B337" s="13">
        <v>60</v>
      </c>
      <c r="C337" s="13" t="s">
        <v>372</v>
      </c>
      <c r="D337" s="14">
        <v>-40324.683765185371</v>
      </c>
      <c r="E337" s="17">
        <v>63.55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284.71771976747499</v>
      </c>
      <c r="Q337" s="15"/>
      <c r="R337" s="20">
        <v>9.4905906589158331</v>
      </c>
      <c r="T337" s="118">
        <v>-387.62196255057245</v>
      </c>
      <c r="U337" s="118"/>
      <c r="V337" s="20">
        <v>38.077490392632228</v>
      </c>
      <c r="W337" s="20">
        <v>41.367362404939314</v>
      </c>
      <c r="X337" s="20">
        <v>46.580796952208516</v>
      </c>
    </row>
    <row r="338" spans="1:24">
      <c r="A338" s="13" t="s">
        <v>472</v>
      </c>
      <c r="B338" s="13">
        <v>60</v>
      </c>
      <c r="C338" s="13" t="s">
        <v>372</v>
      </c>
      <c r="D338" s="14">
        <v>-5372.7285692145442</v>
      </c>
      <c r="E338" s="17">
        <v>23.1</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75.436659056319854</v>
      </c>
      <c r="Q338" s="15"/>
      <c r="R338" s="20">
        <v>2.5145553018773286</v>
      </c>
      <c r="T338" s="118">
        <v>-14.329639383907242</v>
      </c>
      <c r="U338" s="120">
        <v>-89.873541817336573</v>
      </c>
      <c r="V338" s="20">
        <v>35.160793162385751</v>
      </c>
      <c r="W338" s="20">
        <v>42.550607659461868</v>
      </c>
      <c r="X338" s="20">
        <v>24.706588567816564</v>
      </c>
    </row>
    <row r="339" spans="1:24">
      <c r="A339" s="13" t="s">
        <v>408</v>
      </c>
      <c r="B339" s="13">
        <v>60</v>
      </c>
      <c r="C339" s="13" t="s">
        <v>372</v>
      </c>
      <c r="D339" s="14">
        <v>4090.0461501956188</v>
      </c>
      <c r="E339" s="17">
        <v>15.78</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2485.866133769855</v>
      </c>
      <c r="Q339" s="15"/>
      <c r="R339" s="20">
        <v>82.862204458995166</v>
      </c>
      <c r="T339" s="120">
        <v>15.975817381053705</v>
      </c>
      <c r="U339" s="118">
        <v>21.427696890696843</v>
      </c>
      <c r="V339" s="20">
        <v>56.384766590776835</v>
      </c>
      <c r="W339" s="20">
        <v>61.302992897604405</v>
      </c>
      <c r="X339" s="20">
        <v>68.941724915994499</v>
      </c>
    </row>
    <row r="340" spans="1:24">
      <c r="A340" s="13" t="s">
        <v>632</v>
      </c>
      <c r="B340" s="13">
        <v>60</v>
      </c>
      <c r="C340" s="13" t="s">
        <v>372</v>
      </c>
      <c r="D340" s="14">
        <v>6433.0084897081006</v>
      </c>
      <c r="E340" s="17">
        <v>62.75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2202.9496903333275</v>
      </c>
      <c r="Q340" s="15"/>
      <c r="R340" s="20">
        <v>73.431656344444249</v>
      </c>
      <c r="T340" s="118">
        <v>-12.942598772569553</v>
      </c>
      <c r="U340" s="118"/>
      <c r="V340" s="20">
        <v>40.369206861701137</v>
      </c>
      <c r="W340" s="20">
        <v>41.267616347564655</v>
      </c>
      <c r="X340" s="20"/>
    </row>
    <row r="341" spans="1:24">
      <c r="A341" s="13" t="s">
        <v>341</v>
      </c>
      <c r="B341" s="13">
        <v>60</v>
      </c>
      <c r="C341" s="13" t="s">
        <v>372</v>
      </c>
      <c r="D341" s="14">
        <v>-7042.4467655925582</v>
      </c>
      <c r="E341" s="17">
        <v>17.940000000000001</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899.94582786930221</v>
      </c>
      <c r="Q341" s="15"/>
      <c r="R341" s="20">
        <v>29.998194262310072</v>
      </c>
      <c r="T341" s="120">
        <v>23.229895590303578</v>
      </c>
      <c r="U341" s="120">
        <v>-0.68042611786641061</v>
      </c>
      <c r="V341" s="20">
        <v>69.383294781401531</v>
      </c>
      <c r="W341" s="20">
        <v>53.093461640907194</v>
      </c>
      <c r="X341" s="20">
        <v>58.138492239075212</v>
      </c>
    </row>
    <row r="342" spans="1:24">
      <c r="A342" s="13" t="s">
        <v>138</v>
      </c>
      <c r="B342" s="13">
        <v>60</v>
      </c>
      <c r="C342" s="13" t="s">
        <v>372</v>
      </c>
      <c r="D342" s="14">
        <v>661.91545717924078</v>
      </c>
      <c r="E342" s="17">
        <v>12.15</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491.09585308958373</v>
      </c>
      <c r="Q342" s="15"/>
      <c r="R342" s="20">
        <v>16.36986176965279</v>
      </c>
      <c r="T342" s="118">
        <v>-6.7997186076477867</v>
      </c>
      <c r="U342" s="120">
        <v>3.0478541972936668</v>
      </c>
      <c r="V342" s="20">
        <v>44.328379809493008</v>
      </c>
      <c r="W342" s="20">
        <v>67.2009708078334</v>
      </c>
      <c r="X342" s="20">
        <v>49.088140542071294</v>
      </c>
    </row>
    <row r="343" spans="1:24">
      <c r="A343" s="13" t="s">
        <v>538</v>
      </c>
      <c r="B343" s="13">
        <v>60</v>
      </c>
      <c r="C343" s="13" t="s">
        <v>372</v>
      </c>
      <c r="D343" s="14">
        <v>-2851.9469137686128</v>
      </c>
      <c r="E343" s="17">
        <v>3.98</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1250</v>
      </c>
      <c r="Q343" s="16" t="s">
        <v>2388</v>
      </c>
      <c r="R343" s="20">
        <v>41.666666666666664</v>
      </c>
      <c r="T343" s="120">
        <v>12.808783613676745</v>
      </c>
      <c r="U343" s="118"/>
      <c r="V343" s="20">
        <v>61.873932053469851</v>
      </c>
      <c r="W343" s="20">
        <v>26.361313079101063</v>
      </c>
      <c r="X343" s="20">
        <v>72.778690278897855</v>
      </c>
    </row>
    <row r="344" spans="1:24">
      <c r="A344" s="13" t="s">
        <v>197</v>
      </c>
      <c r="B344" s="13">
        <v>60</v>
      </c>
      <c r="C344" s="13" t="s">
        <v>372</v>
      </c>
      <c r="D344" s="14">
        <v>-8452.4208298469002</v>
      </c>
      <c r="E344" s="17">
        <v>9.23</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300</v>
      </c>
      <c r="Q344" s="16" t="s">
        <v>2232</v>
      </c>
      <c r="R344" s="20">
        <v>10</v>
      </c>
      <c r="T344" s="118">
        <v>-15.006412354694731</v>
      </c>
      <c r="U344" s="120">
        <v>0.54192094891760689</v>
      </c>
      <c r="V344" s="20">
        <v>32.188682176845838</v>
      </c>
      <c r="W344" s="20">
        <v>46.967791370245479</v>
      </c>
      <c r="X344" s="20">
        <v>44.309015897054891</v>
      </c>
    </row>
    <row r="345" spans="1:24">
      <c r="A345" s="13" t="s">
        <v>143</v>
      </c>
      <c r="B345" s="13">
        <v>60</v>
      </c>
      <c r="C345" s="13" t="s">
        <v>372</v>
      </c>
      <c r="D345" s="14">
        <v>-3158.9854353539959</v>
      </c>
      <c r="E345" s="17">
        <v>3.25</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297.29341223919653</v>
      </c>
      <c r="Q345" s="16" t="s">
        <v>2203</v>
      </c>
      <c r="R345" s="20">
        <v>9.9097804079732175</v>
      </c>
      <c r="T345" s="118">
        <v>-29.831349020160598</v>
      </c>
      <c r="U345" s="120">
        <v>-94.948262392493461</v>
      </c>
      <c r="V345" s="20">
        <v>40.55069099676173</v>
      </c>
      <c r="W345" s="20">
        <v>28.067272739299632</v>
      </c>
      <c r="X345" s="20">
        <v>34.193823679082683</v>
      </c>
    </row>
    <row r="346" spans="1:24">
      <c r="A346" s="13" t="s">
        <v>11</v>
      </c>
      <c r="B346" s="13">
        <v>60</v>
      </c>
      <c r="C346" s="13" t="s">
        <v>372</v>
      </c>
      <c r="D346" s="13">
        <v>240886.01330123312</v>
      </c>
      <c r="E346" s="17">
        <v>3882.5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1681.3713907788588</v>
      </c>
      <c r="Q346" s="15"/>
      <c r="R346" s="20">
        <v>56.045713025961959</v>
      </c>
      <c r="T346" s="118">
        <v>-2422.9447626665569</v>
      </c>
      <c r="U346" s="120">
        <v>-5399.9628730655058</v>
      </c>
      <c r="V346" s="20">
        <v>45.282906501619095</v>
      </c>
      <c r="W346" s="20">
        <v>55.44212257027953</v>
      </c>
      <c r="X346" s="20">
        <v>38.942966089849889</v>
      </c>
    </row>
    <row r="347" spans="1:24">
      <c r="A347" s="13" t="s">
        <v>458</v>
      </c>
      <c r="B347" s="13">
        <v>60</v>
      </c>
      <c r="C347" s="13" t="s">
        <v>372</v>
      </c>
      <c r="D347" s="14">
        <v>-1896.1426482334964</v>
      </c>
      <c r="E347" s="17">
        <v>5.04</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90.457285593187464</v>
      </c>
      <c r="Q347" s="15"/>
      <c r="R347" s="20">
        <v>3.015242853106249</v>
      </c>
      <c r="T347" s="118">
        <v>-2.8901857134346898</v>
      </c>
      <c r="U347" s="120">
        <v>-4.9805687453693093</v>
      </c>
      <c r="V347" s="20">
        <v>38.137237649628332</v>
      </c>
      <c r="W347" s="20">
        <v>55.576933015366379</v>
      </c>
      <c r="X347" s="20">
        <v>45.510445339655369</v>
      </c>
    </row>
    <row r="348" spans="1:24">
      <c r="A348" s="13" t="s">
        <v>291</v>
      </c>
      <c r="B348" s="13">
        <v>60</v>
      </c>
      <c r="C348" s="13" t="s">
        <v>372</v>
      </c>
      <c r="D348" s="14">
        <v>8022.8081056712599</v>
      </c>
      <c r="E348" s="17">
        <v>79.05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1220.2310881119345</v>
      </c>
      <c r="Q348" s="15"/>
      <c r="R348" s="20">
        <v>40.674369603731151</v>
      </c>
      <c r="T348" s="118">
        <v>15.087200818696971</v>
      </c>
      <c r="U348" s="120">
        <v>2.809183623098761</v>
      </c>
      <c r="V348" s="20">
        <v>45.263125175993324</v>
      </c>
      <c r="W348" s="20">
        <v>76.447166115178945</v>
      </c>
      <c r="X348" s="20">
        <v>52.301126357699523</v>
      </c>
    </row>
    <row r="349" spans="1:24">
      <c r="A349" s="13" t="s">
        <v>535</v>
      </c>
      <c r="B349" s="13">
        <v>60</v>
      </c>
      <c r="C349" s="13" t="s">
        <v>372</v>
      </c>
      <c r="D349" s="14">
        <v>-2550.0326891763693</v>
      </c>
      <c r="E349" s="17">
        <v>12.12</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151.78173576814527</v>
      </c>
      <c r="Q349" s="15"/>
      <c r="R349" s="20">
        <v>5.0593911922715087</v>
      </c>
      <c r="T349" s="118">
        <v>-13.742933509208957</v>
      </c>
      <c r="U349" s="118"/>
      <c r="V349" s="20">
        <v>31.363336324723722</v>
      </c>
      <c r="W349" s="20">
        <v>53.547922886492024</v>
      </c>
      <c r="X349" s="20">
        <v>30.550592669713382</v>
      </c>
    </row>
    <row r="350" spans="1:24">
      <c r="A350" s="13" t="s">
        <v>9</v>
      </c>
      <c r="B350" s="13">
        <v>60</v>
      </c>
      <c r="C350" s="13" t="s">
        <v>372</v>
      </c>
      <c r="D350" s="13">
        <v>41661.167441314574</v>
      </c>
      <c r="E350" s="17">
        <v>56.65</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2631.2232384523759</v>
      </c>
      <c r="Q350" s="15"/>
      <c r="R350" s="20">
        <v>87.707441281745858</v>
      </c>
      <c r="T350" s="118">
        <v>25.915226700518303</v>
      </c>
      <c r="U350" s="120">
        <v>36.792377613320895</v>
      </c>
      <c r="V350" s="20">
        <v>48.151203257924337</v>
      </c>
      <c r="W350" s="20">
        <v>54.804583018542893</v>
      </c>
      <c r="X350" s="20">
        <v>62.090775172084868</v>
      </c>
    </row>
    <row r="351" spans="1:24">
      <c r="A351" s="13" t="s">
        <v>145</v>
      </c>
      <c r="B351" s="13">
        <v>60</v>
      </c>
      <c r="C351" s="13" t="s">
        <v>372</v>
      </c>
      <c r="D351" s="14">
        <v>-55004.20160080566</v>
      </c>
      <c r="E351" s="17">
        <v>101.8</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1023.237200483635</v>
      </c>
      <c r="Q351" s="15"/>
      <c r="R351" s="20">
        <v>34.107906682787835</v>
      </c>
      <c r="T351" s="120">
        <v>201.66461894890872</v>
      </c>
      <c r="U351" s="118">
        <v>263.05291737682688</v>
      </c>
      <c r="V351" s="20">
        <v>40.859619920756572</v>
      </c>
      <c r="W351" s="20">
        <v>66.748117506697938</v>
      </c>
      <c r="X351" s="20">
        <v>81.250629021029198</v>
      </c>
    </row>
    <row r="352" spans="1:24">
      <c r="A352" s="13" t="s">
        <v>207</v>
      </c>
      <c r="B352" s="13">
        <v>60</v>
      </c>
      <c r="C352" s="13" t="s">
        <v>372</v>
      </c>
      <c r="D352" s="14">
        <v>6601.9582491401252</v>
      </c>
      <c r="E352" s="17">
        <v>43.92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1839.2028700707181</v>
      </c>
      <c r="Q352" s="15"/>
      <c r="R352" s="20">
        <v>61.3067623356906</v>
      </c>
      <c r="T352" s="118">
        <v>24.586590937940471</v>
      </c>
      <c r="U352" s="118">
        <v>42.567805970261716</v>
      </c>
      <c r="V352" s="20">
        <v>48.224793374721905</v>
      </c>
      <c r="W352" s="20">
        <v>55.868821523426554</v>
      </c>
      <c r="X352" s="20">
        <v>68.236897303439449</v>
      </c>
    </row>
    <row r="353" spans="1:24">
      <c r="A353" s="13" t="s">
        <v>77</v>
      </c>
      <c r="B353" s="13">
        <v>60</v>
      </c>
      <c r="C353" s="13" t="s">
        <v>372</v>
      </c>
      <c r="D353" s="13">
        <v>1000.0782157343924</v>
      </c>
      <c r="E353" s="17">
        <v>2.98</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1830.2884381957599</v>
      </c>
      <c r="Q353" s="15"/>
      <c r="R353" s="20">
        <v>61.009614606525332</v>
      </c>
      <c r="T353" s="118">
        <v>-1.4089312652489694</v>
      </c>
      <c r="U353" s="120">
        <v>-9.6853186534633942</v>
      </c>
      <c r="V353" s="20">
        <v>63.365315614098577</v>
      </c>
      <c r="W353" s="20">
        <v>41.466228280279225</v>
      </c>
      <c r="X353" s="20">
        <v>40.670254584799522</v>
      </c>
    </row>
    <row r="354" spans="1:24">
      <c r="A354" s="13" t="s">
        <v>153</v>
      </c>
      <c r="B354" s="13">
        <v>60</v>
      </c>
      <c r="C354" s="13" t="s">
        <v>372</v>
      </c>
      <c r="D354" s="14">
        <v>-1382.7240006659381</v>
      </c>
      <c r="E354" s="17">
        <v>24.68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1636.9044742509061</v>
      </c>
      <c r="Q354" s="15"/>
      <c r="R354" s="20">
        <v>54.563482475030206</v>
      </c>
      <c r="T354" s="120">
        <v>30.158257007314688</v>
      </c>
      <c r="U354" s="118">
        <v>36.068415926638707</v>
      </c>
      <c r="V354" s="20">
        <v>60.840886276693041</v>
      </c>
      <c r="W354" s="20">
        <v>50.60631585530102</v>
      </c>
      <c r="X354" s="20">
        <v>70.442341942612572</v>
      </c>
    </row>
    <row r="355" spans="1:24">
      <c r="A355" s="13" t="s">
        <v>409</v>
      </c>
      <c r="B355" s="13">
        <v>60</v>
      </c>
      <c r="C355" s="13" t="s">
        <v>372</v>
      </c>
      <c r="D355" s="14">
        <v>4420.9999179129154</v>
      </c>
      <c r="E355" s="17">
        <v>12.08</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2891.420531115612</v>
      </c>
      <c r="Q355" s="15"/>
      <c r="R355" s="20">
        <v>96.380684370520399</v>
      </c>
      <c r="T355" s="118">
        <v>5.3552740047864411</v>
      </c>
      <c r="U355" s="120">
        <v>4.1925742054981896</v>
      </c>
      <c r="V355" s="20">
        <v>60.283092535035607</v>
      </c>
      <c r="W355" s="20">
        <v>47.108654530534302</v>
      </c>
      <c r="X355" s="20">
        <v>61.11631254810608</v>
      </c>
    </row>
    <row r="356" spans="1:24">
      <c r="A356" s="13" t="s">
        <v>31</v>
      </c>
      <c r="B356" s="13">
        <v>60</v>
      </c>
      <c r="C356" s="13" t="s">
        <v>372</v>
      </c>
      <c r="D356" s="14">
        <v>-3518.0529140016147</v>
      </c>
      <c r="E356" s="17">
        <v>8.7899999999999991</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-17144.915711246995</v>
      </c>
      <c r="E357" s="17">
        <v>5.05</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491.114162274477</v>
      </c>
      <c r="Q357" s="15"/>
      <c r="R357" s="20">
        <v>16.370472075815901</v>
      </c>
      <c r="T357" s="118">
        <v>-87.193664435154432</v>
      </c>
      <c r="U357" s="120">
        <v>-33.01382238464722</v>
      </c>
      <c r="V357" s="20">
        <v>15.962412303806941</v>
      </c>
      <c r="W357" s="20">
        <v>57.413589150160568</v>
      </c>
      <c r="X357" s="20">
        <v>31.724473799748445</v>
      </c>
    </row>
    <row r="358" spans="1:24">
      <c r="A358" s="13" t="s">
        <v>8</v>
      </c>
      <c r="B358" s="13">
        <v>60</v>
      </c>
      <c r="C358" s="13" t="s">
        <v>372</v>
      </c>
      <c r="D358" s="13">
        <v>-795.13777723695171</v>
      </c>
      <c r="E358" s="17">
        <v>2.27</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646.72735784861482</v>
      </c>
      <c r="Q358" s="15"/>
      <c r="R358" s="20">
        <v>21.557578594953828</v>
      </c>
      <c r="T358" s="118">
        <v>-2.1966457692341868</v>
      </c>
      <c r="U358" s="120">
        <v>1.0532984499585174</v>
      </c>
      <c r="V358" s="20">
        <v>31.126599321660919</v>
      </c>
      <c r="W358" s="20">
        <v>61.017142719425252</v>
      </c>
      <c r="X358" s="20">
        <v>47.223903702106846</v>
      </c>
    </row>
    <row r="359" spans="1:24">
      <c r="A359" s="13" t="s">
        <v>410</v>
      </c>
      <c r="B359" s="13">
        <v>60</v>
      </c>
      <c r="C359" s="13" t="s">
        <v>372</v>
      </c>
      <c r="D359" s="13">
        <v>-916777.90382548212</v>
      </c>
      <c r="E359" s="17">
        <v>2172</v>
      </c>
      <c r="F359" s="13" t="s">
        <v>609</v>
      </c>
      <c r="G359" s="13" t="s">
        <v>920</v>
      </c>
      <c r="H359" s="13">
        <v>522.14700000000005</v>
      </c>
      <c r="I359" s="13" t="s">
        <v>921</v>
      </c>
      <c r="J359" s="13" t="s">
        <v>922</v>
      </c>
      <c r="K359" s="13" t="s">
        <v>923</v>
      </c>
      <c r="L359" s="13" t="s">
        <v>1839</v>
      </c>
      <c r="M359" s="13" t="s">
        <v>1840</v>
      </c>
      <c r="N359" s="13" t="s">
        <v>1143</v>
      </c>
      <c r="O359" s="13">
        <v>53.472121406965769</v>
      </c>
      <c r="P359" s="13">
        <v>371.44837726673904</v>
      </c>
      <c r="Q359" s="15"/>
      <c r="R359" s="20">
        <v>12.381612575557968</v>
      </c>
      <c r="T359" s="118">
        <v>-2246.4380405652628</v>
      </c>
      <c r="U359" s="120">
        <v>-1056.5574746895845</v>
      </c>
      <c r="V359" s="20">
        <v>42.004389455512417</v>
      </c>
      <c r="W359" s="20">
        <v>39.454000740053296</v>
      </c>
      <c r="X359" s="20">
        <v>44.67869767941179</v>
      </c>
    </row>
    <row r="360" spans="1:24">
      <c r="A360" s="13" t="s">
        <v>465</v>
      </c>
      <c r="B360" s="13">
        <v>60</v>
      </c>
      <c r="C360" s="13" t="s">
        <v>372</v>
      </c>
      <c r="D360" s="14">
        <v>-7746.7497810377499</v>
      </c>
      <c r="E360" s="17">
        <v>42.96</v>
      </c>
      <c r="F360" s="13" t="s">
        <v>618</v>
      </c>
      <c r="G360" s="13" t="s">
        <v>1097</v>
      </c>
      <c r="H360" s="13" t="s">
        <v>1841</v>
      </c>
      <c r="I360" s="13" t="s">
        <v>489</v>
      </c>
      <c r="J360" s="13" t="s">
        <v>1098</v>
      </c>
      <c r="K360" s="13" t="s">
        <v>924</v>
      </c>
      <c r="L360" s="13" t="s">
        <v>989</v>
      </c>
      <c r="M360" s="13" t="s">
        <v>1842</v>
      </c>
      <c r="N360" s="13" t="s">
        <v>500</v>
      </c>
      <c r="P360" s="13">
        <v>1066.3215311891129</v>
      </c>
      <c r="Q360" s="16" t="s">
        <v>2389</v>
      </c>
      <c r="R360" s="20">
        <v>35.544051039637097</v>
      </c>
      <c r="T360" s="120">
        <v>80.315789375315134</v>
      </c>
      <c r="U360" s="118"/>
      <c r="V360" s="20">
        <v>52.282217902304112</v>
      </c>
      <c r="W360" s="20">
        <v>70.425800565095557</v>
      </c>
      <c r="X360" s="20">
        <v>86.840088124256766</v>
      </c>
    </row>
    <row r="361" spans="1:24">
      <c r="A361" s="13" t="s">
        <v>79</v>
      </c>
      <c r="B361" s="13">
        <v>60</v>
      </c>
      <c r="C361" s="13" t="s">
        <v>372</v>
      </c>
      <c r="D361" s="14">
        <v>-38288.105586042177</v>
      </c>
      <c r="E361" s="17">
        <v>77.2</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546.99735126450128</v>
      </c>
      <c r="Q361" s="15"/>
      <c r="R361" s="20">
        <v>18.233245042150042</v>
      </c>
      <c r="T361" s="118">
        <v>-46.342250704519472</v>
      </c>
      <c r="U361" s="118">
        <v>95.594755743914561</v>
      </c>
      <c r="V361" s="20">
        <v>33.450396424805781</v>
      </c>
      <c r="W361" s="20">
        <v>41.599775067245126</v>
      </c>
      <c r="X361" s="20">
        <v>52.960553946167785</v>
      </c>
    </row>
    <row r="362" spans="1:24">
      <c r="A362" s="13" t="s">
        <v>150</v>
      </c>
      <c r="B362" s="13">
        <v>60</v>
      </c>
      <c r="C362" s="13" t="s">
        <v>372</v>
      </c>
      <c r="D362" s="14">
        <v>-13294.093307452073</v>
      </c>
      <c r="E362" s="17">
        <v>78.099999999999994</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389.30920380730339</v>
      </c>
      <c r="Q362" s="15"/>
      <c r="R362" s="20">
        <v>12.976973460243446</v>
      </c>
      <c r="T362" s="118">
        <v>-56.831899686152667</v>
      </c>
      <c r="U362" s="120">
        <v>29.449616075835081</v>
      </c>
      <c r="V362" s="20">
        <v>38.008255183861081</v>
      </c>
      <c r="W362" s="20">
        <v>47.52911099286441</v>
      </c>
      <c r="X362" s="20">
        <v>47.344261409737541</v>
      </c>
    </row>
    <row r="363" spans="1:24">
      <c r="A363" s="13" t="s">
        <v>727</v>
      </c>
      <c r="B363" s="13">
        <v>60</v>
      </c>
      <c r="C363" s="13" t="s">
        <v>372</v>
      </c>
      <c r="D363" s="14">
        <v>76618.372077209351</v>
      </c>
      <c r="E363" s="17">
        <v>181.1</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2356.992136531836</v>
      </c>
      <c r="Q363" s="15"/>
      <c r="R363" s="20">
        <v>78.566404551061197</v>
      </c>
      <c r="T363" s="118">
        <v>105.33835222028557</v>
      </c>
      <c r="U363" s="118">
        <v>253.80967183428453</v>
      </c>
      <c r="V363" s="20">
        <v>57.043856479624402</v>
      </c>
      <c r="W363" s="20">
        <v>45.332636093490933</v>
      </c>
      <c r="X363" s="20">
        <v>64.215333670302897</v>
      </c>
    </row>
    <row r="364" spans="1:24">
      <c r="A364" s="13" t="s">
        <v>69</v>
      </c>
      <c r="B364" s="13">
        <v>60</v>
      </c>
      <c r="C364" s="13" t="s">
        <v>372</v>
      </c>
      <c r="D364" s="14">
        <v>2103.4477115573227</v>
      </c>
      <c r="E364" s="17">
        <v>68.8</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1621.5502871261374</v>
      </c>
      <c r="Q364" s="15"/>
      <c r="R364" s="20">
        <v>54.051676237537912</v>
      </c>
      <c r="T364" s="118">
        <v>-22.101641817031634</v>
      </c>
      <c r="U364" s="118">
        <v>134.05870071551277</v>
      </c>
      <c r="V364" s="20">
        <v>42.471203516954731</v>
      </c>
      <c r="W364" s="20">
        <v>56.459870944744956</v>
      </c>
      <c r="X364" s="20">
        <v>61.40813510806543</v>
      </c>
    </row>
    <row r="365" spans="1:24">
      <c r="A365" s="13" t="s">
        <v>124</v>
      </c>
      <c r="B365" s="13">
        <v>60</v>
      </c>
      <c r="C365" s="13" t="s">
        <v>372</v>
      </c>
      <c r="D365" s="14">
        <v>-850.77770763215767</v>
      </c>
      <c r="E365" s="17">
        <v>1.85</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354.43846613483072</v>
      </c>
      <c r="Q365" s="16" t="s">
        <v>2390</v>
      </c>
      <c r="R365" s="20">
        <v>11.81461553782769</v>
      </c>
      <c r="T365" s="118">
        <v>-5.7680765962766145</v>
      </c>
      <c r="U365" s="120">
        <v>0.30889978845463517</v>
      </c>
      <c r="V365" s="20">
        <v>24.013265326848646</v>
      </c>
      <c r="W365" s="20">
        <v>57.091314785140831</v>
      </c>
      <c r="X365" s="20">
        <v>41.714334607425258</v>
      </c>
    </row>
    <row r="366" spans="1:24">
      <c r="A366" s="13" t="s">
        <v>475</v>
      </c>
      <c r="B366" s="13">
        <v>60</v>
      </c>
      <c r="C366" s="13" t="s">
        <v>372</v>
      </c>
      <c r="D366" s="14">
        <v>2230.5894722312305</v>
      </c>
      <c r="E366" s="17">
        <v>21.88</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1920.4064507583207</v>
      </c>
      <c r="Q366" s="15"/>
      <c r="R366" s="20">
        <v>64.013548358610691</v>
      </c>
      <c r="T366" s="118">
        <v>-19.096046246740208</v>
      </c>
      <c r="U366" s="120">
        <v>-5.1517178861904256</v>
      </c>
      <c r="V366" s="20">
        <v>35.863980237000469</v>
      </c>
      <c r="W366" s="20">
        <v>50.589345984179324</v>
      </c>
      <c r="X366" s="20">
        <v>42.901590612304304</v>
      </c>
    </row>
    <row r="367" spans="1:24">
      <c r="A367" s="13" t="s">
        <v>411</v>
      </c>
      <c r="B367" s="13">
        <v>60</v>
      </c>
      <c r="C367" s="13" t="s">
        <v>372</v>
      </c>
      <c r="D367" s="14">
        <v>-135418.24778808997</v>
      </c>
      <c r="E367" s="17">
        <v>22.76</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-546.36971391402778</v>
      </c>
      <c r="E368" s="17">
        <v>2.56</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-5879.4339872234859</v>
      </c>
      <c r="E369" s="17">
        <v>28.28</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140.99515855063962</v>
      </c>
      <c r="Q369" s="15"/>
      <c r="R369" s="20">
        <v>4.6998386183546534</v>
      </c>
      <c r="T369" s="118">
        <v>-15.835086021201832</v>
      </c>
      <c r="U369" s="118"/>
      <c r="V369" s="20">
        <v>45.659895135244952</v>
      </c>
      <c r="W369" s="20">
        <v>48.233616937638679</v>
      </c>
      <c r="X369" s="20">
        <v>49.972250929713333</v>
      </c>
    </row>
    <row r="370" spans="1:24">
      <c r="A370" s="13" t="s">
        <v>62</v>
      </c>
      <c r="B370" s="13">
        <v>60</v>
      </c>
      <c r="C370" s="13" t="s">
        <v>372</v>
      </c>
      <c r="D370" s="14">
        <v>-2325.3890281405543</v>
      </c>
      <c r="E370" s="17">
        <v>5.27</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523.76628140119101</v>
      </c>
      <c r="Q370" s="16" t="s">
        <v>2391</v>
      </c>
      <c r="R370" s="20">
        <v>17.458876046706369</v>
      </c>
      <c r="T370" s="118">
        <v>-4.9227752885653775</v>
      </c>
      <c r="U370" s="120">
        <v>-8.6123262203878781</v>
      </c>
      <c r="V370" s="20">
        <v>37.37199831765453</v>
      </c>
      <c r="W370" s="20">
        <v>39.401918051362237</v>
      </c>
      <c r="X370" s="20">
        <v>42.925401697408965</v>
      </c>
    </row>
    <row r="371" spans="1:24">
      <c r="A371" s="13" t="s">
        <v>412</v>
      </c>
      <c r="B371" s="13">
        <v>60</v>
      </c>
      <c r="C371" s="13" t="s">
        <v>372</v>
      </c>
      <c r="D371" s="14">
        <v>-2725.708087889238</v>
      </c>
      <c r="E371" s="17">
        <v>12.94</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487.7458211210232</v>
      </c>
      <c r="Q371" s="15"/>
      <c r="R371" s="20">
        <v>16.258194037367439</v>
      </c>
      <c r="T371" s="118">
        <v>-11.65666307349694</v>
      </c>
      <c r="U371" s="120">
        <v>4.8920743685527057</v>
      </c>
      <c r="V371" s="20">
        <v>32.012056217021751</v>
      </c>
      <c r="W371" s="20">
        <v>47.085259947050318</v>
      </c>
      <c r="X371" s="20">
        <v>45.731837917568065</v>
      </c>
    </row>
    <row r="372" spans="1:24">
      <c r="A372" s="13" t="s">
        <v>526</v>
      </c>
      <c r="B372" s="13">
        <v>60</v>
      </c>
      <c r="C372" s="13" t="s">
        <v>372</v>
      </c>
      <c r="D372" s="14">
        <v>-7006.5362040482878</v>
      </c>
      <c r="E372" s="17">
        <v>21.98</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129.09681474218567</v>
      </c>
      <c r="Q372" s="15"/>
      <c r="R372" s="20">
        <v>4.3032271580728558</v>
      </c>
      <c r="T372" s="118">
        <v>-30.406765754015694</v>
      </c>
      <c r="U372" s="118"/>
      <c r="V372" s="20">
        <v>44.495414684127979</v>
      </c>
      <c r="W372" s="20">
        <v>60.028279981184959</v>
      </c>
      <c r="X372" s="20">
        <v>44.124365223548651</v>
      </c>
    </row>
    <row r="373" spans="1:24">
      <c r="A373" s="13" t="s">
        <v>281</v>
      </c>
      <c r="B373" s="13">
        <v>60</v>
      </c>
      <c r="C373" s="13" t="s">
        <v>372</v>
      </c>
      <c r="D373" s="13">
        <v>-6631.7369240420021</v>
      </c>
      <c r="E373" s="17">
        <v>134.4</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366.06998967778998</v>
      </c>
      <c r="Q373" s="15"/>
      <c r="R373" s="20">
        <v>12.202332989259666</v>
      </c>
      <c r="T373" s="118">
        <v>-55.345053227817971</v>
      </c>
      <c r="U373" s="120">
        <v>98.655380492029394</v>
      </c>
      <c r="V373" s="20">
        <v>45.20108868377406</v>
      </c>
      <c r="W373" s="20">
        <v>40.187447376428381</v>
      </c>
      <c r="X373" s="20">
        <v>50.921701189581341</v>
      </c>
    </row>
    <row r="374" spans="1:24">
      <c r="A374" s="13" t="s">
        <v>510</v>
      </c>
      <c r="B374" s="13">
        <v>60</v>
      </c>
      <c r="C374" s="13" t="s">
        <v>372</v>
      </c>
      <c r="D374" s="14">
        <v>-1273.5768898970568</v>
      </c>
      <c r="E374" s="17">
        <v>2.42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283.37241549034366</v>
      </c>
      <c r="Q374" s="15"/>
      <c r="R374" s="20">
        <v>9.4457471830114557</v>
      </c>
      <c r="T374" s="118">
        <v>-5.0908029413712175</v>
      </c>
      <c r="U374" s="120">
        <v>0.24044972747929272</v>
      </c>
      <c r="V374" s="20">
        <v>35.528467814567016</v>
      </c>
      <c r="W374" s="20">
        <v>85.950114977319444</v>
      </c>
      <c r="X374" s="20">
        <v>42.880700591258545</v>
      </c>
    </row>
    <row r="375" spans="1:24">
      <c r="A375" s="13" t="s">
        <v>115</v>
      </c>
      <c r="B375" s="13">
        <v>60</v>
      </c>
      <c r="C375" s="13" t="s">
        <v>372</v>
      </c>
      <c r="D375" s="14">
        <v>-27713.554491736119</v>
      </c>
      <c r="E375" s="17">
        <v>82.4</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296.45873432875226</v>
      </c>
      <c r="Q375" s="15"/>
      <c r="R375" s="20">
        <v>9.8819578109584079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9.1199999999999992</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-103952.44762961652</v>
      </c>
      <c r="E377" s="17">
        <v>144.19999999999999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324.98592052716708</v>
      </c>
      <c r="Q377" s="15"/>
      <c r="R377" s="20">
        <v>10.832864017572236</v>
      </c>
      <c r="T377" s="118">
        <v>-2.3084055026498618</v>
      </c>
      <c r="U377" s="118">
        <v>291.89909683807741</v>
      </c>
      <c r="V377" s="20">
        <v>41.446729528790023</v>
      </c>
      <c r="W377" s="20">
        <v>35.300147677018479</v>
      </c>
      <c r="X377" s="20">
        <v>61.029651859965426</v>
      </c>
    </row>
    <row r="378" spans="1:24">
      <c r="A378" s="13" t="s">
        <v>554</v>
      </c>
      <c r="B378" s="13">
        <v>60</v>
      </c>
      <c r="C378" s="13" t="s">
        <v>372</v>
      </c>
      <c r="D378" s="13">
        <v>-2406523.3684544545</v>
      </c>
      <c r="E378" s="17">
        <v>12780</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458.58185903691839</v>
      </c>
      <c r="Q378" s="15"/>
      <c r="R378" s="20">
        <v>15.286061967897279</v>
      </c>
      <c r="T378" s="118">
        <v>-9526.7399169584678</v>
      </c>
      <c r="U378" s="118">
        <v>13797.112240753031</v>
      </c>
      <c r="V378" s="20">
        <v>30.645091473215675</v>
      </c>
      <c r="W378" s="20">
        <v>43.546776430876612</v>
      </c>
      <c r="X378" s="20">
        <v>50.230249511668887</v>
      </c>
    </row>
    <row r="379" spans="1:24">
      <c r="A379" s="13" t="s">
        <v>46</v>
      </c>
      <c r="B379" s="13">
        <v>60</v>
      </c>
      <c r="C379" s="13" t="s">
        <v>372</v>
      </c>
      <c r="D379" s="14">
        <v>-80816.871287405549</v>
      </c>
      <c r="E379" s="17">
        <v>1005</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448.73475614449831</v>
      </c>
      <c r="Q379" s="15"/>
      <c r="R379" s="20">
        <v>14.95782520481661</v>
      </c>
      <c r="T379" s="118">
        <v>-554.20298194994075</v>
      </c>
      <c r="U379" s="120">
        <v>840.82099613200171</v>
      </c>
      <c r="V379" s="20">
        <v>30.248800313941338</v>
      </c>
      <c r="W379" s="20">
        <v>55.357928960753981</v>
      </c>
      <c r="X379" s="20">
        <v>50.475748521849155</v>
      </c>
    </row>
    <row r="380" spans="1:24">
      <c r="A380" s="13" t="s">
        <v>730</v>
      </c>
      <c r="B380" s="13">
        <v>60</v>
      </c>
      <c r="C380" s="13" t="s">
        <v>372</v>
      </c>
      <c r="D380" s="14">
        <v>2536.0258006680424</v>
      </c>
      <c r="E380" s="17">
        <v>35.04</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972.93719326434984</v>
      </c>
      <c r="Q380" s="15"/>
      <c r="R380" s="20">
        <v>32.431239775478325</v>
      </c>
      <c r="T380" s="118">
        <v>-7.4438015428164306</v>
      </c>
      <c r="U380" s="120">
        <v>29.626234431034959</v>
      </c>
      <c r="V380" s="20">
        <v>61.861026164989553</v>
      </c>
      <c r="W380" s="20">
        <v>60.362536254034936</v>
      </c>
      <c r="X380" s="20">
        <v>53.477604271159009</v>
      </c>
    </row>
    <row r="381" spans="1:24">
      <c r="A381" s="13" t="s">
        <v>299</v>
      </c>
      <c r="B381" s="13">
        <v>60</v>
      </c>
      <c r="C381" s="13" t="s">
        <v>372</v>
      </c>
      <c r="D381" s="14">
        <v>-7793.7098053536147</v>
      </c>
      <c r="E381" s="17">
        <v>34.14</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317.44617360937639</v>
      </c>
      <c r="Q381" s="16" t="s">
        <v>2392</v>
      </c>
      <c r="R381" s="20">
        <v>10.581539120312547</v>
      </c>
      <c r="T381" s="118">
        <v>-44.725549744646926</v>
      </c>
      <c r="U381" s="118">
        <v>91.445886391106512</v>
      </c>
      <c r="V381" s="20">
        <v>35.610295082173685</v>
      </c>
      <c r="W381" s="20">
        <v>31.18963332661512</v>
      </c>
      <c r="X381" s="20">
        <v>53.310174330582932</v>
      </c>
    </row>
    <row r="382" spans="1:24">
      <c r="A382" s="13" t="s">
        <v>413</v>
      </c>
      <c r="B382" s="13">
        <v>60</v>
      </c>
      <c r="C382" s="13" t="s">
        <v>372</v>
      </c>
      <c r="D382" s="14">
        <v>-4886.5537628081765</v>
      </c>
      <c r="E382" s="17">
        <v>14.91</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236.67180048320603</v>
      </c>
      <c r="Q382" s="15"/>
      <c r="R382" s="20">
        <v>7.8890600161068676</v>
      </c>
      <c r="T382" s="118">
        <v>-7.0403167424807478</v>
      </c>
      <c r="U382" s="120">
        <v>-6.4329338478060194</v>
      </c>
      <c r="V382" s="20">
        <v>33.794025698998496</v>
      </c>
      <c r="W382" s="20">
        <v>46.315412206778475</v>
      </c>
      <c r="X382" s="20">
        <v>45.255336845440446</v>
      </c>
    </row>
    <row r="383" spans="1:24">
      <c r="A383" s="13" t="s">
        <v>330</v>
      </c>
      <c r="B383" s="13">
        <v>60</v>
      </c>
      <c r="C383" s="13" t="s">
        <v>372</v>
      </c>
      <c r="D383" s="14">
        <v>-1321.5372773227507</v>
      </c>
      <c r="E383" s="17">
        <v>9.76</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568.19671945840855</v>
      </c>
      <c r="Q383" s="15"/>
      <c r="R383" s="20">
        <v>18.93989064861362</v>
      </c>
      <c r="T383" s="118">
        <v>-19.21324279131996</v>
      </c>
      <c r="U383" s="120">
        <v>8.8378056883937006</v>
      </c>
      <c r="V383" s="20">
        <v>21.175759424513281</v>
      </c>
      <c r="W383" s="20">
        <v>47.977131410073049</v>
      </c>
      <c r="X383" s="20">
        <v>44.881213243211704</v>
      </c>
    </row>
    <row r="384" spans="1:24">
      <c r="A384" s="13" t="s">
        <v>128</v>
      </c>
      <c r="B384" s="13">
        <v>60</v>
      </c>
      <c r="C384" s="13" t="s">
        <v>372</v>
      </c>
      <c r="D384" s="14">
        <v>15280.342589209042</v>
      </c>
      <c r="E384" s="17">
        <v>39</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-417.45644026192963</v>
      </c>
      <c r="E385" s="17">
        <v>12.26</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376.66967402129848</v>
      </c>
      <c r="Q385" s="15"/>
      <c r="R385" s="20">
        <v>12.55565580070995</v>
      </c>
      <c r="T385" s="118">
        <v>-5.2503429860365713</v>
      </c>
      <c r="U385" s="118"/>
      <c r="V385" s="20">
        <v>40.398771938352297</v>
      </c>
      <c r="W385" s="20">
        <v>53.797001579553033</v>
      </c>
      <c r="X385" s="20">
        <v>43.466706214572405</v>
      </c>
    </row>
    <row r="386" spans="1:24">
      <c r="A386" s="13" t="s">
        <v>304</v>
      </c>
      <c r="B386" s="13">
        <v>60</v>
      </c>
      <c r="C386" s="13" t="s">
        <v>372</v>
      </c>
      <c r="D386" s="14">
        <v>-10397.46680516643</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1134.8004769671236</v>
      </c>
      <c r="Q386" s="15"/>
      <c r="R386" s="20">
        <v>37.826682565570785</v>
      </c>
      <c r="T386" s="120">
        <v>123.98925593569714</v>
      </c>
      <c r="U386" s="120">
        <v>77.713248298265754</v>
      </c>
      <c r="V386" s="20">
        <v>57.304674404108653</v>
      </c>
      <c r="W386" s="20">
        <v>64.001044577628804</v>
      </c>
      <c r="X386" s="20">
        <v>63.812763873356225</v>
      </c>
    </row>
    <row r="387" spans="1:24">
      <c r="A387" s="13" t="s">
        <v>671</v>
      </c>
      <c r="B387" s="13">
        <v>60</v>
      </c>
      <c r="C387" s="13" t="s">
        <v>372</v>
      </c>
      <c r="D387" s="14">
        <v>-400.89717349071299</v>
      </c>
      <c r="E387" s="17">
        <v>2.2000000000000002</v>
      </c>
      <c r="F387" s="13" t="s">
        <v>255</v>
      </c>
      <c r="G387" s="13" t="s">
        <v>1042</v>
      </c>
      <c r="H387" s="13" t="s">
        <v>1870</v>
      </c>
      <c r="I387" s="13" t="s">
        <v>846</v>
      </c>
      <c r="J387" s="13" t="s">
        <v>1043</v>
      </c>
      <c r="K387" s="13" t="s">
        <v>932</v>
      </c>
      <c r="L387" s="13" t="s">
        <v>1216</v>
      </c>
      <c r="M387" s="13" t="s">
        <v>1871</v>
      </c>
      <c r="N387" s="13" t="s">
        <v>933</v>
      </c>
      <c r="P387" s="13">
        <v>159.94391046249322</v>
      </c>
      <c r="Q387" s="15"/>
      <c r="R387" s="20">
        <v>5.3314636820831076</v>
      </c>
      <c r="T387" s="118">
        <v>-0.73511391429109896</v>
      </c>
      <c r="U387" s="118"/>
      <c r="V387" s="20">
        <v>63.391641449069866</v>
      </c>
      <c r="W387" s="20">
        <v>37.138779897382463</v>
      </c>
      <c r="X387" s="20"/>
    </row>
    <row r="388" spans="1:24">
      <c r="A388" s="13" t="s">
        <v>47</v>
      </c>
      <c r="B388" s="13">
        <v>60</v>
      </c>
      <c r="C388" s="13" t="s">
        <v>372</v>
      </c>
      <c r="D388" s="14">
        <v>1304.7422792738782</v>
      </c>
      <c r="E388" s="17">
        <v>2.02</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2402.4090022849573</v>
      </c>
      <c r="Q388" s="16" t="s">
        <v>2245</v>
      </c>
      <c r="R388" s="20">
        <v>80.080300076165244</v>
      </c>
      <c r="T388" s="118">
        <v>-3.3558474836355612</v>
      </c>
      <c r="U388" s="120">
        <v>-4.8861149406170812</v>
      </c>
      <c r="V388" s="20">
        <v>33.58492337740104</v>
      </c>
      <c r="W388" s="20">
        <v>49.993814415888046</v>
      </c>
      <c r="X388" s="20">
        <v>37.462776877298268</v>
      </c>
    </row>
    <row r="389" spans="1:24">
      <c r="A389" s="13" t="s">
        <v>269</v>
      </c>
      <c r="B389" s="13">
        <v>60</v>
      </c>
      <c r="C389" s="13" t="s">
        <v>372</v>
      </c>
      <c r="D389" s="14">
        <v>-7421.5957548332772</v>
      </c>
      <c r="E389" s="17">
        <v>36.119999999999997</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496.59225991567155</v>
      </c>
      <c r="Q389" s="15"/>
      <c r="R389" s="20">
        <v>16.553075330522386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159.6</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-4160.1151699715547</v>
      </c>
      <c r="E391" s="17">
        <v>24.6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185.40161282846086</v>
      </c>
      <c r="Q391" s="15"/>
      <c r="R391" s="20">
        <v>6.1800537609486952</v>
      </c>
      <c r="T391" s="118">
        <v>-18.34519011688009</v>
      </c>
      <c r="U391" s="120">
        <v>-21.382726639014145</v>
      </c>
      <c r="V391" s="20">
        <v>40.868249821685588</v>
      </c>
      <c r="W391" s="20">
        <v>42.561998630949809</v>
      </c>
      <c r="X391" s="20">
        <v>42.182384817612373</v>
      </c>
    </row>
    <row r="392" spans="1:24">
      <c r="A392" s="13" t="s">
        <v>117</v>
      </c>
      <c r="B392" s="13">
        <v>60</v>
      </c>
      <c r="C392" s="13" t="s">
        <v>372</v>
      </c>
      <c r="D392" s="14">
        <v>-618.44453225654354</v>
      </c>
      <c r="E392" s="17">
        <v>1.67</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521.90395590526737</v>
      </c>
      <c r="Q392" s="15"/>
      <c r="R392" s="20">
        <v>17.39679853017558</v>
      </c>
      <c r="T392" s="118">
        <v>-4.2437772815129859</v>
      </c>
      <c r="U392" s="120">
        <v>-4.871305413817657</v>
      </c>
      <c r="V392" s="20">
        <v>32.678544749830635</v>
      </c>
      <c r="W392" s="20">
        <v>37.835064011187683</v>
      </c>
      <c r="X392" s="20">
        <v>39.235290562602891</v>
      </c>
    </row>
    <row r="393" spans="1:24">
      <c r="A393" s="13" t="s">
        <v>521</v>
      </c>
      <c r="B393" s="13">
        <v>60</v>
      </c>
      <c r="C393" s="13" t="s">
        <v>372</v>
      </c>
      <c r="D393" s="14">
        <v>-67016.407377917625</v>
      </c>
      <c r="E393" s="17">
        <v>46.82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470</v>
      </c>
      <c r="Q393" s="15"/>
      <c r="R393" s="20">
        <v>15.666666666666666</v>
      </c>
      <c r="T393" s="118">
        <v>14.40525236726117</v>
      </c>
      <c r="U393" s="118"/>
      <c r="V393" s="20">
        <v>49.419622736565607</v>
      </c>
      <c r="W393" s="20">
        <v>45.586213698857954</v>
      </c>
      <c r="X393" s="20">
        <v>68.753702319223748</v>
      </c>
    </row>
    <row r="394" spans="1:24">
      <c r="A394" s="13" t="s">
        <v>503</v>
      </c>
      <c r="B394" s="13">
        <v>60</v>
      </c>
      <c r="C394" s="13" t="s">
        <v>372</v>
      </c>
      <c r="D394" s="14">
        <v>-383.46366345758389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696.82951419099118</v>
      </c>
      <c r="Q394" s="15"/>
      <c r="R394" s="20">
        <v>23.227650473033041</v>
      </c>
      <c r="T394" s="118">
        <v>-6.7642537694577243</v>
      </c>
      <c r="U394" s="120">
        <v>-1.9925340286880466</v>
      </c>
      <c r="V394" s="20">
        <v>29.361953656356981</v>
      </c>
      <c r="W394" s="20">
        <v>41.620179883829948</v>
      </c>
      <c r="X394" s="20">
        <v>42.16374926513501</v>
      </c>
    </row>
    <row r="395" spans="1:24">
      <c r="A395" s="13" t="s">
        <v>59</v>
      </c>
      <c r="B395" s="13">
        <v>60</v>
      </c>
      <c r="C395" s="13" t="s">
        <v>372</v>
      </c>
      <c r="D395" s="14">
        <v>-3272.0678619586251</v>
      </c>
      <c r="E395" s="17">
        <v>18.32</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300.83504727908542</v>
      </c>
      <c r="Q395" s="15"/>
      <c r="R395" s="20">
        <v>10.027834909302847</v>
      </c>
      <c r="T395" s="118">
        <v>-14.885732640948355</v>
      </c>
      <c r="U395" s="118">
        <v>32.452984701463841</v>
      </c>
      <c r="V395" s="20">
        <v>34.412278707058192</v>
      </c>
      <c r="W395" s="20">
        <v>47.786127977376239</v>
      </c>
      <c r="X395" s="20">
        <v>57.921060411515001</v>
      </c>
    </row>
    <row r="396" spans="1:24">
      <c r="A396" s="13" t="s">
        <v>177</v>
      </c>
      <c r="B396" s="13">
        <v>60</v>
      </c>
      <c r="C396" s="13" t="s">
        <v>372</v>
      </c>
      <c r="D396" s="14">
        <v>-13506.334487147065</v>
      </c>
      <c r="E396" s="17">
        <v>17.02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440.53345729025432</v>
      </c>
      <c r="Q396" s="15"/>
      <c r="R396" s="20">
        <v>14.684448576341811</v>
      </c>
      <c r="T396" s="118">
        <v>-3.5575842351009257</v>
      </c>
      <c r="U396" s="120">
        <v>17.62481235250597</v>
      </c>
      <c r="V396" s="20">
        <v>46.716451619086918</v>
      </c>
      <c r="W396" s="20">
        <v>57.892151955375574</v>
      </c>
      <c r="X396" s="20">
        <v>52.251105076535616</v>
      </c>
    </row>
    <row r="397" spans="1:24">
      <c r="A397" s="13" t="s">
        <v>164</v>
      </c>
      <c r="B397" s="13">
        <v>60</v>
      </c>
      <c r="C397" s="13" t="s">
        <v>372</v>
      </c>
      <c r="D397" s="14">
        <v>-2358.6270104519081</v>
      </c>
      <c r="E397" s="17">
        <v>15.62</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369.99058969012844</v>
      </c>
      <c r="Q397" s="15"/>
      <c r="R397" s="20">
        <v>12.333019656337616</v>
      </c>
      <c r="T397" s="118">
        <v>-7.330673818050748</v>
      </c>
      <c r="U397" s="120">
        <v>12.830012013077745</v>
      </c>
      <c r="V397" s="20">
        <v>38.535298681131962</v>
      </c>
      <c r="W397" s="20">
        <v>49.397733099836017</v>
      </c>
      <c r="X397" s="20">
        <v>52.279702680751747</v>
      </c>
    </row>
    <row r="398" spans="1:24">
      <c r="A398" s="13" t="s">
        <v>176</v>
      </c>
      <c r="B398" s="13">
        <v>60</v>
      </c>
      <c r="C398" s="13" t="s">
        <v>372</v>
      </c>
      <c r="D398" s="14">
        <v>-710.69072517236259</v>
      </c>
      <c r="E398" s="17">
        <v>1.23</v>
      </c>
      <c r="F398" s="13" t="s">
        <v>233</v>
      </c>
      <c r="G398" s="13" t="s">
        <v>1044</v>
      </c>
      <c r="H398" s="13" t="s">
        <v>1883</v>
      </c>
      <c r="I398" s="13" t="s">
        <v>1058</v>
      </c>
      <c r="J398" s="13" t="s">
        <v>1045</v>
      </c>
      <c r="K398" s="13" t="s">
        <v>1060</v>
      </c>
      <c r="L398" s="13" t="s">
        <v>1244</v>
      </c>
      <c r="M398" s="13" t="s">
        <v>1411</v>
      </c>
      <c r="N398" s="13" t="s">
        <v>1314</v>
      </c>
      <c r="O398" s="13">
        <v>0.1546630731356351</v>
      </c>
      <c r="P398" s="13">
        <v>618.01525255447564</v>
      </c>
      <c r="Q398" s="16" t="s">
        <v>2223</v>
      </c>
      <c r="R398" s="20">
        <v>20.600508418482523</v>
      </c>
      <c r="T398" s="118">
        <v>-32.519054429575171</v>
      </c>
      <c r="U398" s="120">
        <v>-20.085344827206573</v>
      </c>
      <c r="V398" s="20">
        <v>27.48074412587507</v>
      </c>
      <c r="W398" s="20">
        <v>43.743563863937311</v>
      </c>
      <c r="X398" s="20">
        <v>29.206453397513652</v>
      </c>
    </row>
    <row r="399" spans="1:24">
      <c r="A399" s="13" t="s">
        <v>125</v>
      </c>
      <c r="B399" s="13">
        <v>60</v>
      </c>
      <c r="C399" s="13" t="s">
        <v>372</v>
      </c>
      <c r="D399" s="14">
        <v>581.90977511271672</v>
      </c>
      <c r="E399" s="17">
        <v>8.43</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1511.2133752497843</v>
      </c>
      <c r="Q399" s="15"/>
      <c r="R399" s="20">
        <v>50.373779174992812</v>
      </c>
      <c r="T399" s="118">
        <v>5.0219803119362982</v>
      </c>
      <c r="U399" s="118">
        <v>13.28268102095393</v>
      </c>
      <c r="V399" s="20">
        <v>44.422760390805308</v>
      </c>
      <c r="W399" s="20">
        <v>68.648777828825104</v>
      </c>
      <c r="X399" s="20">
        <v>67.597577452592745</v>
      </c>
    </row>
    <row r="400" spans="1:24">
      <c r="A400" s="13" t="s">
        <v>762</v>
      </c>
      <c r="B400" s="13">
        <v>60</v>
      </c>
      <c r="C400" s="13" t="s">
        <v>372</v>
      </c>
      <c r="D400" s="14">
        <v>-2674.9096288440733</v>
      </c>
      <c r="E400" s="17">
        <v>11.11</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253.37615829087048</v>
      </c>
      <c r="Q400" s="15"/>
      <c r="R400" s="20">
        <v>8.4458719430290152</v>
      </c>
      <c r="T400" s="118"/>
      <c r="U400" s="118"/>
      <c r="V400" s="20">
        <v>45.498900890265283</v>
      </c>
      <c r="W400" s="20">
        <v>40.931923271004045</v>
      </c>
      <c r="X400" s="20"/>
    </row>
    <row r="401" spans="1:24">
      <c r="A401" s="13" t="s">
        <v>270</v>
      </c>
      <c r="B401" s="13">
        <v>60</v>
      </c>
      <c r="C401" s="13" t="s">
        <v>372</v>
      </c>
      <c r="D401" s="14">
        <v>-244399.64581086882</v>
      </c>
      <c r="E401" s="17">
        <v>526</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583.26971762414792</v>
      </c>
      <c r="Q401" s="15"/>
      <c r="R401" s="20">
        <v>19.442323920804931</v>
      </c>
      <c r="T401" s="118">
        <v>66.575397751538503</v>
      </c>
      <c r="U401" s="118">
        <v>685.3830656515072</v>
      </c>
      <c r="V401" s="20">
        <v>46.904103503110491</v>
      </c>
      <c r="W401" s="20">
        <v>20.569173981310275</v>
      </c>
      <c r="X401" s="20">
        <v>61.86498548945378</v>
      </c>
    </row>
    <row r="402" spans="1:24">
      <c r="A402" s="13" t="s">
        <v>731</v>
      </c>
      <c r="B402" s="13">
        <v>60</v>
      </c>
      <c r="C402" s="13" t="s">
        <v>372</v>
      </c>
      <c r="D402" s="14">
        <v>-715.75468507251821</v>
      </c>
      <c r="E402" s="17">
        <v>3.26</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374.58594725285781</v>
      </c>
      <c r="Q402" s="15"/>
      <c r="R402" s="20">
        <v>12.486198241761928</v>
      </c>
      <c r="T402" s="118">
        <v>-2.0944520012425549</v>
      </c>
      <c r="U402" s="118"/>
      <c r="V402" s="20">
        <v>37.637841221035679</v>
      </c>
      <c r="W402" s="20">
        <v>44.448942088444248</v>
      </c>
      <c r="X402" s="20">
        <v>46.120931685055716</v>
      </c>
    </row>
    <row r="403" spans="1:24">
      <c r="A403" s="13" t="s">
        <v>184</v>
      </c>
      <c r="B403" s="13">
        <v>60</v>
      </c>
      <c r="C403" s="13" t="s">
        <v>372</v>
      </c>
      <c r="D403" s="14">
        <v>-6720.7075938864236</v>
      </c>
      <c r="E403" s="17">
        <v>33.76</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736.41926203187495</v>
      </c>
      <c r="Q403" s="15"/>
      <c r="R403" s="20">
        <v>24.54730873439583</v>
      </c>
      <c r="T403" s="118">
        <v>-47.774268688186226</v>
      </c>
      <c r="U403" s="120">
        <v>2.3755198366669106</v>
      </c>
      <c r="V403" s="20">
        <v>33.895640956654013</v>
      </c>
      <c r="W403" s="20">
        <v>47.481623246730479</v>
      </c>
      <c r="X403" s="20">
        <v>44.854943339950246</v>
      </c>
    </row>
    <row r="404" spans="1:24">
      <c r="A404" s="13" t="s">
        <v>414</v>
      </c>
      <c r="B404" s="13">
        <v>60</v>
      </c>
      <c r="C404" s="13" t="s">
        <v>372</v>
      </c>
      <c r="D404" s="14">
        <v>-36772.350943399346</v>
      </c>
      <c r="E404" s="17">
        <v>48.58</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470</v>
      </c>
      <c r="Q404" s="15"/>
      <c r="R404" s="20">
        <v>15.666666666666666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849.38573582196136</v>
      </c>
      <c r="E405" s="17">
        <v>11.07</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630.17632962387097</v>
      </c>
      <c r="Q405" s="15"/>
      <c r="R405" s="20">
        <v>21.005877654129034</v>
      </c>
      <c r="T405" s="118">
        <v>-10.349029170383997</v>
      </c>
      <c r="U405" s="120">
        <v>3.2058909258575952</v>
      </c>
      <c r="V405" s="20">
        <v>31.902572015475993</v>
      </c>
      <c r="W405" s="20">
        <v>65.74801406978807</v>
      </c>
      <c r="X405" s="20">
        <v>45.377514885965518</v>
      </c>
    </row>
    <row r="406" spans="1:24">
      <c r="A406" s="13" t="s">
        <v>415</v>
      </c>
      <c r="B406" s="13">
        <v>60</v>
      </c>
      <c r="C406" s="13" t="s">
        <v>372</v>
      </c>
      <c r="D406" s="14">
        <v>-1052.0154165702511</v>
      </c>
      <c r="E406" s="17">
        <v>4.95</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576.8503860571517</v>
      </c>
      <c r="Q406" s="15"/>
      <c r="R406" s="20">
        <v>19.228346201905058</v>
      </c>
      <c r="T406" s="118">
        <v>-4.5773695080817411</v>
      </c>
      <c r="U406" s="120">
        <v>-10.232556555811749</v>
      </c>
      <c r="V406" s="20">
        <v>28.820867488504373</v>
      </c>
      <c r="W406" s="20">
        <v>32.375188200028383</v>
      </c>
      <c r="X406" s="20">
        <v>39.46050696071498</v>
      </c>
    </row>
    <row r="407" spans="1:24">
      <c r="A407" s="13" t="s">
        <v>286</v>
      </c>
      <c r="B407" s="13">
        <v>60</v>
      </c>
      <c r="C407" s="13" t="s">
        <v>372</v>
      </c>
      <c r="D407" s="14">
        <v>-3416.2640980944834</v>
      </c>
      <c r="E407" s="17">
        <v>13.17</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654.41635658340817</v>
      </c>
      <c r="Q407" s="15"/>
      <c r="R407" s="20">
        <v>21.813878552780274</v>
      </c>
      <c r="T407" s="118">
        <v>8.0148935830001911</v>
      </c>
      <c r="U407" s="118">
        <v>24.73978901345145</v>
      </c>
      <c r="V407" s="20">
        <v>44.989085035983877</v>
      </c>
      <c r="W407" s="20">
        <v>37.170788715641351</v>
      </c>
      <c r="X407" s="20">
        <v>70.682326963727462</v>
      </c>
    </row>
    <row r="408" spans="1:24">
      <c r="A408" s="13" t="s">
        <v>531</v>
      </c>
      <c r="B408" s="13">
        <v>60</v>
      </c>
      <c r="C408" s="13" t="s">
        <v>372</v>
      </c>
      <c r="D408" s="14">
        <v>-9219.00919845104</v>
      </c>
      <c r="E408" s="17">
        <v>14.03</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1250</v>
      </c>
      <c r="Q408" s="15"/>
      <c r="R408" s="20">
        <v>41.666666666666664</v>
      </c>
      <c r="T408" s="120">
        <v>34.510693558344343</v>
      </c>
      <c r="U408" s="118"/>
      <c r="V408" s="20">
        <v>68.458235067221239</v>
      </c>
      <c r="W408" s="20">
        <v>44.738533816043649</v>
      </c>
      <c r="X408" s="20">
        <v>72.971486511443231</v>
      </c>
    </row>
    <row r="409" spans="1:24">
      <c r="A409" s="13" t="s">
        <v>637</v>
      </c>
      <c r="B409" s="13">
        <v>60</v>
      </c>
      <c r="C409" s="13" t="s">
        <v>372</v>
      </c>
      <c r="D409" s="14">
        <v>-11774.152650305112</v>
      </c>
      <c r="E409" s="17">
        <v>25.42</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348.48595165945864</v>
      </c>
      <c r="Q409" s="15"/>
      <c r="R409" s="20">
        <v>11.616198388648622</v>
      </c>
      <c r="T409" s="118">
        <v>-52.20989748878246</v>
      </c>
      <c r="U409" s="118"/>
      <c r="V409" s="20">
        <v>22.40076749499584</v>
      </c>
      <c r="W409" s="20">
        <v>44.72968962377557</v>
      </c>
      <c r="X409" s="20">
        <v>47.393229287503196</v>
      </c>
    </row>
    <row r="410" spans="1:24">
      <c r="A410" s="13" t="s">
        <v>441</v>
      </c>
      <c r="B410" s="13">
        <v>60</v>
      </c>
      <c r="C410" s="13" t="s">
        <v>372</v>
      </c>
      <c r="D410" s="14">
        <v>-4014.4822939009828</v>
      </c>
      <c r="E410" s="17">
        <v>426.75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1141.4748100278998</v>
      </c>
      <c r="Q410" s="15"/>
      <c r="R410" s="20">
        <v>38.049160334263327</v>
      </c>
      <c r="T410" s="118">
        <v>-10.228407454159765</v>
      </c>
      <c r="U410" s="118">
        <v>479.7549072101981</v>
      </c>
      <c r="V410" s="20">
        <v>53.137254372598733</v>
      </c>
      <c r="W410" s="20">
        <v>59.859309664055566</v>
      </c>
      <c r="X410" s="20">
        <v>60.199334485860504</v>
      </c>
    </row>
    <row r="411" spans="1:24">
      <c r="A411" s="13" t="s">
        <v>174</v>
      </c>
      <c r="B411" s="13">
        <v>60</v>
      </c>
      <c r="C411" s="13" t="s">
        <v>372</v>
      </c>
      <c r="D411" s="14">
        <v>609.08565196230893</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1899.2088442453778</v>
      </c>
      <c r="Q411" s="16" t="s">
        <v>2217</v>
      </c>
      <c r="R411" s="20">
        <v>63.306961474845927</v>
      </c>
      <c r="T411" s="118">
        <v>-2.624156361126091</v>
      </c>
      <c r="U411" s="120">
        <v>-0.82611089867717924</v>
      </c>
      <c r="V411" s="20">
        <v>31.810924013252762</v>
      </c>
      <c r="W411" s="20">
        <v>45.255155636661748</v>
      </c>
      <c r="X411" s="20">
        <v>42.543114838706089</v>
      </c>
    </row>
    <row r="412" spans="1:24">
      <c r="A412" s="13" t="s">
        <v>320</v>
      </c>
      <c r="B412" s="13">
        <v>60</v>
      </c>
      <c r="C412" s="13" t="s">
        <v>372</v>
      </c>
      <c r="D412" s="14">
        <v>-416853.13746692828</v>
      </c>
      <c r="E412" s="17">
        <v>1583</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467.5140723924053</v>
      </c>
      <c r="Q412" s="15"/>
      <c r="R412" s="20">
        <v>15.583802413080177</v>
      </c>
      <c r="T412" s="118">
        <v>799.68416650913241</v>
      </c>
      <c r="U412" s="120">
        <v>821.86260404694167</v>
      </c>
      <c r="V412" s="20">
        <v>53.64991560678498</v>
      </c>
      <c r="W412" s="20">
        <v>44.781680944255605</v>
      </c>
      <c r="X412" s="20">
        <v>54.538799677378158</v>
      </c>
    </row>
    <row r="413" spans="1:24">
      <c r="A413" s="13" t="s">
        <v>23</v>
      </c>
      <c r="B413" s="13">
        <v>60</v>
      </c>
      <c r="C413" s="13" t="s">
        <v>372</v>
      </c>
      <c r="D413" s="14">
        <v>-963.50088005134899</v>
      </c>
      <c r="E413" s="17">
        <v>6</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838.59285606210017</v>
      </c>
      <c r="Q413" s="15"/>
      <c r="R413" s="20">
        <v>27.953095202070006</v>
      </c>
      <c r="T413" s="118">
        <v>-1.5256712885096668</v>
      </c>
      <c r="U413" s="118">
        <v>7.402875616782385</v>
      </c>
      <c r="V413" s="20">
        <v>45.46302214931135</v>
      </c>
      <c r="W413" s="20">
        <v>41.466839451895872</v>
      </c>
      <c r="X413" s="20">
        <v>55.634101938322424</v>
      </c>
    </row>
    <row r="414" spans="1:24">
      <c r="A414" s="13" t="s">
        <v>154</v>
      </c>
      <c r="B414" s="13">
        <v>60</v>
      </c>
      <c r="C414" s="13" t="s">
        <v>372</v>
      </c>
      <c r="D414" s="14">
        <v>5349.4480913651541</v>
      </c>
      <c r="E414" s="17">
        <v>31.62</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1752.5419682506185</v>
      </c>
      <c r="Q414" s="15"/>
      <c r="R414" s="20">
        <v>58.418065608353949</v>
      </c>
      <c r="T414" s="118">
        <v>20.977073171778109</v>
      </c>
      <c r="U414" s="120">
        <v>23.235842452651347</v>
      </c>
      <c r="V414" s="20">
        <v>59.733944377254922</v>
      </c>
      <c r="W414" s="20">
        <v>83.403486022797523</v>
      </c>
      <c r="X414" s="20">
        <v>60.127664415392587</v>
      </c>
    </row>
    <row r="415" spans="1:24">
      <c r="A415" s="13" t="s">
        <v>732</v>
      </c>
      <c r="B415" s="13">
        <v>60</v>
      </c>
      <c r="C415" s="13" t="s">
        <v>372</v>
      </c>
      <c r="D415" s="14">
        <v>-1883.5714778141189</v>
      </c>
      <c r="E415" s="17">
        <v>8.6</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62.048975939448361</v>
      </c>
      <c r="Q415" s="15"/>
      <c r="R415" s="20">
        <v>2.0682991979816121</v>
      </c>
      <c r="T415" s="118">
        <v>-4.6475295714734521</v>
      </c>
      <c r="U415" s="120">
        <v>7.8364174218229188</v>
      </c>
      <c r="V415" s="20">
        <v>33.312455062604478</v>
      </c>
      <c r="W415" s="20">
        <v>43.567182183505459</v>
      </c>
      <c r="X415" s="20">
        <v>52.923995927300055</v>
      </c>
    </row>
    <row r="416" spans="1:24">
      <c r="A416" s="13" t="s">
        <v>168</v>
      </c>
      <c r="B416" s="13">
        <v>60</v>
      </c>
      <c r="C416" s="13" t="s">
        <v>372</v>
      </c>
      <c r="D416" s="14">
        <v>-442.31013208413827</v>
      </c>
      <c r="E416" s="17">
        <v>5.26</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292.23506602220323</v>
      </c>
      <c r="Q416" s="15"/>
      <c r="R416" s="20">
        <v>9.741168867406774</v>
      </c>
      <c r="T416" s="118">
        <v>-4.1303082674958613</v>
      </c>
      <c r="U416" s="120">
        <v>-3.2383605528677517</v>
      </c>
      <c r="V416" s="20">
        <v>37.522590776491867</v>
      </c>
      <c r="W416" s="20">
        <v>46.755944803756186</v>
      </c>
      <c r="X416" s="20">
        <v>40.897972602735948</v>
      </c>
    </row>
    <row r="417" spans="1:24">
      <c r="A417" s="13" t="s">
        <v>129</v>
      </c>
      <c r="B417" s="13">
        <v>60</v>
      </c>
      <c r="C417" s="13" t="s">
        <v>372</v>
      </c>
      <c r="D417" s="14">
        <v>-2204.8809426166827</v>
      </c>
      <c r="E417" s="17">
        <v>5.09</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123.15812847921177</v>
      </c>
      <c r="Q417" s="15"/>
      <c r="R417" s="20">
        <v>4.1052709493070587</v>
      </c>
      <c r="T417" s="118">
        <v>-9.554194596928518</v>
      </c>
      <c r="U417" s="120">
        <v>-6.9306421631118553</v>
      </c>
      <c r="V417" s="20">
        <v>24.034049590042279</v>
      </c>
      <c r="W417" s="20">
        <v>51.984790608010556</v>
      </c>
      <c r="X417" s="20">
        <v>37.375570318467872</v>
      </c>
    </row>
    <row r="418" spans="1:24">
      <c r="A418" s="13" t="s">
        <v>280</v>
      </c>
      <c r="B418" s="13">
        <v>60</v>
      </c>
      <c r="C418" s="13" t="s">
        <v>372</v>
      </c>
      <c r="D418" s="14">
        <v>88040.300809391847</v>
      </c>
      <c r="E418" s="17">
        <v>103.5</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115.6</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1480.9362439970287</v>
      </c>
      <c r="E420" s="17">
        <v>4.4400000000000004</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1627.6851218950342</v>
      </c>
      <c r="Q420" s="16" t="s">
        <v>2252</v>
      </c>
      <c r="R420" s="20">
        <v>54.256170729834473</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829.75049492260314</v>
      </c>
      <c r="E421" s="17">
        <v>11.35</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1651.0156484396402</v>
      </c>
      <c r="Q421" s="15"/>
      <c r="R421" s="20">
        <v>55.033854947988011</v>
      </c>
      <c r="T421" s="118">
        <v>-5.2942902842379347</v>
      </c>
      <c r="U421" s="118">
        <v>14.370417326192211</v>
      </c>
      <c r="V421" s="20">
        <v>32.90140270848395</v>
      </c>
      <c r="W421" s="20">
        <v>34.226663649205122</v>
      </c>
      <c r="X421" s="20">
        <v>55.721884559560095</v>
      </c>
    </row>
    <row r="422" spans="1:24">
      <c r="A422" s="13" t="s">
        <v>7</v>
      </c>
      <c r="B422" s="13">
        <v>60</v>
      </c>
      <c r="C422" s="13" t="s">
        <v>372</v>
      </c>
      <c r="D422" s="13">
        <v>-4040.608186202945</v>
      </c>
      <c r="E422" s="17">
        <v>42.78</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625.54182056331547</v>
      </c>
      <c r="Q422" s="15"/>
      <c r="R422" s="20">
        <v>20.851394018777182</v>
      </c>
      <c r="T422" s="118">
        <v>-2.5599191568119295</v>
      </c>
      <c r="U422" s="120">
        <v>27.697630061631529</v>
      </c>
      <c r="V422" s="20">
        <v>45.440684664173538</v>
      </c>
      <c r="W422" s="20">
        <v>60.065485311603474</v>
      </c>
      <c r="X422" s="20">
        <v>54.851140655522684</v>
      </c>
    </row>
    <row r="423" spans="1:24">
      <c r="A423" s="13" t="s">
        <v>78</v>
      </c>
      <c r="B423" s="13">
        <v>60</v>
      </c>
      <c r="C423" s="13" t="s">
        <v>372</v>
      </c>
      <c r="D423" s="14">
        <v>-672.10637010186144</v>
      </c>
      <c r="E423" s="17">
        <v>9.0399999999999991</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488.08871405010871</v>
      </c>
      <c r="Q423" s="15"/>
      <c r="R423" s="20">
        <v>16.269623801670289</v>
      </c>
      <c r="T423" s="118">
        <v>-3.5845226451325729</v>
      </c>
      <c r="U423" s="120">
        <v>4.3575736651182595</v>
      </c>
      <c r="V423" s="20">
        <v>37.641727379079541</v>
      </c>
      <c r="W423" s="20">
        <v>38.32667808644738</v>
      </c>
      <c r="X423" s="20">
        <v>48.370392814727829</v>
      </c>
    </row>
    <row r="424" spans="1:24">
      <c r="A424" s="13" t="s">
        <v>151</v>
      </c>
      <c r="B424" s="13">
        <v>60</v>
      </c>
      <c r="C424" s="13" t="s">
        <v>372</v>
      </c>
      <c r="D424" s="14">
        <v>-24430.40566114604</v>
      </c>
      <c r="E424" s="17">
        <v>210.4</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316.69353084507298</v>
      </c>
      <c r="Q424" s="15"/>
      <c r="R424" s="20">
        <v>10.5564510281691</v>
      </c>
      <c r="T424" s="118">
        <v>-72.129653463362047</v>
      </c>
      <c r="U424" s="120">
        <v>-9.2380869341391758</v>
      </c>
      <c r="V424" s="20">
        <v>48.693234439917909</v>
      </c>
      <c r="W424" s="20">
        <v>46.017114263948677</v>
      </c>
      <c r="X424" s="20">
        <v>47.008502245179912</v>
      </c>
    </row>
    <row r="425" spans="1:24">
      <c r="A425" s="13" t="s">
        <v>529</v>
      </c>
      <c r="B425" s="13">
        <v>60</v>
      </c>
      <c r="C425" s="13" t="s">
        <v>372</v>
      </c>
      <c r="D425" s="13">
        <v>79.91094086944095</v>
      </c>
      <c r="E425" s="17">
        <v>5.13</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578.48850632442191</v>
      </c>
      <c r="Q425" s="15"/>
      <c r="R425" s="20">
        <v>19.282950210814064</v>
      </c>
      <c r="T425" s="118">
        <v>-12.214179401365275</v>
      </c>
      <c r="U425" s="118"/>
      <c r="V425" s="20">
        <v>29.795124967199516</v>
      </c>
      <c r="W425" s="20">
        <v>46.200942855233542</v>
      </c>
      <c r="X425" s="20">
        <v>38.011224747648924</v>
      </c>
    </row>
    <row r="426" spans="1:24">
      <c r="A426" s="13" t="s">
        <v>347</v>
      </c>
      <c r="B426" s="13">
        <v>60</v>
      </c>
      <c r="C426" s="13" t="s">
        <v>372</v>
      </c>
      <c r="D426" s="14">
        <v>-14632.307923709079</v>
      </c>
      <c r="E426" s="17">
        <v>35.06</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-1475.5844158918396</v>
      </c>
      <c r="E427" s="17">
        <v>7.33</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1087.9975737810796</v>
      </c>
      <c r="Q427" s="15"/>
      <c r="R427" s="20">
        <v>36.266585792702656</v>
      </c>
      <c r="T427" s="118">
        <v>2.2733423292406751</v>
      </c>
      <c r="U427" s="120">
        <v>3.2794541275415945</v>
      </c>
      <c r="V427" s="20">
        <v>35.720311215428183</v>
      </c>
      <c r="W427" s="20">
        <v>44.706546237960488</v>
      </c>
      <c r="X427" s="20">
        <v>54.299338213687491</v>
      </c>
    </row>
    <row r="428" spans="1:24">
      <c r="A428" s="13" t="s">
        <v>733</v>
      </c>
      <c r="B428" s="13">
        <v>60</v>
      </c>
      <c r="C428" s="13" t="s">
        <v>372</v>
      </c>
      <c r="D428" s="13">
        <v>-2904093.7771960218</v>
      </c>
      <c r="E428" s="17">
        <v>1190</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1254.5700156463229</v>
      </c>
      <c r="Q428" s="15"/>
      <c r="R428" s="20">
        <v>41.819000521544098</v>
      </c>
      <c r="T428" s="120">
        <v>8975.6543348119558</v>
      </c>
      <c r="U428" s="118"/>
      <c r="V428" s="20">
        <v>74.636015391594555</v>
      </c>
      <c r="W428" s="20">
        <v>78.565098578882186</v>
      </c>
      <c r="X428" s="20">
        <v>97.890327838348909</v>
      </c>
    </row>
    <row r="429" spans="1:24">
      <c r="A429" s="13" t="s">
        <v>481</v>
      </c>
      <c r="B429" s="13">
        <v>60</v>
      </c>
      <c r="C429" s="13" t="s">
        <v>372</v>
      </c>
      <c r="D429" s="14">
        <v>33818.04980381162</v>
      </c>
      <c r="E429" s="17">
        <v>69.349999999999994</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2317.6509458530049</v>
      </c>
      <c r="Q429" s="15"/>
      <c r="R429" s="20">
        <v>77.255031528433491</v>
      </c>
      <c r="T429" s="118">
        <v>-2.4445107474210204</v>
      </c>
      <c r="U429" s="118"/>
      <c r="V429" s="20">
        <v>69.855088187650765</v>
      </c>
      <c r="W429" s="20">
        <v>60.504112559159424</v>
      </c>
      <c r="X429" s="20">
        <v>53.612533308420403</v>
      </c>
    </row>
    <row r="430" spans="1:24">
      <c r="A430" s="13" t="s">
        <v>448</v>
      </c>
      <c r="B430" s="13">
        <v>60</v>
      </c>
      <c r="C430" s="13" t="s">
        <v>372</v>
      </c>
      <c r="D430" s="14">
        <v>-151509.92671402718</v>
      </c>
      <c r="E430" s="17">
        <v>186.5</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179.43103401690792</v>
      </c>
      <c r="Q430" s="15"/>
      <c r="R430" s="20">
        <v>5.9810344672302636</v>
      </c>
      <c r="T430" s="118">
        <v>-104.74313895157707</v>
      </c>
      <c r="U430" s="118">
        <v>330.32007187634491</v>
      </c>
      <c r="V430" s="20">
        <v>38.335441425084085</v>
      </c>
      <c r="W430" s="20">
        <v>48.110184943278334</v>
      </c>
      <c r="X430" s="20">
        <v>56.132412153975935</v>
      </c>
    </row>
    <row r="431" spans="1:24">
      <c r="A431" s="13" t="s">
        <v>541</v>
      </c>
      <c r="B431" s="13">
        <v>60</v>
      </c>
      <c r="C431" s="13" t="s">
        <v>372</v>
      </c>
      <c r="D431" s="14">
        <v>-8141.2582190374396</v>
      </c>
      <c r="E431" s="17">
        <v>58.45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481.67503620470399</v>
      </c>
      <c r="Q431" s="15"/>
      <c r="R431" s="20">
        <v>16.055834540156798</v>
      </c>
      <c r="T431" s="118">
        <v>-38.228540738414409</v>
      </c>
      <c r="U431" s="118"/>
      <c r="V431" s="20">
        <v>40.725998526484702</v>
      </c>
      <c r="W431" s="20">
        <v>28.959563227311456</v>
      </c>
      <c r="X431" s="20">
        <v>44.987798457077048</v>
      </c>
    </row>
    <row r="432" spans="1:24">
      <c r="A432" s="13" t="s">
        <v>139</v>
      </c>
      <c r="B432" s="13">
        <v>60</v>
      </c>
      <c r="C432" s="13" t="s">
        <v>372</v>
      </c>
      <c r="D432" s="14">
        <v>-1395.7101918549242</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75.692311213566668</v>
      </c>
      <c r="Q432" s="16" t="s">
        <v>2393</v>
      </c>
      <c r="R432" s="20">
        <v>2.5230770404522223</v>
      </c>
      <c r="T432" s="118">
        <v>-3.1287311166482779</v>
      </c>
      <c r="U432" s="120">
        <v>-14.344659392254178</v>
      </c>
      <c r="V432" s="20">
        <v>36.897733015262375</v>
      </c>
      <c r="W432" s="20">
        <v>39.204035094306967</v>
      </c>
      <c r="X432" s="20">
        <v>37.621761356183676</v>
      </c>
    </row>
    <row r="433" spans="1:24">
      <c r="A433" s="13" t="s">
        <v>92</v>
      </c>
      <c r="B433" s="13">
        <v>60</v>
      </c>
      <c r="C433" s="13" t="s">
        <v>372</v>
      </c>
      <c r="D433" s="14">
        <v>3812.0418118921152</v>
      </c>
      <c r="E433" s="17">
        <v>22.44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1723.5406238001967</v>
      </c>
      <c r="Q433" s="16" t="s">
        <v>2215</v>
      </c>
      <c r="R433" s="20">
        <v>57.451354126673223</v>
      </c>
      <c r="T433" s="118">
        <v>36.87610216213244</v>
      </c>
      <c r="U433" s="118">
        <v>99.163378974304095</v>
      </c>
      <c r="V433" s="20">
        <v>38.526950637849623</v>
      </c>
      <c r="W433" s="20">
        <v>34.486966585045622</v>
      </c>
      <c r="X433" s="20">
        <v>60.454812514944159</v>
      </c>
    </row>
    <row r="434" spans="1:24">
      <c r="A434" s="13" t="s">
        <v>416</v>
      </c>
      <c r="B434" s="13">
        <v>60</v>
      </c>
      <c r="C434" s="13" t="s">
        <v>372</v>
      </c>
      <c r="D434" s="14">
        <v>-51512.913007215102</v>
      </c>
      <c r="E434" s="17">
        <v>149.9</v>
      </c>
      <c r="F434" s="13" t="s">
        <v>390</v>
      </c>
      <c r="G434" s="13" t="s">
        <v>947</v>
      </c>
      <c r="H434" s="13" t="s">
        <v>1922</v>
      </c>
      <c r="I434" s="13" t="s">
        <v>948</v>
      </c>
      <c r="J434" s="13" t="s">
        <v>949</v>
      </c>
      <c r="K434" s="13" t="s">
        <v>950</v>
      </c>
      <c r="L434" s="13" t="s">
        <v>1132</v>
      </c>
      <c r="M434" s="13" t="s">
        <v>1923</v>
      </c>
      <c r="N434" s="13" t="s">
        <v>1155</v>
      </c>
      <c r="O434" s="13">
        <v>36.326065491562922</v>
      </c>
      <c r="P434" s="13">
        <v>51.243722328915581</v>
      </c>
      <c r="Q434" s="15"/>
      <c r="R434" s="20">
        <v>1.7081240776305193</v>
      </c>
      <c r="T434" s="118">
        <v>-70.532268796621054</v>
      </c>
      <c r="U434" s="120">
        <v>36.000539198900299</v>
      </c>
      <c r="V434" s="20">
        <v>43.508385276061638</v>
      </c>
      <c r="W434" s="20">
        <v>47.307490036384991</v>
      </c>
      <c r="X434" s="20">
        <v>49.13592434218134</v>
      </c>
    </row>
    <row r="435" spans="1:24">
      <c r="A435" s="13" t="s">
        <v>188</v>
      </c>
      <c r="B435" s="13">
        <v>60</v>
      </c>
      <c r="C435" s="13" t="s">
        <v>372</v>
      </c>
      <c r="D435" s="14">
        <v>-3181.4479635365965</v>
      </c>
      <c r="E435" s="17">
        <v>6.88</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74.615120385690759</v>
      </c>
      <c r="Q435" s="15"/>
      <c r="R435" s="20">
        <v>2.4871706795230253</v>
      </c>
      <c r="T435" s="118">
        <v>-1.9124755679989214</v>
      </c>
      <c r="U435" s="120">
        <v>-181.65175960695592</v>
      </c>
      <c r="V435" s="20">
        <v>43.536095167235821</v>
      </c>
      <c r="W435" s="20">
        <v>31.661518229396247</v>
      </c>
      <c r="X435" s="20">
        <v>37.110520848476334</v>
      </c>
    </row>
    <row r="436" spans="1:24">
      <c r="A436" s="13" t="s">
        <v>13</v>
      </c>
      <c r="B436" s="13">
        <v>60</v>
      </c>
      <c r="C436" s="13" t="s">
        <v>372</v>
      </c>
      <c r="D436" s="13">
        <v>-397.23076496029017</v>
      </c>
      <c r="E436" s="17">
        <v>1.53</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273.31766143168772</v>
      </c>
      <c r="Q436" s="16" t="s">
        <v>2227</v>
      </c>
      <c r="R436" s="20">
        <v>9.1105887143895909</v>
      </c>
      <c r="T436" s="118">
        <v>-2.5683157835955339</v>
      </c>
      <c r="U436" s="120">
        <v>0.2415147001363116</v>
      </c>
      <c r="V436" s="20">
        <v>32.080400620983013</v>
      </c>
      <c r="W436" s="20">
        <v>49.796812034101045</v>
      </c>
      <c r="X436" s="20">
        <v>40.825636659676015</v>
      </c>
    </row>
    <row r="437" spans="1:24">
      <c r="A437" s="13" t="s">
        <v>193</v>
      </c>
      <c r="B437" s="13">
        <v>60</v>
      </c>
      <c r="C437" s="13" t="s">
        <v>372</v>
      </c>
      <c r="D437" s="14">
        <v>-12133.355747142217</v>
      </c>
      <c r="E437" s="17">
        <v>312.75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237.12746709885943</v>
      </c>
      <c r="Q437" s="15"/>
      <c r="R437" s="20">
        <v>7.904248903295314</v>
      </c>
      <c r="T437" s="118">
        <v>-478.48686551811454</v>
      </c>
      <c r="U437" s="120">
        <v>-170.10908494566081</v>
      </c>
      <c r="V437" s="20">
        <v>36.365579631912382</v>
      </c>
      <c r="W437" s="20">
        <v>76.439867464342555</v>
      </c>
      <c r="X437" s="20">
        <v>39.127916063680743</v>
      </c>
    </row>
    <row r="438" spans="1:24">
      <c r="A438" s="13" t="s">
        <v>417</v>
      </c>
      <c r="B438" s="13">
        <v>60</v>
      </c>
      <c r="C438" s="13" t="s">
        <v>372</v>
      </c>
      <c r="D438" s="14">
        <v>-114467.0022052594</v>
      </c>
      <c r="E438" s="17">
        <v>138.9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174.34741833145281</v>
      </c>
      <c r="Q438" s="15"/>
      <c r="R438" s="20">
        <v>5.8115806110484272</v>
      </c>
      <c r="T438" s="118">
        <v>-568.23013166855594</v>
      </c>
      <c r="U438" s="120">
        <v>-306.76484015993765</v>
      </c>
      <c r="V438" s="20">
        <v>41.71981747804201</v>
      </c>
      <c r="W438" s="20">
        <v>31.276278013331194</v>
      </c>
      <c r="X438" s="20">
        <v>36.540728613523946</v>
      </c>
    </row>
    <row r="439" spans="1:24">
      <c r="A439" s="13" t="s">
        <v>6</v>
      </c>
      <c r="B439" s="13">
        <v>60</v>
      </c>
      <c r="C439" s="13" t="s">
        <v>372</v>
      </c>
      <c r="D439" s="14">
        <v>1622.9600368272302</v>
      </c>
      <c r="E439" s="17">
        <v>21.5</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816.56983642023067</v>
      </c>
      <c r="Q439" s="15"/>
      <c r="R439" s="20">
        <v>27.218994547341023</v>
      </c>
      <c r="T439" s="118">
        <v>-7.6589781201490226</v>
      </c>
      <c r="U439" s="120">
        <v>12.041767732861253</v>
      </c>
      <c r="V439" s="20">
        <v>51.704794843243668</v>
      </c>
      <c r="W439" s="20">
        <v>66.649092455816856</v>
      </c>
      <c r="X439" s="20">
        <v>49.866312633365645</v>
      </c>
    </row>
    <row r="440" spans="1:24">
      <c r="A440" s="13" t="s">
        <v>734</v>
      </c>
      <c r="B440" s="13">
        <v>60</v>
      </c>
      <c r="C440" s="13" t="s">
        <v>372</v>
      </c>
      <c r="D440" s="14">
        <v>-12971.216257059838</v>
      </c>
      <c r="E440" s="17">
        <v>40.96</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-1679.8873082709242</v>
      </c>
      <c r="E441" s="17">
        <v>7.1</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481.06115270920702</v>
      </c>
      <c r="Q441" s="15"/>
      <c r="R441" s="20">
        <v>16.035371756973568</v>
      </c>
      <c r="T441" s="118">
        <v>-4.1091789805470125</v>
      </c>
      <c r="U441" s="120">
        <v>0.28989236075188884</v>
      </c>
      <c r="V441" s="20">
        <v>48.703686563962044</v>
      </c>
      <c r="W441" s="20">
        <v>50.056565443394362</v>
      </c>
      <c r="X441" s="20">
        <v>47.851906452187805</v>
      </c>
    </row>
    <row r="442" spans="1:24">
      <c r="A442" s="13" t="s">
        <v>358</v>
      </c>
      <c r="B442" s="13">
        <v>60</v>
      </c>
      <c r="C442" s="13" t="s">
        <v>372</v>
      </c>
      <c r="D442" s="14">
        <v>-5234.2931534050049</v>
      </c>
      <c r="E442" s="17">
        <v>33.96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387.55586060627229</v>
      </c>
      <c r="Q442" s="15"/>
      <c r="R442" s="20">
        <v>12.918528686875742</v>
      </c>
      <c r="T442" s="118">
        <v>-64.575574857052587</v>
      </c>
      <c r="U442" s="120">
        <v>14.201940683661363</v>
      </c>
      <c r="V442" s="20">
        <v>34.313534648993226</v>
      </c>
      <c r="W442" s="20">
        <v>62.679622194004779</v>
      </c>
      <c r="X442" s="20">
        <v>45.002636817480301</v>
      </c>
    </row>
    <row r="443" spans="1:24">
      <c r="A443" s="13" t="s">
        <v>735</v>
      </c>
      <c r="B443" s="13">
        <v>60</v>
      </c>
      <c r="C443" s="13" t="s">
        <v>372</v>
      </c>
      <c r="D443" s="13">
        <v>3021910.4476362555</v>
      </c>
      <c r="E443" s="17">
        <v>4630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2783.2307650838384</v>
      </c>
      <c r="Q443" s="15"/>
      <c r="R443" s="20">
        <v>92.774358836127945</v>
      </c>
      <c r="T443" s="120">
        <v>16799.687527278846</v>
      </c>
      <c r="U443" s="118"/>
      <c r="V443" s="20">
        <v>92.658324749112737</v>
      </c>
      <c r="W443" s="20">
        <v>48.193936645559802</v>
      </c>
      <c r="X443" s="20">
        <v>98.705347524511112</v>
      </c>
    </row>
    <row r="444" spans="1:24">
      <c r="A444" s="13" t="s">
        <v>24</v>
      </c>
      <c r="B444" s="13">
        <v>60</v>
      </c>
      <c r="C444" s="13" t="s">
        <v>372</v>
      </c>
      <c r="D444" s="14">
        <v>-213.64288323783231</v>
      </c>
      <c r="E444" s="17">
        <v>2.04</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831.18077543885511</v>
      </c>
      <c r="Q444" s="15"/>
      <c r="R444" s="20">
        <v>27.706025847961836</v>
      </c>
      <c r="T444" s="118">
        <v>-0.46254171227106955</v>
      </c>
      <c r="U444" s="118">
        <v>2.1063396099396026</v>
      </c>
      <c r="V444" s="20">
        <v>44.706129918082404</v>
      </c>
      <c r="W444" s="20">
        <v>41.450336730930367</v>
      </c>
      <c r="X444" s="20">
        <v>60.130534239092803</v>
      </c>
    </row>
    <row r="445" spans="1:24">
      <c r="A445" s="13" t="s">
        <v>227</v>
      </c>
      <c r="B445" s="13">
        <v>60</v>
      </c>
      <c r="C445" s="13" t="s">
        <v>372</v>
      </c>
      <c r="D445" s="14">
        <v>829.79212437752631</v>
      </c>
      <c r="E445" s="17">
        <v>13.24</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1113.3526950311261</v>
      </c>
      <c r="Q445" s="15"/>
      <c r="R445" s="20">
        <v>37.11175650103754</v>
      </c>
      <c r="T445" s="118">
        <v>-6.0387030453342661</v>
      </c>
      <c r="U445" s="120">
        <v>9.6700906059614766</v>
      </c>
      <c r="V445" s="20">
        <v>38.859013852239059</v>
      </c>
      <c r="W445" s="20">
        <v>44.449290410317197</v>
      </c>
      <c r="X445" s="20">
        <v>51.579669460362993</v>
      </c>
    </row>
    <row r="446" spans="1:24">
      <c r="A446" s="13" t="s">
        <v>179</v>
      </c>
      <c r="B446" s="13">
        <v>60</v>
      </c>
      <c r="C446" s="13" t="s">
        <v>372</v>
      </c>
      <c r="D446" s="14">
        <v>865.4418220612215</v>
      </c>
      <c r="E446" s="17">
        <v>29.14</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798.63984688264509</v>
      </c>
      <c r="Q446" s="15"/>
      <c r="R446" s="20">
        <v>26.621328229421504</v>
      </c>
      <c r="T446" s="118">
        <v>9.9183249411754915</v>
      </c>
      <c r="U446" s="118">
        <v>58.617459973220143</v>
      </c>
      <c r="V446" s="20">
        <v>45.761873692221663</v>
      </c>
      <c r="W446" s="20">
        <v>43.359821497098892</v>
      </c>
      <c r="X446" s="20">
        <v>67.916253554041887</v>
      </c>
    </row>
    <row r="447" spans="1:24">
      <c r="A447" s="13" t="s">
        <v>449</v>
      </c>
      <c r="B447" s="13">
        <v>60</v>
      </c>
      <c r="C447" s="13" t="s">
        <v>372</v>
      </c>
      <c r="D447" s="14">
        <v>9932.7309847003417</v>
      </c>
      <c r="E447" s="17">
        <v>38.64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1422.0928401085171</v>
      </c>
      <c r="Q447" s="15"/>
      <c r="R447" s="20">
        <v>47.403094670283899</v>
      </c>
      <c r="T447" s="120">
        <v>73.145790365336694</v>
      </c>
      <c r="U447" s="118">
        <v>48.280338711153199</v>
      </c>
      <c r="V447" s="20">
        <v>75.982324447895479</v>
      </c>
      <c r="W447" s="20">
        <v>70.538050736389181</v>
      </c>
      <c r="X447" s="20">
        <v>80.955633436325698</v>
      </c>
    </row>
    <row r="448" spans="1:24">
      <c r="A448" s="13" t="s">
        <v>539</v>
      </c>
      <c r="B448" s="13">
        <v>60</v>
      </c>
      <c r="C448" s="13" t="s">
        <v>372</v>
      </c>
      <c r="D448" s="14">
        <v>-2971.1078439769876</v>
      </c>
      <c r="E448" s="17">
        <v>11.62</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896.14749321387546</v>
      </c>
      <c r="Q448" s="16" t="s">
        <v>2201</v>
      </c>
      <c r="R448" s="20">
        <v>29.871583107129183</v>
      </c>
      <c r="T448" s="118">
        <v>6.3666345780560007</v>
      </c>
      <c r="U448" s="118"/>
      <c r="V448" s="20">
        <v>53.270261322895543</v>
      </c>
      <c r="W448" s="20">
        <v>49.230840057586953</v>
      </c>
      <c r="X448" s="20">
        <v>68.52047976081117</v>
      </c>
    </row>
    <row r="449" spans="1:24">
      <c r="A449" s="13" t="s">
        <v>25</v>
      </c>
      <c r="B449" s="13">
        <v>60</v>
      </c>
      <c r="C449" s="13" t="s">
        <v>372</v>
      </c>
      <c r="D449" s="14">
        <v>-40883.761172820814</v>
      </c>
      <c r="E449" s="17">
        <v>137</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861.97579075875058</v>
      </c>
      <c r="Q449" s="15"/>
      <c r="R449" s="20">
        <v>28.732526358625019</v>
      </c>
      <c r="T449" s="120">
        <v>192.70664683612779</v>
      </c>
      <c r="U449" s="118">
        <v>269.60612550968574</v>
      </c>
      <c r="V449" s="20">
        <v>48.463970907999325</v>
      </c>
      <c r="W449" s="20">
        <v>46.232447750647417</v>
      </c>
      <c r="X449" s="20">
        <v>84.517219666472343</v>
      </c>
    </row>
    <row r="450" spans="1:24">
      <c r="A450" s="13" t="s">
        <v>677</v>
      </c>
      <c r="B450" s="13">
        <v>60</v>
      </c>
      <c r="C450" s="13" t="s">
        <v>372</v>
      </c>
      <c r="D450" s="13">
        <v>-166.4565546497787</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585.41009289213275</v>
      </c>
      <c r="Q450" s="15"/>
      <c r="R450" s="20">
        <v>19.513669763071093</v>
      </c>
      <c r="T450" s="118">
        <v>-1.2497627202886097</v>
      </c>
      <c r="U450" s="118"/>
      <c r="V450" s="20">
        <v>36.56789038917811</v>
      </c>
      <c r="W450" s="20">
        <v>42.187764084489544</v>
      </c>
      <c r="X450" s="20"/>
    </row>
    <row r="451" spans="1:24">
      <c r="A451" s="13" t="s">
        <v>127</v>
      </c>
      <c r="B451" s="13">
        <v>60</v>
      </c>
      <c r="C451" s="13" t="s">
        <v>372</v>
      </c>
      <c r="D451" s="14">
        <v>-23610.298286825611</v>
      </c>
      <c r="E451" s="17">
        <v>71.05</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386.76653720630964</v>
      </c>
      <c r="Q451" s="15"/>
      <c r="R451" s="20">
        <v>12.892217906876988</v>
      </c>
      <c r="T451" s="118">
        <v>-35.588253815595721</v>
      </c>
      <c r="U451" s="120">
        <v>-87.507806729132795</v>
      </c>
      <c r="V451" s="20">
        <v>43.954250436176373</v>
      </c>
      <c r="W451" s="20">
        <v>37.787625575006558</v>
      </c>
      <c r="X451" s="20">
        <v>44.305945144476027</v>
      </c>
    </row>
    <row r="452" spans="1:24">
      <c r="A452" s="13" t="s">
        <v>155</v>
      </c>
      <c r="B452" s="13">
        <v>60</v>
      </c>
      <c r="C452" s="13" t="s">
        <v>372</v>
      </c>
      <c r="D452" s="14">
        <v>345.47032393701829</v>
      </c>
      <c r="E452" s="17">
        <v>12.8</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636.37180249953474</v>
      </c>
      <c r="Q452" s="15"/>
      <c r="R452" s="20">
        <v>21.212393416651157</v>
      </c>
      <c r="T452" s="118">
        <v>-23.539837902873675</v>
      </c>
      <c r="U452" s="120">
        <v>-6.8838861405523488</v>
      </c>
      <c r="V452" s="20">
        <v>30.752242210979659</v>
      </c>
      <c r="W452" s="20">
        <v>61.935066226956394</v>
      </c>
      <c r="X452" s="20">
        <v>41.995560876446426</v>
      </c>
    </row>
    <row r="453" spans="1:24">
      <c r="A453" s="13" t="s">
        <v>194</v>
      </c>
      <c r="B453" s="13">
        <v>60</v>
      </c>
      <c r="C453" s="13" t="s">
        <v>372</v>
      </c>
      <c r="D453" s="14">
        <v>-16801.461159136437</v>
      </c>
      <c r="E453" s="17">
        <v>70.400000000000006</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560.67539665654022</v>
      </c>
      <c r="Q453" s="15"/>
      <c r="R453" s="20">
        <v>18.68917988855134</v>
      </c>
      <c r="T453" s="118">
        <v>-74.679458171260507</v>
      </c>
      <c r="U453" s="120">
        <v>-13.370357990318382</v>
      </c>
      <c r="V453" s="20">
        <v>22.626136933507699</v>
      </c>
      <c r="W453" s="20">
        <v>39.010417581281544</v>
      </c>
      <c r="X453" s="20">
        <v>41.631508725173468</v>
      </c>
    </row>
    <row r="454" spans="1:24">
      <c r="A454" s="13" t="s">
        <v>468</v>
      </c>
      <c r="B454" s="13">
        <v>60</v>
      </c>
      <c r="C454" s="13" t="s">
        <v>372</v>
      </c>
      <c r="D454" s="14">
        <v>90896.885216425289</v>
      </c>
      <c r="E454" s="17">
        <v>159.4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1654.9080803183424</v>
      </c>
      <c r="Q454" s="15"/>
      <c r="R454" s="20">
        <v>55.163602677278078</v>
      </c>
      <c r="T454" s="120">
        <v>274.65308340440129</v>
      </c>
      <c r="U454" s="118"/>
      <c r="V454" s="20">
        <v>62.205155325674383</v>
      </c>
      <c r="W454" s="20">
        <v>27.443557881039062</v>
      </c>
      <c r="X454" s="20">
        <v>72.427235758137257</v>
      </c>
    </row>
    <row r="455" spans="1:24">
      <c r="A455" s="13" t="s">
        <v>525</v>
      </c>
      <c r="B455" s="13">
        <v>60</v>
      </c>
      <c r="C455" s="13" t="s">
        <v>372</v>
      </c>
      <c r="D455" s="14">
        <v>-1963.0159387965662</v>
      </c>
      <c r="E455" s="17">
        <v>19.82</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245.86384014729248</v>
      </c>
      <c r="Q455" s="15"/>
      <c r="R455" s="20">
        <v>8.1954613382430832</v>
      </c>
      <c r="T455" s="118">
        <v>-13.931466661867269</v>
      </c>
      <c r="U455" s="118"/>
      <c r="V455" s="20">
        <v>39.543270771799129</v>
      </c>
      <c r="W455" s="20">
        <v>42.872068958957612</v>
      </c>
      <c r="X455" s="20">
        <v>44.612609617145154</v>
      </c>
    </row>
    <row r="456" spans="1:24">
      <c r="A456" s="13" t="s">
        <v>189</v>
      </c>
      <c r="B456" s="13">
        <v>60</v>
      </c>
      <c r="C456" s="13" t="s">
        <v>372</v>
      </c>
      <c r="D456" s="14">
        <v>-168.227490202284</v>
      </c>
      <c r="E456" s="17">
        <v>31.32</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998.08134146812745</v>
      </c>
      <c r="Q456" s="15"/>
      <c r="R456" s="20">
        <v>33.269378048937583</v>
      </c>
      <c r="T456" s="118">
        <v>8.7005320917262097</v>
      </c>
      <c r="U456" s="118">
        <v>46.371750912190883</v>
      </c>
      <c r="V456" s="20">
        <v>45.029180875115813</v>
      </c>
      <c r="W456" s="20">
        <v>39.713124288627988</v>
      </c>
      <c r="X456" s="20">
        <v>63.063187987950535</v>
      </c>
    </row>
    <row r="457" spans="1:24">
      <c r="A457" s="13" t="s">
        <v>26</v>
      </c>
      <c r="B457" s="13">
        <v>60</v>
      </c>
      <c r="C457" s="13" t="s">
        <v>372</v>
      </c>
      <c r="D457" s="14">
        <v>-7602.1169184510209</v>
      </c>
      <c r="E457" s="17">
        <v>10.78</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1023.49434862826</v>
      </c>
      <c r="Q457" s="15"/>
      <c r="R457" s="20">
        <v>34.116478287608665</v>
      </c>
      <c r="T457" s="118">
        <v>6.5032276497829322</v>
      </c>
      <c r="U457" s="118">
        <v>31.471492833380683</v>
      </c>
      <c r="V457" s="20">
        <v>43.424510922395648</v>
      </c>
      <c r="W457" s="20">
        <v>63.10925468860956</v>
      </c>
      <c r="X457" s="20">
        <v>65.749759110369084</v>
      </c>
    </row>
    <row r="458" spans="1:24">
      <c r="A458" s="13" t="s">
        <v>101</v>
      </c>
      <c r="B458" s="13">
        <v>60</v>
      </c>
      <c r="C458" s="13" t="s">
        <v>372</v>
      </c>
      <c r="D458" s="14">
        <v>-3045.6414251503893</v>
      </c>
      <c r="E458" s="17">
        <v>9.0299999999999994</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614.13632887365225</v>
      </c>
      <c r="Q458" s="15"/>
      <c r="R458" s="20">
        <v>20.471210962455075</v>
      </c>
      <c r="T458" s="118">
        <v>-6.8556960695934244</v>
      </c>
      <c r="U458" s="118">
        <v>10.041028651204638</v>
      </c>
      <c r="V458" s="20">
        <v>30.735607419481003</v>
      </c>
      <c r="W458" s="20">
        <v>46.957936043088722</v>
      </c>
      <c r="X458" s="20">
        <v>51.963694198944502</v>
      </c>
    </row>
    <row r="459" spans="1:24">
      <c r="A459" s="13" t="s">
        <v>279</v>
      </c>
      <c r="B459" s="13">
        <v>60</v>
      </c>
      <c r="C459" s="13" t="s">
        <v>372</v>
      </c>
      <c r="D459" s="14">
        <v>-1027.5733436375313</v>
      </c>
      <c r="E459" s="17">
        <v>12.99</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348.27168813833396</v>
      </c>
      <c r="Q459" s="15"/>
      <c r="R459" s="20">
        <v>11.609056271277799</v>
      </c>
      <c r="T459" s="118">
        <v>-2.7943258852667796</v>
      </c>
      <c r="U459" s="120">
        <v>-17.97100370093899</v>
      </c>
      <c r="V459" s="20">
        <v>48.908376522306789</v>
      </c>
      <c r="W459" s="20">
        <v>37.847160400141519</v>
      </c>
      <c r="X459" s="20">
        <v>45.826534308807986</v>
      </c>
    </row>
    <row r="460" spans="1:24">
      <c r="A460" s="13" t="s">
        <v>264</v>
      </c>
      <c r="B460" s="13">
        <v>60</v>
      </c>
      <c r="C460" s="13" t="s">
        <v>372</v>
      </c>
      <c r="D460" s="14">
        <v>1123.6400704094508</v>
      </c>
      <c r="E460" s="17">
        <v>20.46</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1551.509406786477</v>
      </c>
      <c r="Q460" s="15"/>
      <c r="R460" s="20">
        <v>51.716980226215902</v>
      </c>
      <c r="T460" s="118">
        <v>-6.7603260232365869</v>
      </c>
      <c r="U460" s="120">
        <v>6.2236512361377549</v>
      </c>
      <c r="V460" s="20">
        <v>40.018584471509662</v>
      </c>
      <c r="W460" s="20">
        <v>47.118790499964106</v>
      </c>
      <c r="X460" s="20">
        <v>49.616571564040335</v>
      </c>
    </row>
    <row r="461" spans="1:24">
      <c r="A461" s="13" t="s">
        <v>159</v>
      </c>
      <c r="B461" s="13">
        <v>60</v>
      </c>
      <c r="C461" s="13" t="s">
        <v>372</v>
      </c>
      <c r="D461" s="13">
        <v>1462.6042985511845</v>
      </c>
      <c r="E461" s="17">
        <v>12.18</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2131.9845256836452</v>
      </c>
      <c r="Q461" s="15"/>
      <c r="R461" s="20">
        <v>71.06615085612151</v>
      </c>
      <c r="T461" s="118">
        <v>-4.8248795455040749</v>
      </c>
      <c r="U461" s="120">
        <v>5.7074270088889989</v>
      </c>
      <c r="V461" s="20">
        <v>41.967134796356817</v>
      </c>
      <c r="W461" s="20">
        <v>52.720791719035169</v>
      </c>
      <c r="X461" s="20">
        <v>49.924042530577154</v>
      </c>
    </row>
    <row r="462" spans="1:24">
      <c r="A462" s="13" t="s">
        <v>293</v>
      </c>
      <c r="B462" s="13">
        <v>60</v>
      </c>
      <c r="C462" s="13" t="s">
        <v>372</v>
      </c>
      <c r="D462" s="14">
        <v>-25645.124087636475</v>
      </c>
      <c r="E462" s="17">
        <v>147.9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454.03853154148192</v>
      </c>
      <c r="Q462" s="15"/>
      <c r="R462" s="20">
        <v>15.134617718049396</v>
      </c>
      <c r="T462" s="118">
        <v>-173.61436978884456</v>
      </c>
      <c r="U462" s="120">
        <v>-54.195187576434307</v>
      </c>
      <c r="V462" s="20">
        <v>32.564651975970442</v>
      </c>
      <c r="W462" s="20">
        <v>50.607874930028508</v>
      </c>
      <c r="X462" s="20">
        <v>38.009618000877239</v>
      </c>
    </row>
    <row r="463" spans="1:24">
      <c r="A463" s="13" t="s">
        <v>32</v>
      </c>
      <c r="B463" s="13">
        <v>60</v>
      </c>
      <c r="C463" s="13" t="s">
        <v>372</v>
      </c>
      <c r="D463" s="13">
        <v>-1003.9003829430726</v>
      </c>
      <c r="E463" s="17">
        <v>10.52</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1336.1546059895534</v>
      </c>
      <c r="Q463" s="15"/>
      <c r="R463" s="20">
        <v>44.538486866318443</v>
      </c>
      <c r="T463" s="118">
        <v>-4.2871521120758871</v>
      </c>
      <c r="U463" s="118">
        <v>13.072353816308784</v>
      </c>
      <c r="V463" s="20">
        <v>43.514781193474512</v>
      </c>
      <c r="W463" s="20">
        <v>41.887582414063225</v>
      </c>
      <c r="X463" s="20">
        <v>55.73080553237422</v>
      </c>
    </row>
    <row r="464" spans="1:24">
      <c r="A464" s="13" t="s">
        <v>63</v>
      </c>
      <c r="B464" s="13">
        <v>60</v>
      </c>
      <c r="C464" s="13" t="s">
        <v>372</v>
      </c>
      <c r="D464" s="14">
        <v>-562.28851325641926</v>
      </c>
      <c r="E464" s="17">
        <v>128.1</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1325.7802473339202</v>
      </c>
      <c r="Q464" s="15"/>
      <c r="R464" s="20">
        <v>44.192674911130673</v>
      </c>
      <c r="T464" s="118">
        <v>64.423969594031405</v>
      </c>
      <c r="U464" s="118">
        <v>170.11862231403953</v>
      </c>
      <c r="V464" s="20">
        <v>44.078927431766523</v>
      </c>
      <c r="W464" s="20">
        <v>71.317359869149428</v>
      </c>
      <c r="X464" s="20">
        <v>62.243632860669777</v>
      </c>
    </row>
    <row r="465" spans="1:24">
      <c r="A465" s="13" t="s">
        <v>442</v>
      </c>
      <c r="B465" s="13">
        <v>60</v>
      </c>
      <c r="C465" s="13" t="s">
        <v>372</v>
      </c>
      <c r="D465" s="14">
        <v>-21382.105741436277</v>
      </c>
      <c r="E465" s="17">
        <v>122.3</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328.42056486485643</v>
      </c>
      <c r="Q465" s="15"/>
      <c r="R465" s="20">
        <v>10.947352162161881</v>
      </c>
      <c r="T465" s="118">
        <v>-163.38153896625244</v>
      </c>
      <c r="U465" s="120">
        <v>-247.78966274110616</v>
      </c>
      <c r="V465" s="20">
        <v>36.214884204786834</v>
      </c>
      <c r="W465" s="20">
        <v>50.182950799528207</v>
      </c>
      <c r="X465" s="20">
        <v>37.041536411714702</v>
      </c>
    </row>
    <row r="466" spans="1:24">
      <c r="A466" s="13" t="s">
        <v>443</v>
      </c>
      <c r="B466" s="13">
        <v>60</v>
      </c>
      <c r="C466" s="13" t="s">
        <v>372</v>
      </c>
      <c r="D466" s="14">
        <v>-2344.0693763770428</v>
      </c>
      <c r="E466" s="17">
        <v>20.66</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370.99288441175713</v>
      </c>
      <c r="Q466" s="15"/>
      <c r="R466" s="20">
        <v>12.366429480391904</v>
      </c>
      <c r="T466" s="118">
        <v>-14.162752486319654</v>
      </c>
      <c r="U466" s="120">
        <v>7.6209167929232891</v>
      </c>
      <c r="V466" s="20">
        <v>34.514071662605893</v>
      </c>
      <c r="W466" s="20">
        <v>58.012506536197002</v>
      </c>
      <c r="X466" s="20">
        <v>46.028583023314688</v>
      </c>
    </row>
    <row r="467" spans="1:24">
      <c r="A467" s="13" t="s">
        <v>325</v>
      </c>
      <c r="B467" s="13">
        <v>60</v>
      </c>
      <c r="C467" s="13" t="s">
        <v>372</v>
      </c>
      <c r="D467" s="14">
        <v>-13398.596898161586</v>
      </c>
      <c r="E467" s="17">
        <v>40.1</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412.29904083901079</v>
      </c>
      <c r="Q467" s="15"/>
      <c r="R467" s="20">
        <v>13.743301361300359</v>
      </c>
      <c r="T467" s="118">
        <v>-0.13587417678550651</v>
      </c>
      <c r="U467" s="120">
        <v>4.5139595698547197</v>
      </c>
      <c r="V467" s="20">
        <v>41.914380174969239</v>
      </c>
      <c r="W467" s="20">
        <v>29.877399490441302</v>
      </c>
      <c r="X467" s="20">
        <v>49.566130256136788</v>
      </c>
    </row>
    <row r="468" spans="1:24">
      <c r="A468" s="13" t="s">
        <v>162</v>
      </c>
      <c r="B468" s="13">
        <v>60</v>
      </c>
      <c r="C468" s="13" t="s">
        <v>372</v>
      </c>
      <c r="D468" s="14">
        <v>1595.3936900057643</v>
      </c>
      <c r="E468" s="17">
        <v>12.24</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2244.3940098848107</v>
      </c>
      <c r="Q468" s="15"/>
      <c r="R468" s="20">
        <v>74.813133662827028</v>
      </c>
      <c r="T468" s="118">
        <v>-9.3435471187133601</v>
      </c>
      <c r="U468" s="120">
        <v>4.8751821186487732</v>
      </c>
      <c r="V468" s="20">
        <v>26.508785587336931</v>
      </c>
      <c r="W468" s="20">
        <v>49.428873767083211</v>
      </c>
      <c r="X468" s="20">
        <v>46.616049621781592</v>
      </c>
    </row>
    <row r="469" spans="1:24">
      <c r="A469" s="13" t="s">
        <v>250</v>
      </c>
      <c r="B469" s="13">
        <v>60</v>
      </c>
      <c r="C469" s="13" t="s">
        <v>372</v>
      </c>
      <c r="D469" s="13">
        <v>2358.6692075710048</v>
      </c>
      <c r="E469" s="17">
        <v>22.5</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2029.5926589882265</v>
      </c>
      <c r="Q469" s="15"/>
      <c r="R469" s="20">
        <v>67.653088632940879</v>
      </c>
      <c r="T469" s="118">
        <v>12.636185924555789</v>
      </c>
      <c r="U469" s="118">
        <v>48.093323345335875</v>
      </c>
      <c r="V469" s="20">
        <v>61.394937554742327</v>
      </c>
      <c r="W469" s="20">
        <v>61.083563329448253</v>
      </c>
      <c r="X469" s="20">
        <v>72.221045837560794</v>
      </c>
    </row>
    <row r="470" spans="1:24">
      <c r="A470" s="13" t="s">
        <v>71</v>
      </c>
      <c r="B470" s="13">
        <v>60</v>
      </c>
      <c r="C470" s="13" t="s">
        <v>372</v>
      </c>
      <c r="D470" s="13">
        <v>-1762587.6138678815</v>
      </c>
      <c r="E470" s="17">
        <v>4022.5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92.978079762782301</v>
      </c>
      <c r="Q470" s="15"/>
      <c r="R470" s="20">
        <v>3.0992693254260768</v>
      </c>
      <c r="T470" s="118">
        <v>-7486.8165657637928</v>
      </c>
      <c r="U470" s="120">
        <v>-8053.8008569804606</v>
      </c>
      <c r="V470" s="20">
        <v>28.509859121333442</v>
      </c>
      <c r="W470" s="20">
        <v>48.585523155167529</v>
      </c>
      <c r="X470" s="20">
        <v>39.345993466170263</v>
      </c>
    </row>
    <row r="471" spans="1:24">
      <c r="A471" s="13" t="s">
        <v>418</v>
      </c>
      <c r="B471" s="13">
        <v>60</v>
      </c>
      <c r="C471" s="13" t="s">
        <v>372</v>
      </c>
      <c r="D471" s="13">
        <v>-953.11688757151455</v>
      </c>
      <c r="E471" s="17">
        <v>7.04</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1032.307073997795</v>
      </c>
      <c r="Q471" s="15"/>
      <c r="R471" s="20">
        <v>34.410235799926497</v>
      </c>
      <c r="T471" s="118">
        <v>1.3432057301204914</v>
      </c>
      <c r="U471" s="120">
        <v>3.0171085288259647</v>
      </c>
      <c r="V471" s="20">
        <v>49.859494787200411</v>
      </c>
      <c r="W471" s="20">
        <v>42.746885584877809</v>
      </c>
      <c r="X471" s="20">
        <v>56.774032256100924</v>
      </c>
    </row>
    <row r="472" spans="1:24">
      <c r="A472" s="13" t="s">
        <v>331</v>
      </c>
      <c r="B472" s="13">
        <v>60</v>
      </c>
      <c r="C472" s="13" t="s">
        <v>372</v>
      </c>
      <c r="D472" s="14">
        <v>-10983.582357778978</v>
      </c>
      <c r="E472" s="17">
        <v>30.34</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297.99993896484375</v>
      </c>
      <c r="Q472" s="15"/>
      <c r="R472" s="20">
        <v>9.9333312988281257</v>
      </c>
      <c r="T472" s="118">
        <v>-24.948782903969473</v>
      </c>
      <c r="U472" s="120">
        <v>9.8436099033230562</v>
      </c>
      <c r="V472" s="20">
        <v>38.827823521005961</v>
      </c>
      <c r="W472" s="20">
        <v>48.81881936677771</v>
      </c>
      <c r="X472" s="20">
        <v>48.850051406535208</v>
      </c>
    </row>
    <row r="473" spans="1:24">
      <c r="A473" s="13" t="s">
        <v>126</v>
      </c>
      <c r="B473" s="13">
        <v>60</v>
      </c>
      <c r="C473" s="13" t="s">
        <v>372</v>
      </c>
      <c r="D473" s="14">
        <v>684.36307003420188</v>
      </c>
      <c r="E473" s="17">
        <v>19.010000000000002</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1475.5986205273473</v>
      </c>
      <c r="Q473" s="15"/>
      <c r="R473" s="20">
        <v>49.186620684244907</v>
      </c>
      <c r="T473" s="118">
        <v>-1.3953264022028478</v>
      </c>
      <c r="U473" s="120">
        <v>1.2124656118723109</v>
      </c>
      <c r="V473" s="20">
        <v>50.731471516878656</v>
      </c>
      <c r="W473" s="20">
        <v>60.794358752395311</v>
      </c>
      <c r="X473" s="20">
        <v>49.804669931986197</v>
      </c>
    </row>
    <row r="474" spans="1:24">
      <c r="A474" s="13" t="s">
        <v>306</v>
      </c>
      <c r="B474" s="13">
        <v>60</v>
      </c>
      <c r="C474" s="13" t="s">
        <v>372</v>
      </c>
      <c r="D474" s="14">
        <v>24483.989363581317</v>
      </c>
      <c r="E474" s="17">
        <v>75.400000000000006</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1789.8353893077688</v>
      </c>
      <c r="Q474" s="15"/>
      <c r="R474" s="20">
        <v>59.661179643592291</v>
      </c>
      <c r="T474" s="120">
        <v>109.98092102754789</v>
      </c>
      <c r="U474" s="118">
        <v>120.18124691322785</v>
      </c>
      <c r="V474" s="20">
        <v>36.299234400513541</v>
      </c>
      <c r="W474" s="20">
        <v>56.019281439020631</v>
      </c>
      <c r="X474" s="20">
        <v>74.606105743575085</v>
      </c>
    </row>
    <row r="475" spans="1:24">
      <c r="A475" s="13" t="s">
        <v>64</v>
      </c>
      <c r="B475" s="13">
        <v>60</v>
      </c>
      <c r="C475" s="13" t="s">
        <v>372</v>
      </c>
      <c r="D475" s="14">
        <v>39823.989391008748</v>
      </c>
      <c r="E475" s="17">
        <v>150.69999999999999</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1545.8938732381007</v>
      </c>
      <c r="Q475" s="15"/>
      <c r="R475" s="20">
        <v>51.529795774603357</v>
      </c>
      <c r="T475" s="118">
        <v>117.14707014580824</v>
      </c>
      <c r="U475" s="118">
        <v>164.06355813243636</v>
      </c>
      <c r="V475" s="20">
        <v>61.476731175390398</v>
      </c>
      <c r="W475" s="20">
        <v>39.4158577493276</v>
      </c>
      <c r="X475" s="20">
        <v>62.045997434569792</v>
      </c>
    </row>
    <row r="476" spans="1:24">
      <c r="A476" s="13" t="s">
        <v>224</v>
      </c>
      <c r="B476" s="13">
        <v>60</v>
      </c>
      <c r="C476" s="13" t="s">
        <v>372</v>
      </c>
      <c r="D476" s="14">
        <v>-1217.2703397462792</v>
      </c>
      <c r="E476" s="17">
        <v>3.06</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782.60761732012895</v>
      </c>
      <c r="Q476" s="15"/>
      <c r="R476" s="20">
        <v>26.086920577337633</v>
      </c>
      <c r="T476" s="118">
        <v>2.2363526535662537</v>
      </c>
      <c r="U476" s="118">
        <v>4.2425571259958605</v>
      </c>
      <c r="V476" s="20">
        <v>45.528098166408626</v>
      </c>
      <c r="W476" s="20">
        <v>32.615413268132585</v>
      </c>
      <c r="X476" s="20">
        <v>64.01074573542715</v>
      </c>
    </row>
    <row r="477" spans="1:24">
      <c r="A477" s="13" t="s">
        <v>736</v>
      </c>
      <c r="B477" s="13">
        <v>60</v>
      </c>
      <c r="C477" s="13" t="s">
        <v>372</v>
      </c>
      <c r="D477" s="14">
        <v>-13355.535384228431</v>
      </c>
      <c r="E477" s="17">
        <v>40.700000000000003</v>
      </c>
      <c r="F477" s="13" t="s">
        <v>699</v>
      </c>
      <c r="G477" s="13" t="s">
        <v>1022</v>
      </c>
      <c r="H477" s="13" t="s">
        <v>1969</v>
      </c>
      <c r="I477" s="13" t="s">
        <v>790</v>
      </c>
      <c r="J477" s="13" t="s">
        <v>1023</v>
      </c>
      <c r="K477" s="13" t="s">
        <v>787</v>
      </c>
      <c r="L477" s="13" t="s">
        <v>1083</v>
      </c>
      <c r="M477" s="13" t="s">
        <v>1970</v>
      </c>
      <c r="N477" s="13" t="s">
        <v>799</v>
      </c>
      <c r="P477" s="13">
        <v>198.1519841513161</v>
      </c>
      <c r="Q477" s="16" t="s">
        <v>2394</v>
      </c>
      <c r="R477" s="20">
        <v>6.6050661383772029</v>
      </c>
      <c r="T477" s="118">
        <v>-12.600627282527128</v>
      </c>
      <c r="U477" s="120">
        <v>-54.376572359588948</v>
      </c>
      <c r="V477" s="20">
        <v>48.536091493269581</v>
      </c>
      <c r="W477" s="20">
        <v>54.253457521084812</v>
      </c>
      <c r="X477" s="20">
        <v>45.413356057959248</v>
      </c>
    </row>
    <row r="478" spans="1:24">
      <c r="A478" s="13" t="s">
        <v>737</v>
      </c>
      <c r="B478" s="13">
        <v>60</v>
      </c>
      <c r="C478" s="13" t="s">
        <v>372</v>
      </c>
      <c r="D478" s="14">
        <v>-46019.79434462294</v>
      </c>
      <c r="E478" s="17">
        <v>182.6</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471.69230769230762</v>
      </c>
      <c r="Q478" s="16" t="s">
        <v>2395</v>
      </c>
      <c r="R478" s="20">
        <v>15.723076923076921</v>
      </c>
      <c r="T478" s="118">
        <v>-272.88721255610227</v>
      </c>
      <c r="U478" s="120">
        <v>139.34660882593079</v>
      </c>
      <c r="V478" s="20">
        <v>36.236018394225063</v>
      </c>
      <c r="W478" s="20">
        <v>49.765014416068254</v>
      </c>
      <c r="X478" s="20">
        <v>46.701158260976435</v>
      </c>
    </row>
    <row r="479" spans="1:24">
      <c r="A479" s="13" t="s">
        <v>359</v>
      </c>
      <c r="B479" s="13">
        <v>60</v>
      </c>
      <c r="C479" s="13" t="s">
        <v>372</v>
      </c>
      <c r="D479" s="14">
        <v>-1031.6811630445732</v>
      </c>
      <c r="E479" s="17">
        <v>3.05</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141.3135797671996</v>
      </c>
      <c r="Q479" s="15"/>
      <c r="R479" s="20">
        <v>4.7104526589066529</v>
      </c>
      <c r="T479" s="118">
        <v>-3.2168989045660679</v>
      </c>
      <c r="U479" s="120">
        <v>-2.8583432648148399</v>
      </c>
      <c r="V479" s="20">
        <v>35.272171215085763</v>
      </c>
      <c r="W479" s="20">
        <v>46.160068714232068</v>
      </c>
      <c r="X479" s="20">
        <v>43.765791037084952</v>
      </c>
    </row>
    <row r="480" spans="1:24">
      <c r="A480" s="13" t="s">
        <v>14</v>
      </c>
      <c r="B480" s="13">
        <v>60</v>
      </c>
      <c r="C480" s="13" t="s">
        <v>372</v>
      </c>
      <c r="D480" s="14">
        <v>64380.878842023318</v>
      </c>
      <c r="E480" s="17">
        <v>272</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2139.9877292621795</v>
      </c>
      <c r="Q480" s="15"/>
      <c r="R480" s="20">
        <v>71.332924308739322</v>
      </c>
      <c r="T480" s="118">
        <v>118.51896124336719</v>
      </c>
      <c r="U480" s="118">
        <v>488.47818374580385</v>
      </c>
      <c r="V480" s="20">
        <v>51.113028848973123</v>
      </c>
      <c r="W480" s="20">
        <v>44.846800046101279</v>
      </c>
      <c r="X480" s="20">
        <v>59.598369262738032</v>
      </c>
    </row>
    <row r="481" spans="1:24">
      <c r="A481" s="13" t="s">
        <v>738</v>
      </c>
      <c r="B481" s="13">
        <v>60</v>
      </c>
      <c r="C481" s="13" t="s">
        <v>372</v>
      </c>
      <c r="D481" s="14">
        <v>-40257.288444326776</v>
      </c>
      <c r="E481" s="17">
        <v>151.6</v>
      </c>
      <c r="F481" s="13" t="s">
        <v>683</v>
      </c>
      <c r="G481" s="13">
        <v>2238951517</v>
      </c>
      <c r="H481" s="13" t="s">
        <v>1975</v>
      </c>
      <c r="I481" s="13" t="s">
        <v>1008</v>
      </c>
      <c r="J481" s="13">
        <v>9346162322</v>
      </c>
      <c r="K481" s="13">
        <v>0</v>
      </c>
      <c r="L481" s="13" t="s">
        <v>476</v>
      </c>
      <c r="M481" s="13" t="s">
        <v>1976</v>
      </c>
      <c r="N481" s="13" t="s">
        <v>870</v>
      </c>
      <c r="O481" s="13">
        <v>23.516401948437789</v>
      </c>
      <c r="P481" s="13">
        <v>135.560629764515</v>
      </c>
      <c r="Q481" s="15"/>
      <c r="R481" s="20">
        <v>4.5186876588171669</v>
      </c>
      <c r="T481" s="118">
        <v>-210.87622229670899</v>
      </c>
      <c r="U481" s="120">
        <v>-275.39126238542593</v>
      </c>
      <c r="V481" s="20">
        <v>30.275415863124252</v>
      </c>
      <c r="W481" s="20">
        <v>46.264119053290372</v>
      </c>
      <c r="X481" s="20">
        <v>38.63691518714127</v>
      </c>
    </row>
    <row r="482" spans="1:24">
      <c r="A482" s="13" t="s">
        <v>480</v>
      </c>
      <c r="B482" s="13">
        <v>60</v>
      </c>
      <c r="C482" s="13" t="s">
        <v>372</v>
      </c>
      <c r="D482" s="14">
        <v>-2342.4476096540834</v>
      </c>
      <c r="E482" s="17">
        <v>5.54</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79.730410922892361</v>
      </c>
      <c r="Q482" s="15"/>
      <c r="R482" s="20">
        <v>2.6576803640964122</v>
      </c>
      <c r="T482" s="118">
        <v>-6.7673765700053234</v>
      </c>
      <c r="U482" s="118"/>
      <c r="V482" s="20">
        <v>37.266051851498304</v>
      </c>
      <c r="W482" s="20">
        <v>30.765035228170408</v>
      </c>
      <c r="X482" s="20">
        <v>12.422926465248</v>
      </c>
    </row>
    <row r="483" spans="1:24">
      <c r="A483" s="13" t="s">
        <v>533</v>
      </c>
      <c r="B483" s="13">
        <v>60</v>
      </c>
      <c r="C483" s="13" t="s">
        <v>372</v>
      </c>
      <c r="D483" s="14">
        <v>7889.439076252529</v>
      </c>
      <c r="E483" s="17">
        <v>200.3</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1555.2359918344182</v>
      </c>
      <c r="Q483" s="15"/>
      <c r="R483" s="20">
        <v>51.841199727813937</v>
      </c>
      <c r="T483" s="118">
        <v>96.318463300941346</v>
      </c>
      <c r="U483" s="118"/>
      <c r="V483" s="20">
        <v>49.438238313289148</v>
      </c>
      <c r="W483" s="20">
        <v>69.589915866610738</v>
      </c>
      <c r="X483" s="20">
        <v>69.810173214931169</v>
      </c>
    </row>
    <row r="484" spans="1:24">
      <c r="A484" s="13" t="s">
        <v>180</v>
      </c>
      <c r="B484" s="13">
        <v>60</v>
      </c>
      <c r="C484" s="13" t="s">
        <v>372</v>
      </c>
      <c r="D484" s="14">
        <v>-375.51454550798445</v>
      </c>
      <c r="E484" s="17">
        <v>2.2400000000000002</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345.43553356731707</v>
      </c>
      <c r="Q484" s="16" t="s">
        <v>2396</v>
      </c>
      <c r="R484" s="20">
        <v>11.514517785577235</v>
      </c>
      <c r="T484" s="118">
        <v>-4.2974649142832888E-2</v>
      </c>
      <c r="U484" s="118">
        <v>2.8111803488458209</v>
      </c>
      <c r="V484" s="20">
        <v>49.188397758481983</v>
      </c>
      <c r="W484" s="20">
        <v>55.950477947569723</v>
      </c>
      <c r="X484" s="20">
        <v>58.834464418459731</v>
      </c>
    </row>
    <row r="485" spans="1:24">
      <c r="A485" s="13" t="s">
        <v>313</v>
      </c>
      <c r="B485" s="13">
        <v>60</v>
      </c>
      <c r="C485" s="13" t="s">
        <v>372</v>
      </c>
      <c r="D485" s="14">
        <v>4366.2204847746016</v>
      </c>
      <c r="E485" s="17">
        <v>26.6</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1990.8249147714491</v>
      </c>
      <c r="Q485" s="15"/>
      <c r="R485" s="20">
        <v>66.360830492381638</v>
      </c>
      <c r="T485" s="118">
        <v>9.7956596089829873</v>
      </c>
      <c r="U485" s="120">
        <v>21.992327840750612</v>
      </c>
      <c r="V485" s="20">
        <v>55.975692010256907</v>
      </c>
      <c r="W485" s="20">
        <v>41.284649861005754</v>
      </c>
      <c r="X485" s="20">
        <v>57.359557276800217</v>
      </c>
    </row>
    <row r="486" spans="1:24">
      <c r="A486" s="13" t="s">
        <v>321</v>
      </c>
      <c r="B486" s="13">
        <v>60</v>
      </c>
      <c r="C486" s="13" t="s">
        <v>372</v>
      </c>
      <c r="D486" s="13">
        <v>-974.06724193259913</v>
      </c>
      <c r="E486" s="17">
        <v>2.75</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10658.042434712946</v>
      </c>
      <c r="E487" s="17">
        <v>31.24</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1723.3816495385847</v>
      </c>
      <c r="Q487" s="15"/>
      <c r="R487" s="20">
        <v>57.446054984619494</v>
      </c>
      <c r="T487" s="118">
        <v>11.526064222372305</v>
      </c>
      <c r="U487" s="120">
        <v>11.180971336953398</v>
      </c>
      <c r="V487" s="20">
        <v>76.352631952309224</v>
      </c>
      <c r="W487" s="20">
        <v>41.847335343299257</v>
      </c>
      <c r="X487" s="20">
        <v>53.683770660190483</v>
      </c>
    </row>
    <row r="488" spans="1:24">
      <c r="A488" s="13" t="s">
        <v>665</v>
      </c>
      <c r="B488" s="13">
        <v>60</v>
      </c>
      <c r="C488" s="13" t="s">
        <v>372</v>
      </c>
      <c r="D488" s="14">
        <v>-2169.0792332922192</v>
      </c>
      <c r="E488" s="17">
        <v>8.16</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124.76512023309127</v>
      </c>
      <c r="Q488" s="15"/>
      <c r="R488" s="20">
        <v>4.1588373411030419</v>
      </c>
      <c r="T488" s="118">
        <v>-14.057354023639732</v>
      </c>
      <c r="U488" s="120">
        <v>7.350978139535993</v>
      </c>
      <c r="V488" s="20">
        <v>39.804171170575891</v>
      </c>
      <c r="W488" s="20">
        <v>67.701518167037335</v>
      </c>
      <c r="X488" s="20">
        <v>46.212691470260332</v>
      </c>
    </row>
    <row r="489" spans="1:24">
      <c r="A489" s="13" t="s">
        <v>106</v>
      </c>
      <c r="B489" s="13">
        <v>60</v>
      </c>
      <c r="C489" s="13" t="s">
        <v>372</v>
      </c>
      <c r="D489" s="14">
        <v>30420.63359663068</v>
      </c>
      <c r="E489" s="17">
        <v>48.52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2907.2031955581483</v>
      </c>
      <c r="Q489" s="15"/>
      <c r="R489" s="20">
        <v>96.906773185271604</v>
      </c>
      <c r="T489" s="120">
        <v>56.551089757756259</v>
      </c>
      <c r="U489" s="118">
        <v>67.547739308824106</v>
      </c>
      <c r="V489" s="20">
        <v>78.613558708904293</v>
      </c>
      <c r="W489" s="20">
        <v>49.684011726687061</v>
      </c>
      <c r="X489" s="20">
        <v>79.165217349679551</v>
      </c>
    </row>
    <row r="490" spans="1:24">
      <c r="A490" s="13" t="s">
        <v>739</v>
      </c>
      <c r="B490" s="13">
        <v>60</v>
      </c>
      <c r="C490" s="13" t="s">
        <v>372</v>
      </c>
      <c r="D490" s="14">
        <v>15741.574291333221</v>
      </c>
      <c r="E490" s="17">
        <v>28.1</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2765.8305203415712</v>
      </c>
      <c r="Q490" s="15"/>
      <c r="R490" s="20">
        <v>92.194350678052373</v>
      </c>
      <c r="T490" s="118">
        <v>21.205930395233956</v>
      </c>
      <c r="U490" s="118">
        <v>30.404515090221302</v>
      </c>
      <c r="V490" s="20">
        <v>61.563334684725952</v>
      </c>
      <c r="W490" s="20">
        <v>21.810990952321767</v>
      </c>
      <c r="X490" s="20">
        <v>69.743603564347325</v>
      </c>
    </row>
    <row r="491" spans="1:24">
      <c r="A491" s="13" t="s">
        <v>332</v>
      </c>
      <c r="B491" s="13">
        <v>60</v>
      </c>
      <c r="C491" s="13" t="s">
        <v>372</v>
      </c>
      <c r="D491" s="13">
        <v>-13729.897813680233</v>
      </c>
      <c r="E491" s="17">
        <v>14.18</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324.3601417334483</v>
      </c>
      <c r="Q491" s="16" t="s">
        <v>2397</v>
      </c>
      <c r="R491" s="20">
        <v>10.812004724448277</v>
      </c>
      <c r="T491" s="118">
        <v>-14.643878096267855</v>
      </c>
      <c r="U491" s="118">
        <v>33.548932187715401</v>
      </c>
      <c r="V491" s="20">
        <v>50.791815983645094</v>
      </c>
      <c r="W491" s="20">
        <v>27.630263069146082</v>
      </c>
      <c r="X491" s="20">
        <v>54.731240856779657</v>
      </c>
    </row>
    <row r="492" spans="1:24">
      <c r="A492" s="13" t="s">
        <v>251</v>
      </c>
      <c r="B492" s="13">
        <v>60</v>
      </c>
      <c r="C492" s="13" t="s">
        <v>372</v>
      </c>
      <c r="D492" s="14">
        <v>8923.4641846903178</v>
      </c>
      <c r="E492" s="17">
        <v>92.2</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1013.8600813960016</v>
      </c>
      <c r="Q492" s="15"/>
      <c r="R492" s="20">
        <v>33.795336046533386</v>
      </c>
      <c r="T492" s="118">
        <v>-32.317768396688678</v>
      </c>
      <c r="U492" s="120">
        <v>46.962941154733073</v>
      </c>
      <c r="V492" s="20">
        <v>44.494845041832328</v>
      </c>
      <c r="W492" s="20">
        <v>51.12120388393194</v>
      </c>
      <c r="X492" s="20">
        <v>51.089345092839075</v>
      </c>
    </row>
    <row r="493" spans="1:24">
      <c r="A493" s="13" t="s">
        <v>37</v>
      </c>
      <c r="B493" s="13">
        <v>60</v>
      </c>
      <c r="C493" s="13" t="s">
        <v>372</v>
      </c>
      <c r="D493" s="14">
        <v>-1190.3644772379707</v>
      </c>
      <c r="E493" s="17">
        <v>5.17</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116.988491195243</v>
      </c>
      <c r="Q493" s="16" t="s">
        <v>2398</v>
      </c>
      <c r="R493" s="20">
        <v>3.8996163731747666</v>
      </c>
      <c r="T493" s="118">
        <v>-2.5305516382366289</v>
      </c>
      <c r="U493" s="120">
        <v>-5.5769986456818721</v>
      </c>
      <c r="V493" s="20">
        <v>49.815348559187001</v>
      </c>
      <c r="W493" s="20">
        <v>56.847070461570524</v>
      </c>
      <c r="X493" s="20">
        <v>45.55076058747435</v>
      </c>
    </row>
    <row r="494" spans="1:24">
      <c r="A494" s="13" t="s">
        <v>314</v>
      </c>
      <c r="B494" s="13">
        <v>60</v>
      </c>
      <c r="C494" s="13" t="s">
        <v>372</v>
      </c>
      <c r="D494" s="14">
        <v>-34675.553351226255</v>
      </c>
      <c r="E494" s="17">
        <v>53.9</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1023.745522489225</v>
      </c>
      <c r="Q494" s="15"/>
      <c r="R494" s="20">
        <v>34.124850749640835</v>
      </c>
      <c r="T494" s="120">
        <v>66.412126345979132</v>
      </c>
      <c r="U494" s="118">
        <v>95.847455405086208</v>
      </c>
      <c r="V494" s="20">
        <v>47.103451928330237</v>
      </c>
      <c r="W494" s="20">
        <v>45.939284235133783</v>
      </c>
      <c r="X494" s="20">
        <v>75.663866930314271</v>
      </c>
    </row>
    <row r="495" spans="1:24">
      <c r="A495" s="13" t="s">
        <v>74</v>
      </c>
      <c r="B495" s="13">
        <v>60</v>
      </c>
      <c r="C495" s="13" t="s">
        <v>372</v>
      </c>
      <c r="D495" s="14">
        <v>1345.4593096276567</v>
      </c>
      <c r="E495" s="17">
        <v>9.5500000000000007</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1337.4594599371062</v>
      </c>
      <c r="Q495" s="15"/>
      <c r="R495" s="20">
        <v>44.58198199790354</v>
      </c>
      <c r="T495" s="118">
        <v>3.5032101067490018</v>
      </c>
      <c r="U495" s="120">
        <v>2.2524496185884146</v>
      </c>
      <c r="V495" s="20">
        <v>47.057123181819549</v>
      </c>
      <c r="W495" s="20">
        <v>28.518854205007514</v>
      </c>
      <c r="X495" s="20">
        <v>53.463444854400365</v>
      </c>
    </row>
    <row r="496" spans="1:24">
      <c r="A496" s="13" t="s">
        <v>65</v>
      </c>
      <c r="B496" s="13">
        <v>60</v>
      </c>
      <c r="C496" s="13" t="s">
        <v>372</v>
      </c>
      <c r="D496" s="14">
        <v>469.37964102848895</v>
      </c>
      <c r="E496" s="17">
        <v>19.86</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1860.0575669390373</v>
      </c>
      <c r="Q496" s="15"/>
      <c r="R496" s="20">
        <v>62.001918897967911</v>
      </c>
      <c r="T496" s="118">
        <v>-13.606259078786032</v>
      </c>
      <c r="U496" s="120">
        <v>-7.1964229947489855E-2</v>
      </c>
      <c r="V496" s="20">
        <v>42.083378046055074</v>
      </c>
      <c r="W496" s="20">
        <v>42.184593320757905</v>
      </c>
      <c r="X496" s="20">
        <v>45.303724572052268</v>
      </c>
    </row>
    <row r="497" spans="1:24">
      <c r="A497" s="13" t="s">
        <v>204</v>
      </c>
      <c r="B497" s="13">
        <v>60</v>
      </c>
      <c r="C497" s="13" t="s">
        <v>372</v>
      </c>
      <c r="D497" s="14">
        <v>-4745.7813302886716</v>
      </c>
      <c r="E497" s="17">
        <v>23.62</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400.68638743109187</v>
      </c>
      <c r="Q497" s="15"/>
      <c r="R497" s="20">
        <v>13.356212914369729</v>
      </c>
      <c r="T497" s="118">
        <v>-10.267051541574581</v>
      </c>
      <c r="U497" s="118">
        <v>38.67202461470896</v>
      </c>
      <c r="V497" s="20">
        <v>44.574713566606768</v>
      </c>
      <c r="W497" s="20">
        <v>72.106265327643399</v>
      </c>
      <c r="X497" s="20">
        <v>55.07418195697268</v>
      </c>
    </row>
    <row r="498" spans="1:24">
      <c r="A498" s="13" t="s">
        <v>3</v>
      </c>
      <c r="B498" s="13">
        <v>60</v>
      </c>
      <c r="C498" s="13" t="s">
        <v>372</v>
      </c>
      <c r="D498" s="14">
        <v>-447.45759203718814</v>
      </c>
      <c r="E498" s="17">
        <v>2.3199999999999998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667.93757562083397</v>
      </c>
      <c r="Q498" s="15"/>
      <c r="R498" s="20">
        <v>22.2645858540278</v>
      </c>
      <c r="T498" s="118">
        <v>-1.7038146230064743</v>
      </c>
      <c r="U498" s="120">
        <v>-4.5683823034888205</v>
      </c>
      <c r="V498" s="20">
        <v>40.425026642308922</v>
      </c>
      <c r="W498" s="20">
        <v>62.296462957658797</v>
      </c>
      <c r="X498" s="20">
        <v>40.639904352037902</v>
      </c>
    </row>
    <row r="499" spans="1:24">
      <c r="A499" s="13" t="s">
        <v>315</v>
      </c>
      <c r="B499" s="13">
        <v>60</v>
      </c>
      <c r="C499" s="13" t="s">
        <v>372</v>
      </c>
      <c r="D499" s="14">
        <v>9583.808902243476</v>
      </c>
      <c r="E499" s="17">
        <v>55.95</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1758.3112393888225</v>
      </c>
      <c r="Q499" s="15"/>
      <c r="R499" s="20">
        <v>58.610374646294083</v>
      </c>
      <c r="T499" s="118">
        <v>50.396995258092261</v>
      </c>
      <c r="U499" s="120">
        <v>6.7572020250853626</v>
      </c>
      <c r="V499" s="20">
        <v>68.497850707216728</v>
      </c>
      <c r="W499" s="20">
        <v>47.275459468107087</v>
      </c>
      <c r="X499" s="20">
        <v>56.871729415162442</v>
      </c>
    </row>
    <row r="500" spans="1:24">
      <c r="A500" s="13" t="s">
        <v>450</v>
      </c>
      <c r="B500" s="13">
        <v>60</v>
      </c>
      <c r="C500" s="13" t="s">
        <v>372</v>
      </c>
      <c r="D500" s="14">
        <v>-2053.0018625558455</v>
      </c>
      <c r="E500" s="17">
        <v>22.34</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1252.4399598848584</v>
      </c>
      <c r="Q500" s="16" t="s">
        <v>2399</v>
      </c>
      <c r="R500" s="20">
        <v>41.747998662828614</v>
      </c>
      <c r="T500" s="118">
        <v>88.8366393280549</v>
      </c>
      <c r="U500" s="120">
        <v>18.388397861643284</v>
      </c>
      <c r="V500" s="20">
        <v>54.080301733951103</v>
      </c>
      <c r="W500" s="20">
        <v>47.763307984050954</v>
      </c>
      <c r="X500" s="20">
        <v>55.902329196283176</v>
      </c>
    </row>
    <row r="501" spans="1:24">
      <c r="A501" s="13" t="s">
        <v>544</v>
      </c>
      <c r="B501" s="13">
        <v>60</v>
      </c>
      <c r="C501" s="13" t="s">
        <v>372</v>
      </c>
      <c r="D501" s="14">
        <v>-12040.110754160267</v>
      </c>
      <c r="E501" s="17">
        <v>46.58</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399.32439982298291</v>
      </c>
      <c r="Q501" s="15"/>
      <c r="R501" s="20">
        <v>13.310813327432763</v>
      </c>
      <c r="T501" s="118">
        <v>11.615137948390526</v>
      </c>
      <c r="U501" s="118"/>
      <c r="V501" s="20">
        <v>46.011299085864771</v>
      </c>
      <c r="W501" s="20">
        <v>61.971707461940674</v>
      </c>
      <c r="X501" s="20">
        <v>64.666267015151689</v>
      </c>
    </row>
    <row r="502" spans="1:24">
      <c r="A502" s="13" t="s">
        <v>419</v>
      </c>
      <c r="B502" s="13">
        <v>60</v>
      </c>
      <c r="C502" s="13" t="s">
        <v>372</v>
      </c>
      <c r="D502" s="13">
        <v>-1325.481173017522</v>
      </c>
      <c r="E502" s="17">
        <v>3.56</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304.18129490316824</v>
      </c>
      <c r="Q502" s="15"/>
      <c r="R502" s="20">
        <v>10.139376496772275</v>
      </c>
      <c r="T502" s="118">
        <v>-4.8266579786979724</v>
      </c>
      <c r="U502" s="120">
        <v>1.2401916143307368</v>
      </c>
      <c r="V502" s="20">
        <v>30.773740825918178</v>
      </c>
      <c r="W502" s="20">
        <v>37.714771803478875</v>
      </c>
      <c r="X502" s="20">
        <v>46.394386540718045</v>
      </c>
    </row>
    <row r="503" spans="1:24">
      <c r="A503" s="13" t="s">
        <v>740</v>
      </c>
      <c r="B503" s="13">
        <v>60</v>
      </c>
      <c r="C503" s="13" t="s">
        <v>372</v>
      </c>
      <c r="D503" s="14">
        <v>-3751.75893158489</v>
      </c>
      <c r="E503" s="17">
        <v>4.43</v>
      </c>
      <c r="F503" s="13" t="s">
        <v>699</v>
      </c>
      <c r="G503" s="13" t="s">
        <v>1069</v>
      </c>
      <c r="H503" s="13" t="s">
        <v>2002</v>
      </c>
      <c r="I503" s="13" t="s">
        <v>1070</v>
      </c>
      <c r="J503" s="13" t="s">
        <v>1071</v>
      </c>
      <c r="K503" s="13" t="s">
        <v>795</v>
      </c>
      <c r="L503" s="13" t="s">
        <v>1637</v>
      </c>
      <c r="M503" s="13" t="s">
        <v>2003</v>
      </c>
      <c r="N503" s="13" t="s">
        <v>1212</v>
      </c>
      <c r="P503" s="13">
        <v>612.0600281829486</v>
      </c>
      <c r="Q503" s="16" t="s">
        <v>2203</v>
      </c>
      <c r="R503" s="20">
        <v>20.40200093943162</v>
      </c>
      <c r="T503" s="118">
        <v>-21.487503161657557</v>
      </c>
      <c r="U503" s="120">
        <v>0.91099413640353788</v>
      </c>
      <c r="V503" s="20">
        <v>21.568075399603394</v>
      </c>
      <c r="W503" s="20">
        <v>45.145524812638676</v>
      </c>
      <c r="X503" s="20">
        <v>36.364319578367173</v>
      </c>
    </row>
    <row r="504" spans="1:24">
      <c r="A504" s="13" t="s">
        <v>43</v>
      </c>
      <c r="B504" s="13">
        <v>60</v>
      </c>
      <c r="C504" s="13" t="s">
        <v>372</v>
      </c>
      <c r="D504" s="14">
        <v>-2292.0187695240911</v>
      </c>
      <c r="E504" s="17">
        <v>10</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956.21354182799018</v>
      </c>
      <c r="Q504" s="16" t="s">
        <v>2400</v>
      </c>
      <c r="R504" s="20">
        <v>31.873784727599674</v>
      </c>
      <c r="T504" s="120">
        <v>19.877861448337182</v>
      </c>
      <c r="U504" s="118">
        <v>21.147249783914141</v>
      </c>
      <c r="V504" s="20">
        <v>57.300152197460463</v>
      </c>
      <c r="W504" s="20">
        <v>40.883475253273382</v>
      </c>
      <c r="X504" s="20">
        <v>84.346265448176339</v>
      </c>
    </row>
    <row r="505" spans="1:24">
      <c r="A505" s="13" t="s">
        <v>296</v>
      </c>
      <c r="B505" s="13">
        <v>60</v>
      </c>
      <c r="C505" s="13" t="s">
        <v>372</v>
      </c>
      <c r="D505" s="14">
        <v>335350.13509845443</v>
      </c>
      <c r="E505" s="17">
        <v>358.25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-685.98002676086617</v>
      </c>
      <c r="E506" s="17">
        <v>1.55</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69.242555796460692</v>
      </c>
      <c r="Q506" s="16" t="s">
        <v>2221</v>
      </c>
      <c r="R506" s="20">
        <v>2.3080851932153563</v>
      </c>
      <c r="T506" s="118">
        <v>-2.7437476510748127</v>
      </c>
      <c r="U506" s="120">
        <v>-0.425872926090336</v>
      </c>
      <c r="V506" s="20">
        <v>35.799805726003008</v>
      </c>
      <c r="W506" s="20">
        <v>81.712091129254944</v>
      </c>
      <c r="X506" s="20">
        <v>44.952639435794076</v>
      </c>
    </row>
    <row r="507" spans="1:24">
      <c r="A507" s="13" t="s">
        <v>638</v>
      </c>
      <c r="B507" s="13">
        <v>60</v>
      </c>
      <c r="C507" s="13" t="s">
        <v>372</v>
      </c>
      <c r="D507" s="14">
        <v>-391.53157572632938</v>
      </c>
      <c r="E507" s="17">
        <v>8.48</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1329.1973573818568</v>
      </c>
      <c r="Q507" s="15"/>
      <c r="R507" s="20">
        <v>44.306578579395229</v>
      </c>
      <c r="T507" s="118">
        <v>-6.186272390294274</v>
      </c>
      <c r="U507" s="118"/>
      <c r="V507" s="20">
        <v>34.322220583451511</v>
      </c>
      <c r="W507" s="20">
        <v>38.391274662915308</v>
      </c>
      <c r="X507" s="20">
        <v>41.075145500877667</v>
      </c>
    </row>
    <row r="508" spans="1:24">
      <c r="A508" s="13" t="s">
        <v>44</v>
      </c>
      <c r="B508" s="13">
        <v>60</v>
      </c>
      <c r="C508" s="13" t="s">
        <v>372</v>
      </c>
      <c r="D508" s="14">
        <v>-1503.2555227113776</v>
      </c>
      <c r="E508" s="17">
        <v>4.26</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157.3237526748303</v>
      </c>
      <c r="Q508" s="15"/>
      <c r="R508" s="20">
        <v>5.2441250891610105</v>
      </c>
      <c r="T508" s="118">
        <v>-1.6275672390233531</v>
      </c>
      <c r="U508" s="120">
        <v>-1.1211833210114541</v>
      </c>
      <c r="V508" s="20">
        <v>41.861487137648446</v>
      </c>
      <c r="W508" s="20">
        <v>49.123678802321017</v>
      </c>
      <c r="X508" s="20">
        <v>46.610137829016566</v>
      </c>
    </row>
    <row r="509" spans="1:24">
      <c r="A509" s="13" t="s">
        <v>333</v>
      </c>
      <c r="B509" s="13">
        <v>60</v>
      </c>
      <c r="C509" s="13" t="s">
        <v>372</v>
      </c>
      <c r="D509" s="14">
        <v>-425.2372864151921</v>
      </c>
      <c r="E509" s="17">
        <v>2.19</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351.42898031653147</v>
      </c>
      <c r="Q509" s="16" t="s">
        <v>2401</v>
      </c>
      <c r="R509" s="20">
        <v>11.714299343884383</v>
      </c>
      <c r="T509" s="118">
        <v>-2.0065299811740722</v>
      </c>
      <c r="U509" s="120">
        <v>0.33942265931139026</v>
      </c>
      <c r="V509" s="20">
        <v>26.032644213390114</v>
      </c>
      <c r="W509" s="20">
        <v>73.780094029554334</v>
      </c>
      <c r="X509" s="20">
        <v>44.354023230929414</v>
      </c>
    </row>
    <row r="510" spans="1:24">
      <c r="A510" s="13" t="s">
        <v>254</v>
      </c>
      <c r="B510" s="13">
        <v>60</v>
      </c>
      <c r="C510" s="13" t="s">
        <v>372</v>
      </c>
      <c r="D510" s="14">
        <v>-7820.1859141212535</v>
      </c>
      <c r="E510" s="17">
        <v>39.14</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512.86085529482648</v>
      </c>
      <c r="Q510" s="15"/>
      <c r="R510" s="20">
        <v>17.095361843160884</v>
      </c>
      <c r="T510" s="118">
        <v>-14.191983135194661</v>
      </c>
      <c r="U510" s="120">
        <v>13.321928254498729</v>
      </c>
      <c r="V510" s="20">
        <v>35.950682940832962</v>
      </c>
      <c r="W510" s="20">
        <v>49.083458386176801</v>
      </c>
      <c r="X510" s="20">
        <v>49.842422846968034</v>
      </c>
    </row>
    <row r="511" spans="1:24">
      <c r="A511" s="13" t="s">
        <v>741</v>
      </c>
      <c r="B511" s="13">
        <v>60</v>
      </c>
      <c r="C511" s="13" t="s">
        <v>372</v>
      </c>
      <c r="D511" s="14">
        <v>-9242.7962941241676</v>
      </c>
      <c r="E511" s="17">
        <v>6.22</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634.10822825553078</v>
      </c>
      <c r="Q511" s="15"/>
      <c r="R511" s="20">
        <v>21.136940941851027</v>
      </c>
      <c r="T511" s="118">
        <v>-30.53658125723139</v>
      </c>
      <c r="U511" s="118">
        <v>15.444447534620682</v>
      </c>
      <c r="V511" s="20">
        <v>21.928079835474943</v>
      </c>
      <c r="W511" s="20">
        <v>50.189244949910588</v>
      </c>
      <c r="X511" s="20">
        <v>45.775558280009015</v>
      </c>
    </row>
    <row r="512" spans="1:24">
      <c r="A512" s="13" t="s">
        <v>96</v>
      </c>
      <c r="B512" s="13">
        <v>60</v>
      </c>
      <c r="C512" s="13" t="s">
        <v>372</v>
      </c>
      <c r="D512" s="13">
        <v>-197.08463398748765</v>
      </c>
      <c r="E512" s="17">
        <v>3.25</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833.24673443897484</v>
      </c>
      <c r="Q512" s="15"/>
      <c r="R512" s="20">
        <v>27.774891147965828</v>
      </c>
      <c r="T512" s="118">
        <v>-2.5917674611399022</v>
      </c>
      <c r="U512" s="120">
        <v>-3.0663721888758211</v>
      </c>
      <c r="V512" s="20">
        <v>38.193111782445804</v>
      </c>
      <c r="W512" s="20">
        <v>45.884965948261808</v>
      </c>
      <c r="X512" s="20">
        <v>43.653931383692296</v>
      </c>
    </row>
    <row r="513" spans="1:24">
      <c r="A513" s="13" t="s">
        <v>530</v>
      </c>
      <c r="B513" s="13">
        <v>60</v>
      </c>
      <c r="C513" s="13" t="s">
        <v>372</v>
      </c>
      <c r="D513" s="14">
        <v>-132939.85516208693</v>
      </c>
      <c r="E513" s="17">
        <v>195.8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71.980396894054337</v>
      </c>
      <c r="Q513" s="15"/>
      <c r="R513" s="20">
        <v>2.3993465631351447</v>
      </c>
      <c r="T513" s="118">
        <v>57.440581538753008</v>
      </c>
      <c r="U513" s="118">
        <v>522.75849388818278</v>
      </c>
      <c r="V513" s="20">
        <v>55.850827729905227</v>
      </c>
      <c r="W513" s="20">
        <v>38.857538451639769</v>
      </c>
      <c r="X513" s="20">
        <v>61.812917820918997</v>
      </c>
    </row>
    <row r="514" spans="1:24">
      <c r="A514" s="13" t="s">
        <v>517</v>
      </c>
      <c r="B514" s="13">
        <v>60</v>
      </c>
      <c r="C514" s="13" t="s">
        <v>372</v>
      </c>
      <c r="D514" s="14">
        <v>2945.3820175552714</v>
      </c>
      <c r="E514" s="17">
        <v>16.25</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2520.5565131858557</v>
      </c>
      <c r="Q514" s="15"/>
      <c r="R514" s="20">
        <v>84.018550439528525</v>
      </c>
      <c r="T514" s="118">
        <v>3.5794406957717939</v>
      </c>
      <c r="U514" s="118"/>
      <c r="V514" s="20">
        <v>45.515141217005585</v>
      </c>
      <c r="W514" s="20">
        <v>27.031018500417645</v>
      </c>
      <c r="X514" s="20">
        <v>54.11126908668512</v>
      </c>
    </row>
    <row r="515" spans="1:24">
      <c r="A515" s="13" t="s">
        <v>335</v>
      </c>
      <c r="B515" s="13">
        <v>60</v>
      </c>
      <c r="C515" s="13" t="s">
        <v>372</v>
      </c>
      <c r="D515" s="14">
        <v>-7137.060115369316</v>
      </c>
      <c r="E515" s="17">
        <v>22.74</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128.95025802974163</v>
      </c>
      <c r="Q515" s="15"/>
      <c r="R515" s="20">
        <v>4.2983419343247213</v>
      </c>
      <c r="T515" s="118">
        <v>-33.911170162624025</v>
      </c>
      <c r="U515" s="120">
        <v>7.1835617133958252</v>
      </c>
      <c r="V515" s="20">
        <v>36.24069697441</v>
      </c>
      <c r="W515" s="20">
        <v>60.06870529191162</v>
      </c>
      <c r="X515" s="20">
        <v>45.458307569199043</v>
      </c>
    </row>
    <row r="516" spans="1:24">
      <c r="A516" s="13" t="s">
        <v>212</v>
      </c>
      <c r="B516" s="13">
        <v>60</v>
      </c>
      <c r="C516" s="13" t="s">
        <v>372</v>
      </c>
      <c r="D516" s="14">
        <v>-4901.4831608238474</v>
      </c>
      <c r="E516" s="17">
        <v>8.6199999999999992</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351.65789893759359</v>
      </c>
      <c r="Q516" s="16" t="s">
        <v>2232</v>
      </c>
      <c r="R516" s="20">
        <v>11.721929964586453</v>
      </c>
      <c r="T516" s="118">
        <v>4.2165415057117883</v>
      </c>
      <c r="U516" s="120">
        <v>-6.5886282356110826</v>
      </c>
      <c r="V516" s="20">
        <v>40.478525727147101</v>
      </c>
      <c r="W516" s="20">
        <v>26.134473582550807</v>
      </c>
      <c r="X516" s="20">
        <v>50.603153966854791</v>
      </c>
    </row>
    <row r="517" spans="1:24">
      <c r="A517" s="13" t="s">
        <v>742</v>
      </c>
      <c r="B517" s="13">
        <v>60</v>
      </c>
      <c r="C517" s="13" t="s">
        <v>372</v>
      </c>
      <c r="D517" s="14">
        <v>-4534.5181566586671</v>
      </c>
      <c r="E517" s="17">
        <v>10.44</v>
      </c>
      <c r="F517" s="13" t="s">
        <v>695</v>
      </c>
      <c r="G517" s="13" t="s">
        <v>1049</v>
      </c>
      <c r="H517" s="13" t="s">
        <v>2018</v>
      </c>
      <c r="I517" s="13" t="s">
        <v>499</v>
      </c>
      <c r="J517" s="13" t="s">
        <v>1050</v>
      </c>
      <c r="K517" s="13" t="s">
        <v>801</v>
      </c>
      <c r="L517" s="13" t="s">
        <v>1064</v>
      </c>
      <c r="M517" s="13" t="s">
        <v>2019</v>
      </c>
      <c r="N517" s="13" t="s">
        <v>1161</v>
      </c>
      <c r="P517" s="13">
        <v>35.650485221150092</v>
      </c>
      <c r="Q517" s="15"/>
      <c r="R517" s="20">
        <v>1.1883495073716697</v>
      </c>
      <c r="T517" s="118">
        <v>-43.984950154560032</v>
      </c>
      <c r="U517" s="118"/>
      <c r="V517" s="20">
        <v>35.970851547615936</v>
      </c>
      <c r="W517" s="20">
        <v>54.209627182497016</v>
      </c>
      <c r="X517" s="20">
        <v>51.062366142025233</v>
      </c>
    </row>
    <row r="518" spans="1:24">
      <c r="A518" s="13" t="s">
        <v>137</v>
      </c>
      <c r="B518" s="13">
        <v>60</v>
      </c>
      <c r="C518" s="13" t="s">
        <v>372</v>
      </c>
      <c r="D518" s="14">
        <v>-150.88768917052244</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281.44101598852836</v>
      </c>
      <c r="Q518" s="15"/>
      <c r="R518" s="20">
        <v>9.3813671996176122</v>
      </c>
      <c r="T518" s="118">
        <v>-4.1514814543791401</v>
      </c>
      <c r="U518" s="120">
        <v>2.3592416556488294</v>
      </c>
      <c r="V518" s="20">
        <v>37.422831398441971</v>
      </c>
      <c r="W518" s="20">
        <v>49.180972792480851</v>
      </c>
      <c r="X518" s="20">
        <v>46.743532776429305</v>
      </c>
    </row>
    <row r="519" spans="1:24">
      <c r="A519" s="13" t="s">
        <v>429</v>
      </c>
      <c r="B519" s="13">
        <v>60</v>
      </c>
      <c r="C519" s="13" t="s">
        <v>372</v>
      </c>
      <c r="D519" s="13">
        <v>-1352.5955780223064</v>
      </c>
      <c r="E519" s="17">
        <v>3.11</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182.97053262059137</v>
      </c>
      <c r="Q519" s="15"/>
      <c r="R519" s="20">
        <v>6.0990177540197124</v>
      </c>
      <c r="T519" s="118">
        <v>-4.3684312982325002</v>
      </c>
      <c r="U519" s="120">
        <v>-6.2802940698487664</v>
      </c>
      <c r="V519" s="20">
        <v>25.408185082253805</v>
      </c>
      <c r="W519" s="20">
        <v>45.497671100002108</v>
      </c>
      <c r="X519" s="20">
        <v>34.628383682136665</v>
      </c>
    </row>
    <row r="520" spans="1:24">
      <c r="A520" s="13" t="s">
        <v>420</v>
      </c>
      <c r="B520" s="13">
        <v>60</v>
      </c>
      <c r="C520" s="13" t="s">
        <v>372</v>
      </c>
      <c r="D520" s="13">
        <v>1630.8706605338584</v>
      </c>
      <c r="E520" s="17">
        <v>21.26</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1836.3242113118652</v>
      </c>
      <c r="Q520" s="15"/>
      <c r="R520" s="20">
        <v>61.210807043728842</v>
      </c>
      <c r="T520" s="118">
        <v>-11.953803712546467</v>
      </c>
      <c r="U520" s="120">
        <v>11.497496321997716</v>
      </c>
      <c r="V520" s="20">
        <v>44.506333251504373</v>
      </c>
      <c r="W520" s="20">
        <v>54.783223841292731</v>
      </c>
      <c r="X520" s="20">
        <v>49.377892602714361</v>
      </c>
    </row>
    <row r="521" spans="1:24">
      <c r="A521" s="13" t="s">
        <v>421</v>
      </c>
      <c r="B521" s="13">
        <v>60</v>
      </c>
      <c r="C521" s="13" t="s">
        <v>372</v>
      </c>
      <c r="D521" s="14">
        <v>-1879.434780788971</v>
      </c>
      <c r="E521" s="17">
        <v>7.44</v>
      </c>
      <c r="F521" s="13" t="s">
        <v>255</v>
      </c>
      <c r="G521" s="13" t="s">
        <v>968</v>
      </c>
      <c r="H521" s="13" t="s">
        <v>2023</v>
      </c>
      <c r="I521" s="13" t="s">
        <v>868</v>
      </c>
      <c r="J521" s="13" t="s">
        <v>969</v>
      </c>
      <c r="K521" s="13" t="s">
        <v>951</v>
      </c>
      <c r="L521" s="13" t="s">
        <v>2024</v>
      </c>
      <c r="M521" s="13" t="s">
        <v>2025</v>
      </c>
      <c r="N521" s="13" t="s">
        <v>1329</v>
      </c>
      <c r="O521" s="13">
        <v>14.244928020982345</v>
      </c>
      <c r="P521" s="13">
        <v>558.61371962730868</v>
      </c>
      <c r="Q521" s="16" t="s">
        <v>2222</v>
      </c>
      <c r="R521" s="20">
        <v>18.62045732091029</v>
      </c>
      <c r="T521" s="118">
        <v>-13.623063056031395</v>
      </c>
      <c r="U521" s="120">
        <v>-8.8818611838931538</v>
      </c>
      <c r="V521" s="20">
        <v>21.059878113334676</v>
      </c>
      <c r="W521" s="20">
        <v>43.79261404204977</v>
      </c>
      <c r="X521" s="20">
        <v>39.116034692750887</v>
      </c>
    </row>
    <row r="522" spans="1:24">
      <c r="A522" s="13" t="s">
        <v>451</v>
      </c>
      <c r="B522" s="13">
        <v>60</v>
      </c>
      <c r="C522" s="13" t="s">
        <v>372</v>
      </c>
      <c r="D522" s="14">
        <v>-11495.595555652293</v>
      </c>
      <c r="E522" s="17">
        <v>11.51</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467.69500633201204</v>
      </c>
      <c r="Q522" s="15"/>
      <c r="R522" s="20">
        <v>15.589833544400401</v>
      </c>
      <c r="T522" s="118">
        <v>-0.20834933772126973</v>
      </c>
      <c r="U522" s="120">
        <v>3.7942845056101504</v>
      </c>
      <c r="V522" s="20">
        <v>38.220807066612601</v>
      </c>
      <c r="W522" s="20">
        <v>40.010333787092243</v>
      </c>
      <c r="X522" s="20">
        <v>52.004085725171365</v>
      </c>
    </row>
    <row r="523" spans="1:24">
      <c r="A523" s="13" t="s">
        <v>4</v>
      </c>
      <c r="B523" s="13">
        <v>60</v>
      </c>
      <c r="C523" s="13" t="s">
        <v>372</v>
      </c>
      <c r="D523" s="14">
        <v>15384.943959869091</v>
      </c>
      <c r="E523" s="17">
        <v>58.15</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2060.9156898660476</v>
      </c>
      <c r="Q523" s="15"/>
      <c r="R523" s="20">
        <v>68.697189662201581</v>
      </c>
      <c r="T523" s="118">
        <v>4.9072539347562838</v>
      </c>
      <c r="U523" s="120">
        <v>28.41315172184359</v>
      </c>
      <c r="V523" s="20">
        <v>50.962896757368284</v>
      </c>
      <c r="W523" s="20">
        <v>54.964192016352328</v>
      </c>
      <c r="X523" s="20">
        <v>53.907578123276451</v>
      </c>
    </row>
    <row r="524" spans="1:24">
      <c r="A524" s="13" t="s">
        <v>422</v>
      </c>
      <c r="B524" s="13">
        <v>60</v>
      </c>
      <c r="C524" s="13" t="s">
        <v>372</v>
      </c>
      <c r="D524" s="14">
        <v>14913.154225483539</v>
      </c>
      <c r="E524" s="17">
        <v>135</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1051.2309582716166</v>
      </c>
      <c r="Q524" s="15"/>
      <c r="R524" s="20">
        <v>35.041031942387221</v>
      </c>
      <c r="T524" s="118">
        <v>-84.399480958894912</v>
      </c>
      <c r="U524" s="118">
        <v>128.92896490432079</v>
      </c>
      <c r="V524" s="20">
        <v>48.271931678660323</v>
      </c>
      <c r="W524" s="20">
        <v>76.109075115100595</v>
      </c>
      <c r="X524" s="20">
        <v>53.350704030345774</v>
      </c>
    </row>
    <row r="525" spans="1:24">
      <c r="A525" s="13" t="s">
        <v>318</v>
      </c>
      <c r="B525" s="13">
        <v>60</v>
      </c>
      <c r="C525" s="13" t="s">
        <v>372</v>
      </c>
      <c r="D525" s="14">
        <v>-334.16359602872257</v>
      </c>
      <c r="E525" s="17">
        <v>2.4300000000000002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359.88567358601085</v>
      </c>
      <c r="Q525" s="15"/>
      <c r="R525" s="20">
        <v>11.996189119533694</v>
      </c>
      <c r="T525" s="118">
        <v>-2.8693332607865463</v>
      </c>
      <c r="U525" s="120">
        <v>-2.5408026393432914</v>
      </c>
      <c r="V525" s="20">
        <v>36.545087487072962</v>
      </c>
      <c r="W525" s="20">
        <v>49.652451192051736</v>
      </c>
      <c r="X525" s="20">
        <v>39.60322894614351</v>
      </c>
    </row>
    <row r="526" spans="1:24">
      <c r="A526" s="13" t="s">
        <v>423</v>
      </c>
      <c r="B526" s="13">
        <v>60</v>
      </c>
      <c r="C526" s="13" t="s">
        <v>372</v>
      </c>
      <c r="D526" s="14">
        <v>-127096.38744749612</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300.51963045654566</v>
      </c>
      <c r="Q526" s="15"/>
      <c r="R526" s="20">
        <v>10.017321015218188</v>
      </c>
      <c r="T526" s="118">
        <v>-170.13660586115805</v>
      </c>
      <c r="U526" s="120">
        <v>66.640041728524011</v>
      </c>
      <c r="V526" s="20">
        <v>36.752139528921667</v>
      </c>
      <c r="W526" s="20">
        <v>38.133932937689941</v>
      </c>
      <c r="X526" s="20">
        <v>48.794759288901702</v>
      </c>
    </row>
    <row r="527" spans="1:24">
      <c r="A527" s="13" t="s">
        <v>360</v>
      </c>
      <c r="B527" s="13">
        <v>60</v>
      </c>
      <c r="C527" s="13" t="s">
        <v>372</v>
      </c>
      <c r="D527" s="14">
        <v>-19099.151890000456</v>
      </c>
      <c r="E527" s="17">
        <v>33.159999999999997</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491.01825415235209</v>
      </c>
      <c r="Q527" s="15"/>
      <c r="R527" s="20">
        <v>16.367275138411735</v>
      </c>
      <c r="T527" s="118">
        <v>36.546864205958016</v>
      </c>
      <c r="U527" s="120">
        <v>39.1501587445849</v>
      </c>
      <c r="V527" s="20">
        <v>58.478459981238657</v>
      </c>
      <c r="W527" s="20">
        <v>51.806275040737297</v>
      </c>
      <c r="X527" s="20">
        <v>55.942527304643718</v>
      </c>
    </row>
    <row r="528" spans="1:24">
      <c r="A528" s="13" t="s">
        <v>520</v>
      </c>
      <c r="B528" s="13">
        <v>60</v>
      </c>
      <c r="C528" s="13" t="s">
        <v>372</v>
      </c>
      <c r="D528" s="14">
        <v>-72516.576804623648</v>
      </c>
      <c r="E528" s="17">
        <v>30.08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514.59641623249104</v>
      </c>
      <c r="Q528" s="15"/>
      <c r="R528" s="20">
        <v>17.15321387441637</v>
      </c>
      <c r="T528" s="118">
        <v>-66.008873602803604</v>
      </c>
      <c r="U528" s="118"/>
      <c r="V528" s="20">
        <v>17.303002305856985</v>
      </c>
      <c r="W528" s="20">
        <v>30.415592408318226</v>
      </c>
      <c r="X528" s="20">
        <v>47.484162956490167</v>
      </c>
    </row>
    <row r="529" spans="1:24">
      <c r="A529" s="13" t="s">
        <v>288</v>
      </c>
      <c r="B529" s="13">
        <v>60</v>
      </c>
      <c r="C529" s="13" t="s">
        <v>372</v>
      </c>
      <c r="D529" s="14">
        <v>-263.81689600343702</v>
      </c>
      <c r="E529" s="17">
        <v>6.67</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1198.2994856196192</v>
      </c>
      <c r="Q529" s="15"/>
      <c r="R529" s="20">
        <v>39.94331618732064</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15.6</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-32610.934157425505</v>
      </c>
      <c r="E531" s="17">
        <v>235.9</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534.52436675765273</v>
      </c>
      <c r="Q531" s="15"/>
      <c r="R531" s="20">
        <v>17.817478891921759</v>
      </c>
      <c r="T531" s="118">
        <v>55.023845576045289</v>
      </c>
      <c r="U531" s="118">
        <v>275.88084699578076</v>
      </c>
      <c r="V531" s="20">
        <v>63.875219122795002</v>
      </c>
      <c r="W531" s="20">
        <v>60.267101805314191</v>
      </c>
      <c r="X531" s="20">
        <v>58.289077406333185</v>
      </c>
    </row>
    <row r="532" spans="1:24">
      <c r="A532" s="13" t="s">
        <v>482</v>
      </c>
      <c r="B532" s="13">
        <v>60</v>
      </c>
      <c r="C532" s="13" t="s">
        <v>372</v>
      </c>
      <c r="D532" s="14">
        <v>147663.69863312435</v>
      </c>
      <c r="E532" s="17">
        <v>515.5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2058.3015084637923</v>
      </c>
      <c r="Q532" s="15"/>
      <c r="R532" s="20">
        <v>68.610050282126409</v>
      </c>
      <c r="T532" s="118">
        <v>47.920156234668525</v>
      </c>
      <c r="U532" s="118"/>
      <c r="V532" s="20">
        <v>41.468757960141851</v>
      </c>
      <c r="W532" s="20">
        <v>38.957110263016659</v>
      </c>
      <c r="X532" s="20">
        <v>47.295154744551624</v>
      </c>
    </row>
    <row r="533" spans="1:24">
      <c r="A533" s="13" t="s">
        <v>474</v>
      </c>
      <c r="B533" s="13">
        <v>60</v>
      </c>
      <c r="C533" s="13" t="s">
        <v>372</v>
      </c>
      <c r="D533" s="14">
        <v>-8737.2720855763037</v>
      </c>
      <c r="E533" s="17">
        <v>7.62</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120.75865840004923</v>
      </c>
      <c r="Q533" s="16" t="s">
        <v>2220</v>
      </c>
      <c r="R533" s="20">
        <v>4.0252886133349746</v>
      </c>
      <c r="T533" s="118">
        <v>-19.898438615752543</v>
      </c>
      <c r="U533" s="120">
        <v>6.0515514326187692</v>
      </c>
      <c r="V533" s="20">
        <v>23.151319784988331</v>
      </c>
      <c r="W533" s="20">
        <v>20.707188869080007</v>
      </c>
      <c r="X533" s="20">
        <v>41.405933939360416</v>
      </c>
    </row>
    <row r="534" spans="1:24">
      <c r="A534" s="13" t="s">
        <v>234</v>
      </c>
      <c r="B534" s="13">
        <v>60</v>
      </c>
      <c r="C534" s="13" t="s">
        <v>372</v>
      </c>
      <c r="D534" s="14">
        <v>-2255.7507086747819</v>
      </c>
      <c r="E534" s="17">
        <v>17.489999999999998</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682.0879194036155</v>
      </c>
      <c r="Q534" s="15"/>
      <c r="R534" s="20">
        <v>22.736263980120516</v>
      </c>
      <c r="T534" s="118">
        <v>4.2254449524152804</v>
      </c>
      <c r="U534" s="120">
        <v>-4.1947121501258522</v>
      </c>
      <c r="V534" s="20">
        <v>46.520929633905936</v>
      </c>
      <c r="W534" s="20">
        <v>49.75900979603427</v>
      </c>
      <c r="X534" s="20">
        <v>50.750404894799537</v>
      </c>
    </row>
    <row r="535" spans="1:24">
      <c r="A535" s="13" t="s">
        <v>246</v>
      </c>
      <c r="B535" s="13">
        <v>60</v>
      </c>
      <c r="C535" s="13" t="s">
        <v>372</v>
      </c>
      <c r="D535" s="14">
        <v>-24115.705752435588</v>
      </c>
      <c r="E535" s="17">
        <v>265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238.30844583822474</v>
      </c>
      <c r="Q535" s="15"/>
      <c r="R535" s="20">
        <v>7.9436148612741579</v>
      </c>
      <c r="T535" s="118">
        <v>-57.321492631862156</v>
      </c>
      <c r="U535" s="120">
        <v>233.03298073721777</v>
      </c>
      <c r="V535" s="20">
        <v>51.153691106193925</v>
      </c>
      <c r="W535" s="20">
        <v>56.576105524192073</v>
      </c>
      <c r="X535" s="20">
        <v>54.771902310811932</v>
      </c>
    </row>
    <row r="536" spans="1:24">
      <c r="A536" s="13" t="s">
        <v>744</v>
      </c>
      <c r="B536" s="13">
        <v>60</v>
      </c>
      <c r="C536" s="13" t="s">
        <v>372</v>
      </c>
      <c r="D536" s="14">
        <v>33865.555804961215</v>
      </c>
      <c r="E536" s="17">
        <v>140.5</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1228.1555209871374</v>
      </c>
      <c r="Q536" s="15"/>
      <c r="R536" s="20">
        <v>40.93851736623791</v>
      </c>
      <c r="T536" s="118">
        <v>-65.863912142307299</v>
      </c>
      <c r="U536" s="120">
        <v>77.141710618150796</v>
      </c>
      <c r="V536" s="20">
        <v>54.010534961936891</v>
      </c>
      <c r="W536" s="20">
        <v>55.833038437447712</v>
      </c>
      <c r="X536" s="20">
        <v>48.361090933733095</v>
      </c>
    </row>
    <row r="537" spans="1:24">
      <c r="A537" s="13" t="s">
        <v>5</v>
      </c>
      <c r="B537" s="13">
        <v>60</v>
      </c>
      <c r="C537" s="13" t="s">
        <v>372</v>
      </c>
      <c r="D537" s="14">
        <v>-20710.615463202659</v>
      </c>
      <c r="E537" s="17">
        <v>98.35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532.12487393981894</v>
      </c>
      <c r="Q537" s="15"/>
      <c r="R537" s="20">
        <v>17.737495797993965</v>
      </c>
      <c r="T537" s="118">
        <v>-24.564515457481235</v>
      </c>
      <c r="U537" s="120">
        <v>82.168074911351567</v>
      </c>
      <c r="V537" s="20">
        <v>42.436984985597235</v>
      </c>
      <c r="W537" s="20">
        <v>51.655982911704548</v>
      </c>
      <c r="X537" s="20">
        <v>55.594238300636924</v>
      </c>
    </row>
    <row r="538" spans="1:24">
      <c r="A538" s="13" t="s">
        <v>551</v>
      </c>
      <c r="B538" s="13">
        <v>60</v>
      </c>
      <c r="C538" s="13" t="s">
        <v>372</v>
      </c>
      <c r="D538" s="14">
        <v>-17017.122447656446</v>
      </c>
      <c r="E538" s="17">
        <v>139.9</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1082.1755545888077</v>
      </c>
      <c r="Q538" s="15"/>
      <c r="R538" s="20">
        <v>36.072518486293589</v>
      </c>
      <c r="T538" s="120">
        <v>209.65642723889303</v>
      </c>
      <c r="U538" s="118"/>
      <c r="V538" s="20">
        <v>62.225630230549783</v>
      </c>
      <c r="W538" s="20">
        <v>46.336378456861617</v>
      </c>
      <c r="X538" s="20">
        <v>78.578194791083291</v>
      </c>
    </row>
    <row r="539" spans="1:24">
      <c r="A539" s="13" t="s">
        <v>27</v>
      </c>
      <c r="B539" s="13">
        <v>60</v>
      </c>
      <c r="C539" s="13" t="s">
        <v>372</v>
      </c>
      <c r="D539" s="14">
        <v>-122.88523088102465</v>
      </c>
      <c r="E539" s="17">
        <v>16.45</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565.05982228909613</v>
      </c>
      <c r="Q539" s="15"/>
      <c r="R539" s="20">
        <v>18.835327409636538</v>
      </c>
      <c r="T539" s="118">
        <v>-6.4196654244457818</v>
      </c>
      <c r="U539" s="120">
        <v>16.926085343402271</v>
      </c>
      <c r="V539" s="20">
        <v>70.930814138393586</v>
      </c>
      <c r="W539" s="20">
        <v>37.007430910684882</v>
      </c>
      <c r="X539" s="20">
        <v>51.364978679050083</v>
      </c>
    </row>
    <row r="540" spans="1:24">
      <c r="A540" s="13" t="s">
        <v>668</v>
      </c>
      <c r="B540" s="13">
        <v>60</v>
      </c>
      <c r="C540" s="13" t="s">
        <v>372</v>
      </c>
      <c r="D540" s="14">
        <v>-9944.1470000557074</v>
      </c>
      <c r="E540" s="17">
        <v>45.42</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1975.0829033813591</v>
      </c>
      <c r="Q540" s="16" t="s">
        <v>2203</v>
      </c>
      <c r="R540" s="20">
        <v>65.836096779378636</v>
      </c>
      <c r="T540" s="120">
        <v>104.15531141383717</v>
      </c>
      <c r="U540" s="118">
        <v>83.747451236614978</v>
      </c>
      <c r="V540" s="20">
        <v>97.176047874678645</v>
      </c>
      <c r="W540" s="20">
        <v>58.67982374642196</v>
      </c>
      <c r="X540" s="20">
        <v>71.874150238515625</v>
      </c>
    </row>
    <row r="541" spans="1:24">
      <c r="A541" s="13" t="s">
        <v>110</v>
      </c>
      <c r="B541" s="13">
        <v>60</v>
      </c>
      <c r="C541" s="13" t="s">
        <v>372</v>
      </c>
      <c r="D541" s="14">
        <v>-2152.3339499271897</v>
      </c>
      <c r="E541" s="17">
        <v>7.18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200.52817606669095</v>
      </c>
      <c r="Q541" s="15"/>
      <c r="R541" s="20">
        <v>6.6842725355563646</v>
      </c>
      <c r="T541" s="118">
        <v>-14.400726520665312</v>
      </c>
      <c r="U541" s="118">
        <v>8.5816841310440672</v>
      </c>
      <c r="V541" s="20">
        <v>32.620351137624588</v>
      </c>
      <c r="W541" s="20">
        <v>46.716294405522902</v>
      </c>
      <c r="X541" s="20">
        <v>47.008226291360636</v>
      </c>
    </row>
    <row r="542" spans="1:24">
      <c r="A542" s="13" t="s">
        <v>452</v>
      </c>
      <c r="B542" s="13">
        <v>60</v>
      </c>
      <c r="C542" s="13" t="s">
        <v>372</v>
      </c>
      <c r="D542" s="14">
        <v>47608.787854135815</v>
      </c>
      <c r="E542" s="17">
        <v>194.8</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1912.3742260488486</v>
      </c>
      <c r="Q542" s="16" t="s">
        <v>2205</v>
      </c>
      <c r="R542" s="20">
        <v>63.745807534961621</v>
      </c>
      <c r="T542" s="118">
        <v>-200.86821646803685</v>
      </c>
      <c r="U542" s="118">
        <v>479.86712591797328</v>
      </c>
      <c r="V542" s="20">
        <v>49.432735571127189</v>
      </c>
      <c r="W542" s="20">
        <v>42.728887504560674</v>
      </c>
      <c r="X542" s="20">
        <v>54.568230358262028</v>
      </c>
    </row>
    <row r="543" spans="1:24">
      <c r="A543" s="13" t="s">
        <v>198</v>
      </c>
      <c r="B543" s="13">
        <v>60</v>
      </c>
      <c r="C543" s="13" t="s">
        <v>372</v>
      </c>
      <c r="D543" s="14">
        <v>-8899.8526066103695</v>
      </c>
      <c r="E543" s="17">
        <v>8.69</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473.62260586122864</v>
      </c>
      <c r="Q543" s="15"/>
      <c r="R543" s="20">
        <v>15.787420195374288</v>
      </c>
      <c r="T543" s="118">
        <v>-28.687979014597165</v>
      </c>
      <c r="U543" s="120">
        <v>-1.6634410359034923</v>
      </c>
      <c r="V543" s="20">
        <v>26.408907786740759</v>
      </c>
      <c r="W543" s="20">
        <v>44.052273597236628</v>
      </c>
      <c r="X543" s="20">
        <v>39.995922542085211</v>
      </c>
    </row>
    <row r="544" spans="1:24">
      <c r="A544" s="13" t="s">
        <v>104</v>
      </c>
      <c r="B544" s="13">
        <v>60</v>
      </c>
      <c r="C544" s="13" t="s">
        <v>372</v>
      </c>
      <c r="D544" s="14">
        <v>123914.84944175005</v>
      </c>
      <c r="E544" s="17">
        <v>238.3</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2499.2315973629493</v>
      </c>
      <c r="Q544" s="15"/>
      <c r="R544" s="20">
        <v>83.307719912098307</v>
      </c>
      <c r="T544" s="118">
        <v>3.897660662144915</v>
      </c>
      <c r="U544" s="118">
        <v>299.20560178130955</v>
      </c>
      <c r="V544" s="20">
        <v>49.960379765960589</v>
      </c>
      <c r="W544" s="20">
        <v>64.637682514996072</v>
      </c>
      <c r="X544" s="20">
        <v>63.980478626261764</v>
      </c>
    </row>
    <row r="545" spans="1:24">
      <c r="A545" s="13" t="s">
        <v>294</v>
      </c>
      <c r="B545" s="13">
        <v>60</v>
      </c>
      <c r="C545" s="13" t="s">
        <v>372</v>
      </c>
      <c r="D545" s="14">
        <v>-48361.978259679294</v>
      </c>
      <c r="E545" s="17">
        <v>294</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509.84744483222642</v>
      </c>
      <c r="Q545" s="15"/>
      <c r="R545" s="20">
        <v>16.994914827740882</v>
      </c>
      <c r="T545" s="118">
        <v>-44.475610959204914</v>
      </c>
      <c r="U545" s="120">
        <v>174.44648581846479</v>
      </c>
      <c r="V545" s="20">
        <v>37.787780099582385</v>
      </c>
      <c r="W545" s="20">
        <v>59.824330603432202</v>
      </c>
      <c r="X545" s="20">
        <v>54.006946482677115</v>
      </c>
    </row>
    <row r="546" spans="1:24">
      <c r="A546" s="13" t="s">
        <v>247</v>
      </c>
      <c r="B546" s="13">
        <v>60</v>
      </c>
      <c r="C546" s="13" t="s">
        <v>372</v>
      </c>
      <c r="D546" s="14">
        <v>74588.54276548294</v>
      </c>
      <c r="E546" s="17">
        <v>210</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2061.4356880974556</v>
      </c>
      <c r="Q546" s="15"/>
      <c r="R546" s="20">
        <v>68.714522936581858</v>
      </c>
      <c r="T546" s="120">
        <v>482.05313268072189</v>
      </c>
      <c r="U546" s="118">
        <v>259.3005512991665</v>
      </c>
      <c r="V546" s="20">
        <v>90.012146547374229</v>
      </c>
      <c r="W546" s="20">
        <v>76.75784574390488</v>
      </c>
      <c r="X546" s="20">
        <v>77.514420381629961</v>
      </c>
    </row>
    <row r="547" spans="1:24">
      <c r="A547" s="13" t="s">
        <v>271</v>
      </c>
      <c r="B547" s="13">
        <v>60</v>
      </c>
      <c r="C547" s="13" t="s">
        <v>372</v>
      </c>
      <c r="D547" s="14">
        <v>-2598.9979901736506</v>
      </c>
      <c r="E547" s="17">
        <v>16.66</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200.58222262317244</v>
      </c>
      <c r="Q547" s="15"/>
      <c r="R547" s="20">
        <v>6.6860740874390814</v>
      </c>
      <c r="T547" s="118">
        <v>-27.740421300598523</v>
      </c>
      <c r="U547" s="120">
        <v>-21.112656214217154</v>
      </c>
      <c r="V547" s="20">
        <v>23.062560189013244</v>
      </c>
      <c r="W547" s="20">
        <v>47.327382435049287</v>
      </c>
      <c r="X547" s="20">
        <v>39.998732283290806</v>
      </c>
    </row>
    <row r="548" spans="1:24">
      <c r="A548" s="13" t="s">
        <v>68</v>
      </c>
      <c r="B548" s="13">
        <v>60</v>
      </c>
      <c r="C548" s="13" t="s">
        <v>372</v>
      </c>
      <c r="D548" s="14">
        <v>-12462.956862382271</v>
      </c>
      <c r="E548" s="17">
        <v>79.7</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599.18153794954128</v>
      </c>
      <c r="Q548" s="15"/>
      <c r="R548" s="20">
        <v>19.972717931651378</v>
      </c>
      <c r="T548" s="118">
        <v>-76.743584311928572</v>
      </c>
      <c r="U548" s="120">
        <v>4.412225157790175</v>
      </c>
      <c r="V548" s="20">
        <v>30.79495900005185</v>
      </c>
      <c r="W548" s="20">
        <v>46.055923503875391</v>
      </c>
      <c r="X548" s="20">
        <v>43.923696652867633</v>
      </c>
    </row>
    <row r="549" spans="1:24">
      <c r="A549" s="13" t="s">
        <v>45</v>
      </c>
      <c r="B549" s="13">
        <v>60</v>
      </c>
      <c r="C549" s="13" t="s">
        <v>372</v>
      </c>
      <c r="D549" s="13">
        <v>-280657.92745015299</v>
      </c>
      <c r="E549" s="17">
        <v>367.75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848.67837382860614</v>
      </c>
      <c r="Q549" s="15"/>
      <c r="R549" s="20">
        <v>28.289279127620205</v>
      </c>
      <c r="T549" s="118">
        <v>244.96523003751065</v>
      </c>
      <c r="U549" s="118">
        <v>1021.8771577238363</v>
      </c>
      <c r="V549" s="20">
        <v>58.282899853302808</v>
      </c>
      <c r="W549" s="20">
        <v>55.628476451466469</v>
      </c>
      <c r="X549" s="20">
        <v>64.271129168278406</v>
      </c>
    </row>
    <row r="550" spans="1:24">
      <c r="A550" s="13" t="s">
        <v>195</v>
      </c>
      <c r="B550" s="13">
        <v>60</v>
      </c>
      <c r="C550" s="13" t="s">
        <v>372</v>
      </c>
      <c r="D550" s="14">
        <v>-26010.593633433957</v>
      </c>
      <c r="E550" s="17">
        <v>71</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122.55357612684206</v>
      </c>
      <c r="Q550" s="15"/>
      <c r="R550" s="20">
        <v>4.0851192042280688</v>
      </c>
      <c r="T550" s="118">
        <v>-99.900218731162624</v>
      </c>
      <c r="U550" s="120">
        <v>-28.863242632020985</v>
      </c>
      <c r="V550" s="20">
        <v>34.667858318696297</v>
      </c>
      <c r="W550" s="20">
        <v>37.929512396822318</v>
      </c>
      <c r="X550" s="20">
        <v>39.279169115739464</v>
      </c>
    </row>
    <row r="551" spans="1:24">
      <c r="A551" s="13" t="s">
        <v>444</v>
      </c>
      <c r="B551" s="13">
        <v>60</v>
      </c>
      <c r="C551" s="13" t="s">
        <v>372</v>
      </c>
      <c r="D551" s="14">
        <v>7812.9660410870729</v>
      </c>
      <c r="E551" s="17">
        <v>28.88</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1480.9745753495299</v>
      </c>
      <c r="Q551" s="16" t="s">
        <v>2402</v>
      </c>
      <c r="R551" s="20">
        <v>49.365819178317665</v>
      </c>
      <c r="T551" s="118">
        <v>18.807908116061611</v>
      </c>
      <c r="U551" s="120">
        <v>25.125682894865449</v>
      </c>
      <c r="V551" s="20">
        <v>62.871864779493336</v>
      </c>
      <c r="W551" s="20">
        <v>31.565895976934609</v>
      </c>
      <c r="X551" s="20">
        <v>62.542388579324331</v>
      </c>
    </row>
    <row r="552" spans="1:24">
      <c r="A552" s="13" t="s">
        <v>196</v>
      </c>
      <c r="B552" s="13">
        <v>60</v>
      </c>
      <c r="C552" s="13" t="s">
        <v>372</v>
      </c>
      <c r="D552" s="14">
        <v>-26225.882074203357</v>
      </c>
      <c r="E552" s="17">
        <v>274</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744.76699762903866</v>
      </c>
      <c r="Q552" s="15"/>
      <c r="R552" s="20">
        <v>24.825566587634622</v>
      </c>
      <c r="T552" s="118">
        <v>-113.53208896093804</v>
      </c>
      <c r="U552" s="120">
        <v>209.31370866447793</v>
      </c>
      <c r="V552" s="20">
        <v>40.040078417394199</v>
      </c>
      <c r="W552" s="20">
        <v>54.034442073672146</v>
      </c>
      <c r="X552" s="20">
        <v>52.55077635584923</v>
      </c>
    </row>
    <row r="553" spans="1:24">
      <c r="A553" s="13" t="s">
        <v>676</v>
      </c>
      <c r="B553" s="13">
        <v>60</v>
      </c>
      <c r="C553" s="13" t="s">
        <v>372</v>
      </c>
      <c r="D553" s="14">
        <v>5257.3372034323284</v>
      </c>
      <c r="E553" s="17">
        <v>50.55</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1249.5766449617697</v>
      </c>
      <c r="Q553" s="15"/>
      <c r="R553" s="20">
        <v>41.652554832058989</v>
      </c>
      <c r="T553" s="118">
        <v>20.491768772654879</v>
      </c>
      <c r="U553" s="118">
        <v>71.396247277888207</v>
      </c>
      <c r="V553" s="20">
        <v>49.707837407619252</v>
      </c>
      <c r="W553" s="20">
        <v>37.5408719156991</v>
      </c>
      <c r="X553" s="20">
        <v>64.157756323735285</v>
      </c>
    </row>
    <row r="554" spans="1:24">
      <c r="A554" s="13" t="s">
        <v>112</v>
      </c>
      <c r="B554" s="13">
        <v>60</v>
      </c>
      <c r="C554" s="13" t="s">
        <v>372</v>
      </c>
      <c r="D554" s="14">
        <v>10539.835084040164</v>
      </c>
      <c r="E554" s="17">
        <v>49.24</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2380.4183235382561</v>
      </c>
      <c r="Q554" s="15"/>
      <c r="R554" s="20">
        <v>79.347277451275204</v>
      </c>
      <c r="T554" s="118">
        <v>8.3620314524709727</v>
      </c>
      <c r="U554" s="118">
        <v>54.373845729728671</v>
      </c>
      <c r="V554" s="20">
        <v>54.930330533152201</v>
      </c>
      <c r="W554" s="20">
        <v>46.005809946972974</v>
      </c>
      <c r="X554" s="20">
        <v>62.426226258183938</v>
      </c>
    </row>
    <row r="555" spans="1:24">
      <c r="A555" s="13" t="s">
        <v>746</v>
      </c>
      <c r="B555" s="13">
        <v>60</v>
      </c>
      <c r="C555" s="13" t="s">
        <v>372</v>
      </c>
      <c r="D555" s="14">
        <v>26479.536571379896</v>
      </c>
      <c r="E555" s="17">
        <v>104.7</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1866.9717478298089</v>
      </c>
      <c r="Q555" s="15"/>
      <c r="R555" s="20">
        <v>62.232391594326963</v>
      </c>
      <c r="T555" s="118">
        <v>24.224036763759642</v>
      </c>
      <c r="U555" s="118">
        <v>132.67537599043948</v>
      </c>
      <c r="V555" s="20">
        <v>50.283046332353429</v>
      </c>
      <c r="W555" s="20">
        <v>40.941373676375441</v>
      </c>
      <c r="X555" s="20">
        <v>61.663905953275048</v>
      </c>
    </row>
    <row r="556" spans="1:24">
      <c r="A556" s="13" t="s">
        <v>229</v>
      </c>
      <c r="B556" s="13">
        <v>60</v>
      </c>
      <c r="C556" s="13" t="s">
        <v>372</v>
      </c>
      <c r="D556" s="14">
        <v>-1693.9470589124994</v>
      </c>
      <c r="E556" s="17">
        <v>93.6</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1120.2367339860891</v>
      </c>
      <c r="Q556" s="15"/>
      <c r="R556" s="20">
        <v>37.341224466202974</v>
      </c>
      <c r="T556" s="118">
        <v>2.475714329287797</v>
      </c>
      <c r="U556" s="118">
        <v>132.00186735683388</v>
      </c>
      <c r="V556" s="20">
        <v>35.71705601088771</v>
      </c>
      <c r="W556" s="20">
        <v>58.9631350776245</v>
      </c>
      <c r="X556" s="20">
        <v>66.486591037547143</v>
      </c>
    </row>
    <row r="557" spans="1:24">
      <c r="A557" s="13" t="s">
        <v>669</v>
      </c>
      <c r="B557" s="13">
        <v>60</v>
      </c>
      <c r="C557" s="13" t="s">
        <v>372</v>
      </c>
      <c r="D557" s="13">
        <v>4332354.9228699859</v>
      </c>
      <c r="E557" s="17">
        <v>3610</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2852.2941135852557</v>
      </c>
      <c r="Q557" s="15"/>
      <c r="R557" s="20">
        <v>95.07647045284186</v>
      </c>
      <c r="T557" s="120">
        <v>3580.4204497531509</v>
      </c>
      <c r="U557" s="118">
        <v>4455.6658443303613</v>
      </c>
      <c r="V557" s="20">
        <v>66.843109442881357</v>
      </c>
      <c r="W557" s="20">
        <v>68.015402351915441</v>
      </c>
      <c r="X557" s="20">
        <v>96.051415804778358</v>
      </c>
    </row>
    <row r="558" spans="1:24">
      <c r="A558" s="13" t="s">
        <v>241</v>
      </c>
      <c r="B558" s="13">
        <v>60</v>
      </c>
      <c r="C558" s="13" t="s">
        <v>372</v>
      </c>
      <c r="D558" s="14">
        <v>-585.07720748164354</v>
      </c>
      <c r="E558" s="17">
        <v>1.05</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512.84831612571918</v>
      </c>
      <c r="Q558" s="16" t="s">
        <v>2403</v>
      </c>
      <c r="R558" s="20">
        <v>17.094943870857307</v>
      </c>
      <c r="T558" s="118">
        <v>-5.2168690772219257</v>
      </c>
      <c r="U558" s="120">
        <v>-3.0539797538592506</v>
      </c>
      <c r="V558" s="20">
        <v>38.666970462616909</v>
      </c>
      <c r="W558" s="20">
        <v>33.640898233107201</v>
      </c>
      <c r="X558" s="20">
        <v>38.115784386433369</v>
      </c>
    </row>
    <row r="559" spans="1:24">
      <c r="A559" s="13" t="s">
        <v>747</v>
      </c>
      <c r="B559" s="13">
        <v>60</v>
      </c>
      <c r="C559" s="13" t="s">
        <v>372</v>
      </c>
      <c r="D559" s="14">
        <v>28753.836464659911</v>
      </c>
      <c r="E559" s="17">
        <v>137.19999999999999</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1814.7034668986084</v>
      </c>
      <c r="Q559" s="15"/>
      <c r="R559" s="20">
        <v>60.490115563286949</v>
      </c>
      <c r="T559" s="118">
        <v>52.043194755117952</v>
      </c>
      <c r="U559" s="118">
        <v>172.93313986504486</v>
      </c>
      <c r="V559" s="20">
        <v>51.978346913613457</v>
      </c>
      <c r="W559" s="20">
        <v>44.324934112278775</v>
      </c>
      <c r="X559" s="20">
        <v>61.944762677369106</v>
      </c>
    </row>
    <row r="560" spans="1:24">
      <c r="A560" s="13" t="s">
        <v>225</v>
      </c>
      <c r="B560" s="13">
        <v>60</v>
      </c>
      <c r="C560" s="13" t="s">
        <v>372</v>
      </c>
      <c r="D560" s="13">
        <v>-655.18846367443655</v>
      </c>
      <c r="E560" s="17">
        <v>5.82</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629.49393722003742</v>
      </c>
      <c r="Q560" s="15"/>
      <c r="R560" s="20">
        <v>20.983131240667912</v>
      </c>
      <c r="T560" s="118">
        <v>-5.0008396876768835</v>
      </c>
      <c r="U560" s="120">
        <v>-5.2552850563109921</v>
      </c>
      <c r="V560" s="20">
        <v>46.102935837491387</v>
      </c>
      <c r="W560" s="20">
        <v>61.219159634957826</v>
      </c>
      <c r="X560" s="20">
        <v>43.444516381277012</v>
      </c>
    </row>
    <row r="561" spans="1:24">
      <c r="A561" s="13" t="s">
        <v>748</v>
      </c>
      <c r="B561" s="13">
        <v>60</v>
      </c>
      <c r="C561" s="13" t="s">
        <v>372</v>
      </c>
      <c r="D561" s="14">
        <v>-676.84859130048733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458.35725125552506</v>
      </c>
      <c r="Q561" s="15"/>
      <c r="R561" s="20">
        <v>15.278575041850836</v>
      </c>
      <c r="T561" s="118">
        <v>-6.1796581259536332</v>
      </c>
      <c r="U561" s="120">
        <v>4.9867721435386692</v>
      </c>
      <c r="V561" s="20">
        <v>37.603384634801877</v>
      </c>
      <c r="W561" s="20">
        <v>55.268497503070279</v>
      </c>
      <c r="X561" s="20">
        <v>48.296141404330697</v>
      </c>
    </row>
    <row r="562" spans="1:24">
      <c r="A562" s="13" t="s">
        <v>749</v>
      </c>
      <c r="B562" s="13">
        <v>60</v>
      </c>
      <c r="C562" s="13" t="s">
        <v>372</v>
      </c>
      <c r="D562" s="13">
        <v>160.75332237708517</v>
      </c>
      <c r="E562" s="17">
        <v>1.06</v>
      </c>
      <c r="F562" s="13" t="s">
        <v>693</v>
      </c>
      <c r="G562" s="13" t="s">
        <v>1053</v>
      </c>
      <c r="H562" s="13" t="s">
        <v>2071</v>
      </c>
      <c r="I562" s="13" t="s">
        <v>961</v>
      </c>
      <c r="J562" s="13" t="s">
        <v>1054</v>
      </c>
      <c r="K562" s="13" t="s">
        <v>987</v>
      </c>
      <c r="L562" s="13" t="s">
        <v>945</v>
      </c>
      <c r="M562" s="13" t="s">
        <v>2072</v>
      </c>
      <c r="N562" s="13" t="s">
        <v>1338</v>
      </c>
      <c r="O562" s="13">
        <v>0</v>
      </c>
      <c r="P562" s="13">
        <v>1457.7154700465644</v>
      </c>
      <c r="Q562" s="15"/>
      <c r="R562" s="20">
        <v>48.590515668218814</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-11056.550347801207</v>
      </c>
      <c r="E563" s="17">
        <v>51.55</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312.10530011126906</v>
      </c>
      <c r="Q563" s="15"/>
      <c r="R563" s="20">
        <v>10.403510003708968</v>
      </c>
      <c r="T563" s="118">
        <v>-25.88006852500115</v>
      </c>
      <c r="U563" s="120">
        <v>51.90761880703036</v>
      </c>
      <c r="V563" s="20">
        <v>47.513432415159272</v>
      </c>
      <c r="W563" s="20">
        <v>63.210248684791715</v>
      </c>
      <c r="X563" s="20">
        <v>53.808126217974333</v>
      </c>
    </row>
    <row r="564" spans="1:24">
      <c r="A564" s="13" t="s">
        <v>1</v>
      </c>
      <c r="B564" s="13">
        <v>60</v>
      </c>
      <c r="C564" s="13" t="s">
        <v>372</v>
      </c>
      <c r="D564" s="14">
        <v>21663.189095035021</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1426.2290575090735</v>
      </c>
      <c r="Q564" s="15"/>
      <c r="R564" s="20">
        <v>47.540968583635781</v>
      </c>
      <c r="T564" s="118">
        <v>-354.57908667700281</v>
      </c>
      <c r="U564" s="120">
        <v>-506.94201923395724</v>
      </c>
      <c r="V564" s="20">
        <v>35.235474527258887</v>
      </c>
      <c r="W564" s="20">
        <v>65.101482514814194</v>
      </c>
      <c r="X564" s="20">
        <v>37.737834097641368</v>
      </c>
    </row>
    <row r="565" spans="1:24">
      <c r="A565" s="13" t="s">
        <v>121</v>
      </c>
      <c r="B565" s="13">
        <v>60</v>
      </c>
      <c r="C565" s="13" t="s">
        <v>372</v>
      </c>
      <c r="D565" s="14">
        <v>-159.75490482281086</v>
      </c>
      <c r="E565" s="17">
        <v>3.83</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690.8214515938223</v>
      </c>
      <c r="Q565" s="16" t="s">
        <v>2203</v>
      </c>
      <c r="R565" s="20">
        <v>23.027381719794075</v>
      </c>
      <c r="T565" s="118">
        <v>-5.485135171373452</v>
      </c>
      <c r="U565" s="120">
        <v>-14.553774781147713</v>
      </c>
      <c r="V565" s="20">
        <v>38.97052529247496</v>
      </c>
      <c r="W565" s="20">
        <v>46.611610128045122</v>
      </c>
      <c r="X565" s="20">
        <v>37.179107648054178</v>
      </c>
    </row>
    <row r="566" spans="1:24">
      <c r="A566" s="13" t="s">
        <v>236</v>
      </c>
      <c r="B566" s="13">
        <v>60</v>
      </c>
      <c r="C566" s="13" t="s">
        <v>372</v>
      </c>
      <c r="D566" s="14">
        <v>-201.40258501470942</v>
      </c>
      <c r="E566" s="17">
        <v>2.02</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722.94327557672455</v>
      </c>
      <c r="Q566" s="15"/>
      <c r="R566" s="20">
        <v>24.098109185890817</v>
      </c>
      <c r="T566" s="118">
        <v>-2.2815970115572837</v>
      </c>
      <c r="U566" s="120">
        <v>-8.2709144904801271</v>
      </c>
      <c r="V566" s="20">
        <v>31.781273540174773</v>
      </c>
      <c r="W566" s="20">
        <v>49.845636444766519</v>
      </c>
      <c r="X566" s="20">
        <v>38.10319182398927</v>
      </c>
    </row>
    <row r="567" spans="1:24">
      <c r="A567" s="13" t="s">
        <v>259</v>
      </c>
      <c r="B567" s="13">
        <v>60</v>
      </c>
      <c r="C567" s="13" t="s">
        <v>372</v>
      </c>
      <c r="D567" s="14">
        <v>210220.44170524168</v>
      </c>
      <c r="E567" s="17">
        <v>392.75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2697.1099858287671</v>
      </c>
      <c r="Q567" s="15"/>
      <c r="R567" s="20">
        <v>89.903666194292242</v>
      </c>
      <c r="T567" s="120">
        <v>455.07615910540096</v>
      </c>
      <c r="U567" s="118">
        <v>409.97547007183726</v>
      </c>
      <c r="V567" s="20">
        <v>75.023490232403233</v>
      </c>
      <c r="W567" s="20">
        <v>71.555691634019581</v>
      </c>
      <c r="X567" s="20">
        <v>73.749406468335891</v>
      </c>
    </row>
    <row r="568" spans="1:24">
      <c r="A568" s="13" t="s">
        <v>118</v>
      </c>
      <c r="B568" s="13">
        <v>60</v>
      </c>
      <c r="C568" s="13" t="s">
        <v>372</v>
      </c>
      <c r="D568" s="14">
        <v>-2160.7679924682711</v>
      </c>
      <c r="E568" s="17">
        <v>5.99</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76.552474822337288</v>
      </c>
      <c r="Q568" s="15"/>
      <c r="R568" s="20">
        <v>2.5517491607445764</v>
      </c>
      <c r="T568" s="118">
        <v>-7.7264878900894907</v>
      </c>
      <c r="U568" s="120">
        <v>-7.4241990298242833</v>
      </c>
      <c r="V568" s="20">
        <v>34.888249888999518</v>
      </c>
      <c r="W568" s="20">
        <v>38.435074249593143</v>
      </c>
      <c r="X568" s="20">
        <v>45.039842178072405</v>
      </c>
    </row>
    <row r="569" spans="1:24">
      <c r="A569" s="13" t="s">
        <v>70</v>
      </c>
      <c r="B569" s="13">
        <v>60</v>
      </c>
      <c r="C569" s="13" t="s">
        <v>372</v>
      </c>
      <c r="D569" s="13">
        <v>3716.0702256121426</v>
      </c>
      <c r="E569" s="17">
        <v>28.36</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1785.8163778886424</v>
      </c>
      <c r="Q569" s="15"/>
      <c r="R569" s="20">
        <v>59.527212596288081</v>
      </c>
      <c r="T569" s="118">
        <v>-11.764040466939782</v>
      </c>
      <c r="U569" s="120">
        <v>8.4950249280835521</v>
      </c>
      <c r="V569" s="20">
        <v>47.296585213485848</v>
      </c>
      <c r="W569" s="20">
        <v>45.92760448821199</v>
      </c>
      <c r="X569" s="20">
        <v>48.445529902191758</v>
      </c>
    </row>
    <row r="570" spans="1:24">
      <c r="A570" s="13" t="s">
        <v>750</v>
      </c>
      <c r="B570" s="13">
        <v>60</v>
      </c>
      <c r="C570" s="13" t="s">
        <v>372</v>
      </c>
      <c r="D570" s="14">
        <v>-732.89056712573245</v>
      </c>
      <c r="E570" s="17">
        <v>6.07</v>
      </c>
      <c r="F570" s="13" t="s">
        <v>683</v>
      </c>
      <c r="G570" s="13">
        <v>8018316367</v>
      </c>
      <c r="H570" s="13" t="s">
        <v>2079</v>
      </c>
      <c r="I570" s="13" t="s">
        <v>790</v>
      </c>
      <c r="J570" s="13">
        <v>54752015449</v>
      </c>
      <c r="K570" s="13">
        <v>0</v>
      </c>
      <c r="L570" s="13" t="s">
        <v>1099</v>
      </c>
      <c r="M570" s="13" t="s">
        <v>2080</v>
      </c>
      <c r="N570" s="13" t="s">
        <v>2081</v>
      </c>
      <c r="O570" s="13">
        <v>304.66968663870136</v>
      </c>
      <c r="P570" s="13">
        <v>553.98636783424979</v>
      </c>
      <c r="Q570" s="15"/>
      <c r="R570" s="20">
        <v>18.46621226114166</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22.06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-385365.77500664181</v>
      </c>
      <c r="E572" s="17">
        <v>1642</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1364.9239435117245</v>
      </c>
      <c r="Q572" s="15"/>
      <c r="R572" s="20">
        <v>45.497464783724148</v>
      </c>
      <c r="T572" s="118">
        <v>1439.6819178664009</v>
      </c>
      <c r="U572" s="118">
        <v>3316.2264235635666</v>
      </c>
      <c r="V572" s="20">
        <v>68.234484867080994</v>
      </c>
      <c r="W572" s="20">
        <v>72.913123126563974</v>
      </c>
      <c r="X572" s="20">
        <v>67.769996346869604</v>
      </c>
    </row>
    <row r="573" spans="1:24">
      <c r="A573" s="13" t="s">
        <v>312</v>
      </c>
      <c r="B573" s="13">
        <v>60</v>
      </c>
      <c r="C573" s="13" t="s">
        <v>372</v>
      </c>
      <c r="D573" s="14">
        <v>-1743.6167136844815</v>
      </c>
      <c r="E573" s="17">
        <v>22.32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754.67594829278573</v>
      </c>
      <c r="Q573" s="15"/>
      <c r="R573" s="20">
        <v>25.155864943092858</v>
      </c>
      <c r="T573" s="118">
        <v>-40.801468846899809</v>
      </c>
      <c r="U573" s="120">
        <v>9.4505848743104082</v>
      </c>
      <c r="V573" s="20">
        <v>28.396389812919427</v>
      </c>
      <c r="W573" s="20">
        <v>70.975334756768234</v>
      </c>
      <c r="X573" s="20">
        <v>43.957218508143967</v>
      </c>
    </row>
    <row r="574" spans="1:24">
      <c r="A574" s="13" t="s">
        <v>237</v>
      </c>
      <c r="B574" s="13">
        <v>60</v>
      </c>
      <c r="C574" s="13" t="s">
        <v>372</v>
      </c>
      <c r="D574" s="14">
        <v>-7631.1455075943968</v>
      </c>
      <c r="E574" s="17">
        <v>91.3</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601.98053496049101</v>
      </c>
      <c r="Q574" s="15"/>
      <c r="R574" s="20">
        <v>20.066017832016367</v>
      </c>
      <c r="T574" s="118">
        <v>-116.91340547440461</v>
      </c>
      <c r="U574" s="120">
        <v>11.212985175614705</v>
      </c>
      <c r="V574" s="20">
        <v>28.499523836350285</v>
      </c>
      <c r="W574" s="20">
        <v>46.154704091622456</v>
      </c>
      <c r="X574" s="20">
        <v>41.962608755136358</v>
      </c>
    </row>
    <row r="575" spans="1:24">
      <c r="A575" s="13" t="s">
        <v>751</v>
      </c>
      <c r="B575" s="13">
        <v>60</v>
      </c>
      <c r="C575" s="13" t="s">
        <v>372</v>
      </c>
      <c r="D575" s="14">
        <v>-241.84882526456786</v>
      </c>
      <c r="E575" s="17">
        <v>1.64</v>
      </c>
      <c r="F575" s="13" t="s">
        <v>699</v>
      </c>
      <c r="G575" s="13" t="s">
        <v>991</v>
      </c>
      <c r="H575" s="13" t="s">
        <v>2086</v>
      </c>
      <c r="I575" s="13" t="s">
        <v>1128</v>
      </c>
      <c r="J575" s="13" t="s">
        <v>1010</v>
      </c>
      <c r="K575" s="13" t="s">
        <v>988</v>
      </c>
      <c r="L575" s="13" t="s">
        <v>1173</v>
      </c>
      <c r="M575" s="13" t="s">
        <v>2087</v>
      </c>
      <c r="N575" s="13" t="s">
        <v>656</v>
      </c>
      <c r="P575" s="13">
        <v>203.17243745412671</v>
      </c>
      <c r="Q575" s="16" t="s">
        <v>2202</v>
      </c>
      <c r="R575" s="20">
        <v>6.7724145818042238</v>
      </c>
      <c r="T575" s="118">
        <v>-1.4954317454041455</v>
      </c>
      <c r="U575" s="120">
        <v>0.91713910133480514</v>
      </c>
      <c r="V575" s="20">
        <v>38.908089263355521</v>
      </c>
      <c r="W575" s="20">
        <v>46.191456399429079</v>
      </c>
      <c r="X575" s="20">
        <v>46.817706040580667</v>
      </c>
    </row>
    <row r="576" spans="1:24">
      <c r="A576" s="13" t="s">
        <v>424</v>
      </c>
      <c r="B576" s="13">
        <v>60</v>
      </c>
      <c r="C576" s="13" t="s">
        <v>372</v>
      </c>
      <c r="D576" s="14">
        <v>-164061.14361895077</v>
      </c>
      <c r="E576" s="17">
        <v>227.6</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497.69013158597966</v>
      </c>
      <c r="Q576" s="15"/>
      <c r="R576" s="20">
        <v>16.589671052865988</v>
      </c>
      <c r="T576" s="118">
        <v>176.28781053585726</v>
      </c>
      <c r="U576" s="118">
        <v>307.59605878629912</v>
      </c>
      <c r="V576" s="20">
        <v>46.803826699137495</v>
      </c>
      <c r="W576" s="20">
        <v>47.712925699231313</v>
      </c>
      <c r="X576" s="20">
        <v>60.868746652196336</v>
      </c>
    </row>
    <row r="577" spans="1:24">
      <c r="A577" s="13" t="s">
        <v>108</v>
      </c>
      <c r="B577" s="13">
        <v>60</v>
      </c>
      <c r="C577" s="13" t="s">
        <v>372</v>
      </c>
      <c r="D577" s="14">
        <v>-361.06191204506644</v>
      </c>
      <c r="E577" s="17">
        <v>8.33</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843.76052920921416</v>
      </c>
      <c r="Q577" s="15"/>
      <c r="R577" s="20">
        <v>28.125350973640472</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998</v>
      </c>
      <c r="Q578" s="15"/>
      <c r="R578" s="20">
        <v>33.266666666666666</v>
      </c>
      <c r="T578" s="118"/>
      <c r="U578" s="120">
        <v>3.368042693428297</v>
      </c>
      <c r="V578" s="20">
        <v>41.493052316305409</v>
      </c>
      <c r="W578" s="20"/>
      <c r="X578" s="20">
        <v>56.560709786759972</v>
      </c>
    </row>
    <row r="579" spans="1:24">
      <c r="A579" s="13" t="s">
        <v>752</v>
      </c>
      <c r="B579" s="13">
        <v>60</v>
      </c>
      <c r="C579" s="13" t="s">
        <v>372</v>
      </c>
      <c r="D579" s="14">
        <v>-2593.1411287037599</v>
      </c>
      <c r="E579" s="17">
        <v>10.48</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404.47617110355441</v>
      </c>
      <c r="Q579" s="15"/>
      <c r="R579" s="20">
        <v>13.482539036785147</v>
      </c>
      <c r="T579" s="118">
        <v>-14.235647520466035</v>
      </c>
      <c r="U579" s="120">
        <v>-3.9286346224560909</v>
      </c>
      <c r="V579" s="20">
        <v>29.606589680936793</v>
      </c>
      <c r="W579" s="20">
        <v>53.033342023603424</v>
      </c>
      <c r="X579" s="20">
        <v>39.018231572407153</v>
      </c>
    </row>
    <row r="580" spans="1:24">
      <c r="A580" s="13" t="s">
        <v>173</v>
      </c>
      <c r="B580" s="13">
        <v>60</v>
      </c>
      <c r="C580" s="13" t="s">
        <v>372</v>
      </c>
      <c r="D580" s="14">
        <v>-356.86112142109926</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321.17946836934215</v>
      </c>
      <c r="Q580" s="16" t="s">
        <v>2203</v>
      </c>
      <c r="R580" s="20">
        <v>10.705982278978071</v>
      </c>
      <c r="T580" s="118">
        <v>-3.6270929235639171</v>
      </c>
      <c r="U580" s="120">
        <v>-3.4445214493341236</v>
      </c>
      <c r="V580" s="20">
        <v>27.40572885397134</v>
      </c>
      <c r="W580" s="20">
        <v>44.383728354454554</v>
      </c>
      <c r="X580" s="20">
        <v>39.294279648031058</v>
      </c>
    </row>
    <row r="581" spans="1:24">
      <c r="A581" s="13" t="s">
        <v>753</v>
      </c>
      <c r="B581" s="13">
        <v>60</v>
      </c>
      <c r="C581" s="13" t="s">
        <v>372</v>
      </c>
      <c r="D581" s="14">
        <v>7300.5254013041213</v>
      </c>
      <c r="E581" s="17">
        <v>33.44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2095.7198140251803</v>
      </c>
      <c r="Q581" s="15"/>
      <c r="R581" s="20">
        <v>69.857327134172678</v>
      </c>
      <c r="T581" s="118">
        <v>-14.32365874041782</v>
      </c>
      <c r="U581" s="118">
        <v>33.663612105580256</v>
      </c>
      <c r="V581" s="20">
        <v>37.722328216791169</v>
      </c>
      <c r="W581" s="20">
        <v>68.670109019486873</v>
      </c>
      <c r="X581" s="20">
        <v>53.605953012770769</v>
      </c>
    </row>
    <row r="582" spans="1:24">
      <c r="A582" s="13" t="s">
        <v>754</v>
      </c>
      <c r="B582" s="13">
        <v>60</v>
      </c>
      <c r="C582" s="13" t="s">
        <v>372</v>
      </c>
      <c r="D582" s="14">
        <v>-335.0162087768993</v>
      </c>
      <c r="E582" s="17">
        <v>11.15</v>
      </c>
      <c r="F582" s="13" t="s">
        <v>699</v>
      </c>
      <c r="G582" s="13" t="s">
        <v>1055</v>
      </c>
      <c r="H582" s="13" t="s">
        <v>2095</v>
      </c>
      <c r="I582" s="13" t="s">
        <v>1051</v>
      </c>
      <c r="J582" s="13" t="s">
        <v>1056</v>
      </c>
      <c r="K582" s="13" t="s">
        <v>904</v>
      </c>
      <c r="L582" s="13" t="s">
        <v>1400</v>
      </c>
      <c r="M582" s="13" t="s">
        <v>2096</v>
      </c>
      <c r="N582" s="13" t="s">
        <v>2097</v>
      </c>
      <c r="P582" s="13">
        <v>724.54319799389646</v>
      </c>
      <c r="Q582" s="15"/>
      <c r="R582" s="20">
        <v>24.151439933129883</v>
      </c>
      <c r="T582" s="118">
        <v>-8.3643048895507022</v>
      </c>
      <c r="U582" s="118"/>
      <c r="V582" s="20">
        <v>35.79392252191343</v>
      </c>
      <c r="W582" s="20">
        <v>40.273226091228956</v>
      </c>
      <c r="X582" s="20"/>
    </row>
    <row r="583" spans="1:24">
      <c r="A583" s="13" t="s">
        <v>755</v>
      </c>
      <c r="B583" s="13">
        <v>60</v>
      </c>
      <c r="C583" s="13" t="s">
        <v>372</v>
      </c>
      <c r="D583" s="13">
        <v>-288.46904783096147</v>
      </c>
      <c r="E583" s="17">
        <v>1.1299999999999999</v>
      </c>
      <c r="F583" s="13" t="s">
        <v>699</v>
      </c>
      <c r="G583" s="13" t="s">
        <v>1024</v>
      </c>
      <c r="H583" s="13" t="s">
        <v>2098</v>
      </c>
      <c r="I583" s="13" t="s">
        <v>781</v>
      </c>
      <c r="J583" s="13" t="s">
        <v>1025</v>
      </c>
      <c r="K583" s="13" t="s">
        <v>953</v>
      </c>
      <c r="L583" s="13" t="s">
        <v>1196</v>
      </c>
      <c r="M583" s="13" t="s">
        <v>2099</v>
      </c>
      <c r="N583" s="13" t="s">
        <v>496</v>
      </c>
      <c r="P583" s="13">
        <v>752.26449357915567</v>
      </c>
      <c r="Q583" s="16" t="s">
        <v>2404</v>
      </c>
      <c r="R583" s="20">
        <v>25.07548311930519</v>
      </c>
      <c r="T583" s="118">
        <v>-1.475990558357434</v>
      </c>
      <c r="U583" s="120">
        <v>0.8118703304248287</v>
      </c>
      <c r="V583" s="20">
        <v>30.159026155205588</v>
      </c>
      <c r="W583" s="20">
        <v>49.76953482307372</v>
      </c>
      <c r="X583" s="20">
        <v>46.098946708271278</v>
      </c>
    </row>
    <row r="584" spans="1:24">
      <c r="A584" s="13" t="s">
        <v>146</v>
      </c>
      <c r="B584" s="13">
        <v>60</v>
      </c>
      <c r="C584" s="13" t="s">
        <v>372</v>
      </c>
      <c r="D584" s="14">
        <v>-8225.8825095765078</v>
      </c>
      <c r="E584" s="17">
        <v>66.45</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594.32841542843812</v>
      </c>
      <c r="Q584" s="15"/>
      <c r="R584" s="20">
        <v>19.810947180947938</v>
      </c>
      <c r="T584" s="118">
        <v>-30.742075137740841</v>
      </c>
      <c r="U584" s="120">
        <v>4.1485765791787799</v>
      </c>
      <c r="V584" s="20">
        <v>41.462711147539707</v>
      </c>
      <c r="W584" s="20">
        <v>61.003294372284657</v>
      </c>
      <c r="X584" s="20">
        <v>47.996182217603398</v>
      </c>
    </row>
    <row r="585" spans="1:24">
      <c r="A585" s="13" t="s">
        <v>33</v>
      </c>
      <c r="B585" s="13">
        <v>60</v>
      </c>
      <c r="C585" s="13" t="s">
        <v>372</v>
      </c>
      <c r="D585" s="14">
        <v>-6609.7727043657524</v>
      </c>
      <c r="E585" s="17">
        <v>90</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1073.3871037251463</v>
      </c>
      <c r="Q585" s="15"/>
      <c r="R585" s="20">
        <v>35.779570124171542</v>
      </c>
      <c r="T585" s="118">
        <v>69.303539764233761</v>
      </c>
      <c r="U585" s="118">
        <v>183.33502679429307</v>
      </c>
      <c r="V585" s="20">
        <v>52.913978644888985</v>
      </c>
      <c r="W585" s="20">
        <v>76.646486324304107</v>
      </c>
      <c r="X585" s="20">
        <v>79.549720690339342</v>
      </c>
    </row>
    <row r="586" spans="1:24">
      <c r="A586" s="13" t="s">
        <v>89</v>
      </c>
      <c r="B586" s="13">
        <v>60</v>
      </c>
      <c r="C586" s="13" t="s">
        <v>372</v>
      </c>
      <c r="D586" s="14">
        <v>18759.31751833015</v>
      </c>
      <c r="E586" s="17">
        <v>38.479999999999997</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2712.9683871701031</v>
      </c>
      <c r="Q586" s="15"/>
      <c r="R586" s="20">
        <v>90.432279572336768</v>
      </c>
      <c r="T586" s="120">
        <v>32.31251078761435</v>
      </c>
      <c r="U586" s="120">
        <v>17.057172077043248</v>
      </c>
      <c r="V586" s="20">
        <v>51.256709362490966</v>
      </c>
      <c r="W586" s="20">
        <v>40.760169187913391</v>
      </c>
      <c r="X586" s="20">
        <v>63.00808609328277</v>
      </c>
    </row>
    <row r="587" spans="1:24">
      <c r="A587" s="13" t="s">
        <v>91</v>
      </c>
      <c r="B587" s="13">
        <v>60</v>
      </c>
      <c r="C587" s="13" t="s">
        <v>372</v>
      </c>
      <c r="D587" s="14">
        <v>-9350.0302987377636</v>
      </c>
      <c r="E587" s="17">
        <v>33.159999999999997</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224.40949078375763</v>
      </c>
      <c r="Q587" s="15"/>
      <c r="R587" s="20">
        <v>7.4803163594585875</v>
      </c>
      <c r="T587" s="118">
        <v>-15.735570614535916</v>
      </c>
      <c r="U587" s="120">
        <v>0.68681358211016175</v>
      </c>
      <c r="V587" s="20">
        <v>46.292786982575969</v>
      </c>
      <c r="W587" s="20">
        <v>45.560421898511869</v>
      </c>
      <c r="X587" s="20">
        <v>48.347964724842321</v>
      </c>
    </row>
    <row r="588" spans="1:24">
      <c r="A588" s="13" t="s">
        <v>240</v>
      </c>
      <c r="B588" s="13">
        <v>60</v>
      </c>
      <c r="C588" s="13" t="s">
        <v>372</v>
      </c>
      <c r="D588" s="14">
        <v>184642.31187970313</v>
      </c>
      <c r="E588" s="17">
        <v>558</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1598.3590246304605</v>
      </c>
      <c r="Q588" s="15"/>
      <c r="R588" s="20">
        <v>53.27863415434868</v>
      </c>
      <c r="T588" s="120">
        <v>752.11229559985895</v>
      </c>
      <c r="U588" s="118">
        <v>894.62773411314231</v>
      </c>
      <c r="V588" s="20">
        <v>70.223596120850701</v>
      </c>
      <c r="W588" s="20">
        <v>67.928589151333597</v>
      </c>
      <c r="X588" s="20">
        <v>62.582073539239168</v>
      </c>
    </row>
    <row r="589" spans="1:24">
      <c r="A589" s="13" t="s">
        <v>268</v>
      </c>
      <c r="B589" s="13">
        <v>60</v>
      </c>
      <c r="C589" s="13" t="s">
        <v>372</v>
      </c>
      <c r="D589" s="14">
        <v>-354.89995655368034</v>
      </c>
      <c r="E589" s="17">
        <v>5.92</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1524.9758942011547</v>
      </c>
      <c r="Q589" s="15"/>
      <c r="R589" s="20">
        <v>50.832529806705153</v>
      </c>
      <c r="T589" s="118">
        <v>-8.3116563351825068</v>
      </c>
      <c r="U589" s="120">
        <v>-21.906510171626216</v>
      </c>
      <c r="V589" s="20">
        <v>32.434725878250973</v>
      </c>
      <c r="W589" s="20">
        <v>37.898874561620524</v>
      </c>
      <c r="X589" s="20">
        <v>32.128797050186805</v>
      </c>
    </row>
    <row r="590" spans="1:24">
      <c r="A590" s="13" t="s">
        <v>266</v>
      </c>
      <c r="B590" s="13">
        <v>60</v>
      </c>
      <c r="C590" s="13" t="s">
        <v>372</v>
      </c>
      <c r="D590" s="14">
        <v>4834.8937708666281</v>
      </c>
      <c r="E590" s="17">
        <v>26.46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1963.5572399271227</v>
      </c>
      <c r="Q590" s="15"/>
      <c r="R590" s="20">
        <v>65.451907997570757</v>
      </c>
      <c r="T590" s="118">
        <v>-29.383477862228062</v>
      </c>
      <c r="U590" s="120">
        <v>-78.526796286170111</v>
      </c>
      <c r="V590" s="20">
        <v>34.289466774918893</v>
      </c>
      <c r="W590" s="20">
        <v>44.919461626751151</v>
      </c>
      <c r="X590" s="20">
        <v>32.339605989192499</v>
      </c>
    </row>
    <row r="591" spans="1:24">
      <c r="A591" s="13" t="s">
        <v>756</v>
      </c>
      <c r="B591" s="13">
        <v>60</v>
      </c>
      <c r="C591" s="13" t="s">
        <v>372</v>
      </c>
      <c r="D591" s="14">
        <v>-7231.7297231877474</v>
      </c>
      <c r="E591" s="17">
        <v>21.68</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161.54955642134311</v>
      </c>
      <c r="Q591" s="15"/>
      <c r="R591" s="20">
        <v>5.3849852140447707</v>
      </c>
      <c r="T591" s="118">
        <v>-39.662720298501668</v>
      </c>
      <c r="U591" s="118">
        <v>25.589263026587084</v>
      </c>
      <c r="V591" s="20">
        <v>30.551374082654569</v>
      </c>
      <c r="W591" s="20">
        <v>57.199249790900218</v>
      </c>
      <c r="X591" s="20">
        <v>47.150776475229044</v>
      </c>
    </row>
    <row r="592" spans="1:24">
      <c r="A592" s="13" t="s">
        <v>28</v>
      </c>
      <c r="B592" s="13">
        <v>60</v>
      </c>
      <c r="C592" s="13" t="s">
        <v>372</v>
      </c>
      <c r="D592" s="13">
        <v>-269.11649038660721</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532.37584407554448</v>
      </c>
      <c r="Q592" s="16" t="s">
        <v>2405</v>
      </c>
      <c r="R592" s="20">
        <v>17.745861469184817</v>
      </c>
      <c r="T592" s="118">
        <v>-0.8615002366016089</v>
      </c>
      <c r="U592" s="120">
        <v>1.7929025906480356</v>
      </c>
      <c r="V592" s="20">
        <v>27.649364436193565</v>
      </c>
      <c r="W592" s="20">
        <v>53.538716806479449</v>
      </c>
      <c r="X592" s="20">
        <v>53.142558699589671</v>
      </c>
    </row>
    <row r="593" spans="1:24">
      <c r="A593" s="13" t="s">
        <v>38</v>
      </c>
      <c r="B593" s="13">
        <v>60</v>
      </c>
      <c r="C593" s="13" t="s">
        <v>372</v>
      </c>
      <c r="D593" s="14">
        <v>-7255.1805244794923</v>
      </c>
      <c r="E593" s="17">
        <v>20.22</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407.74055915139957</v>
      </c>
      <c r="Q593" s="15"/>
      <c r="R593" s="20">
        <v>13.591351971713319</v>
      </c>
      <c r="T593" s="118">
        <v>-26.553070953300164</v>
      </c>
      <c r="U593" s="120">
        <v>-16.303484733566904</v>
      </c>
      <c r="V593" s="20">
        <v>31.746045513866719</v>
      </c>
      <c r="W593" s="20">
        <v>44.75101595911547</v>
      </c>
      <c r="X593" s="20">
        <v>42.030918818560529</v>
      </c>
    </row>
    <row r="594" spans="1:24">
      <c r="A594" s="13" t="s">
        <v>511</v>
      </c>
      <c r="B594" s="13">
        <v>60</v>
      </c>
      <c r="C594" s="13" t="s">
        <v>372</v>
      </c>
      <c r="D594" s="14">
        <v>-192.35087718155074</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215.93197512856511</v>
      </c>
      <c r="Q594" s="15"/>
      <c r="R594" s="20">
        <v>7.1977325042855034</v>
      </c>
      <c r="T594" s="118">
        <v>-2.9017809093137914</v>
      </c>
      <c r="U594" s="120">
        <v>-9.8733399629333007</v>
      </c>
      <c r="V594" s="20">
        <v>20.754634421370415</v>
      </c>
      <c r="W594" s="20">
        <v>52.789673915705201</v>
      </c>
      <c r="X594" s="20">
        <v>39.528310451388876</v>
      </c>
    </row>
    <row r="595" spans="1:24">
      <c r="A595" s="13" t="s">
        <v>630</v>
      </c>
      <c r="B595" s="13">
        <v>60</v>
      </c>
      <c r="C595" s="13" t="s">
        <v>372</v>
      </c>
      <c r="D595" s="14">
        <v>-26526.637201960242</v>
      </c>
      <c r="E595" s="17">
        <v>40.799999999999997</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90.507203330042742</v>
      </c>
      <c r="Q595" s="16" t="s">
        <v>2406</v>
      </c>
      <c r="R595" s="20">
        <v>3.0169067776680913</v>
      </c>
      <c r="T595" s="118">
        <v>-241.5015331553721</v>
      </c>
      <c r="U595" s="118"/>
      <c r="V595" s="20">
        <v>42.439322043132712</v>
      </c>
      <c r="W595" s="20">
        <v>36.572892169676777</v>
      </c>
      <c r="X595" s="20">
        <v>49.111456772666607</v>
      </c>
    </row>
    <row r="596" spans="1:24">
      <c r="A596" s="13" t="s">
        <v>130</v>
      </c>
      <c r="B596" s="13">
        <v>60</v>
      </c>
      <c r="C596" s="13" t="s">
        <v>372</v>
      </c>
      <c r="D596" s="14">
        <v>-1839.6434977839249</v>
      </c>
      <c r="E596" s="17">
        <v>10.61</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148.54858129723434</v>
      </c>
      <c r="Q596" s="15"/>
      <c r="R596" s="20">
        <v>4.9516193765744783</v>
      </c>
      <c r="T596" s="118">
        <v>-9.8070821204711223</v>
      </c>
      <c r="U596" s="120">
        <v>-12.265429810450588</v>
      </c>
      <c r="V596" s="20">
        <v>49.28124369043298</v>
      </c>
      <c r="W596" s="20">
        <v>44.64176765248309</v>
      </c>
      <c r="X596" s="20">
        <v>43.557666356529779</v>
      </c>
    </row>
    <row r="597" spans="1:24">
      <c r="A597" s="13" t="s">
        <v>0</v>
      </c>
      <c r="B597" s="13">
        <v>60</v>
      </c>
      <c r="C597" s="13" t="s">
        <v>372</v>
      </c>
      <c r="D597" s="14">
        <v>-11624.074448091762</v>
      </c>
      <c r="E597" s="17">
        <v>30.3</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504.89910712227771</v>
      </c>
      <c r="Q597" s="15"/>
      <c r="R597" s="20">
        <v>16.829970237409256</v>
      </c>
      <c r="T597" s="118">
        <v>-39.780380341417683</v>
      </c>
      <c r="U597" s="120">
        <v>27.156391975347205</v>
      </c>
      <c r="V597" s="20">
        <v>28.276905353710383</v>
      </c>
      <c r="W597" s="20">
        <v>61.877319389385107</v>
      </c>
      <c r="X597" s="20">
        <v>47.451445729588173</v>
      </c>
    </row>
    <row r="598" spans="1:24">
      <c r="A598" s="13" t="s">
        <v>757</v>
      </c>
      <c r="B598" s="13">
        <v>60</v>
      </c>
      <c r="C598" s="13" t="s">
        <v>372</v>
      </c>
      <c r="D598" s="13">
        <v>-3022.9175672028673</v>
      </c>
      <c r="E598" s="17">
        <v>23.08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1455.5649132548667</v>
      </c>
      <c r="Q598" s="15"/>
      <c r="R598" s="20">
        <v>48.518830441828889</v>
      </c>
      <c r="T598" s="118">
        <v>-16.703961639049467</v>
      </c>
      <c r="U598" s="120">
        <v>18.017682266733672</v>
      </c>
      <c r="V598" s="20">
        <v>49.921477551839786</v>
      </c>
      <c r="W598" s="20">
        <v>64.942224363412578</v>
      </c>
      <c r="X598" s="20">
        <v>48.84587562801827</v>
      </c>
    </row>
    <row r="599" spans="1:24">
      <c r="A599" s="13" t="s">
        <v>758</v>
      </c>
      <c r="B599" s="13">
        <v>60</v>
      </c>
      <c r="C599" s="13" t="s">
        <v>372</v>
      </c>
      <c r="D599" s="14">
        <v>-4580.7106403748676</v>
      </c>
      <c r="E599" s="17">
        <v>13.13</v>
      </c>
      <c r="F599" s="13" t="s">
        <v>353</v>
      </c>
      <c r="G599" s="13" t="s">
        <v>999</v>
      </c>
      <c r="H599" s="13" t="s">
        <v>2113</v>
      </c>
      <c r="I599" s="13" t="s">
        <v>1000</v>
      </c>
      <c r="J599" s="13" t="s">
        <v>1001</v>
      </c>
      <c r="K599" s="13" t="s">
        <v>791</v>
      </c>
      <c r="L599" s="13" t="s">
        <v>843</v>
      </c>
      <c r="M599" s="13" t="s">
        <v>2114</v>
      </c>
      <c r="N599" s="13" t="s">
        <v>2115</v>
      </c>
      <c r="O599" s="13">
        <v>9.0611392962528559</v>
      </c>
      <c r="P599" s="13">
        <v>378.93131450019956</v>
      </c>
      <c r="Q599" s="16" t="s">
        <v>2407</v>
      </c>
      <c r="R599" s="20">
        <v>12.631043816673319</v>
      </c>
      <c r="T599" s="118">
        <v>-21.469936407455226</v>
      </c>
      <c r="U599" s="120">
        <v>-61.022156850563825</v>
      </c>
      <c r="V599" s="20">
        <v>47.900831008240075</v>
      </c>
      <c r="W599" s="20">
        <v>75.299547232329289</v>
      </c>
      <c r="X599" s="20">
        <v>38.648685293297376</v>
      </c>
    </row>
    <row r="600" spans="1:24">
      <c r="A600" s="13" t="s">
        <v>132</v>
      </c>
      <c r="B600" s="13">
        <v>60</v>
      </c>
      <c r="C600" s="13" t="s">
        <v>372</v>
      </c>
      <c r="D600" s="14">
        <v>-19551.816369787288</v>
      </c>
      <c r="E600" s="17">
        <v>32.299999999999997</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303.85518970770465</v>
      </c>
      <c r="Q600" s="16" t="s">
        <v>2408</v>
      </c>
      <c r="R600" s="20">
        <v>10.128506323590155</v>
      </c>
      <c r="T600" s="118">
        <v>33.484401177000649</v>
      </c>
      <c r="U600" s="118">
        <v>54.486514371664292</v>
      </c>
      <c r="V600" s="20">
        <v>41.803106697266827</v>
      </c>
      <c r="W600" s="20">
        <v>50.235152247843054</v>
      </c>
      <c r="X600" s="20">
        <v>65.544854416981849</v>
      </c>
    </row>
    <row r="601" spans="1:24">
      <c r="A601" s="13" t="s">
        <v>82</v>
      </c>
      <c r="B601" s="13">
        <v>60</v>
      </c>
      <c r="C601" s="13" t="s">
        <v>372</v>
      </c>
      <c r="D601" s="14">
        <v>-320.8556245258132</v>
      </c>
      <c r="E601" s="17">
        <v>1.1399999999999999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138.48904202422648</v>
      </c>
      <c r="Q601" s="15"/>
      <c r="R601" s="20">
        <v>4.6163014008075489</v>
      </c>
      <c r="T601" s="118">
        <v>-2.0986991802965393</v>
      </c>
      <c r="U601" s="120">
        <v>-3.6916225281508264</v>
      </c>
      <c r="V601" s="20">
        <v>31.109658046869743</v>
      </c>
      <c r="W601" s="20">
        <v>42.352862751792983</v>
      </c>
      <c r="X601" s="20">
        <v>37.544498313359213</v>
      </c>
    </row>
    <row r="602" spans="1:24">
      <c r="A602" s="13" t="s">
        <v>223</v>
      </c>
      <c r="B602" s="13">
        <v>60</v>
      </c>
      <c r="C602" s="13" t="s">
        <v>372</v>
      </c>
      <c r="D602" s="14">
        <v>-10439.211896090512</v>
      </c>
      <c r="E602" s="17">
        <v>220.6</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905.15197682252972</v>
      </c>
      <c r="Q602" s="15"/>
      <c r="R602" s="20">
        <v>30.171732560750989</v>
      </c>
      <c r="T602" s="118">
        <v>188.19642591458631</v>
      </c>
      <c r="U602" s="118">
        <v>466.3716926350952</v>
      </c>
      <c r="V602" s="20">
        <v>64.240420989665921</v>
      </c>
      <c r="W602" s="20">
        <v>53.078053321247161</v>
      </c>
      <c r="X602" s="20">
        <v>81.03659477954578</v>
      </c>
    </row>
    <row r="603" spans="1:24">
      <c r="A603" s="13" t="s">
        <v>542</v>
      </c>
      <c r="B603" s="13">
        <v>60</v>
      </c>
      <c r="C603" s="13" t="s">
        <v>372</v>
      </c>
      <c r="D603" s="13">
        <v>1377.7325553311216</v>
      </c>
      <c r="E603" s="17">
        <v>22.42</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1482.9583916014519</v>
      </c>
      <c r="Q603" s="15"/>
      <c r="R603" s="20">
        <v>49.431946386715062</v>
      </c>
      <c r="T603" s="118">
        <v>-13.954234683454345</v>
      </c>
      <c r="U603" s="118"/>
      <c r="V603" s="20">
        <v>40.282915455632825</v>
      </c>
      <c r="W603" s="20">
        <v>38.183292963281509</v>
      </c>
      <c r="X603" s="20">
        <v>38.383473211084862</v>
      </c>
    </row>
    <row r="604" spans="1:24">
      <c r="A604" s="13" t="s">
        <v>759</v>
      </c>
      <c r="B604" s="13">
        <v>60</v>
      </c>
      <c r="C604" s="13" t="s">
        <v>372</v>
      </c>
      <c r="D604" s="14">
        <v>3422.6319285676964</v>
      </c>
      <c r="E604" s="17">
        <v>35.78</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819.71816480004702</v>
      </c>
      <c r="Q604" s="15"/>
      <c r="R604" s="20">
        <v>27.323938826668233</v>
      </c>
      <c r="T604" s="118">
        <v>-14.389551707775823</v>
      </c>
      <c r="U604" s="120">
        <v>31.353403268514128</v>
      </c>
      <c r="V604" s="20">
        <v>46.41317657339922</v>
      </c>
      <c r="W604" s="20">
        <v>70.158094150270983</v>
      </c>
      <c r="X604" s="20">
        <v>52.883692482392853</v>
      </c>
    </row>
    <row r="605" spans="1:24">
      <c r="A605" s="13" t="s">
        <v>181</v>
      </c>
      <c r="B605" s="13">
        <v>60</v>
      </c>
      <c r="C605" s="13" t="s">
        <v>372</v>
      </c>
      <c r="D605" s="14">
        <v>-851.75151672123309</v>
      </c>
      <c r="E605" s="17">
        <v>2.64</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-16103.670707507546</v>
      </c>
      <c r="E606" s="17">
        <v>43.86</v>
      </c>
      <c r="F606" s="13" t="s">
        <v>390</v>
      </c>
      <c r="G606" s="13" t="s">
        <v>1003</v>
      </c>
      <c r="H606" s="13" t="s">
        <v>1434</v>
      </c>
      <c r="I606" s="13" t="s">
        <v>828</v>
      </c>
      <c r="J606" s="13" t="s">
        <v>1004</v>
      </c>
      <c r="K606" s="13" t="s">
        <v>1005</v>
      </c>
      <c r="L606" s="13" t="s">
        <v>796</v>
      </c>
      <c r="M606" s="13" t="s">
        <v>2123</v>
      </c>
      <c r="N606" s="13" t="s">
        <v>1179</v>
      </c>
      <c r="O606" s="13">
        <v>52.723015007891988</v>
      </c>
      <c r="P606" s="13">
        <v>212.42268818481827</v>
      </c>
      <c r="Q606" s="15"/>
      <c r="R606" s="20">
        <v>7.0807562728272755</v>
      </c>
      <c r="T606" s="118">
        <v>-34.857744308487213</v>
      </c>
      <c r="U606" s="120">
        <v>-15.952876692993812</v>
      </c>
      <c r="V606" s="20">
        <v>40.74154073090692</v>
      </c>
      <c r="W606" s="20">
        <v>33.001582277197699</v>
      </c>
      <c r="X606" s="20">
        <v>43.569755084033154</v>
      </c>
    </row>
    <row r="607" spans="1:24">
      <c r="A607" s="13" t="s">
        <v>19</v>
      </c>
      <c r="B607" s="13">
        <v>60</v>
      </c>
      <c r="C607" s="13" t="s">
        <v>372</v>
      </c>
      <c r="D607" s="14">
        <v>-4135.022968405844</v>
      </c>
      <c r="E607" s="17">
        <v>7.42</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515.28751693489335</v>
      </c>
      <c r="Q607" s="15"/>
      <c r="R607" s="20">
        <v>17.176250564496446</v>
      </c>
      <c r="T607" s="118">
        <v>0.1048241098543734</v>
      </c>
      <c r="U607" s="120">
        <v>6.9420892999390649</v>
      </c>
      <c r="V607" s="20">
        <v>46.72934108205434</v>
      </c>
      <c r="W607" s="20">
        <v>61.613626742699012</v>
      </c>
      <c r="X607" s="20">
        <v>55.354970338078289</v>
      </c>
    </row>
    <row r="608" spans="1:24">
      <c r="A608" s="13" t="s">
        <v>123</v>
      </c>
      <c r="B608" s="13">
        <v>60</v>
      </c>
      <c r="C608" s="13" t="s">
        <v>372</v>
      </c>
      <c r="D608" s="14">
        <v>-194.612186992148</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660.36477402831861</v>
      </c>
      <c r="Q608" s="16" t="s">
        <v>2203</v>
      </c>
      <c r="R608" s="20">
        <v>22.012159134277287</v>
      </c>
      <c r="T608" s="118">
        <v>-2.3255887107519824</v>
      </c>
      <c r="U608" s="120">
        <v>-1.5678626435014964</v>
      </c>
      <c r="V608" s="20">
        <v>38.492345160874393</v>
      </c>
      <c r="W608" s="20">
        <v>49.074335663464772</v>
      </c>
      <c r="X608" s="20">
        <v>40.489124650278953</v>
      </c>
    </row>
    <row r="609" spans="1:24">
      <c r="A609" s="13" t="s">
        <v>340</v>
      </c>
      <c r="B609" s="13">
        <v>60</v>
      </c>
      <c r="C609" s="13" t="s">
        <v>372</v>
      </c>
      <c r="D609" s="13">
        <v>-1394.9671916613404</v>
      </c>
      <c r="E609" s="17">
        <v>9.8800000000000008</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248.47919070446932</v>
      </c>
      <c r="Q609" s="15"/>
      <c r="R609" s="20">
        <v>8.2826396901489776</v>
      </c>
      <c r="T609" s="118">
        <v>-2.0899736489692522</v>
      </c>
      <c r="U609" s="120">
        <v>-1.9119325363759998</v>
      </c>
      <c r="V609" s="20">
        <v>55.46890012180296</v>
      </c>
      <c r="W609" s="20">
        <v>33.332797372882844</v>
      </c>
      <c r="X609" s="20">
        <v>50.148175112640658</v>
      </c>
    </row>
    <row r="610" spans="1:24">
      <c r="A610" s="13" t="s">
        <v>678</v>
      </c>
      <c r="B610" s="13">
        <v>60</v>
      </c>
      <c r="C610" s="13" t="s">
        <v>372</v>
      </c>
      <c r="D610" s="14">
        <v>-652.95877129232235</v>
      </c>
      <c r="E610" s="17">
        <v>9.5299999999999994</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505.43752712526612</v>
      </c>
      <c r="Q610" s="15"/>
      <c r="R610" s="20">
        <v>16.847917570842203</v>
      </c>
      <c r="T610" s="118">
        <v>-27.589644981116237</v>
      </c>
      <c r="U610" s="118"/>
      <c r="V610" s="20">
        <v>30.036020193135169</v>
      </c>
      <c r="W610" s="20">
        <v>42.534442998676077</v>
      </c>
      <c r="X610" s="20"/>
    </row>
    <row r="611" spans="1:24">
      <c r="A611" s="13" t="s">
        <v>763</v>
      </c>
      <c r="B611" s="13">
        <v>60</v>
      </c>
      <c r="C611" s="13" t="s">
        <v>372</v>
      </c>
      <c r="D611" s="14">
        <v>-34109.388032385046</v>
      </c>
      <c r="E611" s="17">
        <v>21.24</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387.03662770456424</v>
      </c>
      <c r="Q611" s="15"/>
      <c r="R611" s="20">
        <v>12.901220923485475</v>
      </c>
      <c r="T611" s="118"/>
      <c r="U611" s="118"/>
      <c r="V611" s="20">
        <v>20.60452914947788</v>
      </c>
      <c r="W611" s="20">
        <v>37.399530610425117</v>
      </c>
      <c r="X611" s="20"/>
    </row>
    <row r="612" spans="1:24">
      <c r="A612" s="13" t="s">
        <v>339</v>
      </c>
      <c r="B612" s="13">
        <v>60</v>
      </c>
      <c r="C612" s="13" t="s">
        <v>372</v>
      </c>
      <c r="D612" s="14">
        <v>2889.2450341837871</v>
      </c>
      <c r="E612" s="17">
        <v>19.62</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1177.1198843405632</v>
      </c>
      <c r="Q612" s="15"/>
      <c r="R612" s="20">
        <v>39.237329478018772</v>
      </c>
      <c r="T612" s="118">
        <v>-5.618541194897908</v>
      </c>
      <c r="U612" s="118">
        <v>19.252413188049431</v>
      </c>
      <c r="V612" s="20">
        <v>63.354583275951796</v>
      </c>
      <c r="W612" s="20">
        <v>73.624697370502105</v>
      </c>
      <c r="X612" s="20">
        <v>53.377584635523867</v>
      </c>
    </row>
    <row r="613" spans="1:24">
      <c r="A613" s="13" t="s">
        <v>2135</v>
      </c>
      <c r="B613" s="13">
        <v>60</v>
      </c>
      <c r="C613" s="13" t="s">
        <v>372</v>
      </c>
      <c r="D613" s="13">
        <v>-257.11859962478377</v>
      </c>
      <c r="E613" s="17">
        <v>2.34</v>
      </c>
      <c r="G613" s="13">
        <v>-3064127000</v>
      </c>
      <c r="I613" s="13">
        <v>12.215866999999999</v>
      </c>
      <c r="J613" s="13">
        <v>61079335000</v>
      </c>
      <c r="K613" s="13">
        <v>5000000000</v>
      </c>
      <c r="L613" s="13">
        <v>0.16372149434829308</v>
      </c>
      <c r="M613" s="13">
        <v>10000000000</v>
      </c>
      <c r="O613" s="13">
        <v>54.768695200955861</v>
      </c>
      <c r="P613" s="13">
        <v>976.17250940634415</v>
      </c>
      <c r="Q613" s="15"/>
      <c r="R613" s="20">
        <v>32.53908364687814</v>
      </c>
      <c r="T613" s="118">
        <v>-3.4683144902598162</v>
      </c>
      <c r="U613" s="120">
        <v>-3.2814868354605453</v>
      </c>
      <c r="V613" s="20">
        <v>25.594863534557845</v>
      </c>
      <c r="W613" s="20">
        <v>42.370741647297514</v>
      </c>
      <c r="X613" s="20">
        <v>35.609604188301986</v>
      </c>
    </row>
    <row r="614" spans="1:24">
      <c r="A614" s="13" t="s">
        <v>2160</v>
      </c>
      <c r="B614" s="13">
        <v>60</v>
      </c>
      <c r="C614" s="13" t="s">
        <v>372</v>
      </c>
      <c r="E614" s="17">
        <v>80.55</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17.75</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91.7</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88.4</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75.599999999999994</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32.68</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-1870.6666668903615</v>
      </c>
      <c r="E622" s="17">
        <v>7.46</v>
      </c>
      <c r="G622" s="13">
        <v>-31207398</v>
      </c>
      <c r="I622" s="13">
        <v>14.004177167381973</v>
      </c>
      <c r="J622" s="13">
        <v>2447229960</v>
      </c>
      <c r="K622" s="13">
        <v>174750000</v>
      </c>
      <c r="L622" s="13">
        <v>0.49985085994942624</v>
      </c>
      <c r="M622" s="13">
        <v>1223250000</v>
      </c>
      <c r="O622" s="13">
        <v>20.947779956750757</v>
      </c>
      <c r="P622" s="13">
        <v>548.37463126863349</v>
      </c>
      <c r="Q622" s="15"/>
      <c r="R622" s="20">
        <v>18.279154375621115</v>
      </c>
      <c r="T622" s="118">
        <v>-5.5934515925553985</v>
      </c>
      <c r="U622" s="120">
        <v>1.4445417019682871</v>
      </c>
      <c r="V622" s="20">
        <v>34.683656021494414</v>
      </c>
      <c r="W622" s="20">
        <v>41.421585043474927</v>
      </c>
      <c r="X622" s="20">
        <v>45.569040580027668</v>
      </c>
    </row>
    <row r="623" spans="1:24">
      <c r="A623" s="13" t="s">
        <v>2179</v>
      </c>
      <c r="B623" s="13">
        <v>60</v>
      </c>
      <c r="C623" s="13" t="s">
        <v>372</v>
      </c>
      <c r="E623" s="17">
        <v>31.9</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154.4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182.4</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97.8</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38.18</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19.22</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60.7</v>
      </c>
      <c r="G629" s="13">
        <v>6729630082</v>
      </c>
      <c r="J629" s="13">
        <v>27947178234</v>
      </c>
      <c r="K629" s="13">
        <v>0</v>
      </c>
      <c r="O629" s="13">
        <v>15.485962233158652</v>
      </c>
      <c r="Q629" s="15"/>
    </row>
    <row r="630" spans="1:17">
      <c r="A630" s="13" t="s">
        <v>2191</v>
      </c>
      <c r="B630" s="13">
        <v>60</v>
      </c>
      <c r="C630" s="13" t="s">
        <v>372</v>
      </c>
      <c r="E630" s="17">
        <v>169.2</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118.2</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60.7</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97.8</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169.2</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154.4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7.46</v>
      </c>
      <c r="I7" s="19">
        <v>-0.18706666668903615</v>
      </c>
      <c r="J7" s="14">
        <v>-31207398</v>
      </c>
      <c r="K7" s="19">
        <v>-39.197436454010038</v>
      </c>
      <c r="L7" s="19">
        <v>228.89842632331903</v>
      </c>
      <c r="M7" s="19">
        <v>0</v>
      </c>
      <c r="N7" s="20">
        <v>20.947779956750757</v>
      </c>
      <c r="O7" s="21">
        <v>548.37463126863349</v>
      </c>
      <c r="P7" s="24">
        <v>18.279154375621115</v>
      </c>
    </row>
    <row r="8" spans="1:16">
      <c r="A8" t="s">
        <v>2171</v>
      </c>
      <c r="C8" s="14">
        <v>3999024540</v>
      </c>
      <c r="D8" s="14">
        <v>200000000</v>
      </c>
      <c r="E8" s="19">
        <v>0</v>
      </c>
      <c r="F8" s="19">
        <v>0</v>
      </c>
      <c r="G8" s="14">
        <v>0</v>
      </c>
      <c r="H8" s="19">
        <v>12.2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31.9</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91.7</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88.4</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80.55</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75.599999999999994</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38.18</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118.2</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19.22</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32.68</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17.75</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182.4</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2.34</v>
      </c>
      <c r="I21" s="19">
        <v>-2.5711859962478378E-2</v>
      </c>
      <c r="J21" s="14">
        <v>-3064127000</v>
      </c>
      <c r="K21" s="19">
        <v>-3.2635722997121204</v>
      </c>
      <c r="L21" s="19">
        <v>8</v>
      </c>
      <c r="M21" s="19">
        <v>0</v>
      </c>
      <c r="N21" s="20">
        <v>54.768695200955861</v>
      </c>
      <c r="O21" s="21">
        <v>976.17250940634415</v>
      </c>
      <c r="P21" s="24">
        <v>32.53908364687814</v>
      </c>
    </row>
    <row r="22" spans="1:16">
      <c r="A22" s="35" t="s">
        <v>50</v>
      </c>
      <c r="B22" s="35" t="s">
        <v>200</v>
      </c>
      <c r="C22" s="36">
        <v>91186532</v>
      </c>
      <c r="D22" s="36">
        <v>7347672</v>
      </c>
      <c r="E22" s="37">
        <v>20.125104502021646</v>
      </c>
      <c r="F22" s="37">
        <v>4.368384346242868</v>
      </c>
      <c r="G22" s="36">
        <v>3.211576</v>
      </c>
      <c r="H22" s="37">
        <v>619</v>
      </c>
      <c r="I22" s="37">
        <v>-49.777856031192186</v>
      </c>
      <c r="J22" s="36">
        <v>-1925420</v>
      </c>
      <c r="K22" s="37">
        <v>-2392.7196892106658</v>
      </c>
      <c r="L22" s="37">
        <v>5443.9011431103618</v>
      </c>
      <c r="M22" s="37">
        <v>43.7</v>
      </c>
      <c r="N22" s="38">
        <v>57.965254331545879</v>
      </c>
      <c r="O22" s="39">
        <v>300.72984827927058</v>
      </c>
      <c r="P22" s="38">
        <v>10.024328275975686</v>
      </c>
    </row>
    <row r="23" spans="1:16">
      <c r="A23" s="35" t="s">
        <v>201</v>
      </c>
      <c r="B23" s="35" t="s">
        <v>200</v>
      </c>
      <c r="C23" s="36">
        <v>3755081013</v>
      </c>
      <c r="D23" s="36">
        <v>20000000</v>
      </c>
      <c r="E23" s="37">
        <v>23.565508579023398</v>
      </c>
      <c r="F23" s="37">
        <v>8.2396883143438462</v>
      </c>
      <c r="G23" s="36">
        <v>11.626663000000001</v>
      </c>
      <c r="H23" s="37">
        <v>146</v>
      </c>
      <c r="I23" s="37">
        <v>-3.851662218922399</v>
      </c>
      <c r="J23" s="36">
        <v>-127375317</v>
      </c>
      <c r="K23" s="37">
        <v>-22.453329792301911</v>
      </c>
      <c r="L23" s="37">
        <v>2000</v>
      </c>
      <c r="M23" s="37">
        <v>58.13</v>
      </c>
      <c r="N23" s="38">
        <v>26.672591286716067</v>
      </c>
      <c r="O23" s="39">
        <v>299.26315789473682</v>
      </c>
      <c r="P23" s="38">
        <v>9.9754385964912267</v>
      </c>
    </row>
    <row r="24" spans="1:16">
      <c r="A24" s="35" t="s">
        <v>508</v>
      </c>
      <c r="B24" s="35" t="s">
        <v>200</v>
      </c>
      <c r="C24" s="36">
        <v>1552282099</v>
      </c>
      <c r="D24" s="36">
        <v>55750000</v>
      </c>
      <c r="E24" s="37">
        <v>76.257820851973989</v>
      </c>
      <c r="F24" s="37">
        <v>50.661232919431313</v>
      </c>
      <c r="G24" s="36">
        <v>18.855746</v>
      </c>
      <c r="H24" s="37">
        <v>27.82</v>
      </c>
      <c r="I24" s="37">
        <v>-0.57403365783553895</v>
      </c>
      <c r="J24" s="36">
        <v>-90367678</v>
      </c>
      <c r="K24" s="37">
        <v>-16.656951172298573</v>
      </c>
      <c r="L24" s="37">
        <v>717.48878923766813</v>
      </c>
      <c r="M24" s="37">
        <v>33.82</v>
      </c>
      <c r="N24" s="38">
        <v>51.23630334503607</v>
      </c>
      <c r="O24" s="39">
        <v>295.41023588618782</v>
      </c>
      <c r="P24" s="38">
        <v>9.8470078628729265</v>
      </c>
    </row>
    <row r="25" spans="1:16">
      <c r="A25" s="35" t="s">
        <v>103</v>
      </c>
      <c r="B25" s="35" t="s">
        <v>200</v>
      </c>
      <c r="C25" s="36">
        <v>739485696</v>
      </c>
      <c r="D25" s="36">
        <v>71250000</v>
      </c>
      <c r="E25" s="37">
        <v>90.165748596196792</v>
      </c>
      <c r="F25" s="37">
        <v>55.021051774948461</v>
      </c>
      <c r="G25" s="36">
        <v>18.348433</v>
      </c>
      <c r="H25" s="37">
        <v>24.18</v>
      </c>
      <c r="I25" s="37">
        <v>-0.27862611300355056</v>
      </c>
      <c r="J25" s="36">
        <v>-87222048</v>
      </c>
      <c r="K25" s="37">
        <v>-18.788254089149568</v>
      </c>
      <c r="L25" s="37">
        <v>561.40350877192986</v>
      </c>
      <c r="M25" s="37">
        <v>25.75</v>
      </c>
      <c r="N25" s="38">
        <v>89.410013938106616</v>
      </c>
      <c r="O25" s="39">
        <v>506.81087565447763</v>
      </c>
      <c r="P25" s="38">
        <v>16.893695855149254</v>
      </c>
    </row>
    <row r="26" spans="1:16">
      <c r="A26" s="35" t="s">
        <v>325</v>
      </c>
      <c r="B26" s="35" t="s">
        <v>200</v>
      </c>
      <c r="C26" s="36">
        <v>3231285211</v>
      </c>
      <c r="D26" s="36">
        <v>75000000</v>
      </c>
      <c r="E26" s="37">
        <v>47.619345239955372</v>
      </c>
      <c r="F26" s="37">
        <v>16.280118030753972</v>
      </c>
      <c r="G26" s="36">
        <v>20.950914999999998</v>
      </c>
      <c r="H26" s="37">
        <v>40.1</v>
      </c>
      <c r="I26" s="37">
        <v>-1.3398596898161586</v>
      </c>
      <c r="J26" s="36">
        <v>-43919717</v>
      </c>
      <c r="K26" s="37">
        <v>-66.59878978728392</v>
      </c>
      <c r="L26" s="37">
        <v>533.33333333333337</v>
      </c>
      <c r="M26" s="37">
        <v>27.93</v>
      </c>
      <c r="N26" s="38">
        <v>42.642969707434972</v>
      </c>
      <c r="O26" s="39">
        <v>412.29904083901079</v>
      </c>
      <c r="P26" s="38">
        <v>13.743301361300359</v>
      </c>
    </row>
    <row r="27" spans="1:16">
      <c r="A27" s="35" t="s">
        <v>202</v>
      </c>
      <c r="B27" s="35" t="s">
        <v>200</v>
      </c>
      <c r="C27" s="36">
        <v>5927165415</v>
      </c>
      <c r="D27" s="36">
        <v>77770481</v>
      </c>
      <c r="E27" s="37">
        <v>28.913554400562596</v>
      </c>
      <c r="F27" s="37">
        <v>8.8519185308646477</v>
      </c>
      <c r="G27" s="36">
        <v>31.848393999999999</v>
      </c>
      <c r="H27" s="37">
        <v>43.44</v>
      </c>
      <c r="I27" s="37">
        <v>-1.614254579322278</v>
      </c>
      <c r="J27" s="36">
        <v>117049208</v>
      </c>
      <c r="K27" s="37">
        <v>27.905871879116003</v>
      </c>
      <c r="L27" s="37">
        <v>514.33396689419988</v>
      </c>
      <c r="M27" s="37">
        <v>40.950000000000003</v>
      </c>
      <c r="N27" s="38">
        <v>67.682098111339656</v>
      </c>
      <c r="O27" s="39">
        <v>134.93211562979249</v>
      </c>
      <c r="P27" s="38">
        <v>4.4977371876597498</v>
      </c>
    </row>
    <row r="28" spans="1:16">
      <c r="A28" s="35" t="s">
        <v>120</v>
      </c>
      <c r="B28" s="35" t="s">
        <v>200</v>
      </c>
      <c r="C28" s="36">
        <v>1191941245</v>
      </c>
      <c r="D28" s="36">
        <v>84240000</v>
      </c>
      <c r="E28" s="37">
        <v>27.608613562931041</v>
      </c>
      <c r="F28" s="37">
        <v>10.572179932501241</v>
      </c>
      <c r="G28" s="36">
        <v>44.361629999999998</v>
      </c>
      <c r="H28" s="37">
        <v>32.659999999999997</v>
      </c>
      <c r="I28" s="37">
        <v>-1.3253055862058432</v>
      </c>
      <c r="J28" s="36">
        <v>-28264473</v>
      </c>
      <c r="K28" s="37">
        <v>-92.393019321464081</v>
      </c>
      <c r="L28" s="37">
        <v>474.83380816714151</v>
      </c>
      <c r="M28" s="37">
        <v>52.66</v>
      </c>
      <c r="N28" s="38">
        <v>41.741516858980198</v>
      </c>
      <c r="O28" s="39">
        <v>190.90038727184563</v>
      </c>
      <c r="P28" s="38">
        <v>6.3633462423948544</v>
      </c>
    </row>
    <row r="29" spans="1:16">
      <c r="A29" s="35" t="s">
        <v>85</v>
      </c>
      <c r="B29" s="35" t="s">
        <v>200</v>
      </c>
      <c r="C29" s="36">
        <v>1271636030</v>
      </c>
      <c r="D29" s="36">
        <v>100000000</v>
      </c>
      <c r="E29" s="37">
        <v>63.983773714985887</v>
      </c>
      <c r="F29" s="37">
        <v>71.093081905539876</v>
      </c>
      <c r="G29" s="36">
        <v>62.830463000000002</v>
      </c>
      <c r="H29" s="37">
        <v>9.9499999999999993</v>
      </c>
      <c r="I29" s="37">
        <v>-0.73336497845041571</v>
      </c>
      <c r="J29" s="36">
        <v>15898817</v>
      </c>
      <c r="K29" s="37">
        <v>56.607985361426579</v>
      </c>
      <c r="L29" s="37">
        <v>400</v>
      </c>
      <c r="M29" s="37">
        <v>62.83</v>
      </c>
      <c r="N29" s="38">
        <v>43.630524173015907</v>
      </c>
      <c r="O29" s="39">
        <v>295.14682876426639</v>
      </c>
      <c r="P29" s="38">
        <v>9.8382276254755467</v>
      </c>
    </row>
    <row r="30" spans="1:16">
      <c r="A30" s="35" t="s">
        <v>539</v>
      </c>
      <c r="B30" s="35" t="s">
        <v>200</v>
      </c>
      <c r="C30" s="36">
        <v>3339027503</v>
      </c>
      <c r="D30" s="36">
        <v>103200000</v>
      </c>
      <c r="E30" s="37">
        <v>124.88212438720154</v>
      </c>
      <c r="F30" s="37">
        <v>110.00891859337698</v>
      </c>
      <c r="G30" s="36">
        <v>113.051084</v>
      </c>
      <c r="H30" s="37">
        <v>11.62</v>
      </c>
      <c r="I30" s="37">
        <v>-0.29711078439769878</v>
      </c>
      <c r="J30" s="36">
        <v>31743454</v>
      </c>
      <c r="K30" s="37">
        <v>35.761703814588039</v>
      </c>
      <c r="L30" s="37">
        <v>387.59689922480618</v>
      </c>
      <c r="M30" s="37">
        <v>26.71</v>
      </c>
      <c r="N30" s="38">
        <v>55.935807862681933</v>
      </c>
      <c r="O30" s="39">
        <v>896.14749321387546</v>
      </c>
      <c r="P30" s="38">
        <v>29.871583107129183</v>
      </c>
    </row>
    <row r="31" spans="1:16">
      <c r="A31" s="35" t="s">
        <v>145</v>
      </c>
      <c r="B31" s="35" t="s">
        <v>200</v>
      </c>
      <c r="C31" s="36">
        <v>9789764290</v>
      </c>
      <c r="D31" s="36">
        <v>119470352</v>
      </c>
      <c r="E31" s="37">
        <v>3.3628942857487809</v>
      </c>
      <c r="F31" s="37">
        <v>0.25589416723305397</v>
      </c>
      <c r="G31" s="36">
        <v>116.852366</v>
      </c>
      <c r="H31" s="37">
        <v>101.8</v>
      </c>
      <c r="I31" s="37">
        <v>-5.5004201600805658</v>
      </c>
      <c r="J31" s="36">
        <v>2569715</v>
      </c>
      <c r="K31" s="37">
        <v>5114.0841377351189</v>
      </c>
      <c r="L31" s="37">
        <v>334.81110024686291</v>
      </c>
      <c r="M31" s="37">
        <v>97.8</v>
      </c>
      <c r="N31" s="38">
        <v>33.840898574145413</v>
      </c>
      <c r="O31" s="39">
        <v>1023.237200483635</v>
      </c>
      <c r="P31" s="38">
        <v>34.107906682787835</v>
      </c>
    </row>
    <row r="32" spans="1:16">
      <c r="A32" s="35" t="s">
        <v>144</v>
      </c>
      <c r="B32" s="35" t="s">
        <v>200</v>
      </c>
      <c r="C32" s="36">
        <v>39381685000</v>
      </c>
      <c r="D32" s="36">
        <v>141772000</v>
      </c>
      <c r="E32" s="37">
        <v>1.782064095474587</v>
      </c>
      <c r="F32" s="37">
        <v>1.8270246883000756E-2</v>
      </c>
      <c r="G32" s="36">
        <v>31.219389</v>
      </c>
      <c r="H32" s="37">
        <v>719</v>
      </c>
      <c r="I32" s="37">
        <v>31.331971907338016</v>
      </c>
      <c r="J32" s="36">
        <v>273620000</v>
      </c>
      <c r="K32" s="37">
        <v>356.47663182515896</v>
      </c>
      <c r="L32" s="37">
        <v>282.14315943909941</v>
      </c>
      <c r="M32" s="37">
        <v>22.02</v>
      </c>
      <c r="N32" s="38">
        <v>54.759415974334225</v>
      </c>
      <c r="O32" s="39">
        <v>2471.9961399089648</v>
      </c>
      <c r="P32" s="38">
        <v>82.399871330298822</v>
      </c>
    </row>
    <row r="33" spans="1:16">
      <c r="A33" s="35" t="s">
        <v>322</v>
      </c>
      <c r="B33" s="35" t="s">
        <v>200</v>
      </c>
      <c r="C33" s="36">
        <v>1380911336</v>
      </c>
      <c r="D33" s="36">
        <v>150000000</v>
      </c>
      <c r="E33" s="37">
        <v>12.338872067921542</v>
      </c>
      <c r="F33" s="37">
        <v>1.9130034213831848</v>
      </c>
      <c r="G33" s="36">
        <v>74.740385000000003</v>
      </c>
      <c r="H33" s="37">
        <v>43.38</v>
      </c>
      <c r="I33" s="37">
        <v>-0.49957215825421025</v>
      </c>
      <c r="J33" s="36">
        <v>-32821003</v>
      </c>
      <c r="K33" s="37">
        <v>-196.5205024355898</v>
      </c>
      <c r="L33" s="37">
        <v>266.66666666666669</v>
      </c>
      <c r="M33" s="37">
        <v>49.82</v>
      </c>
      <c r="N33" s="38">
        <v>43.313206955788672</v>
      </c>
      <c r="O33" s="39">
        <v>836.5827141615531</v>
      </c>
      <c r="P33" s="38">
        <v>27.886090472051769</v>
      </c>
    </row>
    <row r="34" spans="1:16">
      <c r="A34" s="35" t="s">
        <v>551</v>
      </c>
      <c r="B34" s="35" t="s">
        <v>200</v>
      </c>
      <c r="C34" s="36">
        <v>6093838382</v>
      </c>
      <c r="D34" s="36">
        <v>170000000</v>
      </c>
      <c r="E34" s="37">
        <v>5.3665399080996137</v>
      </c>
      <c r="F34" s="37">
        <v>0.22548487008821907</v>
      </c>
      <c r="G34" s="36">
        <v>53.288747999999998</v>
      </c>
      <c r="H34" s="37">
        <v>139.9</v>
      </c>
      <c r="I34" s="37">
        <v>-1.7017122447656445</v>
      </c>
      <c r="J34" s="36">
        <v>418881945</v>
      </c>
      <c r="K34" s="37">
        <v>56.817917993576927</v>
      </c>
      <c r="L34" s="37">
        <v>235.29411764705881</v>
      </c>
      <c r="M34" s="37">
        <v>31.34</v>
      </c>
      <c r="N34" s="38">
        <v>27.048725024412825</v>
      </c>
      <c r="O34" s="39">
        <v>1082.1755545888077</v>
      </c>
      <c r="P34" s="38">
        <v>36.072518486293589</v>
      </c>
    </row>
    <row r="35" spans="1:16">
      <c r="A35" s="35" t="s">
        <v>49</v>
      </c>
      <c r="B35" s="35" t="s">
        <v>200</v>
      </c>
      <c r="C35" s="36">
        <v>1429330090</v>
      </c>
      <c r="D35" s="36">
        <v>200000000</v>
      </c>
      <c r="E35" s="37">
        <v>46.233698864662173</v>
      </c>
      <c r="F35" s="37">
        <v>28.89606179041386</v>
      </c>
      <c r="G35" s="36">
        <v>105.381429</v>
      </c>
      <c r="H35" s="37">
        <v>8.2100000000000009</v>
      </c>
      <c r="I35" s="37">
        <v>-0.10674330831083088</v>
      </c>
      <c r="J35" s="36">
        <v>-731122</v>
      </c>
      <c r="K35" s="37">
        <v>-2188.4172545758438</v>
      </c>
      <c r="L35" s="37">
        <v>200</v>
      </c>
      <c r="M35" s="37">
        <v>52.69</v>
      </c>
      <c r="N35" s="38">
        <v>52.175558701832458</v>
      </c>
      <c r="O35" s="39">
        <v>59.590989198401203</v>
      </c>
      <c r="P35" s="38">
        <v>1.9863663066133734</v>
      </c>
    </row>
    <row r="36" spans="1:16">
      <c r="A36" s="35" t="s">
        <v>9</v>
      </c>
      <c r="B36" s="35" t="s">
        <v>200</v>
      </c>
      <c r="C36" s="36">
        <v>19691212171</v>
      </c>
      <c r="D36" s="36">
        <v>240303646</v>
      </c>
      <c r="E36" s="37">
        <v>2.9498285650625875</v>
      </c>
      <c r="F36" s="37">
        <v>0.21920395702362064</v>
      </c>
      <c r="G36" s="36">
        <v>239.36703</v>
      </c>
      <c r="H36" s="37">
        <v>56.65</v>
      </c>
      <c r="I36" s="37">
        <v>4.1661167441314575</v>
      </c>
      <c r="J36" s="36">
        <v>5168746</v>
      </c>
      <c r="K36" s="37">
        <v>2603.533657099807</v>
      </c>
      <c r="L36" s="37">
        <v>166.45606783677349</v>
      </c>
      <c r="M36" s="37">
        <v>99.61</v>
      </c>
      <c r="N36" s="38">
        <v>33.840898578320015</v>
      </c>
      <c r="O36" s="39">
        <v>2631.2232384523759</v>
      </c>
      <c r="P36" s="38">
        <v>87.707441281745858</v>
      </c>
    </row>
    <row r="37" spans="1:16">
      <c r="A37" s="35" t="s">
        <v>521</v>
      </c>
      <c r="B37" s="35" t="s">
        <v>200</v>
      </c>
      <c r="C37" s="36">
        <v>4605953109</v>
      </c>
      <c r="D37" s="36">
        <v>265000000</v>
      </c>
      <c r="E37" s="37">
        <v>9.9687956260872426</v>
      </c>
      <c r="F37" s="37">
        <v>0.87483945819107001</v>
      </c>
      <c r="G37" s="36">
        <v>85.702517999999998</v>
      </c>
      <c r="H37" s="37">
        <v>46.82</v>
      </c>
      <c r="I37" s="37">
        <v>-6.7016407377917622</v>
      </c>
      <c r="J37" s="36">
        <v>481101194</v>
      </c>
      <c r="K37" s="37">
        <v>23.685245728157557</v>
      </c>
      <c r="L37" s="37">
        <v>150.9433962264151</v>
      </c>
      <c r="M37" s="37">
        <v>32.340000000000003</v>
      </c>
      <c r="N37" s="38">
        <v>71.885404838781412</v>
      </c>
      <c r="O37" s="39">
        <v>470</v>
      </c>
      <c r="P37" s="38">
        <v>15.666666666666666</v>
      </c>
    </row>
    <row r="38" spans="1:16">
      <c r="A38" s="35" t="s">
        <v>1263</v>
      </c>
      <c r="B38" s="35" t="s">
        <v>200</v>
      </c>
      <c r="C38" s="36">
        <v>14622631268</v>
      </c>
      <c r="D38" s="36">
        <v>280000000</v>
      </c>
      <c r="E38" s="37">
        <v>19.05680696948594</v>
      </c>
      <c r="F38" s="37">
        <v>1.5124449975782492</v>
      </c>
      <c r="G38" s="36">
        <v>51.990901999999998</v>
      </c>
      <c r="H38" s="37">
        <v>46.16</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55.990540465377023</v>
      </c>
      <c r="F39" s="37">
        <v>7.8550140944692792</v>
      </c>
      <c r="G39" s="36">
        <v>32.008808999999999</v>
      </c>
      <c r="H39" s="37">
        <v>22.34</v>
      </c>
      <c r="I39" s="37">
        <v>-8.8427157321046224E-2</v>
      </c>
      <c r="J39" s="36">
        <v>-40736806</v>
      </c>
      <c r="K39" s="37">
        <v>-174.97689926893139</v>
      </c>
      <c r="L39" s="37">
        <v>123.45679012345678</v>
      </c>
      <c r="M39" s="37">
        <v>9.8699999999999992</v>
      </c>
      <c r="N39" s="38">
        <v>66.348617699494284</v>
      </c>
      <c r="O39" s="39">
        <v>365.46652082307821</v>
      </c>
      <c r="P39" s="38">
        <v>12.182217360769274</v>
      </c>
    </row>
    <row r="40" spans="1:16">
      <c r="A40" s="35" t="s">
        <v>121</v>
      </c>
      <c r="B40" s="35" t="s">
        <v>200</v>
      </c>
      <c r="C40" s="36">
        <v>3548001757</v>
      </c>
      <c r="D40" s="36">
        <v>360000000</v>
      </c>
      <c r="E40" s="37">
        <v>36.932824916065542</v>
      </c>
      <c r="F40" s="37">
        <v>34.197060107468097</v>
      </c>
      <c r="G40" s="36">
        <v>282.78303399999999</v>
      </c>
      <c r="H40" s="37">
        <v>3.83</v>
      </c>
      <c r="I40" s="37">
        <v>-1.5975490482281085E-2</v>
      </c>
      <c r="J40" s="36">
        <v>-173040268</v>
      </c>
      <c r="K40" s="37">
        <v>-6.2413218176476706</v>
      </c>
      <c r="L40" s="37">
        <v>111.11111111111111</v>
      </c>
      <c r="M40" s="37">
        <v>78.55</v>
      </c>
      <c r="N40" s="38">
        <v>51.803211992031088</v>
      </c>
      <c r="O40" s="39">
        <v>690.8214515938223</v>
      </c>
      <c r="P40" s="38">
        <v>23.027381719794075</v>
      </c>
    </row>
    <row r="41" spans="1:16">
      <c r="A41" s="35" t="s">
        <v>48</v>
      </c>
      <c r="B41" s="35" t="s">
        <v>200</v>
      </c>
      <c r="C41" s="36">
        <v>4404805235</v>
      </c>
      <c r="D41" s="36">
        <v>385499653</v>
      </c>
      <c r="E41" s="37">
        <v>21.781124217916485</v>
      </c>
      <c r="F41" s="37">
        <v>2.3542092330059421</v>
      </c>
      <c r="G41" s="36">
        <v>74.176674000000006</v>
      </c>
      <c r="H41" s="37">
        <v>24.76</v>
      </c>
      <c r="I41" s="37">
        <v>0.23401245994912756</v>
      </c>
      <c r="J41" s="36">
        <v>-306785046</v>
      </c>
      <c r="K41" s="37">
        <v>-30.157896522765977</v>
      </c>
      <c r="L41" s="37">
        <v>103.76144229629178</v>
      </c>
      <c r="M41" s="37">
        <v>19.239999999999998</v>
      </c>
      <c r="N41" s="38">
        <v>25.79853448839917</v>
      </c>
      <c r="O41" s="39">
        <v>1822.0736527823437</v>
      </c>
      <c r="P41" s="38">
        <v>60.735788426078123</v>
      </c>
    </row>
    <row r="42" spans="1:16">
      <c r="A42" s="35" t="s">
        <v>203</v>
      </c>
      <c r="B42" s="35" t="s">
        <v>200</v>
      </c>
      <c r="C42" s="36">
        <v>6764257574</v>
      </c>
      <c r="D42" s="36">
        <v>500000000</v>
      </c>
      <c r="E42" s="37">
        <v>23.587652453631833</v>
      </c>
      <c r="F42" s="37">
        <v>5.8969131134079582</v>
      </c>
      <c r="G42" s="36">
        <v>194.287902</v>
      </c>
      <c r="H42" s="37">
        <v>8.73</v>
      </c>
      <c r="I42" s="37">
        <v>-0.10563262327039702</v>
      </c>
      <c r="J42" s="36">
        <v>-270382363</v>
      </c>
      <c r="K42" s="37">
        <v>-14.793864346839813</v>
      </c>
      <c r="L42" s="37">
        <v>80</v>
      </c>
      <c r="M42" s="37">
        <v>38.85</v>
      </c>
      <c r="N42" s="38">
        <v>28.472212148442246</v>
      </c>
      <c r="O42" s="39">
        <v>387.19920389921492</v>
      </c>
      <c r="P42" s="38">
        <v>12.90664012997383</v>
      </c>
    </row>
    <row r="43" spans="1:16">
      <c r="A43" s="35" t="s">
        <v>181</v>
      </c>
      <c r="B43" s="35" t="s">
        <v>200</v>
      </c>
      <c r="C43" s="36">
        <v>959761015</v>
      </c>
      <c r="D43" s="36">
        <v>500000000</v>
      </c>
      <c r="E43" s="37">
        <v>77.461733903451702</v>
      </c>
      <c r="F43" s="37">
        <v>77.461733903451702</v>
      </c>
      <c r="G43" s="36">
        <v>195.60929400000001</v>
      </c>
      <c r="H43" s="37">
        <v>2.64</v>
      </c>
      <c r="I43" s="37">
        <v>-8.5175151672123306E-2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1.2552811074774628</v>
      </c>
      <c r="F44" s="37">
        <v>3.8306394992626849E-2</v>
      </c>
      <c r="G44" s="36">
        <v>725.54518099999996</v>
      </c>
      <c r="H44" s="37">
        <v>43.92</v>
      </c>
      <c r="I44" s="37">
        <v>0.66019582491401252</v>
      </c>
      <c r="J44" s="36">
        <v>16782058</v>
      </c>
      <c r="K44" s="37">
        <v>1952.6503891239083</v>
      </c>
      <c r="L44" s="37">
        <v>51.267196808957415</v>
      </c>
      <c r="M44" s="37">
        <v>92.99</v>
      </c>
      <c r="N44" s="38">
        <v>33.840898578139964</v>
      </c>
      <c r="O44" s="39">
        <v>1839.2028700707181</v>
      </c>
      <c r="P44" s="38">
        <v>61.3067623356906</v>
      </c>
    </row>
    <row r="45" spans="1:16">
      <c r="A45" s="35" t="s">
        <v>323</v>
      </c>
      <c r="B45" s="35" t="s">
        <v>200</v>
      </c>
      <c r="C45" s="36">
        <v>3818084897</v>
      </c>
      <c r="D45" s="36">
        <v>791000000</v>
      </c>
      <c r="E45" s="37">
        <v>14.398549273016114</v>
      </c>
      <c r="F45" s="37">
        <v>4.5507425009532598</v>
      </c>
      <c r="G45" s="36">
        <v>679.26380900000004</v>
      </c>
      <c r="H45" s="37">
        <v>4.09</v>
      </c>
      <c r="I45" s="37">
        <v>-2.8498920069226937E-2</v>
      </c>
      <c r="J45" s="36">
        <v>-264395717</v>
      </c>
      <c r="K45" s="37">
        <v>-11.966910946594494</v>
      </c>
      <c r="L45" s="37">
        <v>50.56890012642225</v>
      </c>
      <c r="M45" s="37">
        <v>85.87</v>
      </c>
      <c r="N45" s="38">
        <v>22.009294454752027</v>
      </c>
      <c r="O45" s="39">
        <v>413.23471913288301</v>
      </c>
      <c r="P45" s="38">
        <v>13.774490637762767</v>
      </c>
    </row>
    <row r="46" spans="1:16">
      <c r="A46" s="35" t="s">
        <v>204</v>
      </c>
      <c r="B46" s="35" t="s">
        <v>200</v>
      </c>
      <c r="C46" s="36">
        <v>12909517992</v>
      </c>
      <c r="D46" s="36">
        <v>1000000000</v>
      </c>
      <c r="E46" s="37">
        <v>1.9942064314752779</v>
      </c>
      <c r="F46" s="37">
        <v>8.6704627455446867E-2</v>
      </c>
      <c r="G46" s="36">
        <v>849.28664500000002</v>
      </c>
      <c r="H46" s="37">
        <v>23.62</v>
      </c>
      <c r="I46" s="37">
        <v>-0.47457813302886714</v>
      </c>
      <c r="J46" s="36">
        <v>391337210</v>
      </c>
      <c r="K46" s="37">
        <v>58.772841969206048</v>
      </c>
      <c r="L46" s="37">
        <v>40</v>
      </c>
      <c r="M46" s="37">
        <v>84.92</v>
      </c>
      <c r="N46" s="38">
        <v>63.971565907770085</v>
      </c>
      <c r="O46" s="39">
        <v>400.68638743109187</v>
      </c>
      <c r="P46" s="38">
        <v>13.356212914369729</v>
      </c>
    </row>
    <row r="47" spans="1:16">
      <c r="A47" s="35" t="s">
        <v>324</v>
      </c>
      <c r="B47" s="35" t="s">
        <v>200</v>
      </c>
      <c r="C47" s="36">
        <v>19079519513</v>
      </c>
      <c r="D47" s="36">
        <v>1500000000</v>
      </c>
      <c r="E47" s="37">
        <v>10.580914701559349</v>
      </c>
      <c r="F47" s="37">
        <v>0.78377145937476655</v>
      </c>
      <c r="G47" s="36">
        <v>363.24555199999998</v>
      </c>
      <c r="H47" s="37">
        <v>10.41</v>
      </c>
      <c r="I47" s="37">
        <v>-0.41897295811400953</v>
      </c>
      <c r="J47" s="36">
        <v>-705417106</v>
      </c>
      <c r="K47" s="37">
        <v>-19.137613597932795</v>
      </c>
      <c r="L47" s="37">
        <v>26.666666666666668</v>
      </c>
      <c r="M47" s="37">
        <v>24.21</v>
      </c>
      <c r="N47" s="38">
        <v>56.651725632344082</v>
      </c>
      <c r="O47" s="39">
        <v>1253.6110178144945</v>
      </c>
      <c r="P47" s="38">
        <v>41.787033927149814</v>
      </c>
    </row>
    <row r="48" spans="1:16">
      <c r="A48" s="35" t="s">
        <v>344</v>
      </c>
      <c r="B48" s="35" t="s">
        <v>200</v>
      </c>
      <c r="C48" s="36">
        <v>13652788635</v>
      </c>
      <c r="D48" s="36">
        <v>1915000000</v>
      </c>
      <c r="E48" s="37">
        <v>5.7892480280824383</v>
      </c>
      <c r="F48" s="37">
        <v>0.23254661691433776</v>
      </c>
      <c r="G48" s="36">
        <v>493.98133899999999</v>
      </c>
      <c r="H48" s="37">
        <v>13.99</v>
      </c>
      <c r="I48" s="37">
        <v>-0.17243058730828587</v>
      </c>
      <c r="J48" s="36">
        <v>123979435</v>
      </c>
      <c r="K48" s="37">
        <v>200.79943097014436</v>
      </c>
      <c r="L48" s="37">
        <v>20.887728459530027</v>
      </c>
      <c r="M48" s="37">
        <v>25.79</v>
      </c>
      <c r="N48" s="38">
        <v>52.196302135846381</v>
      </c>
      <c r="O48" s="39">
        <v>1121.2787704125303</v>
      </c>
      <c r="P48" s="38">
        <v>37.375959013751007</v>
      </c>
    </row>
    <row r="49" spans="1:16">
      <c r="A49" s="35" t="s">
        <v>538</v>
      </c>
      <c r="B49" s="35" t="s">
        <v>200</v>
      </c>
      <c r="C49" s="36">
        <v>12776501404</v>
      </c>
      <c r="D49" s="36">
        <v>2500000000</v>
      </c>
      <c r="E49" s="37">
        <v>17.121382037958103</v>
      </c>
      <c r="F49" s="37">
        <v>2.2828509383944136</v>
      </c>
      <c r="G49" s="36">
        <v>587.20383200000003</v>
      </c>
      <c r="H49" s="37">
        <v>3.98</v>
      </c>
      <c r="I49" s="37">
        <v>-0.28519469137686126</v>
      </c>
      <c r="J49" s="36">
        <v>-201213065</v>
      </c>
      <c r="K49" s="37">
        <v>-37.273921551764047</v>
      </c>
      <c r="L49" s="37">
        <v>16</v>
      </c>
      <c r="M49" s="37">
        <v>23.48</v>
      </c>
      <c r="N49" s="38">
        <v>34.57935142676601</v>
      </c>
      <c r="O49" s="39">
        <v>1250</v>
      </c>
      <c r="P49" s="38">
        <v>41.666666666666664</v>
      </c>
    </row>
    <row r="50" spans="1:16">
      <c r="A50" s="35" t="s">
        <v>205</v>
      </c>
      <c r="B50" s="35" t="s">
        <v>200</v>
      </c>
      <c r="C50" s="36">
        <v>141356914000</v>
      </c>
      <c r="D50" s="36">
        <v>2900000000</v>
      </c>
      <c r="E50" s="37">
        <v>4.7242803680875802</v>
      </c>
      <c r="F50" s="37">
        <v>3.0167818442449427E-2</v>
      </c>
      <c r="G50" s="36">
        <v>147.02876900000001</v>
      </c>
      <c r="H50" s="37">
        <v>57.7</v>
      </c>
      <c r="I50" s="37">
        <v>0.46146667992009327</v>
      </c>
      <c r="J50" s="36">
        <v>1502626000</v>
      </c>
      <c r="K50" s="37">
        <v>104.21754980946689</v>
      </c>
      <c r="L50" s="37">
        <v>13.793103448275861</v>
      </c>
      <c r="M50" s="37">
        <v>5.0599999999999996</v>
      </c>
      <c r="N50" s="38">
        <v>42.073912866682321</v>
      </c>
      <c r="O50" s="39">
        <v>2323.9255301733178</v>
      </c>
      <c r="P50" s="38">
        <v>77.464184339110588</v>
      </c>
    </row>
    <row r="51" spans="1:16">
      <c r="A51" s="35" t="s">
        <v>206</v>
      </c>
      <c r="B51" s="35" t="s">
        <v>200</v>
      </c>
      <c r="C51" s="36">
        <v>295496351000</v>
      </c>
      <c r="D51" s="36">
        <v>7000000000</v>
      </c>
      <c r="E51" s="37">
        <v>0.32668152043982573</v>
      </c>
      <c r="F51" s="37">
        <v>1.2963552398405783E-3</v>
      </c>
      <c r="G51" s="36">
        <v>3267.1327310000001</v>
      </c>
      <c r="H51" s="37">
        <v>37.479999999999997</v>
      </c>
      <c r="I51" s="37">
        <v>-0.71595863780569857</v>
      </c>
      <c r="J51" s="36">
        <v>405786000</v>
      </c>
      <c r="K51" s="37">
        <v>621.01698925049163</v>
      </c>
      <c r="L51" s="37">
        <v>5.7142857142857144</v>
      </c>
      <c r="M51" s="37">
        <v>46.67</v>
      </c>
      <c r="N51" s="38">
        <v>47.143383227344799</v>
      </c>
      <c r="O51" s="39">
        <v>1187.2073444353091</v>
      </c>
      <c r="P51" s="38">
        <v>39.573578147843634</v>
      </c>
    </row>
    <row r="52" spans="1:16">
      <c r="A52" s="75" t="s">
        <v>710</v>
      </c>
      <c r="B52" s="75" t="s">
        <v>679</v>
      </c>
      <c r="C52" s="76">
        <v>599344233</v>
      </c>
      <c r="D52" s="76">
        <v>118000000</v>
      </c>
      <c r="E52" s="77">
        <v>121.40357096463634</v>
      </c>
      <c r="F52" s="77">
        <v>93.531256521291482</v>
      </c>
      <c r="G52" s="76">
        <v>28.655494999999998</v>
      </c>
      <c r="H52" s="77">
        <v>11.5</v>
      </c>
      <c r="I52" s="77">
        <v>-0.28396106596695248</v>
      </c>
      <c r="J52" s="76">
        <v>-28506759</v>
      </c>
      <c r="K52" s="77">
        <v>-45.533061124205666</v>
      </c>
      <c r="L52" s="77">
        <v>338.9830508474576</v>
      </c>
      <c r="M52" s="77">
        <v>24.28</v>
      </c>
      <c r="N52" s="78">
        <v>81.986278622089756</v>
      </c>
      <c r="O52" s="79">
        <v>142.27647257283257</v>
      </c>
      <c r="P52" s="78">
        <v>4.7425490857610857</v>
      </c>
    </row>
    <row r="53" spans="1:16">
      <c r="A53" s="75" t="s">
        <v>517</v>
      </c>
      <c r="B53" s="75" t="s">
        <v>679</v>
      </c>
      <c r="C53" s="76">
        <v>1187480335</v>
      </c>
      <c r="D53" s="76">
        <v>155000000</v>
      </c>
      <c r="E53" s="77">
        <v>46.92935372413752</v>
      </c>
      <c r="F53" s="77">
        <v>20.184668268446245</v>
      </c>
      <c r="G53" s="76">
        <v>52.462822000000003</v>
      </c>
      <c r="H53" s="77">
        <v>16.25</v>
      </c>
      <c r="I53" s="77">
        <v>0.29453820175552714</v>
      </c>
      <c r="J53" s="76">
        <v>-76765590</v>
      </c>
      <c r="K53" s="77">
        <v>-30.287007499063058</v>
      </c>
      <c r="L53" s="77">
        <v>258.06451612903226</v>
      </c>
      <c r="M53" s="77">
        <v>33.840000000000003</v>
      </c>
      <c r="N53" s="78">
        <v>63.147914193727914</v>
      </c>
      <c r="O53" s="79">
        <v>2520.5565131858557</v>
      </c>
      <c r="P53" s="78">
        <v>84.018550439528525</v>
      </c>
    </row>
    <row r="54" spans="1:16">
      <c r="A54" s="75" t="s">
        <v>358</v>
      </c>
      <c r="B54" s="75" t="s">
        <v>679</v>
      </c>
      <c r="C54" s="76">
        <v>12992829112</v>
      </c>
      <c r="D54" s="76">
        <v>300000000</v>
      </c>
      <c r="E54" s="77">
        <v>13.399957924132119</v>
      </c>
      <c r="F54" s="77">
        <v>1.313721365110992</v>
      </c>
      <c r="G54" s="76">
        <v>87.924075000000002</v>
      </c>
      <c r="H54" s="77">
        <v>33.96</v>
      </c>
      <c r="I54" s="77">
        <v>-0.52342931534050052</v>
      </c>
      <c r="J54" s="76">
        <v>-369030105</v>
      </c>
      <c r="K54" s="77">
        <v>-27.640021401505983</v>
      </c>
      <c r="L54" s="77">
        <v>133.33333333333334</v>
      </c>
      <c r="M54" s="77">
        <v>29.3</v>
      </c>
      <c r="N54" s="78">
        <v>38.873591189468115</v>
      </c>
      <c r="O54" s="79">
        <v>387.55586060627229</v>
      </c>
      <c r="P54" s="78">
        <v>12.918528686875742</v>
      </c>
    </row>
    <row r="55" spans="1:16">
      <c r="A55" s="75" t="s">
        <v>188</v>
      </c>
      <c r="B55" s="75" t="s">
        <v>679</v>
      </c>
      <c r="C55" s="76">
        <v>3014472211</v>
      </c>
      <c r="D55" s="76">
        <v>400000000</v>
      </c>
      <c r="E55" s="77">
        <v>44.930088781855432</v>
      </c>
      <c r="F55" s="77">
        <v>18.720870325773095</v>
      </c>
      <c r="G55" s="76">
        <v>129.881788</v>
      </c>
      <c r="H55" s="77">
        <v>6.88</v>
      </c>
      <c r="I55" s="77">
        <v>-0.31814479635365966</v>
      </c>
      <c r="J55" s="76">
        <v>44096898</v>
      </c>
      <c r="K55" s="77">
        <v>54.425597011381619</v>
      </c>
      <c r="L55" s="77">
        <v>100</v>
      </c>
      <c r="M55" s="77">
        <v>32.35</v>
      </c>
      <c r="N55" s="78">
        <v>54.297609710812118</v>
      </c>
      <c r="O55" s="79">
        <v>74.615120385690759</v>
      </c>
      <c r="P55" s="78">
        <v>2.4871706795230253</v>
      </c>
    </row>
    <row r="56" spans="1:16">
      <c r="A56" s="75" t="s">
        <v>466</v>
      </c>
      <c r="B56" s="75" t="s">
        <v>679</v>
      </c>
      <c r="C56" s="76">
        <v>9055647326</v>
      </c>
      <c r="D56" s="76">
        <v>675000000</v>
      </c>
      <c r="E56" s="77">
        <v>23.631825144344667</v>
      </c>
      <c r="F56" s="77">
        <v>5.0014444749935807</v>
      </c>
      <c r="G56" s="76">
        <v>233.17816500000001</v>
      </c>
      <c r="H56" s="77">
        <v>7.26</v>
      </c>
      <c r="I56" s="77">
        <v>-0.43403720737345358</v>
      </c>
      <c r="J56" s="76">
        <v>-1049101373</v>
      </c>
      <c r="K56" s="77">
        <v>-4.5038545574375108</v>
      </c>
      <c r="L56" s="77">
        <v>59.25925925925926</v>
      </c>
      <c r="M56" s="77">
        <v>34.54</v>
      </c>
      <c r="N56" s="78">
        <v>43.778318896109958</v>
      </c>
      <c r="O56" s="79">
        <v>260.59000872494056</v>
      </c>
      <c r="P56" s="78">
        <v>8.6863336241646856</v>
      </c>
    </row>
    <row r="57" spans="1:16">
      <c r="A57" s="75" t="s">
        <v>452</v>
      </c>
      <c r="B57" s="75" t="s">
        <v>679</v>
      </c>
      <c r="C57" s="76">
        <v>60137175087</v>
      </c>
      <c r="D57" s="76">
        <v>700000000</v>
      </c>
      <c r="E57" s="77">
        <v>1.2956764830572161</v>
      </c>
      <c r="F57" s="77">
        <v>9.5410639400384106E-3</v>
      </c>
      <c r="G57" s="76">
        <v>158.53750099999999</v>
      </c>
      <c r="H57" s="77">
        <v>194.8</v>
      </c>
      <c r="I57" s="77">
        <v>4.7608787854135812</v>
      </c>
      <c r="J57" s="76">
        <v>20192725560</v>
      </c>
      <c r="K57" s="77">
        <v>6.7251941594753193</v>
      </c>
      <c r="L57" s="77">
        <v>57.142857142857146</v>
      </c>
      <c r="M57" s="77">
        <v>22.64</v>
      </c>
      <c r="N57" s="78">
        <v>67.936528496692148</v>
      </c>
      <c r="O57" s="79">
        <v>1912.3742260488486</v>
      </c>
      <c r="P57" s="78">
        <v>63.745807534961621</v>
      </c>
    </row>
    <row r="58" spans="1:16">
      <c r="A58" s="75" t="s">
        <v>187</v>
      </c>
      <c r="B58" s="75" t="s">
        <v>679</v>
      </c>
      <c r="C58" s="76">
        <v>3578645146</v>
      </c>
      <c r="D58" s="76">
        <v>960336000</v>
      </c>
      <c r="E58" s="77">
        <v>17.143034653005405</v>
      </c>
      <c r="F58" s="77">
        <v>3.570215977117468</v>
      </c>
      <c r="G58" s="76">
        <v>464.88056799999998</v>
      </c>
      <c r="H58" s="77">
        <v>5.0199999999999996</v>
      </c>
      <c r="I58" s="77">
        <v>-0.37419949106005035</v>
      </c>
      <c r="J58" s="76">
        <v>433474987</v>
      </c>
      <c r="K58" s="77">
        <v>11.077178946890424</v>
      </c>
      <c r="L58" s="77">
        <v>41.65208843571417</v>
      </c>
      <c r="M58" s="77">
        <v>48.4</v>
      </c>
      <c r="N58" s="78">
        <v>88.53991117236194</v>
      </c>
      <c r="O58" s="79">
        <v>911.50028773662939</v>
      </c>
      <c r="P58" s="78">
        <v>30.383342924554313</v>
      </c>
    </row>
    <row r="59" spans="1:16">
      <c r="A59" s="75" t="s">
        <v>724</v>
      </c>
      <c r="B59" s="75" t="s">
        <v>679</v>
      </c>
      <c r="C59" s="76">
        <v>31421246000</v>
      </c>
      <c r="D59" s="76">
        <v>1500000000</v>
      </c>
      <c r="E59" s="77">
        <v>2.68193114597711</v>
      </c>
      <c r="F59" s="77">
        <v>5.1084402780516382E-2</v>
      </c>
      <c r="G59" s="76">
        <v>438.15582999999998</v>
      </c>
      <c r="H59" s="77">
        <v>34.04</v>
      </c>
      <c r="I59" s="77">
        <v>-4.6815739493737851E-2</v>
      </c>
      <c r="J59" s="76">
        <v>871646000</v>
      </c>
      <c r="K59" s="77">
        <v>60.230873542699676</v>
      </c>
      <c r="L59" s="77">
        <v>26.666666666666668</v>
      </c>
      <c r="M59" s="77">
        <v>29.21</v>
      </c>
      <c r="N59" s="78">
        <v>77.830087534897643</v>
      </c>
      <c r="O59" s="79">
        <v>963.4066347180617</v>
      </c>
      <c r="P59" s="78">
        <v>32.113554490602056</v>
      </c>
    </row>
    <row r="60" spans="1:16">
      <c r="A60" s="75" t="s">
        <v>398</v>
      </c>
      <c r="B60" s="75" t="s">
        <v>679</v>
      </c>
      <c r="C60" s="76">
        <v>5116474915</v>
      </c>
      <c r="D60" s="76">
        <v>2000000000</v>
      </c>
      <c r="E60" s="77">
        <v>25.669821915610459</v>
      </c>
      <c r="F60" s="77">
        <v>2.566982191561046</v>
      </c>
      <c r="G60" s="76">
        <v>271.03651100000002</v>
      </c>
      <c r="H60" s="77">
        <v>5.75</v>
      </c>
      <c r="I60" s="77">
        <v>-0.20308662108771713</v>
      </c>
      <c r="J60" s="76">
        <v>321175807</v>
      </c>
      <c r="K60" s="77">
        <v>31.135595465320961</v>
      </c>
      <c r="L60" s="77">
        <v>20</v>
      </c>
      <c r="M60" s="77">
        <v>13.55</v>
      </c>
      <c r="N60" s="78">
        <v>84.55799595142372</v>
      </c>
      <c r="O60" s="79">
        <v>457.49525578536844</v>
      </c>
      <c r="P60" s="78">
        <v>15.249841859512282</v>
      </c>
    </row>
    <row r="61" spans="1:16">
      <c r="A61" s="60" t="s">
        <v>434</v>
      </c>
      <c r="B61" s="60" t="s">
        <v>374</v>
      </c>
      <c r="C61" s="61">
        <v>29439691000</v>
      </c>
      <c r="D61" s="61">
        <v>0</v>
      </c>
      <c r="E61" s="62">
        <v>0</v>
      </c>
      <c r="F61" s="62">
        <v>0</v>
      </c>
      <c r="G61" s="61">
        <v>1007.169114</v>
      </c>
      <c r="H61" s="62">
        <v>8.76</v>
      </c>
      <c r="I61" s="62">
        <v>0.13340231065887664</v>
      </c>
      <c r="J61" s="61">
        <v>0</v>
      </c>
      <c r="K61" s="62">
        <v>0</v>
      </c>
      <c r="L61" s="62">
        <v>0</v>
      </c>
      <c r="M61" s="62">
        <v>40.28</v>
      </c>
      <c r="N61" s="63">
        <v>347.93630595625137</v>
      </c>
      <c r="O61" s="64">
        <v>2248.3083491204939</v>
      </c>
      <c r="P61" s="63">
        <v>74.94361163734979</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-4.1532674804329872E-3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10.492029913414676</v>
      </c>
      <c r="F64" s="62">
        <v>0.73535393281571881</v>
      </c>
      <c r="G64" s="61">
        <v>7.4329999999999998E-6</v>
      </c>
      <c r="H64" s="62">
        <v>512925</v>
      </c>
      <c r="I64" s="62">
        <v>2898.6546043978888</v>
      </c>
      <c r="J64" s="61">
        <v>0</v>
      </c>
      <c r="K64" s="62">
        <v>0</v>
      </c>
      <c r="L64" s="62">
        <v>1379310.3448275863</v>
      </c>
      <c r="M64" s="62">
        <v>25.63</v>
      </c>
      <c r="N64" s="63">
        <v>368.7554026000949</v>
      </c>
      <c r="O64" s="64">
        <v>1940.889464774029</v>
      </c>
      <c r="P64" s="63">
        <v>64.696315492467633</v>
      </c>
    </row>
    <row r="65" spans="1:16">
      <c r="A65" s="60" t="s">
        <v>717</v>
      </c>
      <c r="B65" s="60" t="s">
        <v>374</v>
      </c>
      <c r="C65" s="61">
        <v>5630964000</v>
      </c>
      <c r="D65" s="61">
        <v>860000000</v>
      </c>
      <c r="E65" s="62">
        <v>33.613176472739482</v>
      </c>
      <c r="F65" s="62">
        <v>2.1713938289883385</v>
      </c>
      <c r="G65" s="61">
        <v>61.448740000000001</v>
      </c>
      <c r="H65" s="62">
        <v>19.38</v>
      </c>
      <c r="I65" s="62">
        <v>-0.5943537969826842</v>
      </c>
      <c r="J65" s="61">
        <v>0</v>
      </c>
      <c r="K65" s="62">
        <v>0</v>
      </c>
      <c r="L65" s="62">
        <v>46.511627906976742</v>
      </c>
      <c r="M65" s="62">
        <v>7.14</v>
      </c>
      <c r="N65" s="63">
        <v>136.2496245406914</v>
      </c>
      <c r="O65" s="64">
        <v>1002.4641183090321</v>
      </c>
      <c r="P65" s="63">
        <v>33.415470610301071</v>
      </c>
    </row>
    <row r="66" spans="1:16">
      <c r="A66" s="60" t="s">
        <v>741</v>
      </c>
      <c r="B66" s="60" t="s">
        <v>374</v>
      </c>
      <c r="C66" s="61">
        <v>22456783000</v>
      </c>
      <c r="D66" s="61">
        <v>2500000000</v>
      </c>
      <c r="E66" s="62">
        <v>5.1612104070646643</v>
      </c>
      <c r="F66" s="62">
        <v>0.34408069380431094</v>
      </c>
      <c r="G66" s="61">
        <v>1246.060845</v>
      </c>
      <c r="H66" s="62">
        <v>6.22</v>
      </c>
      <c r="I66" s="62">
        <v>-0.92427962941241681</v>
      </c>
      <c r="J66" s="61">
        <v>0</v>
      </c>
      <c r="K66" s="62">
        <v>0</v>
      </c>
      <c r="L66" s="62">
        <v>16</v>
      </c>
      <c r="M66" s="62">
        <v>49.84</v>
      </c>
      <c r="N66" s="63">
        <v>404.10131576931047</v>
      </c>
      <c r="O66" s="64">
        <v>634.10822825553078</v>
      </c>
      <c r="P66" s="63">
        <v>21.136940941851027</v>
      </c>
    </row>
    <row r="67" spans="1:16">
      <c r="A67" s="60" t="s">
        <v>748</v>
      </c>
      <c r="B67" s="60" t="s">
        <v>374</v>
      </c>
      <c r="C67" s="61">
        <v>47208439000</v>
      </c>
      <c r="D67" s="61">
        <v>2800000000</v>
      </c>
      <c r="E67" s="62">
        <v>3.1615753763357537</v>
      </c>
      <c r="F67" s="62">
        <v>0.10264855117973226</v>
      </c>
      <c r="G67" s="61">
        <v>1153.5045090000001</v>
      </c>
      <c r="H67" s="62">
        <v>10.97</v>
      </c>
      <c r="I67" s="62">
        <v>-6.7684859130048736E-2</v>
      </c>
      <c r="J67" s="61">
        <v>0</v>
      </c>
      <c r="K67" s="62">
        <v>0</v>
      </c>
      <c r="L67" s="62">
        <v>14.285714285714286</v>
      </c>
      <c r="M67" s="62">
        <v>41.19</v>
      </c>
      <c r="N67" s="63">
        <v>0</v>
      </c>
      <c r="O67" s="64">
        <v>458.35725125552506</v>
      </c>
      <c r="P67" s="63">
        <v>15.278575041850836</v>
      </c>
    </row>
    <row r="68" spans="1:16">
      <c r="A68" s="60" t="s">
        <v>708</v>
      </c>
      <c r="B68" s="60" t="s">
        <v>374</v>
      </c>
      <c r="C68" s="61">
        <v>453087703000</v>
      </c>
      <c r="D68" s="61">
        <v>4200000000</v>
      </c>
      <c r="E68" s="62">
        <v>0.51924185704150116</v>
      </c>
      <c r="F68" s="62">
        <v>9.4373292810160151E-4</v>
      </c>
      <c r="G68" s="61">
        <v>587.28230399999995</v>
      </c>
      <c r="H68" s="62">
        <v>131.19999999999999</v>
      </c>
      <c r="I68" s="62">
        <v>0.68221434075880438</v>
      </c>
      <c r="J68" s="61">
        <v>0</v>
      </c>
      <c r="K68" s="62">
        <v>0</v>
      </c>
      <c r="L68" s="62">
        <v>9.5238095238095237</v>
      </c>
      <c r="M68" s="62">
        <v>13.98</v>
      </c>
      <c r="N68" s="63">
        <v>558.75548580426141</v>
      </c>
      <c r="O68" s="64">
        <v>954.56401476129724</v>
      </c>
      <c r="P68" s="63">
        <v>31.818800492043241</v>
      </c>
    </row>
    <row r="69" spans="1:16">
      <c r="A69" s="60" t="s">
        <v>684</v>
      </c>
      <c r="B69" s="60" t="s">
        <v>374</v>
      </c>
      <c r="C69" s="61">
        <v>302574628000</v>
      </c>
      <c r="D69" s="61">
        <v>5200000000</v>
      </c>
      <c r="E69" s="62">
        <v>0.2009736772716457</v>
      </c>
      <c r="F69" s="62">
        <v>5.4434907170001546E-4</v>
      </c>
      <c r="G69" s="61">
        <v>2764.7628810000001</v>
      </c>
      <c r="H69" s="62">
        <v>72</v>
      </c>
      <c r="I69" s="62">
        <v>0.95445297764921122</v>
      </c>
      <c r="J69" s="61">
        <v>0</v>
      </c>
      <c r="K69" s="62">
        <v>0</v>
      </c>
      <c r="L69" s="62">
        <v>7.6923076923076925</v>
      </c>
      <c r="M69" s="62">
        <v>53.16</v>
      </c>
      <c r="N69" s="63">
        <v>462.14763056066346</v>
      </c>
      <c r="O69" s="64">
        <v>1036.5481983006848</v>
      </c>
      <c r="P69" s="63">
        <v>34.55160661002283</v>
      </c>
    </row>
    <row r="70" spans="1:16">
      <c r="A70" s="60" t="s">
        <v>737</v>
      </c>
      <c r="B70" s="60" t="s">
        <v>374</v>
      </c>
      <c r="C70" s="61">
        <v>185469496000</v>
      </c>
      <c r="D70" s="61">
        <v>5500000000</v>
      </c>
      <c r="E70" s="62">
        <v>33.190613694447208</v>
      </c>
      <c r="F70" s="62">
        <v>3.2976267952754303E-2</v>
      </c>
      <c r="G70" s="61">
        <v>6.687265</v>
      </c>
      <c r="H70" s="62">
        <v>182.6</v>
      </c>
      <c r="I70" s="62">
        <v>-4.6019794344622937</v>
      </c>
      <c r="J70" s="61">
        <v>0</v>
      </c>
      <c r="K70" s="62">
        <v>0</v>
      </c>
      <c r="L70" s="62">
        <v>7.2727272727272725</v>
      </c>
      <c r="M70" s="62">
        <v>0.12</v>
      </c>
      <c r="N70" s="63">
        <v>306.00182904578674</v>
      </c>
      <c r="O70" s="64">
        <v>471.69230769230762</v>
      </c>
      <c r="P70" s="63">
        <v>15.723076923076921</v>
      </c>
    </row>
    <row r="71" spans="1:16">
      <c r="A71" s="60" t="s">
        <v>439</v>
      </c>
      <c r="B71" s="60" t="s">
        <v>374</v>
      </c>
      <c r="C71" s="61">
        <v>231079767000</v>
      </c>
      <c r="D71" s="61">
        <v>7184778000</v>
      </c>
      <c r="E71" s="62">
        <v>1.2758912176074981</v>
      </c>
      <c r="F71" s="62">
        <v>3.624133727959868E-3</v>
      </c>
      <c r="G71" s="61">
        <v>606.51760000000002</v>
      </c>
      <c r="H71" s="62">
        <v>51.7</v>
      </c>
      <c r="I71" s="62">
        <v>3.3948399541029342</v>
      </c>
      <c r="J71" s="61">
        <v>0</v>
      </c>
      <c r="K71" s="62">
        <v>0</v>
      </c>
      <c r="L71" s="62">
        <v>5.5673258102059657</v>
      </c>
      <c r="M71" s="62">
        <v>8.44</v>
      </c>
      <c r="N71" s="63">
        <v>445.04371990188656</v>
      </c>
      <c r="O71" s="64">
        <v>2460.2381234123836</v>
      </c>
      <c r="P71" s="63">
        <v>82.007937447079456</v>
      </c>
    </row>
    <row r="72" spans="1:16">
      <c r="A72" s="60" t="s">
        <v>759</v>
      </c>
      <c r="B72" s="60" t="s">
        <v>374</v>
      </c>
      <c r="C72" s="61">
        <v>271134773000</v>
      </c>
      <c r="D72" s="61">
        <v>8447051000</v>
      </c>
      <c r="E72" s="62">
        <v>0.34340200655399844</v>
      </c>
      <c r="F72" s="62">
        <v>1.161527958283052E-3</v>
      </c>
      <c r="G72" s="61">
        <v>3255.5922759999999</v>
      </c>
      <c r="H72" s="62">
        <v>35.78</v>
      </c>
      <c r="I72" s="62">
        <v>0.34226319285676965</v>
      </c>
      <c r="J72" s="61">
        <v>0</v>
      </c>
      <c r="K72" s="62">
        <v>0</v>
      </c>
      <c r="L72" s="62">
        <v>4.7353804304010954</v>
      </c>
      <c r="M72" s="62">
        <v>38.54</v>
      </c>
      <c r="N72" s="63">
        <v>360.19262975459509</v>
      </c>
      <c r="O72" s="64">
        <v>819.71816480004702</v>
      </c>
      <c r="P72" s="63">
        <v>27.323938826668233</v>
      </c>
    </row>
    <row r="73" spans="1:16">
      <c r="A73" s="60" t="s">
        <v>753</v>
      </c>
      <c r="B73" s="60" t="s">
        <v>374</v>
      </c>
      <c r="C73" s="61">
        <v>355956160000</v>
      </c>
      <c r="D73" s="61">
        <v>9915922000</v>
      </c>
      <c r="E73" s="62">
        <v>1.6279550628225812</v>
      </c>
      <c r="F73" s="62">
        <v>4.9750261852285925E-3</v>
      </c>
      <c r="G73" s="61">
        <v>734.86807199999998</v>
      </c>
      <c r="H73" s="62">
        <v>33.44</v>
      </c>
      <c r="I73" s="62">
        <v>0.7300525401304121</v>
      </c>
      <c r="J73" s="61">
        <v>0</v>
      </c>
      <c r="K73" s="62">
        <v>0</v>
      </c>
      <c r="L73" s="62">
        <v>4.0339163619883251</v>
      </c>
      <c r="M73" s="62">
        <v>7.41</v>
      </c>
      <c r="N73" s="63">
        <v>406.56201047755781</v>
      </c>
      <c r="O73" s="64">
        <v>2095.7198140251803</v>
      </c>
      <c r="P73" s="63">
        <v>69.857327134172678</v>
      </c>
    </row>
    <row r="74" spans="1:16">
      <c r="A74" s="60" t="s">
        <v>726</v>
      </c>
      <c r="B74" s="60" t="s">
        <v>374</v>
      </c>
      <c r="C74" s="61">
        <v>35890787000</v>
      </c>
      <c r="D74" s="61">
        <v>10000000000</v>
      </c>
      <c r="E74" s="62">
        <v>49.611787760771961</v>
      </c>
      <c r="F74" s="62">
        <v>0.62014734700964946</v>
      </c>
      <c r="G74" s="61">
        <v>91.632469999999998</v>
      </c>
      <c r="H74" s="62">
        <v>8.86</v>
      </c>
      <c r="I74" s="62">
        <v>-6.2107777795654684E-2</v>
      </c>
      <c r="J74" s="61">
        <v>0</v>
      </c>
      <c r="K74" s="62">
        <v>0</v>
      </c>
      <c r="L74" s="62">
        <v>4</v>
      </c>
      <c r="M74" s="62">
        <v>0.91</v>
      </c>
      <c r="N74" s="63">
        <v>0</v>
      </c>
      <c r="O74" s="64">
        <v>438.4597386412143</v>
      </c>
      <c r="P74" s="63">
        <v>14.61532462137381</v>
      </c>
    </row>
    <row r="75" spans="1:16">
      <c r="A75" s="60" t="s">
        <v>776</v>
      </c>
      <c r="B75" s="60" t="s">
        <v>374</v>
      </c>
      <c r="C75" s="61">
        <v>20572406000</v>
      </c>
      <c r="D75" s="61">
        <v>12475290000</v>
      </c>
      <c r="E75" s="62">
        <v>47.417011084453485</v>
      </c>
      <c r="F75" s="62">
        <v>6.6682007989117081E-2</v>
      </c>
      <c r="G75" s="61">
        <v>15.215797999999999</v>
      </c>
      <c r="H75" s="62">
        <v>56.35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0.38310644360375923</v>
      </c>
      <c r="F76" s="62">
        <v>1.2770230111068107E-3</v>
      </c>
      <c r="G76" s="61">
        <v>8077.1113800000003</v>
      </c>
      <c r="H76" s="62">
        <v>12.93</v>
      </c>
      <c r="I76" s="62">
        <v>5.5627715350521356E-3</v>
      </c>
      <c r="J76" s="61">
        <v>0</v>
      </c>
      <c r="K76" s="62">
        <v>0</v>
      </c>
      <c r="L76" s="62">
        <v>1.6000019200023039</v>
      </c>
      <c r="M76" s="62">
        <v>32.299999999999997</v>
      </c>
      <c r="N76" s="63">
        <v>368.75544770542894</v>
      </c>
      <c r="O76" s="64">
        <v>1187.2420195382947</v>
      </c>
      <c r="P76" s="63">
        <v>39.574733984609821</v>
      </c>
    </row>
    <row r="77" spans="1:16">
      <c r="A77" s="90" t="s">
        <v>402</v>
      </c>
      <c r="B77" s="90" t="s">
        <v>718</v>
      </c>
      <c r="C77" s="91">
        <v>298644898</v>
      </c>
      <c r="D77" s="91">
        <v>163000000</v>
      </c>
      <c r="E77" s="92">
        <v>14.166491922988799</v>
      </c>
      <c r="F77" s="92">
        <v>1.7736937427054964</v>
      </c>
      <c r="G77" s="91">
        <v>56.026116999999999</v>
      </c>
      <c r="H77" s="92">
        <v>50.4</v>
      </c>
      <c r="I77" s="92">
        <v>-1.6442901159470791</v>
      </c>
      <c r="J77" s="91">
        <v>-85773363</v>
      </c>
      <c r="K77" s="92">
        <v>-93.117486835627517</v>
      </c>
      <c r="L77" s="92">
        <v>245.39877300613497</v>
      </c>
      <c r="M77" s="92">
        <v>34.369999999999997</v>
      </c>
      <c r="N77" s="93">
        <v>43.681114393218152</v>
      </c>
      <c r="O77" s="94">
        <v>70.999273973953123</v>
      </c>
      <c r="P77" s="93">
        <v>2.3666424657984373</v>
      </c>
    </row>
    <row r="78" spans="1:16">
      <c r="A78" s="111" t="s">
        <v>134</v>
      </c>
      <c r="B78" s="111" t="s">
        <v>697</v>
      </c>
      <c r="C78" s="112">
        <v>443664778</v>
      </c>
      <c r="D78" s="112">
        <v>44000000</v>
      </c>
      <c r="E78" s="113">
        <v>76.744639732265583</v>
      </c>
      <c r="F78" s="113">
        <v>75.834624241369156</v>
      </c>
      <c r="G78" s="112">
        <v>22.200189999999999</v>
      </c>
      <c r="H78" s="113">
        <v>23.48</v>
      </c>
      <c r="I78" s="113">
        <v>-0.18366703199285794</v>
      </c>
      <c r="J78" s="112">
        <v>-36555569</v>
      </c>
      <c r="K78" s="113">
        <v>-27.683880395898093</v>
      </c>
      <c r="L78" s="113">
        <v>909.09090909090912</v>
      </c>
      <c r="M78" s="113">
        <v>50.45</v>
      </c>
      <c r="N78" s="114">
        <v>10.941316003748438</v>
      </c>
      <c r="O78" s="115">
        <v>112.83520080151426</v>
      </c>
      <c r="P78" s="114">
        <v>3.7611733600504755</v>
      </c>
    </row>
    <row r="79" spans="1:16">
      <c r="A79" s="111" t="s">
        <v>707</v>
      </c>
      <c r="B79" s="111" t="s">
        <v>697</v>
      </c>
      <c r="C79" s="112">
        <v>1069503962</v>
      </c>
      <c r="D79" s="112">
        <v>93750000</v>
      </c>
      <c r="E79" s="113">
        <v>51.814771905706834</v>
      </c>
      <c r="F79" s="113">
        <v>50.244627302503595</v>
      </c>
      <c r="G79" s="112">
        <v>69.867154999999997</v>
      </c>
      <c r="H79" s="113">
        <v>11.05</v>
      </c>
      <c r="I79" s="113">
        <v>0.12210695631396183</v>
      </c>
      <c r="J79" s="112">
        <v>-42754773</v>
      </c>
      <c r="K79" s="113">
        <v>-24.120114027970633</v>
      </c>
      <c r="L79" s="113">
        <v>426.66666666666669</v>
      </c>
      <c r="M79" s="113">
        <v>74.52</v>
      </c>
      <c r="N79" s="114">
        <v>14.341569462501884</v>
      </c>
      <c r="O79" s="115">
        <v>1717.9995811105655</v>
      </c>
      <c r="P79" s="114">
        <v>57.266652703685516</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17.515129305967555</v>
      </c>
      <c r="F81" s="113">
        <v>2.2466094989216039</v>
      </c>
      <c r="G81" s="112">
        <v>71.729606000000004</v>
      </c>
      <c r="H81" s="113">
        <v>31.84</v>
      </c>
      <c r="I81" s="113">
        <v>0.15283182643209159</v>
      </c>
      <c r="J81" s="112">
        <v>-35004000</v>
      </c>
      <c r="K81" s="113">
        <v>-222.72454576619816</v>
      </c>
      <c r="L81" s="113">
        <v>153.92015392015392</v>
      </c>
      <c r="M81" s="113">
        <v>27.6</v>
      </c>
      <c r="N81" s="114">
        <v>63.914985035081152</v>
      </c>
      <c r="O81" s="115">
        <v>601.68679788958764</v>
      </c>
      <c r="P81" s="114">
        <v>20.056226596319586</v>
      </c>
    </row>
    <row r="82" spans="1:16">
      <c r="A82" s="35" t="s">
        <v>127</v>
      </c>
      <c r="B82" s="35" t="s">
        <v>208</v>
      </c>
      <c r="C82" s="36">
        <v>666088085</v>
      </c>
      <c r="D82" s="36">
        <v>31095331</v>
      </c>
      <c r="E82" s="37">
        <v>75.88051776948339</v>
      </c>
      <c r="F82" s="37">
        <v>33.42814223547483</v>
      </c>
      <c r="G82" s="36">
        <v>7.4210630000000002</v>
      </c>
      <c r="H82" s="37">
        <v>71.05</v>
      </c>
      <c r="I82" s="37">
        <v>-2.3610298286825611</v>
      </c>
      <c r="J82" s="36">
        <v>-76866655</v>
      </c>
      <c r="K82" s="37">
        <v>-29.531129759711803</v>
      </c>
      <c r="L82" s="37">
        <v>1286.3667539027001</v>
      </c>
      <c r="M82" s="37">
        <v>23.86</v>
      </c>
      <c r="N82" s="38">
        <v>44.240831009941445</v>
      </c>
      <c r="O82" s="39">
        <v>386.76653720630964</v>
      </c>
      <c r="P82" s="38">
        <v>12.892217906876988</v>
      </c>
    </row>
    <row r="83" spans="1:16">
      <c r="A83" s="35" t="s">
        <v>666</v>
      </c>
      <c r="B83" s="35" t="s">
        <v>208</v>
      </c>
      <c r="C83" s="36">
        <v>3375599291</v>
      </c>
      <c r="D83" s="36">
        <v>55000000</v>
      </c>
      <c r="E83" s="37">
        <v>379.95306819701631</v>
      </c>
      <c r="F83" s="37">
        <v>3454.1188017910572</v>
      </c>
      <c r="G83" s="36">
        <v>448.67192799999998</v>
      </c>
      <c r="H83" s="37">
        <v>2.56</v>
      </c>
      <c r="I83" s="37">
        <v>-6.1993913268973071E-2</v>
      </c>
      <c r="J83" s="36">
        <v>3618440</v>
      </c>
      <c r="K83" s="37">
        <v>30.399840815379005</v>
      </c>
      <c r="L83" s="37">
        <v>727.27272727272725</v>
      </c>
      <c r="M83" s="37">
        <v>74.77</v>
      </c>
      <c r="N83" s="38">
        <v>22.700966757361265</v>
      </c>
      <c r="O83" s="39">
        <v>227.48834719605108</v>
      </c>
      <c r="P83" s="38">
        <v>7.5829449065350358</v>
      </c>
    </row>
    <row r="84" spans="1:16">
      <c r="A84" s="35" t="s">
        <v>35</v>
      </c>
      <c r="B84" s="35" t="s">
        <v>208</v>
      </c>
      <c r="C84" s="36">
        <v>989726098</v>
      </c>
      <c r="D84" s="36">
        <v>66000000</v>
      </c>
      <c r="E84" s="37">
        <v>24.990483374026336</v>
      </c>
      <c r="F84" s="37">
        <v>13.52298883875884</v>
      </c>
      <c r="G84" s="36">
        <v>53.070768999999999</v>
      </c>
      <c r="H84" s="37">
        <v>30.16</v>
      </c>
      <c r="I84" s="37">
        <v>-3.9671289312016493</v>
      </c>
      <c r="J84" s="36">
        <v>-21593090</v>
      </c>
      <c r="K84" s="37">
        <v>-85.582934170144242</v>
      </c>
      <c r="L84" s="37">
        <v>606.06060606060601</v>
      </c>
      <c r="M84" s="37">
        <v>80.41</v>
      </c>
      <c r="N84" s="38">
        <v>12.387574177549329</v>
      </c>
      <c r="O84" s="39">
        <v>1028.961280629065</v>
      </c>
      <c r="P84" s="38">
        <v>34.298709354302169</v>
      </c>
    </row>
    <row r="85" spans="1:16">
      <c r="A85" s="35" t="s">
        <v>518</v>
      </c>
      <c r="B85" s="35" t="s">
        <v>208</v>
      </c>
      <c r="C85" s="36">
        <v>13276708610</v>
      </c>
      <c r="D85" s="36">
        <v>165200000</v>
      </c>
      <c r="E85" s="37">
        <v>17.180984152028277</v>
      </c>
      <c r="F85" s="37">
        <v>1.5072625321988522</v>
      </c>
      <c r="G85" s="36">
        <v>33.030631999999997</v>
      </c>
      <c r="H85" s="37">
        <v>70.5</v>
      </c>
      <c r="I85" s="37">
        <v>6.0106717183880178</v>
      </c>
      <c r="J85" s="36">
        <v>-782673371</v>
      </c>
      <c r="K85" s="37">
        <v>-14.563929759659601</v>
      </c>
      <c r="L85" s="37">
        <v>242.13075060532688</v>
      </c>
      <c r="M85" s="37">
        <v>19.989999999999998</v>
      </c>
      <c r="N85" s="38">
        <v>17.836485614502372</v>
      </c>
      <c r="O85" s="39">
        <v>2943.9445474533313</v>
      </c>
      <c r="P85" s="38">
        <v>98.131484915111045</v>
      </c>
    </row>
    <row r="86" spans="1:16">
      <c r="A86" s="35" t="s">
        <v>760</v>
      </c>
      <c r="B86" s="35" t="s">
        <v>208</v>
      </c>
      <c r="C86" s="36">
        <v>2062053729</v>
      </c>
      <c r="D86" s="36">
        <v>182837401</v>
      </c>
      <c r="E86" s="37">
        <v>44.106695332314686</v>
      </c>
      <c r="F86" s="37">
        <v>13.401918587249943</v>
      </c>
      <c r="G86" s="36">
        <v>46.995370999999999</v>
      </c>
      <c r="H86" s="37">
        <v>19.3</v>
      </c>
      <c r="I86" s="37">
        <v>-2.3174576762872334</v>
      </c>
      <c r="J86" s="36">
        <v>8309193</v>
      </c>
      <c r="K86" s="37">
        <v>396.07615541003804</v>
      </c>
      <c r="L86" s="37">
        <v>218.77361951781407</v>
      </c>
      <c r="M86" s="37">
        <v>25.7</v>
      </c>
      <c r="N86" s="38">
        <v>23.048177221786212</v>
      </c>
      <c r="O86" s="39">
        <v>470</v>
      </c>
      <c r="P86" s="38">
        <v>15.666666666666666</v>
      </c>
    </row>
    <row r="87" spans="1:16">
      <c r="A87" s="35" t="s">
        <v>768</v>
      </c>
      <c r="B87" s="35" t="s">
        <v>208</v>
      </c>
      <c r="C87" s="36">
        <v>4337630740</v>
      </c>
      <c r="D87" s="36">
        <v>188205000</v>
      </c>
      <c r="E87" s="37">
        <v>22.585624499192331</v>
      </c>
      <c r="F87" s="37">
        <v>3.7501701102508456</v>
      </c>
      <c r="G87" s="36">
        <v>54.564166</v>
      </c>
      <c r="H87" s="37">
        <v>32.46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7.5652264366837834</v>
      </c>
      <c r="F88" s="37">
        <v>0.2521742145561261</v>
      </c>
      <c r="G88" s="36">
        <v>43.649664999999999</v>
      </c>
      <c r="H88" s="37">
        <v>121.2</v>
      </c>
      <c r="I88" s="37">
        <v>1.3648314197743332</v>
      </c>
      <c r="J88" s="36">
        <v>438581833</v>
      </c>
      <c r="K88" s="37">
        <v>68.402286056385748</v>
      </c>
      <c r="L88" s="37">
        <v>160</v>
      </c>
      <c r="M88" s="37">
        <v>17.45</v>
      </c>
      <c r="N88" s="38">
        <v>26.30437637555308</v>
      </c>
      <c r="O88" s="39">
        <v>1936.6737793401951</v>
      </c>
      <c r="P88" s="38">
        <v>64.555792644673176</v>
      </c>
    </row>
    <row r="89" spans="1:16">
      <c r="A89" s="35" t="s">
        <v>36</v>
      </c>
      <c r="B89" s="35" t="s">
        <v>208</v>
      </c>
      <c r="C89" s="36">
        <v>18685926047</v>
      </c>
      <c r="D89" s="36">
        <v>277500000</v>
      </c>
      <c r="E89" s="37">
        <v>28.286131117213962</v>
      </c>
      <c r="F89" s="37">
        <v>3.3977334675332087</v>
      </c>
      <c r="G89" s="36">
        <v>46.985779999999998</v>
      </c>
      <c r="H89" s="37">
        <v>30.1</v>
      </c>
      <c r="I89" s="37">
        <v>-0.92142414641008241</v>
      </c>
      <c r="J89" s="36">
        <v>149659919</v>
      </c>
      <c r="K89" s="37">
        <v>55.626115900811094</v>
      </c>
      <c r="L89" s="37">
        <v>144.14414414414415</v>
      </c>
      <c r="M89" s="37">
        <v>16.93</v>
      </c>
      <c r="N89" s="38">
        <v>30.207879709360263</v>
      </c>
      <c r="O89" s="39">
        <v>407.46966773177945</v>
      </c>
      <c r="P89" s="38">
        <v>13.582322257725982</v>
      </c>
    </row>
    <row r="90" spans="1:16">
      <c r="A90" s="35" t="s">
        <v>128</v>
      </c>
      <c r="B90" s="35" t="s">
        <v>208</v>
      </c>
      <c r="C90" s="36">
        <v>739991756</v>
      </c>
      <c r="D90" s="36">
        <v>331056000</v>
      </c>
      <c r="E90" s="37">
        <v>3.3420595711878494</v>
      </c>
      <c r="F90" s="37">
        <v>0.28843282199885467</v>
      </c>
      <c r="G90" s="36">
        <v>306.919645</v>
      </c>
      <c r="H90" s="37">
        <v>39</v>
      </c>
      <c r="I90" s="37">
        <v>1.5280342589209042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12.196057180579897</v>
      </c>
      <c r="F91" s="37">
        <v>0.89571512783342377</v>
      </c>
      <c r="G91" s="36">
        <v>84.545681999999999</v>
      </c>
      <c r="H91" s="37">
        <v>38.799999999999997</v>
      </c>
      <c r="I91" s="37">
        <v>-1.2805922327184618</v>
      </c>
      <c r="J91" s="36">
        <v>48198916</v>
      </c>
      <c r="K91" s="37">
        <v>282.49597978510553</v>
      </c>
      <c r="L91" s="37">
        <v>108.69565217391305</v>
      </c>
      <c r="M91" s="37">
        <v>22.97</v>
      </c>
      <c r="N91" s="38">
        <v>54.967134518471845</v>
      </c>
      <c r="O91" s="39">
        <v>110.39770471537565</v>
      </c>
      <c r="P91" s="38">
        <v>3.6799234905125218</v>
      </c>
    </row>
    <row r="92" spans="1:16">
      <c r="A92" s="35" t="s">
        <v>632</v>
      </c>
      <c r="B92" s="35" t="s">
        <v>208</v>
      </c>
      <c r="C92" s="36">
        <v>16201756742</v>
      </c>
      <c r="D92" s="36">
        <v>411441018</v>
      </c>
      <c r="E92" s="37">
        <v>13.759424983749222</v>
      </c>
      <c r="F92" s="37">
        <v>0.54823008433225506</v>
      </c>
      <c r="G92" s="36">
        <v>46.332011000000001</v>
      </c>
      <c r="H92" s="37">
        <v>62.75</v>
      </c>
      <c r="I92" s="37">
        <v>0.64330084897081008</v>
      </c>
      <c r="J92" s="36">
        <v>-1023520289</v>
      </c>
      <c r="K92" s="37">
        <v>-24.521157389582534</v>
      </c>
      <c r="L92" s="37">
        <v>97.219281136427682</v>
      </c>
      <c r="M92" s="37">
        <v>11.26</v>
      </c>
      <c r="N92" s="38">
        <v>56.519867545663011</v>
      </c>
      <c r="O92" s="39">
        <v>2202.9496903333275</v>
      </c>
      <c r="P92" s="38">
        <v>73.431656344444249</v>
      </c>
    </row>
    <row r="93" spans="1:16">
      <c r="A93" s="35" t="s">
        <v>633</v>
      </c>
      <c r="B93" s="35" t="s">
        <v>208</v>
      </c>
      <c r="C93" s="36">
        <v>11730613818</v>
      </c>
      <c r="D93" s="36">
        <v>437197170</v>
      </c>
      <c r="E93" s="37">
        <v>17.650602981325768</v>
      </c>
      <c r="F93" s="37">
        <v>2.5232612698130241</v>
      </c>
      <c r="G93" s="36">
        <v>129.50326799999999</v>
      </c>
      <c r="H93" s="37">
        <v>17.5</v>
      </c>
      <c r="I93" s="37">
        <v>9.9687132333485806E-3</v>
      </c>
      <c r="J93" s="36">
        <v>147302768</v>
      </c>
      <c r="K93" s="37">
        <v>47.48827747758277</v>
      </c>
      <c r="L93" s="37">
        <v>91.491900553702123</v>
      </c>
      <c r="M93" s="37">
        <v>29.62</v>
      </c>
      <c r="N93" s="38">
        <v>13.468328786144243</v>
      </c>
      <c r="O93" s="39">
        <v>1280.990646812556</v>
      </c>
      <c r="P93" s="38">
        <v>42.699688227085197</v>
      </c>
    </row>
    <row r="94" spans="1:16">
      <c r="A94" s="35" t="s">
        <v>211</v>
      </c>
      <c r="B94" s="35" t="s">
        <v>208</v>
      </c>
      <c r="C94" s="36">
        <v>15338755000</v>
      </c>
      <c r="D94" s="36">
        <v>460000000</v>
      </c>
      <c r="E94" s="37">
        <v>3.6123063329690321</v>
      </c>
      <c r="F94" s="37">
        <v>0.11720656498926127</v>
      </c>
      <c r="G94" s="36">
        <v>175.77502699999999</v>
      </c>
      <c r="H94" s="37">
        <v>63</v>
      </c>
      <c r="I94" s="37">
        <v>-3.0700244522858782</v>
      </c>
      <c r="J94" s="36">
        <v>167767000</v>
      </c>
      <c r="K94" s="37">
        <v>183.70716529472423</v>
      </c>
      <c r="L94" s="37">
        <v>86.956521739130437</v>
      </c>
      <c r="M94" s="37">
        <v>38.21</v>
      </c>
      <c r="N94" s="38">
        <v>44.753513851165764</v>
      </c>
      <c r="O94" s="39">
        <v>1179.9624387081763</v>
      </c>
      <c r="P94" s="38">
        <v>39.332081290272541</v>
      </c>
    </row>
    <row r="95" spans="1:16">
      <c r="A95" s="35" t="s">
        <v>215</v>
      </c>
      <c r="B95" s="35" t="s">
        <v>208</v>
      </c>
      <c r="C95" s="36">
        <v>3274896343</v>
      </c>
      <c r="D95" s="36">
        <v>500000000</v>
      </c>
      <c r="E95" s="37">
        <v>10.905416775039246</v>
      </c>
      <c r="F95" s="37">
        <v>1.2117129750043607</v>
      </c>
      <c r="G95" s="36">
        <v>189.86396500000001</v>
      </c>
      <c r="H95" s="37">
        <v>19.32</v>
      </c>
      <c r="I95" s="37">
        <v>0.40944216736260941</v>
      </c>
      <c r="J95" s="36">
        <v>223475323</v>
      </c>
      <c r="K95" s="37">
        <v>40.272902972826223</v>
      </c>
      <c r="L95" s="37">
        <v>80</v>
      </c>
      <c r="M95" s="37">
        <v>37.97</v>
      </c>
      <c r="N95" s="38">
        <v>70.159724080812026</v>
      </c>
      <c r="O95" s="39">
        <v>1518.6701360704383</v>
      </c>
      <c r="P95" s="38">
        <v>50.622337869014608</v>
      </c>
    </row>
    <row r="96" spans="1:16">
      <c r="A96" s="35" t="s">
        <v>702</v>
      </c>
      <c r="B96" s="35" t="s">
        <v>208</v>
      </c>
      <c r="C96" s="36">
        <v>18418307434</v>
      </c>
      <c r="D96" s="36">
        <v>540000000</v>
      </c>
      <c r="E96" s="37">
        <v>11.098889014528313</v>
      </c>
      <c r="F96" s="37">
        <v>0.62283327803189181</v>
      </c>
      <c r="G96" s="36">
        <v>109.977541</v>
      </c>
      <c r="H96" s="37">
        <v>32.78</v>
      </c>
      <c r="I96" s="37">
        <v>-1.0581383045277448</v>
      </c>
      <c r="J96" s="36">
        <v>45967799</v>
      </c>
      <c r="K96" s="37">
        <v>387.66267664892985</v>
      </c>
      <c r="L96" s="37">
        <v>74.074074074074076</v>
      </c>
      <c r="M96" s="37">
        <v>20.36</v>
      </c>
      <c r="N96" s="38">
        <v>50.05341483616828</v>
      </c>
      <c r="O96" s="39">
        <v>380.06522459649545</v>
      </c>
      <c r="P96" s="38">
        <v>12.668840819883181</v>
      </c>
    </row>
    <row r="97" spans="1:16">
      <c r="A97" s="35" t="s">
        <v>216</v>
      </c>
      <c r="B97" s="35" t="s">
        <v>208</v>
      </c>
      <c r="C97" s="36">
        <v>15688842293</v>
      </c>
      <c r="D97" s="36">
        <v>540000000</v>
      </c>
      <c r="E97" s="37">
        <v>11.092015097918534</v>
      </c>
      <c r="F97" s="37">
        <v>0.97813184284995891</v>
      </c>
      <c r="G97" s="36">
        <v>160.71315899999999</v>
      </c>
      <c r="H97" s="37">
        <v>22.44</v>
      </c>
      <c r="I97" s="37">
        <v>-0.50369192471420376</v>
      </c>
      <c r="J97" s="36">
        <v>164148082</v>
      </c>
      <c r="K97" s="37">
        <v>69.083962857391171</v>
      </c>
      <c r="L97" s="37">
        <v>74.074074074074076</v>
      </c>
      <c r="M97" s="37">
        <v>29.76</v>
      </c>
      <c r="N97" s="38">
        <v>29.454461619168644</v>
      </c>
      <c r="O97" s="39">
        <v>496.38002741713171</v>
      </c>
      <c r="P97" s="38">
        <v>16.54600091390439</v>
      </c>
    </row>
    <row r="98" spans="1:16">
      <c r="A98" s="35" t="s">
        <v>631</v>
      </c>
      <c r="B98" s="35" t="s">
        <v>208</v>
      </c>
      <c r="C98" s="36">
        <v>3343455014</v>
      </c>
      <c r="D98" s="36">
        <v>577000000</v>
      </c>
      <c r="E98" s="37">
        <v>2.5399356817675161</v>
      </c>
      <c r="F98" s="37">
        <v>2.6202191979940538E-2</v>
      </c>
      <c r="G98" s="36">
        <v>115.48181</v>
      </c>
      <c r="H98" s="37">
        <v>136.4</v>
      </c>
      <c r="I98" s="37">
        <v>12.948604589951685</v>
      </c>
      <c r="J98" s="36">
        <v>-69780713</v>
      </c>
      <c r="K98" s="37">
        <v>-1389.1517560160212</v>
      </c>
      <c r="L98" s="37">
        <v>69.324090121317155</v>
      </c>
      <c r="M98" s="37">
        <v>20.010000000000002</v>
      </c>
      <c r="N98" s="38">
        <v>54.971075240939129</v>
      </c>
      <c r="O98" s="39">
        <v>1680</v>
      </c>
      <c r="P98" s="38">
        <v>56</v>
      </c>
    </row>
    <row r="99" spans="1:16">
      <c r="A99" s="35" t="s">
        <v>217</v>
      </c>
      <c r="B99" s="35" t="s">
        <v>208</v>
      </c>
      <c r="C99" s="36">
        <v>41071171048</v>
      </c>
      <c r="D99" s="36">
        <v>705000000</v>
      </c>
      <c r="E99" s="37">
        <v>11.837880627297105</v>
      </c>
      <c r="F99" s="37">
        <v>0.67165280154877194</v>
      </c>
      <c r="G99" s="36">
        <v>129.924835</v>
      </c>
      <c r="H99" s="37">
        <v>26.02</v>
      </c>
      <c r="I99" s="37">
        <v>0.24733364300253055</v>
      </c>
      <c r="J99" s="36">
        <v>301575390</v>
      </c>
      <c r="K99" s="37">
        <v>58.443097760729081</v>
      </c>
      <c r="L99" s="37">
        <v>56.737588652482266</v>
      </c>
      <c r="M99" s="37">
        <v>18.420000000000002</v>
      </c>
      <c r="N99" s="38">
        <v>45.062376056892298</v>
      </c>
      <c r="O99" s="39">
        <v>1259.2061043583642</v>
      </c>
      <c r="P99" s="38">
        <v>41.973536811945472</v>
      </c>
    </row>
    <row r="100" spans="1:16">
      <c r="A100" s="35" t="s">
        <v>34</v>
      </c>
      <c r="B100" s="35" t="s">
        <v>208</v>
      </c>
      <c r="C100" s="36">
        <v>14552864000</v>
      </c>
      <c r="D100" s="36">
        <v>729164000</v>
      </c>
      <c r="E100" s="37">
        <v>21.19578593703346</v>
      </c>
      <c r="F100" s="37">
        <v>2.9068612736001036</v>
      </c>
      <c r="G100" s="36">
        <v>184.162025</v>
      </c>
      <c r="H100" s="37">
        <v>10.25</v>
      </c>
      <c r="I100" s="37">
        <v>-0.10830838474117145</v>
      </c>
      <c r="J100" s="36">
        <v>389489000</v>
      </c>
      <c r="K100" s="37">
        <v>18.721042186043764</v>
      </c>
      <c r="L100" s="37">
        <v>54.857343478284719</v>
      </c>
      <c r="M100" s="37">
        <v>25.25</v>
      </c>
      <c r="N100" s="38">
        <v>65.824283227917107</v>
      </c>
      <c r="O100" s="39">
        <v>337.92386554398979</v>
      </c>
      <c r="P100" s="38">
        <v>11.264128851466326</v>
      </c>
    </row>
    <row r="101" spans="1:16">
      <c r="A101" s="35" t="s">
        <v>214</v>
      </c>
      <c r="B101" s="35" t="s">
        <v>208</v>
      </c>
      <c r="C101" s="36">
        <v>2238803365</v>
      </c>
      <c r="D101" s="36">
        <v>771000000</v>
      </c>
      <c r="E101" s="37">
        <v>47.095746594742039</v>
      </c>
      <c r="F101" s="37">
        <v>30.541988712543475</v>
      </c>
      <c r="G101" s="36">
        <v>377.50861900000001</v>
      </c>
      <c r="H101" s="37">
        <v>2.25</v>
      </c>
      <c r="I101" s="37">
        <v>-3.9759449171308692E-2</v>
      </c>
      <c r="J101" s="36">
        <v>32206309</v>
      </c>
      <c r="K101" s="37">
        <v>47.878817780702533</v>
      </c>
      <c r="L101" s="37">
        <v>51.880674448767834</v>
      </c>
      <c r="M101" s="37">
        <v>48.96</v>
      </c>
      <c r="N101" s="38">
        <v>70.207991156954805</v>
      </c>
      <c r="O101" s="39">
        <v>412.6298613160742</v>
      </c>
      <c r="P101" s="38">
        <v>13.754328710535807</v>
      </c>
    </row>
    <row r="102" spans="1:16">
      <c r="A102" s="35" t="s">
        <v>129</v>
      </c>
      <c r="B102" s="35" t="s">
        <v>208</v>
      </c>
      <c r="C102" s="36">
        <v>7703042931</v>
      </c>
      <c r="D102" s="36">
        <v>825000000</v>
      </c>
      <c r="E102" s="37">
        <v>21.1772132232743</v>
      </c>
      <c r="F102" s="37">
        <v>6.417337340386152</v>
      </c>
      <c r="G102" s="36">
        <v>371.10216800000001</v>
      </c>
      <c r="H102" s="37">
        <v>5.09</v>
      </c>
      <c r="I102" s="37">
        <v>-0.22048809426166827</v>
      </c>
      <c r="J102" s="36">
        <v>1636745004</v>
      </c>
      <c r="K102" s="37">
        <v>2.0161967758784738</v>
      </c>
      <c r="L102" s="37">
        <v>48.484848484848484</v>
      </c>
      <c r="M102" s="37">
        <v>44.98</v>
      </c>
      <c r="N102" s="38">
        <v>45.079154068160797</v>
      </c>
      <c r="O102" s="39">
        <v>123.15812847921177</v>
      </c>
      <c r="P102" s="38">
        <v>4.1052709493070587</v>
      </c>
    </row>
    <row r="103" spans="1:16">
      <c r="A103" s="35" t="s">
        <v>298</v>
      </c>
      <c r="B103" s="35" t="s">
        <v>208</v>
      </c>
      <c r="C103" s="36">
        <v>4913859307</v>
      </c>
      <c r="D103" s="36">
        <v>1000000000</v>
      </c>
      <c r="E103" s="37">
        <v>15.200294277697218</v>
      </c>
      <c r="F103" s="37">
        <v>5.0667647592324059</v>
      </c>
      <c r="G103" s="36">
        <v>669.65183400000001</v>
      </c>
      <c r="H103" s="37">
        <v>3.93</v>
      </c>
      <c r="I103" s="37">
        <v>7.5547865922946489E-2</v>
      </c>
      <c r="J103" s="36">
        <v>-19394238</v>
      </c>
      <c r="K103" s="37">
        <v>-154.68511833256866</v>
      </c>
      <c r="L103" s="37">
        <v>40</v>
      </c>
      <c r="M103" s="37">
        <v>66.959999999999994</v>
      </c>
      <c r="N103" s="38">
        <v>47.741842057173251</v>
      </c>
      <c r="O103" s="39">
        <v>2220.5194409038304</v>
      </c>
      <c r="P103" s="38">
        <v>74.017314696794344</v>
      </c>
    </row>
    <row r="104" spans="1:16">
      <c r="A104" s="35" t="s">
        <v>459</v>
      </c>
      <c r="B104" s="35" t="s">
        <v>208</v>
      </c>
      <c r="C104" s="36">
        <v>16106307516</v>
      </c>
      <c r="D104" s="36">
        <v>1078290009</v>
      </c>
      <c r="E104" s="37">
        <v>4.4448207502326991</v>
      </c>
      <c r="F104" s="37">
        <v>0.13740337983083667</v>
      </c>
      <c r="G104" s="36">
        <v>287.17617999999999</v>
      </c>
      <c r="H104" s="37">
        <v>31.34</v>
      </c>
      <c r="I104" s="37">
        <v>-1.7738276587290402</v>
      </c>
      <c r="J104" s="36">
        <v>737659411</v>
      </c>
      <c r="K104" s="37">
        <v>43.853165549866482</v>
      </c>
      <c r="L104" s="37">
        <v>37.095771699763567</v>
      </c>
      <c r="M104" s="37">
        <v>26.63</v>
      </c>
      <c r="N104" s="38">
        <v>55.741824471158907</v>
      </c>
      <c r="O104" s="39">
        <v>300</v>
      </c>
      <c r="P104" s="38">
        <v>10</v>
      </c>
    </row>
    <row r="105" spans="1:16">
      <c r="A105" s="35" t="s">
        <v>474</v>
      </c>
      <c r="B105" s="35" t="s">
        <v>208</v>
      </c>
      <c r="C105" s="36">
        <v>5706930368</v>
      </c>
      <c r="D105" s="36">
        <v>1122000000</v>
      </c>
      <c r="E105" s="37">
        <v>13.772621622258177</v>
      </c>
      <c r="F105" s="37">
        <v>1.7535805477792432</v>
      </c>
      <c r="G105" s="36">
        <v>381.16404999999997</v>
      </c>
      <c r="H105" s="37">
        <v>7.62</v>
      </c>
      <c r="I105" s="37">
        <v>-0.87372720855763042</v>
      </c>
      <c r="J105" s="36">
        <v>245113454</v>
      </c>
      <c r="K105" s="37">
        <v>32.04230478511392</v>
      </c>
      <c r="L105" s="37">
        <v>35.650623885918002</v>
      </c>
      <c r="M105" s="37">
        <v>33.97</v>
      </c>
      <c r="N105" s="38">
        <v>47.927232402258987</v>
      </c>
      <c r="O105" s="39">
        <v>120.75865840004923</v>
      </c>
      <c r="P105" s="38">
        <v>4.0252886133349746</v>
      </c>
    </row>
    <row r="106" spans="1:16">
      <c r="A106" s="35" t="s">
        <v>218</v>
      </c>
      <c r="B106" s="35" t="s">
        <v>208</v>
      </c>
      <c r="C106" s="36">
        <v>100728570000</v>
      </c>
      <c r="D106" s="36">
        <v>1181069000</v>
      </c>
      <c r="E106" s="37">
        <v>1.4953471137216099</v>
      </c>
      <c r="F106" s="37">
        <v>1.1106108063903466E-2</v>
      </c>
      <c r="G106" s="36">
        <v>236.099774</v>
      </c>
      <c r="H106" s="37">
        <v>113.3</v>
      </c>
      <c r="I106" s="37">
        <v>1.3717303908384366</v>
      </c>
      <c r="J106" s="36">
        <v>1079652000</v>
      </c>
      <c r="K106" s="37">
        <v>124.70857831968078</v>
      </c>
      <c r="L106" s="37">
        <v>33.867623314133212</v>
      </c>
      <c r="M106" s="37">
        <v>19.989999999999998</v>
      </c>
      <c r="N106" s="38">
        <v>61.968624806499939</v>
      </c>
      <c r="O106" s="39">
        <v>1903.7732161285201</v>
      </c>
      <c r="P106" s="38">
        <v>63.459107204284003</v>
      </c>
    </row>
    <row r="107" spans="1:16">
      <c r="A107" s="35" t="s">
        <v>454</v>
      </c>
      <c r="B107" s="35" t="s">
        <v>208</v>
      </c>
      <c r="C107" s="36">
        <v>62308804000</v>
      </c>
      <c r="D107" s="36">
        <v>1196962000</v>
      </c>
      <c r="E107" s="37">
        <v>6.0527809752369119</v>
      </c>
      <c r="F107" s="37">
        <v>0.22985392014559708</v>
      </c>
      <c r="G107" s="36">
        <v>294.01063399999998</v>
      </c>
      <c r="H107" s="37">
        <v>22.48</v>
      </c>
      <c r="I107" s="37">
        <v>-0.38536137909192902</v>
      </c>
      <c r="J107" s="36">
        <v>485076000</v>
      </c>
      <c r="K107" s="37">
        <v>54.286676726945878</v>
      </c>
      <c r="L107" s="37">
        <v>33.41793640900881</v>
      </c>
      <c r="M107" s="37">
        <v>24.56</v>
      </c>
      <c r="N107" s="38">
        <v>23.563854855396485</v>
      </c>
      <c r="O107" s="39">
        <v>890.70581919442247</v>
      </c>
      <c r="P107" s="38">
        <v>29.690193973147416</v>
      </c>
    </row>
    <row r="108" spans="1:16">
      <c r="A108" s="35" t="s">
        <v>219</v>
      </c>
      <c r="B108" s="35" t="s">
        <v>208</v>
      </c>
      <c r="C108" s="36">
        <v>64142566183</v>
      </c>
      <c r="D108" s="36">
        <v>1226338236</v>
      </c>
      <c r="E108" s="37">
        <v>2.120086754948034</v>
      </c>
      <c r="F108" s="37">
        <v>2.1883474243947366E-2</v>
      </c>
      <c r="G108" s="36">
        <v>238.53873200000001</v>
      </c>
      <c r="H108" s="37">
        <v>79.099999999999994</v>
      </c>
      <c r="I108" s="37">
        <v>-3.0597466521063552</v>
      </c>
      <c r="J108" s="36">
        <v>795959146</v>
      </c>
      <c r="K108" s="37">
        <v>121.7156949962354</v>
      </c>
      <c r="L108" s="37">
        <v>32.617428720537752</v>
      </c>
      <c r="M108" s="37">
        <v>19.45</v>
      </c>
      <c r="N108" s="38">
        <v>49.584664049256041</v>
      </c>
      <c r="O108" s="39">
        <v>1068.7332732935238</v>
      </c>
      <c r="P108" s="38">
        <v>35.624442443117459</v>
      </c>
    </row>
    <row r="109" spans="1:16">
      <c r="A109" s="35" t="s">
        <v>220</v>
      </c>
      <c r="B109" s="35" t="s">
        <v>208</v>
      </c>
      <c r="C109" s="36">
        <v>15672179161</v>
      </c>
      <c r="D109" s="36">
        <v>1400000000</v>
      </c>
      <c r="E109" s="37">
        <v>5.01980123344046</v>
      </c>
      <c r="F109" s="37">
        <v>0.5122246156571898</v>
      </c>
      <c r="G109" s="36">
        <v>1087.1196239999999</v>
      </c>
      <c r="H109" s="37">
        <v>7.33</v>
      </c>
      <c r="I109" s="37">
        <v>-0.14755844158918396</v>
      </c>
      <c r="J109" s="36">
        <v>-1252485525</v>
      </c>
      <c r="K109" s="37">
        <v>-7.8244417235879835</v>
      </c>
      <c r="L109" s="37">
        <v>28.571428571428573</v>
      </c>
      <c r="M109" s="37">
        <v>77.650000000000006</v>
      </c>
      <c r="N109" s="38">
        <v>13.407811117927388</v>
      </c>
      <c r="O109" s="39">
        <v>1087.9975737810796</v>
      </c>
      <c r="P109" s="38">
        <v>36.266585792702656</v>
      </c>
    </row>
    <row r="110" spans="1:16">
      <c r="A110" s="35" t="s">
        <v>212</v>
      </c>
      <c r="B110" s="35" t="s">
        <v>208</v>
      </c>
      <c r="C110" s="36">
        <v>5062845915</v>
      </c>
      <c r="D110" s="36">
        <v>1817640000</v>
      </c>
      <c r="E110" s="37">
        <v>6.9905940851373352</v>
      </c>
      <c r="F110" s="37">
        <v>0.42733031630376234</v>
      </c>
      <c r="G110" s="36">
        <v>663.82721200000003</v>
      </c>
      <c r="H110" s="37">
        <v>8.6199999999999992</v>
      </c>
      <c r="I110" s="37">
        <v>-0.49014831608238474</v>
      </c>
      <c r="J110" s="36">
        <v>54761750</v>
      </c>
      <c r="K110" s="37">
        <v>298.72602683442364</v>
      </c>
      <c r="L110" s="37">
        <v>22.006557954270374</v>
      </c>
      <c r="M110" s="37">
        <v>36.520000000000003</v>
      </c>
      <c r="N110" s="38">
        <v>82.379562067151525</v>
      </c>
      <c r="O110" s="39">
        <v>351.65789893759359</v>
      </c>
      <c r="P110" s="38">
        <v>11.721929964586453</v>
      </c>
    </row>
    <row r="111" spans="1:16">
      <c r="A111" s="35" t="s">
        <v>210</v>
      </c>
      <c r="B111" s="35" t="s">
        <v>208</v>
      </c>
      <c r="C111" s="36">
        <v>12047691662</v>
      </c>
      <c r="D111" s="36">
        <v>1820000000</v>
      </c>
      <c r="E111" s="37">
        <v>14.226140898089447</v>
      </c>
      <c r="F111" s="37">
        <v>2.6055203110053933</v>
      </c>
      <c r="G111" s="36">
        <v>817.38648999999998</v>
      </c>
      <c r="H111" s="37">
        <v>3.44</v>
      </c>
      <c r="I111" s="37">
        <v>-2.0230577978170849E-2</v>
      </c>
      <c r="J111" s="36">
        <v>1689358773</v>
      </c>
      <c r="K111" s="37">
        <v>3.2319955282820199</v>
      </c>
      <c r="L111" s="37">
        <v>21.978021978021978</v>
      </c>
      <c r="M111" s="37">
        <v>44.91</v>
      </c>
      <c r="N111" s="38">
        <v>44.723995564110723</v>
      </c>
      <c r="O111" s="39">
        <v>435.24128366396087</v>
      </c>
      <c r="P111" s="38">
        <v>14.508042788798695</v>
      </c>
    </row>
    <row r="112" spans="1:16">
      <c r="A112" s="35" t="s">
        <v>532</v>
      </c>
      <c r="B112" s="35" t="s">
        <v>208</v>
      </c>
      <c r="C112" s="36">
        <v>38509619000</v>
      </c>
      <c r="D112" s="36">
        <v>1845000000</v>
      </c>
      <c r="E112" s="37">
        <v>25.566293398783046</v>
      </c>
      <c r="F112" s="37">
        <v>3.4642673982090848</v>
      </c>
      <c r="G112" s="36">
        <v>808.153325</v>
      </c>
      <c r="H112" s="37">
        <v>4.24</v>
      </c>
      <c r="I112" s="37">
        <v>-0.13003567530898064</v>
      </c>
      <c r="J112" s="36">
        <v>-217866000</v>
      </c>
      <c r="K112" s="37">
        <v>-33.874032662278651</v>
      </c>
      <c r="L112" s="37">
        <v>21.680216802168022</v>
      </c>
      <c r="M112" s="37">
        <v>20</v>
      </c>
      <c r="N112" s="38">
        <v>31.773293874321489</v>
      </c>
      <c r="O112" s="39">
        <v>110.00492446922712</v>
      </c>
      <c r="P112" s="38">
        <v>3.6668308156409042</v>
      </c>
    </row>
    <row r="113" spans="1:16">
      <c r="A113" s="35" t="s">
        <v>531</v>
      </c>
      <c r="B113" s="35" t="s">
        <v>208</v>
      </c>
      <c r="C113" s="36">
        <v>83859863477</v>
      </c>
      <c r="D113" s="36">
        <v>2440108000</v>
      </c>
      <c r="E113" s="37">
        <v>10.929884340899754</v>
      </c>
      <c r="F113" s="37">
        <v>0.34455865638544103</v>
      </c>
      <c r="G113" s="36">
        <v>260.87328100000002</v>
      </c>
      <c r="H113" s="37">
        <v>14.03</v>
      </c>
      <c r="I113" s="37">
        <v>-0.92190091984510403</v>
      </c>
      <c r="J113" s="36">
        <v>-2588694314</v>
      </c>
      <c r="K113" s="37">
        <v>-12.253823801615535</v>
      </c>
      <c r="L113" s="37">
        <v>16.392717043671837</v>
      </c>
      <c r="M113" s="37">
        <v>10.69</v>
      </c>
      <c r="N113" s="38">
        <v>38.978784400761242</v>
      </c>
      <c r="O113" s="39">
        <v>1250</v>
      </c>
      <c r="P113" s="38">
        <v>41.666666666666664</v>
      </c>
    </row>
    <row r="114" spans="1:16">
      <c r="A114" s="35" t="s">
        <v>484</v>
      </c>
      <c r="B114" s="35" t="s">
        <v>208</v>
      </c>
      <c r="C114" s="36">
        <v>18078434358</v>
      </c>
      <c r="D114" s="36">
        <v>2443750000</v>
      </c>
      <c r="E114" s="37">
        <v>6.8205200576420486</v>
      </c>
      <c r="F114" s="37">
        <v>0.46516760836433407</v>
      </c>
      <c r="G114" s="36">
        <v>846.39887099999999</v>
      </c>
      <c r="H114" s="37">
        <v>6.93</v>
      </c>
      <c r="I114" s="37">
        <v>-0.54975981301753674</v>
      </c>
      <c r="J114" s="36">
        <v>-565215489</v>
      </c>
      <c r="K114" s="37">
        <v>-25.941433462733716</v>
      </c>
      <c r="L114" s="37">
        <v>16.368286445012789</v>
      </c>
      <c r="M114" s="37">
        <v>34.630000000000003</v>
      </c>
      <c r="N114" s="38">
        <v>10.091855288331461</v>
      </c>
      <c r="O114" s="39">
        <v>100.84422611063697</v>
      </c>
      <c r="P114" s="38">
        <v>3.3614742036878988</v>
      </c>
    </row>
    <row r="115" spans="1:16">
      <c r="A115" s="35" t="s">
        <v>446</v>
      </c>
      <c r="B115" s="35" t="s">
        <v>208</v>
      </c>
      <c r="C115" s="36">
        <v>54701388025</v>
      </c>
      <c r="D115" s="36">
        <v>2600000000</v>
      </c>
      <c r="E115" s="37">
        <v>2.59471676227506</v>
      </c>
      <c r="F115" s="37">
        <v>2.6262315407642307E-2</v>
      </c>
      <c r="G115" s="36">
        <v>387.97063400000002</v>
      </c>
      <c r="H115" s="37">
        <v>39.74</v>
      </c>
      <c r="I115" s="37">
        <v>1.4868803211221291</v>
      </c>
      <c r="J115" s="36">
        <v>3203485026</v>
      </c>
      <c r="K115" s="37">
        <v>30.841411524674939</v>
      </c>
      <c r="L115" s="37">
        <v>15.384615384615385</v>
      </c>
      <c r="M115" s="37">
        <v>14.92</v>
      </c>
      <c r="N115" s="38">
        <v>65.787100536891458</v>
      </c>
      <c r="O115" s="39">
        <v>2997.6049549250752</v>
      </c>
      <c r="P115" s="38">
        <v>99.920165164169177</v>
      </c>
    </row>
    <row r="116" spans="1:16">
      <c r="A116" s="35" t="s">
        <v>299</v>
      </c>
      <c r="B116" s="35" t="s">
        <v>208</v>
      </c>
      <c r="C116" s="36">
        <v>15218561138</v>
      </c>
      <c r="D116" s="36">
        <v>2950000000</v>
      </c>
      <c r="E116" s="37">
        <v>3.1521284984095148</v>
      </c>
      <c r="F116" s="37">
        <v>3.2379337425880991E-2</v>
      </c>
      <c r="G116" s="36">
        <v>371.95620600000001</v>
      </c>
      <c r="H116" s="37">
        <v>34.14</v>
      </c>
      <c r="I116" s="37">
        <v>-0.77937098053536147</v>
      </c>
      <c r="J116" s="36">
        <v>1787902943</v>
      </c>
      <c r="K116" s="37">
        <v>54.449264363675248</v>
      </c>
      <c r="L116" s="37">
        <v>13.559322033898304</v>
      </c>
      <c r="M116" s="37">
        <v>12.6</v>
      </c>
      <c r="N116" s="38">
        <v>45.204108315085591</v>
      </c>
      <c r="O116" s="39">
        <v>317.44617360937639</v>
      </c>
      <c r="P116" s="38">
        <v>10.581539120312547</v>
      </c>
    </row>
    <row r="117" spans="1:16">
      <c r="A117" s="35" t="s">
        <v>486</v>
      </c>
      <c r="B117" s="35" t="s">
        <v>208</v>
      </c>
      <c r="C117" s="36">
        <v>59206007042</v>
      </c>
      <c r="D117" s="36">
        <v>9000000000</v>
      </c>
      <c r="E117" s="37">
        <v>1.9790688728336927</v>
      </c>
      <c r="F117" s="37">
        <v>2.1989654142596585E-2</v>
      </c>
      <c r="G117" s="36">
        <v>1822.556022</v>
      </c>
      <c r="H117" s="37">
        <v>11.09</v>
      </c>
      <c r="I117" s="37">
        <v>0.45610107424935897</v>
      </c>
      <c r="J117" s="36">
        <v>2366280534</v>
      </c>
      <c r="K117" s="37">
        <v>38.034374499063517</v>
      </c>
      <c r="L117" s="37">
        <v>4.4444444444444446</v>
      </c>
      <c r="M117" s="37">
        <v>20.25</v>
      </c>
      <c r="N117" s="38">
        <v>37.21620478004462</v>
      </c>
      <c r="O117" s="39">
        <v>2995.8206254120805</v>
      </c>
      <c r="P117" s="38">
        <v>99.860687513736011</v>
      </c>
    </row>
    <row r="118" spans="1:16">
      <c r="A118" s="35" t="s">
        <v>213</v>
      </c>
      <c r="B118" s="35" t="s">
        <v>208</v>
      </c>
      <c r="C118" s="36">
        <v>31307114865</v>
      </c>
      <c r="D118" s="36">
        <v>10000000000</v>
      </c>
      <c r="E118" s="37">
        <v>4.2269535922765096</v>
      </c>
      <c r="F118" s="37">
        <v>0.42269535922765095</v>
      </c>
      <c r="G118" s="36">
        <v>7062.483639</v>
      </c>
      <c r="H118" s="37">
        <v>1.34</v>
      </c>
      <c r="I118" s="37">
        <v>2.35048141225771E-2</v>
      </c>
      <c r="J118" s="36">
        <v>-953190221</v>
      </c>
      <c r="K118" s="37">
        <v>-10.4910853885061</v>
      </c>
      <c r="L118" s="37">
        <v>4</v>
      </c>
      <c r="M118" s="37">
        <v>70.62</v>
      </c>
      <c r="N118" s="38">
        <v>6.3036302502844075</v>
      </c>
      <c r="O118" s="39">
        <v>1718.4171613969054</v>
      </c>
      <c r="P118" s="38">
        <v>57.280572046563513</v>
      </c>
    </row>
    <row r="119" spans="1:16">
      <c r="A119" s="70" t="s">
        <v>740</v>
      </c>
      <c r="B119" s="70" t="s">
        <v>699</v>
      </c>
      <c r="C119" s="71">
        <v>1018312000</v>
      </c>
      <c r="D119" s="71">
        <v>100000000</v>
      </c>
      <c r="E119" s="72">
        <v>176.907236921248</v>
      </c>
      <c r="F119" s="72">
        <v>171.92151321007728</v>
      </c>
      <c r="G119" s="71">
        <v>51.044795000000001</v>
      </c>
      <c r="H119" s="72">
        <v>4.43</v>
      </c>
      <c r="I119" s="72">
        <v>-0.37517589315848898</v>
      </c>
      <c r="J119" s="71">
        <v>73854000</v>
      </c>
      <c r="K119" s="72">
        <v>13.93289461640534</v>
      </c>
      <c r="L119" s="72">
        <v>400</v>
      </c>
      <c r="M119" s="72">
        <v>51.04</v>
      </c>
      <c r="N119" s="73">
        <v>0</v>
      </c>
      <c r="O119" s="74">
        <v>612.0600281829486</v>
      </c>
      <c r="P119" s="73">
        <v>20.40200093943162</v>
      </c>
    </row>
    <row r="120" spans="1:16">
      <c r="A120" s="70" t="s">
        <v>698</v>
      </c>
      <c r="B120" s="70" t="s">
        <v>699</v>
      </c>
      <c r="C120" s="71">
        <v>1839661730</v>
      </c>
      <c r="D120" s="71">
        <v>300000000</v>
      </c>
      <c r="E120" s="72">
        <v>9.8414231800157701</v>
      </c>
      <c r="F120" s="72">
        <v>0.83685571258637503</v>
      </c>
      <c r="G120" s="71">
        <v>153.859475</v>
      </c>
      <c r="H120" s="72">
        <v>26.42</v>
      </c>
      <c r="I120" s="72">
        <v>-2.4744313778440556</v>
      </c>
      <c r="J120" s="71">
        <v>378885188</v>
      </c>
      <c r="K120" s="72">
        <v>31.038426342494024</v>
      </c>
      <c r="L120" s="72">
        <v>133.33333333333334</v>
      </c>
      <c r="M120" s="72">
        <v>51.28</v>
      </c>
      <c r="N120" s="73">
        <v>0</v>
      </c>
      <c r="O120" s="74">
        <v>781.89816718821226</v>
      </c>
      <c r="P120" s="73">
        <v>26.063272239607077</v>
      </c>
    </row>
    <row r="121" spans="1:16">
      <c r="A121" s="70" t="s">
        <v>701</v>
      </c>
      <c r="B121" s="70" t="s">
        <v>699</v>
      </c>
      <c r="C121" s="71">
        <v>13307866000</v>
      </c>
      <c r="D121" s="71">
        <v>333333333</v>
      </c>
      <c r="E121" s="72">
        <v>0.20134954552890749</v>
      </c>
      <c r="F121" s="72">
        <v>1.813959871443757E-4</v>
      </c>
      <c r="G121" s="71">
        <v>84.532953000000006</v>
      </c>
      <c r="H121" s="72">
        <v>2351</v>
      </c>
      <c r="I121" s="72">
        <v>22.968506075897494</v>
      </c>
      <c r="J121" s="71">
        <v>1179195000</v>
      </c>
      <c r="K121" s="72">
        <v>941.32013694935949</v>
      </c>
      <c r="L121" s="72">
        <v>120.00000012</v>
      </c>
      <c r="M121" s="72">
        <v>25.35</v>
      </c>
      <c r="N121" s="73">
        <v>0</v>
      </c>
      <c r="O121" s="74">
        <v>1567.40538922363</v>
      </c>
      <c r="P121" s="73">
        <v>52.246846307454334</v>
      </c>
    </row>
    <row r="122" spans="1:16">
      <c r="A122" s="70" t="s">
        <v>709</v>
      </c>
      <c r="B122" s="70" t="s">
        <v>699</v>
      </c>
      <c r="C122" s="71">
        <v>5985751000</v>
      </c>
      <c r="D122" s="71">
        <v>397500000</v>
      </c>
      <c r="E122" s="72">
        <v>45.422465838047337</v>
      </c>
      <c r="F122" s="72">
        <v>3.7688111579667893</v>
      </c>
      <c r="G122" s="71">
        <v>33.254894999999998</v>
      </c>
      <c r="H122" s="72">
        <v>26.5</v>
      </c>
      <c r="I122" s="72">
        <v>-0.1503988321607288</v>
      </c>
      <c r="J122" s="71">
        <v>682431000</v>
      </c>
      <c r="K122" s="72">
        <v>17.660686574906475</v>
      </c>
      <c r="L122" s="72">
        <v>100.62893081761007</v>
      </c>
      <c r="M122" s="72">
        <v>8.36</v>
      </c>
      <c r="N122" s="73">
        <v>0</v>
      </c>
      <c r="O122" s="74">
        <v>491.57718662368518</v>
      </c>
      <c r="P122" s="73">
        <v>16.385906220789504</v>
      </c>
    </row>
    <row r="123" spans="1:16">
      <c r="A123" s="70" t="s">
        <v>722</v>
      </c>
      <c r="B123" s="70" t="s">
        <v>699</v>
      </c>
      <c r="C123" s="71">
        <v>13043459000</v>
      </c>
      <c r="D123" s="71">
        <v>695302645</v>
      </c>
      <c r="E123" s="72">
        <v>7.6647312759908335</v>
      </c>
      <c r="F123" s="72">
        <v>0.54572227662931416</v>
      </c>
      <c r="G123" s="71">
        <v>270.84692699999999</v>
      </c>
      <c r="H123" s="72">
        <v>19.27</v>
      </c>
      <c r="I123" s="72">
        <v>-0.17721886838099365</v>
      </c>
      <c r="J123" s="71">
        <v>804969000</v>
      </c>
      <c r="K123" s="72">
        <v>17.448017785778084</v>
      </c>
      <c r="L123" s="72">
        <v>57.528905272609741</v>
      </c>
      <c r="M123" s="72">
        <v>38.950000000000003</v>
      </c>
      <c r="N123" s="73">
        <v>0</v>
      </c>
      <c r="O123" s="74">
        <v>589.52273864459357</v>
      </c>
      <c r="P123" s="73">
        <v>19.650757954819785</v>
      </c>
    </row>
    <row r="124" spans="1:16">
      <c r="A124" s="70" t="s">
        <v>754</v>
      </c>
      <c r="B124" s="70" t="s">
        <v>699</v>
      </c>
      <c r="C124" s="71">
        <v>7376632000</v>
      </c>
      <c r="D124" s="71">
        <v>900000000</v>
      </c>
      <c r="E124" s="72">
        <v>16.762190198057848</v>
      </c>
      <c r="F124" s="72">
        <v>1.5443329830530539</v>
      </c>
      <c r="G124" s="71">
        <v>214.106866</v>
      </c>
      <c r="H124" s="72">
        <v>11.15</v>
      </c>
      <c r="I124" s="72">
        <v>-3.350162087768993E-2</v>
      </c>
      <c r="J124" s="71">
        <v>461585000</v>
      </c>
      <c r="K124" s="72">
        <v>23.514628941581723</v>
      </c>
      <c r="L124" s="72">
        <v>44.444444444444443</v>
      </c>
      <c r="M124" s="72">
        <v>23.78</v>
      </c>
      <c r="N124" s="73">
        <v>0</v>
      </c>
      <c r="O124" s="74">
        <v>724.54319799389646</v>
      </c>
      <c r="P124" s="73">
        <v>24.151439933129883</v>
      </c>
    </row>
    <row r="125" spans="1:16">
      <c r="A125" s="70" t="s">
        <v>751</v>
      </c>
      <c r="B125" s="70" t="s">
        <v>699</v>
      </c>
      <c r="C125" s="71">
        <v>2004187000</v>
      </c>
      <c r="D125" s="71">
        <v>1080000000</v>
      </c>
      <c r="E125" s="72">
        <v>39.963827940054905</v>
      </c>
      <c r="F125" s="72">
        <v>19.272679369239441</v>
      </c>
      <c r="G125" s="71">
        <v>610.40025600000001</v>
      </c>
      <c r="H125" s="72">
        <v>1.64</v>
      </c>
      <c r="I125" s="72">
        <v>-2.4184882526456786E-2</v>
      </c>
      <c r="J125" s="71">
        <v>112484000</v>
      </c>
      <c r="K125" s="72">
        <v>18.434621812880053</v>
      </c>
      <c r="L125" s="72">
        <v>37.037037037037038</v>
      </c>
      <c r="M125" s="72">
        <v>56.51</v>
      </c>
      <c r="N125" s="73">
        <v>0</v>
      </c>
      <c r="O125" s="74">
        <v>203.17243745412671</v>
      </c>
      <c r="P125" s="73">
        <v>6.7724145818042238</v>
      </c>
    </row>
    <row r="126" spans="1:16">
      <c r="A126" s="70" t="s">
        <v>728</v>
      </c>
      <c r="B126" s="70" t="s">
        <v>699</v>
      </c>
      <c r="C126" s="71">
        <v>3173753000</v>
      </c>
      <c r="D126" s="71">
        <v>1088802000</v>
      </c>
      <c r="E126" s="72">
        <v>34.924884200561699</v>
      </c>
      <c r="F126" s="72">
        <v>10.055308092109133</v>
      </c>
      <c r="G126" s="71">
        <v>447.465259</v>
      </c>
      <c r="H126" s="72">
        <v>2.56</v>
      </c>
      <c r="I126" s="72">
        <v>-5.4636971391402778E-2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66.630575105151379</v>
      </c>
      <c r="F127" s="72">
        <v>0.73180203300550661</v>
      </c>
      <c r="G127" s="71">
        <v>14.975438</v>
      </c>
      <c r="H127" s="72">
        <v>40.700000000000003</v>
      </c>
      <c r="I127" s="72">
        <v>-1.3355535384228432</v>
      </c>
      <c r="J127" s="71">
        <v>562601000</v>
      </c>
      <c r="K127" s="72">
        <v>161.83760782508386</v>
      </c>
      <c r="L127" s="72">
        <v>16</v>
      </c>
      <c r="M127" s="72">
        <v>0.59</v>
      </c>
      <c r="N127" s="73">
        <v>0</v>
      </c>
      <c r="O127" s="74">
        <v>198.1519841513161</v>
      </c>
      <c r="P127" s="73">
        <v>6.6050661383772029</v>
      </c>
    </row>
    <row r="128" spans="1:16">
      <c r="A128" s="70" t="s">
        <v>755</v>
      </c>
      <c r="B128" s="70" t="s">
        <v>699</v>
      </c>
      <c r="C128" s="71">
        <v>7859832000</v>
      </c>
      <c r="D128" s="71">
        <v>5000000000</v>
      </c>
      <c r="E128" s="72">
        <v>19.428227271402623</v>
      </c>
      <c r="F128" s="72">
        <v>2.3267338049583981</v>
      </c>
      <c r="G128" s="71">
        <v>1822.4706020000001</v>
      </c>
      <c r="H128" s="72">
        <v>1.1299999999999999</v>
      </c>
      <c r="I128" s="72">
        <v>-2.8846904783096147E-2</v>
      </c>
      <c r="J128" s="71">
        <v>410655000</v>
      </c>
      <c r="K128" s="72">
        <v>20.333369860345059</v>
      </c>
      <c r="L128" s="72">
        <v>8</v>
      </c>
      <c r="M128" s="72">
        <v>36.44</v>
      </c>
      <c r="N128" s="73">
        <v>0</v>
      </c>
      <c r="O128" s="74">
        <v>752.26449357915567</v>
      </c>
      <c r="P128" s="73">
        <v>25.07548311930519</v>
      </c>
    </row>
    <row r="129" spans="1:16">
      <c r="A129" s="80" t="s">
        <v>465</v>
      </c>
      <c r="B129" s="80" t="s">
        <v>618</v>
      </c>
      <c r="C129" s="81">
        <v>15819301983</v>
      </c>
      <c r="D129" s="81">
        <v>2070000000</v>
      </c>
      <c r="E129" s="82">
        <v>1.8079024660628504</v>
      </c>
      <c r="F129" s="82">
        <v>4.8983894214626343E-3</v>
      </c>
      <c r="G129" s="81">
        <v>515.12446699999998</v>
      </c>
      <c r="H129" s="82">
        <v>42.96</v>
      </c>
      <c r="I129" s="82">
        <v>-0.77467497810377495</v>
      </c>
      <c r="J129" s="81">
        <v>3353158441</v>
      </c>
      <c r="K129" s="82">
        <v>110.06965715879812</v>
      </c>
      <c r="L129" s="82">
        <v>19.323671497584542</v>
      </c>
      <c r="M129" s="82">
        <v>24.88</v>
      </c>
      <c r="N129" s="83">
        <v>0</v>
      </c>
      <c r="O129" s="84">
        <v>1066.3215311891129</v>
      </c>
      <c r="P129" s="83">
        <v>35.544051039637097</v>
      </c>
    </row>
    <row r="130" spans="1:16">
      <c r="A130" s="90" t="s">
        <v>422</v>
      </c>
      <c r="B130" s="90" t="s">
        <v>404</v>
      </c>
      <c r="C130" s="91">
        <v>4679410564</v>
      </c>
      <c r="D130" s="91">
        <v>74000000</v>
      </c>
      <c r="E130" s="92">
        <v>74.562458175121108</v>
      </c>
      <c r="F130" s="92">
        <v>7.4637095270391498</v>
      </c>
      <c r="G130" s="91">
        <v>3.9758849999999999</v>
      </c>
      <c r="H130" s="92">
        <v>135</v>
      </c>
      <c r="I130" s="92">
        <v>1.4913154225483538</v>
      </c>
      <c r="J130" s="91">
        <v>-113857279</v>
      </c>
      <c r="K130" s="92">
        <v>-87.741425824869751</v>
      </c>
      <c r="L130" s="92">
        <v>540.54054054054052</v>
      </c>
      <c r="M130" s="92">
        <v>5.37</v>
      </c>
      <c r="N130" s="93">
        <v>14.442523569404742</v>
      </c>
      <c r="O130" s="94">
        <v>1051.2309582716166</v>
      </c>
      <c r="P130" s="93">
        <v>35.041031942387221</v>
      </c>
    </row>
    <row r="131" spans="1:16">
      <c r="A131" s="90" t="s">
        <v>533</v>
      </c>
      <c r="B131" s="90" t="s">
        <v>404</v>
      </c>
      <c r="C131" s="91">
        <v>149138524000</v>
      </c>
      <c r="D131" s="91">
        <v>331000000</v>
      </c>
      <c r="E131" s="92">
        <v>2.2197373816051318</v>
      </c>
      <c r="F131" s="92">
        <v>3.2873309958016877E-2</v>
      </c>
      <c r="G131" s="91">
        <v>89.976471000000004</v>
      </c>
      <c r="H131" s="92">
        <v>200.3</v>
      </c>
      <c r="I131" s="92">
        <v>0.7889439076252529</v>
      </c>
      <c r="J131" s="91">
        <v>2799410000</v>
      </c>
      <c r="K131" s="92">
        <v>24.120796882200178</v>
      </c>
      <c r="L131" s="92">
        <v>120.84592145015105</v>
      </c>
      <c r="M131" s="92">
        <v>27.18</v>
      </c>
      <c r="N131" s="93">
        <v>32.093628650565343</v>
      </c>
      <c r="O131" s="94">
        <v>1555.2359918344182</v>
      </c>
      <c r="P131" s="93">
        <v>51.841199727813937</v>
      </c>
    </row>
    <row r="132" spans="1:16">
      <c r="A132" s="90" t="s">
        <v>403</v>
      </c>
      <c r="B132" s="90" t="s">
        <v>404</v>
      </c>
      <c r="C132" s="91">
        <v>2193688534</v>
      </c>
      <c r="D132" s="91">
        <v>1000000000</v>
      </c>
      <c r="E132" s="92">
        <v>34.20627753605342</v>
      </c>
      <c r="F132" s="92">
        <v>34.20627753605342</v>
      </c>
      <c r="G132" s="91">
        <v>749.65266799999995</v>
      </c>
      <c r="H132" s="92">
        <v>1.56</v>
      </c>
      <c r="I132" s="92">
        <v>-1.8868859504469926E-2</v>
      </c>
      <c r="J132" s="91">
        <v>288393147</v>
      </c>
      <c r="K132" s="92">
        <v>3.4674887749673191</v>
      </c>
      <c r="L132" s="92">
        <v>40</v>
      </c>
      <c r="M132" s="92">
        <v>74.959999999999994</v>
      </c>
      <c r="N132" s="93">
        <v>62.088599450525059</v>
      </c>
      <c r="O132" s="94">
        <v>360.32152590300018</v>
      </c>
      <c r="P132" s="93">
        <v>12.010717530100006</v>
      </c>
    </row>
    <row r="133" spans="1:16">
      <c r="A133" s="90" t="s">
        <v>316</v>
      </c>
      <c r="B133" s="90" t="s">
        <v>404</v>
      </c>
      <c r="C133" s="91">
        <v>13894759000</v>
      </c>
      <c r="D133" s="91">
        <v>5040000000</v>
      </c>
      <c r="E133" s="92">
        <v>10.057160879575154</v>
      </c>
      <c r="F133" s="92">
        <v>2.2936418718242915</v>
      </c>
      <c r="G133" s="91">
        <v>4679.5978699999996</v>
      </c>
      <c r="H133" s="92">
        <v>0.85</v>
      </c>
      <c r="I133" s="92">
        <v>-1.1740588811111841E-2</v>
      </c>
      <c r="J133" s="91">
        <v>-245597000</v>
      </c>
      <c r="K133" s="92">
        <v>-17.853638277340522</v>
      </c>
      <c r="L133" s="92">
        <v>7.9365079365079367</v>
      </c>
      <c r="M133" s="92">
        <v>92.84</v>
      </c>
      <c r="N133" s="93">
        <v>22.994381818103587</v>
      </c>
      <c r="O133" s="94">
        <v>695.10127850291076</v>
      </c>
      <c r="P133" s="93">
        <v>23.170042616763691</v>
      </c>
    </row>
    <row r="134" spans="1:16">
      <c r="A134" s="70" t="s">
        <v>165</v>
      </c>
      <c r="B134" s="70" t="s">
        <v>221</v>
      </c>
      <c r="C134" s="71">
        <v>10580143341</v>
      </c>
      <c r="D134" s="71">
        <v>37264000</v>
      </c>
      <c r="E134" s="72">
        <v>48.798389129727681</v>
      </c>
      <c r="F134" s="72">
        <v>5.3232995783248684</v>
      </c>
      <c r="G134" s="71">
        <v>3.3655849999999998</v>
      </c>
      <c r="H134" s="72">
        <v>243.6</v>
      </c>
      <c r="I134" s="72">
        <v>-1.1103640819384282</v>
      </c>
      <c r="J134" s="71">
        <v>25223013</v>
      </c>
      <c r="K134" s="72">
        <v>363.4357243522017</v>
      </c>
      <c r="L134" s="72">
        <v>1073.4220695577501</v>
      </c>
      <c r="M134" s="72">
        <v>9.0299999999999994</v>
      </c>
      <c r="N134" s="73">
        <v>19.320531940060764</v>
      </c>
      <c r="O134" s="74">
        <v>849.74289613489839</v>
      </c>
      <c r="P134" s="73">
        <v>28.324763204496612</v>
      </c>
    </row>
    <row r="135" spans="1:16">
      <c r="A135" s="70" t="s">
        <v>302</v>
      </c>
      <c r="B135" s="70" t="s">
        <v>221</v>
      </c>
      <c r="C135" s="71">
        <v>791053925</v>
      </c>
      <c r="D135" s="71">
        <v>47500000</v>
      </c>
      <c r="E135" s="72">
        <v>167.51912963761006</v>
      </c>
      <c r="F135" s="72">
        <v>391.85761318739196</v>
      </c>
      <c r="G135" s="71">
        <v>24.419506999999999</v>
      </c>
      <c r="H135" s="72">
        <v>9.7799999999999994</v>
      </c>
      <c r="I135" s="72">
        <v>-0.29887017383125425</v>
      </c>
      <c r="J135" s="71">
        <v>-11680733</v>
      </c>
      <c r="K135" s="72">
        <v>-36.598730576240378</v>
      </c>
      <c r="L135" s="72">
        <v>842.10526315789468</v>
      </c>
      <c r="M135" s="72">
        <v>51.4</v>
      </c>
      <c r="N135" s="73">
        <v>18.32080735445652</v>
      </c>
      <c r="O135" s="74">
        <v>452.86571798728068</v>
      </c>
      <c r="P135" s="73">
        <v>15.095523932909355</v>
      </c>
    </row>
    <row r="136" spans="1:16">
      <c r="A136" s="70" t="s">
        <v>27</v>
      </c>
      <c r="B136" s="70" t="s">
        <v>221</v>
      </c>
      <c r="C136" s="71">
        <v>567993172</v>
      </c>
      <c r="D136" s="71">
        <v>69000000</v>
      </c>
      <c r="E136" s="72">
        <v>39.234845572775832</v>
      </c>
      <c r="F136" s="72">
        <v>35.538809395630281</v>
      </c>
      <c r="G136" s="71">
        <v>61.979830999999997</v>
      </c>
      <c r="H136" s="72">
        <v>16.45</v>
      </c>
      <c r="I136" s="72">
        <v>-1.2288523088102465E-2</v>
      </c>
      <c r="J136" s="71">
        <v>136985810</v>
      </c>
      <c r="K136" s="72">
        <v>8.0592289084540951</v>
      </c>
      <c r="L136" s="72">
        <v>579.71014492753625</v>
      </c>
      <c r="M136" s="72">
        <v>89.82</v>
      </c>
      <c r="N136" s="73">
        <v>13.03940445679757</v>
      </c>
      <c r="O136" s="74">
        <v>565.05982228909613</v>
      </c>
      <c r="P136" s="73">
        <v>18.835327409636538</v>
      </c>
    </row>
    <row r="137" spans="1:16">
      <c r="A137" s="70" t="s">
        <v>25</v>
      </c>
      <c r="B137" s="70" t="s">
        <v>221</v>
      </c>
      <c r="C137" s="71">
        <v>16873295401</v>
      </c>
      <c r="D137" s="71">
        <v>87000000</v>
      </c>
      <c r="E137" s="72">
        <v>8.8876754249375374</v>
      </c>
      <c r="F137" s="72">
        <v>0.70942492216934361</v>
      </c>
      <c r="G137" s="71">
        <v>32.857968999999997</v>
      </c>
      <c r="H137" s="72">
        <v>137</v>
      </c>
      <c r="I137" s="72">
        <v>-4.0883761172820812</v>
      </c>
      <c r="J137" s="71">
        <v>175549475</v>
      </c>
      <c r="K137" s="72">
        <v>71.364497102597426</v>
      </c>
      <c r="L137" s="72">
        <v>459.77011494252872</v>
      </c>
      <c r="M137" s="72">
        <v>37.76</v>
      </c>
      <c r="N137" s="73">
        <v>9.1480119449217447</v>
      </c>
      <c r="O137" s="74">
        <v>861.97579075875058</v>
      </c>
      <c r="P137" s="73">
        <v>28.732526358625019</v>
      </c>
    </row>
    <row r="138" spans="1:16">
      <c r="A138" s="70" t="s">
        <v>72</v>
      </c>
      <c r="B138" s="70" t="s">
        <v>221</v>
      </c>
      <c r="C138" s="71">
        <v>2379193448</v>
      </c>
      <c r="D138" s="71">
        <v>111600000</v>
      </c>
      <c r="E138" s="72">
        <v>42.613999309005479</v>
      </c>
      <c r="F138" s="72">
        <v>23.865366996530845</v>
      </c>
      <c r="G138" s="71">
        <v>58.125256</v>
      </c>
      <c r="H138" s="72">
        <v>16.149999999999999</v>
      </c>
      <c r="I138" s="72">
        <v>0.13676058673797087</v>
      </c>
      <c r="J138" s="71">
        <v>84066155</v>
      </c>
      <c r="K138" s="72">
        <v>21.240414766204069</v>
      </c>
      <c r="L138" s="72">
        <v>358.42293906810033</v>
      </c>
      <c r="M138" s="72">
        <v>52.08</v>
      </c>
      <c r="N138" s="73">
        <v>12.560142828813397</v>
      </c>
      <c r="O138" s="74">
        <v>1842.1557758634081</v>
      </c>
      <c r="P138" s="73">
        <v>61.405192528780269</v>
      </c>
    </row>
    <row r="139" spans="1:16">
      <c r="A139" s="70" t="s">
        <v>300</v>
      </c>
      <c r="B139" s="70" t="s">
        <v>221</v>
      </c>
      <c r="C139" s="71">
        <v>503612621</v>
      </c>
      <c r="D139" s="71">
        <v>150000000</v>
      </c>
      <c r="E139" s="72">
        <v>125.38988417109451</v>
      </c>
      <c r="F139" s="72">
        <v>417.96628057031501</v>
      </c>
      <c r="G139" s="71">
        <v>114.763935</v>
      </c>
      <c r="H139" s="72">
        <v>2.78</v>
      </c>
      <c r="I139" s="72">
        <v>-0.26197258997094819</v>
      </c>
      <c r="J139" s="71">
        <v>-2270847</v>
      </c>
      <c r="K139" s="72">
        <v>-132.10929666331549</v>
      </c>
      <c r="L139" s="72">
        <v>266.66666666666669</v>
      </c>
      <c r="M139" s="72">
        <v>76.5</v>
      </c>
      <c r="N139" s="73">
        <v>51.27527549155068</v>
      </c>
      <c r="O139" s="74">
        <v>555.73909250113957</v>
      </c>
      <c r="P139" s="73">
        <v>18.524636416704652</v>
      </c>
    </row>
    <row r="140" spans="1:16">
      <c r="A140" s="70" t="s">
        <v>520</v>
      </c>
      <c r="B140" s="70" t="s">
        <v>221</v>
      </c>
      <c r="C140" s="71">
        <v>9975791841</v>
      </c>
      <c r="D140" s="71">
        <v>167500000</v>
      </c>
      <c r="E140" s="72">
        <v>26.712746510567353</v>
      </c>
      <c r="F140" s="72">
        <v>5.499278746385456</v>
      </c>
      <c r="G140" s="71">
        <v>49.784793999999998</v>
      </c>
      <c r="H140" s="72">
        <v>30.08</v>
      </c>
      <c r="I140" s="72">
        <v>-7.2516576804623645</v>
      </c>
      <c r="J140" s="71">
        <v>5369486</v>
      </c>
      <c r="K140" s="72">
        <v>904.64897384963854</v>
      </c>
      <c r="L140" s="72">
        <v>238.80597014925374</v>
      </c>
      <c r="M140" s="72">
        <v>29.72</v>
      </c>
      <c r="N140" s="73">
        <v>30.059948739314372</v>
      </c>
      <c r="O140" s="74">
        <v>514.59641623249104</v>
      </c>
      <c r="P140" s="73">
        <v>17.15321387441637</v>
      </c>
    </row>
    <row r="141" spans="1:16">
      <c r="A141" s="70" t="s">
        <v>634</v>
      </c>
      <c r="B141" s="70" t="s">
        <v>221</v>
      </c>
      <c r="C141" s="71">
        <v>2408811125</v>
      </c>
      <c r="D141" s="71">
        <v>200000000</v>
      </c>
      <c r="E141" s="72">
        <v>22.819546676013552</v>
      </c>
      <c r="F141" s="72">
        <v>4.7540722241694899</v>
      </c>
      <c r="G141" s="71">
        <v>69.12876</v>
      </c>
      <c r="H141" s="72">
        <v>25.36</v>
      </c>
      <c r="I141" s="72">
        <v>-1.083230528171466</v>
      </c>
      <c r="J141" s="71">
        <v>520774798</v>
      </c>
      <c r="K141" s="72">
        <v>9.2170358827540646</v>
      </c>
      <c r="L141" s="72">
        <v>200</v>
      </c>
      <c r="M141" s="72">
        <v>34.56</v>
      </c>
      <c r="N141" s="73">
        <v>67.950097492857083</v>
      </c>
      <c r="O141" s="74">
        <v>479.66846641566514</v>
      </c>
      <c r="P141" s="73">
        <v>15.988948880522171</v>
      </c>
    </row>
    <row r="142" spans="1:16">
      <c r="A142" s="70" t="s">
        <v>475</v>
      </c>
      <c r="B142" s="70" t="s">
        <v>221</v>
      </c>
      <c r="C142" s="71">
        <v>13860116923</v>
      </c>
      <c r="D142" s="71">
        <v>200000000</v>
      </c>
      <c r="E142" s="72">
        <v>36.977216118516417</v>
      </c>
      <c r="F142" s="72">
        <v>8.8040990758372413</v>
      </c>
      <c r="G142" s="71">
        <v>49.455556000000001</v>
      </c>
      <c r="H142" s="72">
        <v>21.88</v>
      </c>
      <c r="I142" s="72">
        <v>0.22305894722312306</v>
      </c>
      <c r="J142" s="71">
        <v>-174076040</v>
      </c>
      <c r="K142" s="72">
        <v>-24.127387088998578</v>
      </c>
      <c r="L142" s="72">
        <v>200</v>
      </c>
      <c r="M142" s="72">
        <v>24.72</v>
      </c>
      <c r="N142" s="73">
        <v>27.525613905649237</v>
      </c>
      <c r="O142" s="74">
        <v>1920.4064507583207</v>
      </c>
      <c r="P142" s="73">
        <v>64.013548358610691</v>
      </c>
    </row>
    <row r="143" spans="1:16">
      <c r="A143" s="70" t="s">
        <v>763</v>
      </c>
      <c r="B143" s="70" t="s">
        <v>221</v>
      </c>
      <c r="C143" s="71">
        <v>3157167716</v>
      </c>
      <c r="D143" s="71">
        <v>210492225</v>
      </c>
      <c r="E143" s="72">
        <v>37.670883520752412</v>
      </c>
      <c r="F143" s="72">
        <v>8.5221750885397558</v>
      </c>
      <c r="G143" s="71">
        <v>50.002209999999998</v>
      </c>
      <c r="H143" s="72">
        <v>21.24</v>
      </c>
      <c r="I143" s="72">
        <v>-3.4109388032385048</v>
      </c>
      <c r="J143" s="71">
        <v>-28917987</v>
      </c>
      <c r="K143" s="72">
        <v>-152.85769113182047</v>
      </c>
      <c r="L143" s="72">
        <v>190.03077192043554</v>
      </c>
      <c r="M143" s="72">
        <v>23.75</v>
      </c>
      <c r="N143" s="73">
        <v>13.81744201004169</v>
      </c>
      <c r="O143" s="74">
        <v>387.03662770456424</v>
      </c>
      <c r="P143" s="73">
        <v>12.901220923485475</v>
      </c>
    </row>
    <row r="144" spans="1:16">
      <c r="A144" s="70" t="s">
        <v>223</v>
      </c>
      <c r="B144" s="70" t="s">
        <v>221</v>
      </c>
      <c r="C144" s="71">
        <v>28485883551</v>
      </c>
      <c r="D144" s="71">
        <v>241920000</v>
      </c>
      <c r="E144" s="72">
        <v>0.91093717615454639</v>
      </c>
      <c r="F144" s="72">
        <v>1.7193826408415824E-2</v>
      </c>
      <c r="G144" s="71">
        <v>199.069242</v>
      </c>
      <c r="H144" s="72">
        <v>220.6</v>
      </c>
      <c r="I144" s="72">
        <v>-1.0439211896090512</v>
      </c>
      <c r="J144" s="71">
        <v>195144717</v>
      </c>
      <c r="K144" s="72">
        <v>271.4932836229433</v>
      </c>
      <c r="L144" s="72">
        <v>165.34391534391534</v>
      </c>
      <c r="M144" s="72">
        <v>82.28</v>
      </c>
      <c r="N144" s="73">
        <v>5.3348550683884595</v>
      </c>
      <c r="O144" s="74">
        <v>905.15197682252972</v>
      </c>
      <c r="P144" s="73">
        <v>30.171732560750989</v>
      </c>
    </row>
    <row r="145" spans="1:16">
      <c r="A145" s="70" t="s">
        <v>21</v>
      </c>
      <c r="B145" s="70" t="s">
        <v>221</v>
      </c>
      <c r="C145" s="71">
        <v>6280910429</v>
      </c>
      <c r="D145" s="71">
        <v>263340000</v>
      </c>
      <c r="E145" s="72">
        <v>116.25024011341783</v>
      </c>
      <c r="F145" s="72">
        <v>63.063633170272993</v>
      </c>
      <c r="G145" s="71">
        <v>48.209040000000002</v>
      </c>
      <c r="H145" s="72">
        <v>7.14</v>
      </c>
      <c r="I145" s="72">
        <v>-0.1024353687006352</v>
      </c>
      <c r="J145" s="71">
        <v>-94693699</v>
      </c>
      <c r="K145" s="72">
        <v>-19.466765154036278</v>
      </c>
      <c r="L145" s="72">
        <v>151.89488873699401</v>
      </c>
      <c r="M145" s="72">
        <v>18.3</v>
      </c>
      <c r="N145" s="73">
        <v>14.753632742616743</v>
      </c>
      <c r="O145" s="74">
        <v>317.66469697111035</v>
      </c>
      <c r="P145" s="73">
        <v>10.588823232370345</v>
      </c>
    </row>
    <row r="146" spans="1:16">
      <c r="A146" s="70" t="s">
        <v>774</v>
      </c>
      <c r="B146" s="70" t="s">
        <v>221</v>
      </c>
      <c r="C146" s="71">
        <v>1994126679</v>
      </c>
      <c r="D146" s="71">
        <v>330000000</v>
      </c>
      <c r="E146" s="72">
        <v>36.613781720349799</v>
      </c>
      <c r="F146" s="72">
        <v>13.868856712253711</v>
      </c>
      <c r="G146" s="71">
        <v>119.817104</v>
      </c>
      <c r="H146" s="72">
        <v>9.1199999999999992</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67.086387875672159</v>
      </c>
      <c r="F147" s="72">
        <v>6.1231119583362368</v>
      </c>
      <c r="G147" s="71">
        <v>18.464296999999998</v>
      </c>
      <c r="H147" s="72">
        <v>32.299999999999997</v>
      </c>
      <c r="I147" s="72">
        <v>-0.81896485101336935</v>
      </c>
      <c r="J147" s="71">
        <v>85099618</v>
      </c>
      <c r="K147" s="72">
        <v>128.74625286802109</v>
      </c>
      <c r="L147" s="72">
        <v>120.4791022581621</v>
      </c>
      <c r="M147" s="72">
        <v>5.56</v>
      </c>
      <c r="N147" s="73">
        <v>29.746366599996623</v>
      </c>
      <c r="O147" s="74">
        <v>483.078859750356</v>
      </c>
      <c r="P147" s="73">
        <v>16.1026286583452</v>
      </c>
    </row>
    <row r="148" spans="1:16">
      <c r="A148" s="70" t="s">
        <v>78</v>
      </c>
      <c r="B148" s="70" t="s">
        <v>221</v>
      </c>
      <c r="C148" s="71">
        <v>6825401407</v>
      </c>
      <c r="D148" s="71">
        <v>335348000</v>
      </c>
      <c r="E148" s="72">
        <v>26.612723259686309</v>
      </c>
      <c r="F148" s="72">
        <v>9.9198158553526152</v>
      </c>
      <c r="G148" s="71">
        <v>166.28656799999999</v>
      </c>
      <c r="H148" s="72">
        <v>9.0399999999999991</v>
      </c>
      <c r="I148" s="72">
        <v>-6.7210637010186147E-2</v>
      </c>
      <c r="J148" s="71">
        <v>-244353964</v>
      </c>
      <c r="K148" s="72">
        <v>-10.979089334519657</v>
      </c>
      <c r="L148" s="72">
        <v>119.27907725705833</v>
      </c>
      <c r="M148" s="72">
        <v>49.58</v>
      </c>
      <c r="N148" s="73">
        <v>2.9868246776869745</v>
      </c>
      <c r="O148" s="74">
        <v>488.08871405010871</v>
      </c>
      <c r="P148" s="73">
        <v>16.269623801670289</v>
      </c>
    </row>
    <row r="149" spans="1:16">
      <c r="A149" s="70" t="s">
        <v>523</v>
      </c>
      <c r="B149" s="70" t="s">
        <v>221</v>
      </c>
      <c r="C149" s="71">
        <v>44419666520</v>
      </c>
      <c r="D149" s="71">
        <v>400000000</v>
      </c>
      <c r="E149" s="72">
        <v>8.5220215428182584</v>
      </c>
      <c r="F149" s="72">
        <v>0.39453803438973417</v>
      </c>
      <c r="G149" s="71">
        <v>86.717521000000005</v>
      </c>
      <c r="H149" s="72">
        <v>54.15</v>
      </c>
      <c r="I149" s="72">
        <v>0.58002632495871609</v>
      </c>
      <c r="J149" s="71">
        <v>157582227</v>
      </c>
      <c r="K149" s="72">
        <v>137.07129548308771</v>
      </c>
      <c r="L149" s="72">
        <v>100</v>
      </c>
      <c r="M149" s="72">
        <v>21.67</v>
      </c>
      <c r="N149" s="73">
        <v>20.376992076860382</v>
      </c>
      <c r="O149" s="74">
        <v>1212.2801087951807</v>
      </c>
      <c r="P149" s="73">
        <v>40.409336959839358</v>
      </c>
    </row>
    <row r="150" spans="1:16">
      <c r="A150" s="70" t="s">
        <v>22</v>
      </c>
      <c r="B150" s="70" t="s">
        <v>221</v>
      </c>
      <c r="C150" s="71">
        <v>6246124497</v>
      </c>
      <c r="D150" s="71">
        <v>400000000</v>
      </c>
      <c r="E150" s="72">
        <v>48.587654071451063</v>
      </c>
      <c r="F150" s="72">
        <v>17.352733596946809</v>
      </c>
      <c r="G150" s="71">
        <v>112.187603</v>
      </c>
      <c r="H150" s="72">
        <v>7.34</v>
      </c>
      <c r="I150" s="72">
        <v>-5.3029110654759577E-2</v>
      </c>
      <c r="J150" s="71">
        <v>5617957</v>
      </c>
      <c r="K150" s="72">
        <v>498.40182116025454</v>
      </c>
      <c r="L150" s="72">
        <v>100</v>
      </c>
      <c r="M150" s="72">
        <v>28.04</v>
      </c>
      <c r="N150" s="73">
        <v>18.423591177382772</v>
      </c>
      <c r="O150" s="74">
        <v>899.53154719232293</v>
      </c>
      <c r="P150" s="73">
        <v>29.984384906410764</v>
      </c>
    </row>
    <row r="151" spans="1:16">
      <c r="A151" s="70" t="s">
        <v>23</v>
      </c>
      <c r="B151" s="70" t="s">
        <v>221</v>
      </c>
      <c r="C151" s="71">
        <v>5228066628</v>
      </c>
      <c r="D151" s="71">
        <v>469768118</v>
      </c>
      <c r="E151" s="72">
        <v>46.975831566155783</v>
      </c>
      <c r="F151" s="72">
        <v>19.99958267332045</v>
      </c>
      <c r="G151" s="71">
        <v>141.922583</v>
      </c>
      <c r="H151" s="72">
        <v>6</v>
      </c>
      <c r="I151" s="72">
        <v>-9.6350088005134893E-2</v>
      </c>
      <c r="J151" s="71">
        <v>-49137165</v>
      </c>
      <c r="K151" s="72">
        <v>-47.801711596507452</v>
      </c>
      <c r="L151" s="72">
        <v>85.148392296813981</v>
      </c>
      <c r="M151" s="72">
        <v>30.21</v>
      </c>
      <c r="N151" s="73">
        <v>20.320273280154019</v>
      </c>
      <c r="O151" s="74">
        <v>838.59285606210017</v>
      </c>
      <c r="P151" s="73">
        <v>27.953095202070006</v>
      </c>
    </row>
    <row r="152" spans="1:16">
      <c r="A152" s="70" t="s">
        <v>478</v>
      </c>
      <c r="B152" s="70" t="s">
        <v>221</v>
      </c>
      <c r="C152" s="71">
        <v>15925799746</v>
      </c>
      <c r="D152" s="71">
        <v>545854435</v>
      </c>
      <c r="E152" s="72">
        <v>10.548647733596317</v>
      </c>
      <c r="F152" s="72">
        <v>0.33903543410112841</v>
      </c>
      <c r="G152" s="71">
        <v>65.829008000000002</v>
      </c>
      <c r="H152" s="72">
        <v>57.65</v>
      </c>
      <c r="I152" s="72">
        <v>1.0599036036855978</v>
      </c>
      <c r="J152" s="71">
        <v>-113776797</v>
      </c>
      <c r="K152" s="72">
        <v>-273.46263575164625</v>
      </c>
      <c r="L152" s="72">
        <v>73.279609791940231</v>
      </c>
      <c r="M152" s="72">
        <v>12.05</v>
      </c>
      <c r="N152" s="73">
        <v>16.606615783972916</v>
      </c>
      <c r="O152" s="74">
        <v>1515.4026937357803</v>
      </c>
      <c r="P152" s="73">
        <v>50.513423124526007</v>
      </c>
    </row>
    <row r="153" spans="1:16">
      <c r="A153" s="70" t="s">
        <v>775</v>
      </c>
      <c r="B153" s="70" t="s">
        <v>221</v>
      </c>
      <c r="C153" s="71">
        <v>13661644947</v>
      </c>
      <c r="D153" s="71">
        <v>595348000</v>
      </c>
      <c r="E153" s="72">
        <v>22.887721972711827</v>
      </c>
      <c r="F153" s="72">
        <v>3.4949340512091362</v>
      </c>
      <c r="G153" s="71">
        <v>175.89696599999999</v>
      </c>
      <c r="H153" s="72">
        <v>11.7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28.231187310222463</v>
      </c>
      <c r="F154" s="72">
        <v>5.0108603674516266</v>
      </c>
      <c r="G154" s="71">
        <v>148.71153100000001</v>
      </c>
      <c r="H154" s="72">
        <v>9.5299999999999994</v>
      </c>
      <c r="I154" s="72">
        <v>-6.5295877129232238E-2</v>
      </c>
      <c r="J154" s="71">
        <v>184943299</v>
      </c>
      <c r="K154" s="72">
        <v>30.463390836344928</v>
      </c>
      <c r="L154" s="72">
        <v>63.897763578274763</v>
      </c>
      <c r="M154" s="72">
        <v>23.75</v>
      </c>
      <c r="N154" s="73">
        <v>72.868133229381698</v>
      </c>
      <c r="O154" s="74">
        <v>505.43752712526612</v>
      </c>
      <c r="P154" s="73">
        <v>16.847917570842203</v>
      </c>
    </row>
    <row r="155" spans="1:16">
      <c r="A155" s="70" t="s">
        <v>225</v>
      </c>
      <c r="B155" s="70" t="s">
        <v>221</v>
      </c>
      <c r="C155" s="71">
        <v>6768948418</v>
      </c>
      <c r="D155" s="71">
        <v>650000000</v>
      </c>
      <c r="E155" s="72">
        <v>92.914049394037789</v>
      </c>
      <c r="F155" s="72">
        <v>28.588938275088552</v>
      </c>
      <c r="G155" s="71">
        <v>73.999791000000002</v>
      </c>
      <c r="H155" s="72">
        <v>5.82</v>
      </c>
      <c r="I155" s="72">
        <v>-6.5518846367443651E-2</v>
      </c>
      <c r="J155" s="71">
        <v>-57755948</v>
      </c>
      <c r="K155" s="72">
        <v>-56.271260580814982</v>
      </c>
      <c r="L155" s="72">
        <v>61.53846153846154</v>
      </c>
      <c r="M155" s="72">
        <v>11.38</v>
      </c>
      <c r="N155" s="73">
        <v>12.667407535590895</v>
      </c>
      <c r="O155" s="74">
        <v>629.49393722003742</v>
      </c>
      <c r="P155" s="73">
        <v>20.983131240667912</v>
      </c>
    </row>
    <row r="156" spans="1:16">
      <c r="A156" s="70" t="s">
        <v>473</v>
      </c>
      <c r="B156" s="70" t="s">
        <v>221</v>
      </c>
      <c r="C156" s="71">
        <v>26339017679</v>
      </c>
      <c r="D156" s="71">
        <v>659000000</v>
      </c>
      <c r="E156" s="72">
        <v>24.676703261785757</v>
      </c>
      <c r="F156" s="72">
        <v>3.4041527468320814</v>
      </c>
      <c r="G156" s="71">
        <v>145.66302899999999</v>
      </c>
      <c r="H156" s="72">
        <v>11.13</v>
      </c>
      <c r="I156" s="72">
        <v>-8.7678164300061923E-2</v>
      </c>
      <c r="J156" s="71">
        <v>4303189114</v>
      </c>
      <c r="K156" s="72">
        <v>1.6845645887177247</v>
      </c>
      <c r="L156" s="72">
        <v>60.698027314112288</v>
      </c>
      <c r="M156" s="72">
        <v>22.1</v>
      </c>
      <c r="N156" s="73">
        <v>8.0551703289758159</v>
      </c>
      <c r="O156" s="74">
        <v>627.74449584249737</v>
      </c>
      <c r="P156" s="73">
        <v>20.924816528083245</v>
      </c>
    </row>
    <row r="157" spans="1:16">
      <c r="A157" s="70" t="s">
        <v>226</v>
      </c>
      <c r="B157" s="70" t="s">
        <v>221</v>
      </c>
      <c r="C157" s="71">
        <v>33519259493</v>
      </c>
      <c r="D157" s="71">
        <v>700000000</v>
      </c>
      <c r="E157" s="72">
        <v>8.3699995111920291</v>
      </c>
      <c r="F157" s="72">
        <v>0.27175323088285808</v>
      </c>
      <c r="G157" s="71">
        <v>106.98084299999999</v>
      </c>
      <c r="H157" s="72">
        <v>44.68</v>
      </c>
      <c r="I157" s="72">
        <v>-0.15322933718691445</v>
      </c>
      <c r="J157" s="71">
        <v>2068365799</v>
      </c>
      <c r="K157" s="72">
        <v>14.890983023839876</v>
      </c>
      <c r="L157" s="72">
        <v>57.142857142857146</v>
      </c>
      <c r="M157" s="72">
        <v>15.28</v>
      </c>
      <c r="N157" s="73">
        <v>50.429681266990528</v>
      </c>
      <c r="O157" s="74">
        <v>1003.7885599245151</v>
      </c>
      <c r="P157" s="73">
        <v>33.459618664150504</v>
      </c>
    </row>
    <row r="158" spans="1:16">
      <c r="A158" s="70" t="s">
        <v>445</v>
      </c>
      <c r="B158" s="70" t="s">
        <v>221</v>
      </c>
      <c r="C158" s="71">
        <v>1936877995</v>
      </c>
      <c r="D158" s="71">
        <v>700000000</v>
      </c>
      <c r="E158" s="72">
        <v>62.91270736028347</v>
      </c>
      <c r="F158" s="72">
        <v>44.937648114488191</v>
      </c>
      <c r="G158" s="71">
        <v>248.370544</v>
      </c>
      <c r="H158" s="72">
        <v>2.56</v>
      </c>
      <c r="I158" s="72">
        <v>4.0986476568411145E-2</v>
      </c>
      <c r="J158" s="71">
        <v>-73334422</v>
      </c>
      <c r="K158" s="72">
        <v>-19.090625681893286</v>
      </c>
      <c r="L158" s="72">
        <v>57.142857142857146</v>
      </c>
      <c r="M158" s="72">
        <v>35.479999999999997</v>
      </c>
      <c r="N158" s="73">
        <v>41.319308031139713</v>
      </c>
      <c r="O158" s="74">
        <v>744.0222720129218</v>
      </c>
      <c r="P158" s="73">
        <v>24.800742400430728</v>
      </c>
    </row>
    <row r="159" spans="1:16">
      <c r="A159" s="70" t="s">
        <v>547</v>
      </c>
      <c r="B159" s="70" t="s">
        <v>221</v>
      </c>
      <c r="C159" s="71">
        <v>10039494449</v>
      </c>
      <c r="D159" s="71">
        <v>721500000</v>
      </c>
      <c r="E159" s="72">
        <v>24.030462585966227</v>
      </c>
      <c r="F159" s="72">
        <v>2.3790181750288313</v>
      </c>
      <c r="G159" s="71">
        <v>112.720027</v>
      </c>
      <c r="H159" s="72">
        <v>14.77</v>
      </c>
      <c r="I159" s="72">
        <v>-1.1372793376319841</v>
      </c>
      <c r="J159" s="71">
        <v>-66130209</v>
      </c>
      <c r="K159" s="72">
        <v>-152.74411124271512</v>
      </c>
      <c r="L159" s="72">
        <v>55.440055440055438</v>
      </c>
      <c r="M159" s="72">
        <v>15.62</v>
      </c>
      <c r="N159" s="73">
        <v>22.21995357494685</v>
      </c>
      <c r="O159" s="74">
        <v>386.5412797636543</v>
      </c>
      <c r="P159" s="73">
        <v>12.884709325455143</v>
      </c>
    </row>
    <row r="160" spans="1:16">
      <c r="A160" s="70" t="s">
        <v>419</v>
      </c>
      <c r="B160" s="70" t="s">
        <v>221</v>
      </c>
      <c r="C160" s="71">
        <v>6754555404</v>
      </c>
      <c r="D160" s="71">
        <v>813555283</v>
      </c>
      <c r="E160" s="72">
        <v>55.398836701151225</v>
      </c>
      <c r="F160" s="72">
        <v>22.69824717047992</v>
      </c>
      <c r="G160" s="71">
        <v>202.870632</v>
      </c>
      <c r="H160" s="72">
        <v>3.56</v>
      </c>
      <c r="I160" s="72">
        <v>-0.1325481173017522</v>
      </c>
      <c r="J160" s="71">
        <v>-393754363</v>
      </c>
      <c r="K160" s="72">
        <v>-6.1984477591680678</v>
      </c>
      <c r="L160" s="72">
        <v>49.166910762965323</v>
      </c>
      <c r="M160" s="72">
        <v>24.93</v>
      </c>
      <c r="N160" s="73">
        <v>10.590985687234088</v>
      </c>
      <c r="O160" s="74">
        <v>304.18129490316824</v>
      </c>
      <c r="P160" s="73">
        <v>10.139376496772275</v>
      </c>
    </row>
    <row r="161" spans="1:16">
      <c r="A161" s="70" t="s">
        <v>522</v>
      </c>
      <c r="B161" s="70" t="s">
        <v>221</v>
      </c>
      <c r="C161" s="71">
        <v>5500889819</v>
      </c>
      <c r="D161" s="71">
        <v>815000000</v>
      </c>
      <c r="E161" s="72">
        <v>41.64220664176748</v>
      </c>
      <c r="F161" s="72">
        <v>17.031577358596106</v>
      </c>
      <c r="G161" s="71">
        <v>284.200897</v>
      </c>
      <c r="H161" s="72">
        <v>3.38</v>
      </c>
      <c r="I161" s="72">
        <v>-6.9793871409621122E-2</v>
      </c>
      <c r="J161" s="71">
        <v>-223530864</v>
      </c>
      <c r="K161" s="72">
        <v>-10.938086831713763</v>
      </c>
      <c r="L161" s="72">
        <v>49.079754601226995</v>
      </c>
      <c r="M161" s="72">
        <v>34.869999999999997</v>
      </c>
      <c r="N161" s="73">
        <v>1.8249728518080817</v>
      </c>
      <c r="O161" s="74">
        <v>240.96232577407494</v>
      </c>
      <c r="P161" s="73">
        <v>8.0320775258024977</v>
      </c>
    </row>
    <row r="162" spans="1:16">
      <c r="A162" s="70" t="s">
        <v>511</v>
      </c>
      <c r="B162" s="70" t="s">
        <v>221</v>
      </c>
      <c r="C162" s="71">
        <v>4887672096</v>
      </c>
      <c r="D162" s="71">
        <v>820000000</v>
      </c>
      <c r="E162" s="72">
        <v>38.202875606852679</v>
      </c>
      <c r="F162" s="72">
        <v>46.588872691283754</v>
      </c>
      <c r="G162" s="71">
        <v>594.91427499999998</v>
      </c>
      <c r="H162" s="72">
        <v>1.76</v>
      </c>
      <c r="I162" s="72">
        <v>-1.9235087718155075E-2</v>
      </c>
      <c r="J162" s="71">
        <v>-492287088</v>
      </c>
      <c r="K162" s="72">
        <v>-1.6656947134879962</v>
      </c>
      <c r="L162" s="72">
        <v>48.780487804878049</v>
      </c>
      <c r="M162" s="72">
        <v>72.55</v>
      </c>
      <c r="N162" s="73">
        <v>38.606751960873375</v>
      </c>
      <c r="O162" s="74">
        <v>215.93197512856511</v>
      </c>
      <c r="P162" s="73">
        <v>7.1977325042855034</v>
      </c>
    </row>
    <row r="163" spans="1:16">
      <c r="A163" s="70" t="s">
        <v>228</v>
      </c>
      <c r="B163" s="70" t="s">
        <v>221</v>
      </c>
      <c r="C163" s="71">
        <v>54593744694</v>
      </c>
      <c r="D163" s="71">
        <v>958750000</v>
      </c>
      <c r="E163" s="72">
        <v>4.5932343741848349</v>
      </c>
      <c r="F163" s="72">
        <v>0.19961905146392156</v>
      </c>
      <c r="G163" s="71">
        <v>373.44712099999998</v>
      </c>
      <c r="H163" s="72">
        <v>23.32</v>
      </c>
      <c r="I163" s="72">
        <v>-0.4846487388074649</v>
      </c>
      <c r="J163" s="71">
        <v>-611029605</v>
      </c>
      <c r="K163" s="72">
        <v>-37.657749823758536</v>
      </c>
      <c r="L163" s="72">
        <v>41.720990873533246</v>
      </c>
      <c r="M163" s="72">
        <v>38.950000000000003</v>
      </c>
      <c r="N163" s="73">
        <v>16.806199459896121</v>
      </c>
      <c r="O163" s="74">
        <v>1260.9727641806328</v>
      </c>
      <c r="P163" s="73">
        <v>42.032425472687763</v>
      </c>
    </row>
    <row r="164" spans="1:16">
      <c r="A164" s="70" t="s">
        <v>77</v>
      </c>
      <c r="B164" s="70" t="s">
        <v>221</v>
      </c>
      <c r="C164" s="71">
        <v>2595983504</v>
      </c>
      <c r="D164" s="71">
        <v>990000000</v>
      </c>
      <c r="E164" s="72">
        <v>52.59271846449878</v>
      </c>
      <c r="F164" s="72">
        <v>26.56197902247413</v>
      </c>
      <c r="G164" s="71">
        <v>255.32031000000001</v>
      </c>
      <c r="H164" s="72">
        <v>2.98</v>
      </c>
      <c r="I164" s="72">
        <v>0.10000782157343924</v>
      </c>
      <c r="J164" s="71">
        <v>-53669125</v>
      </c>
      <c r="K164" s="72">
        <v>-36.892719976336487</v>
      </c>
      <c r="L164" s="72">
        <v>40.404040404040401</v>
      </c>
      <c r="M164" s="72">
        <v>25.78</v>
      </c>
      <c r="N164" s="73">
        <v>14.487175620352568</v>
      </c>
      <c r="O164" s="74">
        <v>1830.2884381957599</v>
      </c>
      <c r="P164" s="73">
        <v>61.009614606525332</v>
      </c>
    </row>
    <row r="165" spans="1:16">
      <c r="A165" s="70" t="s">
        <v>107</v>
      </c>
      <c r="B165" s="70" t="s">
        <v>221</v>
      </c>
      <c r="C165" s="71">
        <v>1367528517</v>
      </c>
      <c r="D165" s="71">
        <v>1000000000</v>
      </c>
      <c r="E165" s="72">
        <v>11.03066995049711</v>
      </c>
      <c r="F165" s="72">
        <v>0.91922249587475913</v>
      </c>
      <c r="G165" s="71">
        <v>294.12620600000002</v>
      </c>
      <c r="H165" s="72">
        <v>12.33</v>
      </c>
      <c r="I165" s="72">
        <v>0.39007775948237899</v>
      </c>
      <c r="J165" s="71">
        <v>32367219</v>
      </c>
      <c r="K165" s="72">
        <v>370.74547553807452</v>
      </c>
      <c r="L165" s="72">
        <v>40</v>
      </c>
      <c r="M165" s="72">
        <v>29.41</v>
      </c>
      <c r="N165" s="73">
        <v>84.668967591995113</v>
      </c>
      <c r="O165" s="74">
        <v>1607.3391416376542</v>
      </c>
      <c r="P165" s="73">
        <v>53.577971387921806</v>
      </c>
    </row>
    <row r="166" spans="1:16">
      <c r="A166" s="70" t="s">
        <v>24</v>
      </c>
      <c r="B166" s="70" t="s">
        <v>221</v>
      </c>
      <c r="C166" s="71">
        <v>6655755186</v>
      </c>
      <c r="D166" s="71">
        <v>1000000000</v>
      </c>
      <c r="E166" s="72">
        <v>57.874389425191559</v>
      </c>
      <c r="F166" s="72">
        <v>28.93719471259578</v>
      </c>
      <c r="G166" s="71">
        <v>338.83675399999998</v>
      </c>
      <c r="H166" s="72">
        <v>2.04</v>
      </c>
      <c r="I166" s="72">
        <v>-2.1364288323783232E-2</v>
      </c>
      <c r="J166" s="71">
        <v>-17216026</v>
      </c>
      <c r="K166" s="72">
        <v>-116.17082827360971</v>
      </c>
      <c r="L166" s="72">
        <v>40</v>
      </c>
      <c r="M166" s="72">
        <v>33.880000000000003</v>
      </c>
      <c r="N166" s="73">
        <v>6.2607413714538058</v>
      </c>
      <c r="O166" s="74">
        <v>831.18077543885511</v>
      </c>
      <c r="P166" s="73">
        <v>27.706025847961836</v>
      </c>
    </row>
    <row r="167" spans="1:16">
      <c r="A167" s="70" t="s">
        <v>229</v>
      </c>
      <c r="B167" s="70" t="s">
        <v>221</v>
      </c>
      <c r="C167" s="71">
        <v>145847856000</v>
      </c>
      <c r="D167" s="71">
        <v>1000000000</v>
      </c>
      <c r="E167" s="72">
        <v>2.0644948181180065</v>
      </c>
      <c r="F167" s="72">
        <v>2.2198869012021574E-2</v>
      </c>
      <c r="G167" s="71">
        <v>207.02247700000001</v>
      </c>
      <c r="H167" s="72">
        <v>93.6</v>
      </c>
      <c r="I167" s="72">
        <v>-0.16939470589124994</v>
      </c>
      <c r="J167" s="71">
        <v>1709697000</v>
      </c>
      <c r="K167" s="72">
        <v>54.395603431485227</v>
      </c>
      <c r="L167" s="72">
        <v>40</v>
      </c>
      <c r="M167" s="72">
        <v>20.7</v>
      </c>
      <c r="N167" s="73">
        <v>22.268741509760424</v>
      </c>
      <c r="O167" s="74">
        <v>1120.2367339860891</v>
      </c>
      <c r="P167" s="73">
        <v>37.341224466202974</v>
      </c>
    </row>
    <row r="168" spans="1:16">
      <c r="A168" s="70" t="s">
        <v>772</v>
      </c>
      <c r="B168" s="70" t="s">
        <v>221</v>
      </c>
      <c r="C168" s="71">
        <v>4233251169</v>
      </c>
      <c r="D168" s="71">
        <v>1083000000</v>
      </c>
      <c r="E168" s="72">
        <v>8.6820403201071752</v>
      </c>
      <c r="F168" s="72">
        <v>0.50104110803942603</v>
      </c>
      <c r="G168" s="71">
        <v>295.34477800000002</v>
      </c>
      <c r="H168" s="72">
        <v>15.6</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47.280704868691338</v>
      </c>
      <c r="F169" s="72">
        <v>12.704744019532805</v>
      </c>
      <c r="G169" s="71">
        <v>259.57994600000001</v>
      </c>
      <c r="H169" s="72">
        <v>3.26</v>
      </c>
      <c r="I169" s="72">
        <v>-7.1575468507251827E-2</v>
      </c>
      <c r="J169" s="71">
        <v>-82420523</v>
      </c>
      <c r="K169" s="72">
        <v>-45.152588997766976</v>
      </c>
      <c r="L169" s="72">
        <v>32.245062474808542</v>
      </c>
      <c r="M169" s="72">
        <v>20.92</v>
      </c>
      <c r="N169" s="73">
        <v>20.064725677726244</v>
      </c>
      <c r="O169" s="74">
        <v>374.58594725285781</v>
      </c>
      <c r="P169" s="73">
        <v>12.486198241761928</v>
      </c>
    </row>
    <row r="170" spans="1:16">
      <c r="A170" s="70" t="s">
        <v>471</v>
      </c>
      <c r="B170" s="70" t="s">
        <v>221</v>
      </c>
      <c r="C170" s="71">
        <v>4477591418</v>
      </c>
      <c r="D170" s="71">
        <v>1250000000</v>
      </c>
      <c r="E170" s="72">
        <v>12.523618762259449</v>
      </c>
      <c r="F170" s="72">
        <v>1.4312707156867941</v>
      </c>
      <c r="G170" s="71">
        <v>398.33480200000002</v>
      </c>
      <c r="H170" s="72">
        <v>8.02</v>
      </c>
      <c r="I170" s="72">
        <v>-0.94121757988664545</v>
      </c>
      <c r="J170" s="71">
        <v>-26535988</v>
      </c>
      <c r="K170" s="72">
        <v>-329.74087868897135</v>
      </c>
      <c r="L170" s="72">
        <v>32</v>
      </c>
      <c r="M170" s="72">
        <v>31.86</v>
      </c>
      <c r="N170" s="73">
        <v>69.736044483809337</v>
      </c>
      <c r="O170" s="74">
        <v>295.38123823524444</v>
      </c>
      <c r="P170" s="73">
        <v>9.8460412745081474</v>
      </c>
    </row>
    <row r="171" spans="1:16">
      <c r="A171" s="70" t="s">
        <v>76</v>
      </c>
      <c r="B171" s="70" t="s">
        <v>221</v>
      </c>
      <c r="C171" s="71">
        <v>25510366000</v>
      </c>
      <c r="D171" s="71">
        <v>1395000000</v>
      </c>
      <c r="E171" s="72">
        <v>13.853111496809442</v>
      </c>
      <c r="F171" s="72">
        <v>2.4826364689622658</v>
      </c>
      <c r="G171" s="71">
        <v>610.57306400000004</v>
      </c>
      <c r="H171" s="72">
        <v>4.7300000000000004</v>
      </c>
      <c r="I171" s="72">
        <v>6.794327359600949E-2</v>
      </c>
      <c r="J171" s="71">
        <v>-526924000</v>
      </c>
      <c r="K171" s="72">
        <v>-10.589762470489102</v>
      </c>
      <c r="L171" s="72">
        <v>28.673835125448029</v>
      </c>
      <c r="M171" s="72">
        <v>43.76</v>
      </c>
      <c r="N171" s="73">
        <v>31.580387760644541</v>
      </c>
      <c r="O171" s="74">
        <v>759.70360231885638</v>
      </c>
      <c r="P171" s="73">
        <v>25.323453410628545</v>
      </c>
    </row>
    <row r="172" spans="1:16">
      <c r="A172" s="70" t="s">
        <v>227</v>
      </c>
      <c r="B172" s="70" t="s">
        <v>221</v>
      </c>
      <c r="C172" s="71">
        <v>71398402340</v>
      </c>
      <c r="D172" s="71">
        <v>1456000000</v>
      </c>
      <c r="E172" s="72">
        <v>10.712257669663693</v>
      </c>
      <c r="F172" s="72">
        <v>0.56594767908197874</v>
      </c>
      <c r="G172" s="71">
        <v>282.07432799999998</v>
      </c>
      <c r="H172" s="72">
        <v>13.24</v>
      </c>
      <c r="I172" s="72">
        <v>8.2979212437752636E-2</v>
      </c>
      <c r="J172" s="71">
        <v>-549932498</v>
      </c>
      <c r="K172" s="72">
        <v>-34.418769701440702</v>
      </c>
      <c r="L172" s="72">
        <v>27.472527472527471</v>
      </c>
      <c r="M172" s="72">
        <v>19.37</v>
      </c>
      <c r="N172" s="73">
        <v>18.619236983349644</v>
      </c>
      <c r="O172" s="74">
        <v>1113.3526950311261</v>
      </c>
      <c r="P172" s="73">
        <v>37.11175650103754</v>
      </c>
    </row>
    <row r="173" spans="1:16">
      <c r="A173" s="70" t="s">
        <v>106</v>
      </c>
      <c r="B173" s="70" t="s">
        <v>221</v>
      </c>
      <c r="C173" s="71">
        <v>95458865905</v>
      </c>
      <c r="D173" s="71">
        <v>2000000000</v>
      </c>
      <c r="E173" s="72">
        <v>1.4204037014584137</v>
      </c>
      <c r="F173" s="72">
        <v>1.479587189019181E-2</v>
      </c>
      <c r="G173" s="71">
        <v>580.533368</v>
      </c>
      <c r="H173" s="72">
        <v>48.52</v>
      </c>
      <c r="I173" s="72">
        <v>3.042063359663068</v>
      </c>
      <c r="J173" s="71">
        <v>618250934</v>
      </c>
      <c r="K173" s="72">
        <v>155.27675692925035</v>
      </c>
      <c r="L173" s="72">
        <v>20</v>
      </c>
      <c r="M173" s="72">
        <v>29.02</v>
      </c>
      <c r="N173" s="73">
        <v>16.053427253348495</v>
      </c>
      <c r="O173" s="74">
        <v>2907.2031955581483</v>
      </c>
      <c r="P173" s="73">
        <v>96.906773185271604</v>
      </c>
    </row>
    <row r="174" spans="1:16">
      <c r="A174" s="70" t="s">
        <v>222</v>
      </c>
      <c r="B174" s="70" t="s">
        <v>221</v>
      </c>
      <c r="C174" s="71">
        <v>17584122383</v>
      </c>
      <c r="D174" s="71">
        <v>2028600000</v>
      </c>
      <c r="E174" s="72">
        <v>12.67163823643086</v>
      </c>
      <c r="F174" s="72">
        <v>2.0821647501447402</v>
      </c>
      <c r="G174" s="71">
        <v>886.89157399999999</v>
      </c>
      <c r="H174" s="72">
        <v>3.56</v>
      </c>
      <c r="I174" s="72">
        <v>-2.1405396825414424E-2</v>
      </c>
      <c r="J174" s="71">
        <v>57488849</v>
      </c>
      <c r="K174" s="72">
        <v>105.86052957852748</v>
      </c>
      <c r="L174" s="72">
        <v>19.718032140392388</v>
      </c>
      <c r="M174" s="72">
        <v>43.71</v>
      </c>
      <c r="N174" s="73">
        <v>39.090749986156084</v>
      </c>
      <c r="O174" s="74">
        <v>180.83073050378653</v>
      </c>
      <c r="P174" s="73">
        <v>6.0276910167928843</v>
      </c>
    </row>
    <row r="175" spans="1:16">
      <c r="A175" s="70" t="s">
        <v>174</v>
      </c>
      <c r="B175" s="70" t="s">
        <v>221</v>
      </c>
      <c r="C175" s="71">
        <v>14150616391</v>
      </c>
      <c r="D175" s="71">
        <v>2400156000</v>
      </c>
      <c r="E175" s="72">
        <v>15.406416946692262</v>
      </c>
      <c r="F175" s="72">
        <v>6.4189231644494198</v>
      </c>
      <c r="G175" s="71">
        <v>1653.7573420000001</v>
      </c>
      <c r="H175" s="72">
        <v>1.57</v>
      </c>
      <c r="I175" s="72">
        <v>6.090856519623089E-2</v>
      </c>
      <c r="J175" s="71">
        <v>13770039</v>
      </c>
      <c r="K175" s="72">
        <v>174.30277430586798</v>
      </c>
      <c r="L175" s="72">
        <v>16.665583403745423</v>
      </c>
      <c r="M175" s="72">
        <v>68.900000000000006</v>
      </c>
      <c r="N175" s="73">
        <v>29.912930970065197</v>
      </c>
      <c r="O175" s="74">
        <v>1899.2088442453778</v>
      </c>
      <c r="P175" s="73">
        <v>63.306961474845927</v>
      </c>
    </row>
    <row r="176" spans="1:16">
      <c r="A176" s="70" t="s">
        <v>433</v>
      </c>
      <c r="B176" s="70" t="s">
        <v>221</v>
      </c>
      <c r="C176" s="71">
        <v>49231975000</v>
      </c>
      <c r="D176" s="71">
        <v>2415000000</v>
      </c>
      <c r="E176" s="72">
        <v>3.129881857679718</v>
      </c>
      <c r="F176" s="72">
        <v>0.14400192581917268</v>
      </c>
      <c r="G176" s="71">
        <v>1289.753751</v>
      </c>
      <c r="H176" s="72">
        <v>9.91</v>
      </c>
      <c r="I176" s="72">
        <v>8.6332158174926121E-2</v>
      </c>
      <c r="J176" s="71">
        <v>164632000</v>
      </c>
      <c r="K176" s="72">
        <v>132.02172117206862</v>
      </c>
      <c r="L176" s="72">
        <v>16.563146997929607</v>
      </c>
      <c r="M176" s="72">
        <v>53.4</v>
      </c>
      <c r="N176" s="73">
        <v>17.414725653682858</v>
      </c>
      <c r="O176" s="74">
        <v>1840.0241933444024</v>
      </c>
      <c r="P176" s="73">
        <v>61.334139778146749</v>
      </c>
    </row>
    <row r="177" spans="1:16">
      <c r="A177" s="70" t="s">
        <v>318</v>
      </c>
      <c r="B177" s="70" t="s">
        <v>221</v>
      </c>
      <c r="C177" s="71">
        <v>30085753929</v>
      </c>
      <c r="D177" s="71">
        <v>3250000000</v>
      </c>
      <c r="E177" s="72">
        <v>20.639339664966759</v>
      </c>
      <c r="F177" s="72">
        <v>3.1752830253795015</v>
      </c>
      <c r="G177" s="71">
        <v>797.71454900000003</v>
      </c>
      <c r="H177" s="72">
        <v>2.4300000000000002</v>
      </c>
      <c r="I177" s="72">
        <v>-3.3416359602872259E-2</v>
      </c>
      <c r="J177" s="71">
        <v>-805930697</v>
      </c>
      <c r="K177" s="72">
        <v>-8.0652096069744328</v>
      </c>
      <c r="L177" s="72">
        <v>12.307692307692308</v>
      </c>
      <c r="M177" s="72">
        <v>24.54</v>
      </c>
      <c r="N177" s="73">
        <v>24.534759882572583</v>
      </c>
      <c r="O177" s="74">
        <v>359.88567358601085</v>
      </c>
      <c r="P177" s="73">
        <v>11.996189119533694</v>
      </c>
    </row>
    <row r="178" spans="1:16">
      <c r="A178" s="70" t="s">
        <v>28</v>
      </c>
      <c r="B178" s="70" t="s">
        <v>221</v>
      </c>
      <c r="C178" s="71">
        <v>27193874502</v>
      </c>
      <c r="D178" s="71">
        <v>3450000000</v>
      </c>
      <c r="E178" s="72">
        <v>22.803483003994028</v>
      </c>
      <c r="F178" s="72">
        <v>6.609705218548994</v>
      </c>
      <c r="G178" s="71">
        <v>923.53386499999999</v>
      </c>
      <c r="H178" s="72">
        <v>1.9</v>
      </c>
      <c r="I178" s="72">
        <v>-2.691164903866072E-2</v>
      </c>
      <c r="J178" s="71">
        <v>171341389</v>
      </c>
      <c r="K178" s="72">
        <v>20.135240061582554</v>
      </c>
      <c r="L178" s="72">
        <v>11.594202898550725</v>
      </c>
      <c r="M178" s="72">
        <v>26.76</v>
      </c>
      <c r="N178" s="73">
        <v>20.565682265413518</v>
      </c>
      <c r="O178" s="74">
        <v>532.37584407554448</v>
      </c>
      <c r="P178" s="73">
        <v>17.745861469184817</v>
      </c>
    </row>
    <row r="179" spans="1:16">
      <c r="A179" s="70" t="s">
        <v>232</v>
      </c>
      <c r="B179" s="70" t="s">
        <v>221</v>
      </c>
      <c r="C179" s="71">
        <v>145246137000</v>
      </c>
      <c r="D179" s="71">
        <v>3800000000</v>
      </c>
      <c r="E179" s="72">
        <v>1.1315528650748812</v>
      </c>
      <c r="F179" s="72">
        <v>1.5672477355607773E-2</v>
      </c>
      <c r="G179" s="71">
        <v>1837.418021</v>
      </c>
      <c r="H179" s="72">
        <v>19.239999999999998</v>
      </c>
      <c r="I179" s="72">
        <v>0.14668922138779905</v>
      </c>
      <c r="J179" s="71">
        <v>1670697000</v>
      </c>
      <c r="K179" s="72">
        <v>43.215496286879066</v>
      </c>
      <c r="L179" s="72">
        <v>10.526315789473685</v>
      </c>
      <c r="M179" s="72">
        <v>48.35</v>
      </c>
      <c r="N179" s="73">
        <v>58.815192354201898</v>
      </c>
      <c r="O179" s="74">
        <v>391.91851333086669</v>
      </c>
      <c r="P179" s="73">
        <v>13.063950444362224</v>
      </c>
    </row>
    <row r="180" spans="1:16">
      <c r="A180" s="70" t="s">
        <v>231</v>
      </c>
      <c r="B180" s="70" t="s">
        <v>221</v>
      </c>
      <c r="C180" s="71">
        <v>63039967565</v>
      </c>
      <c r="D180" s="71">
        <v>3840000000</v>
      </c>
      <c r="E180" s="72">
        <v>11.127157956505451</v>
      </c>
      <c r="F180" s="72">
        <v>0.72442434612665696</v>
      </c>
      <c r="G180" s="71">
        <v>792.09881199999995</v>
      </c>
      <c r="H180" s="72">
        <v>4.54</v>
      </c>
      <c r="I180" s="72">
        <v>-0.10804724135993561</v>
      </c>
      <c r="J180" s="71">
        <v>1583012802</v>
      </c>
      <c r="K180" s="72">
        <v>9.7030169184948889</v>
      </c>
      <c r="L180" s="72">
        <v>10.416666666666666</v>
      </c>
      <c r="M180" s="72">
        <v>20.62</v>
      </c>
      <c r="N180" s="73">
        <v>29.52643017938497</v>
      </c>
      <c r="O180" s="74">
        <v>1323.7244366160382</v>
      </c>
      <c r="P180" s="73">
        <v>44.124147887201275</v>
      </c>
    </row>
    <row r="181" spans="1:16">
      <c r="A181" s="70" t="s">
        <v>230</v>
      </c>
      <c r="B181" s="70" t="s">
        <v>221</v>
      </c>
      <c r="C181" s="71">
        <v>35563376411</v>
      </c>
      <c r="D181" s="71">
        <v>3900000000</v>
      </c>
      <c r="E181" s="72">
        <v>9.0895404953231491</v>
      </c>
      <c r="F181" s="72">
        <v>1.165325704528609</v>
      </c>
      <c r="G181" s="71">
        <v>1726.023676</v>
      </c>
      <c r="H181" s="72">
        <v>2.5499999999999998</v>
      </c>
      <c r="I181" s="72">
        <v>-4.5072720582825632E-2</v>
      </c>
      <c r="J181" s="71">
        <v>86736503</v>
      </c>
      <c r="K181" s="72">
        <v>89.92753604557933</v>
      </c>
      <c r="L181" s="72">
        <v>10.256410256410257</v>
      </c>
      <c r="M181" s="72">
        <v>44.25</v>
      </c>
      <c r="N181" s="73">
        <v>27.065497326170942</v>
      </c>
      <c r="O181" s="74">
        <v>446.29324339048696</v>
      </c>
      <c r="P181" s="73">
        <v>14.876441446349565</v>
      </c>
    </row>
    <row r="182" spans="1:16">
      <c r="A182" s="70" t="s">
        <v>124</v>
      </c>
      <c r="B182" s="70" t="s">
        <v>221</v>
      </c>
      <c r="C182" s="71">
        <v>25119375153</v>
      </c>
      <c r="D182" s="71">
        <v>4000000000</v>
      </c>
      <c r="E182" s="72">
        <v>15.546176029351178</v>
      </c>
      <c r="F182" s="72">
        <v>3.8865440073377946</v>
      </c>
      <c r="G182" s="71">
        <v>1390.9996160000001</v>
      </c>
      <c r="H182" s="72">
        <v>1.85</v>
      </c>
      <c r="I182" s="72">
        <v>-8.5077770763215765E-2</v>
      </c>
      <c r="J182" s="71">
        <v>72975866</v>
      </c>
      <c r="K182" s="72">
        <v>54.812641757481849</v>
      </c>
      <c r="L182" s="72">
        <v>10</v>
      </c>
      <c r="M182" s="72">
        <v>34.770000000000003</v>
      </c>
      <c r="N182" s="73">
        <v>36.852657403320535</v>
      </c>
      <c r="O182" s="74">
        <v>354.43846613483072</v>
      </c>
      <c r="P182" s="73">
        <v>11.81461553782769</v>
      </c>
    </row>
    <row r="183" spans="1:16">
      <c r="A183" s="70" t="s">
        <v>137</v>
      </c>
      <c r="B183" s="70" t="s">
        <v>221</v>
      </c>
      <c r="C183" s="71">
        <v>52477720474</v>
      </c>
      <c r="D183" s="71">
        <v>4000000000</v>
      </c>
      <c r="E183" s="72">
        <v>5.2170719288140965</v>
      </c>
      <c r="F183" s="72">
        <v>0.43475599406784138</v>
      </c>
      <c r="G183" s="71">
        <v>2366.5207919999998</v>
      </c>
      <c r="H183" s="72">
        <v>3.24</v>
      </c>
      <c r="I183" s="72">
        <v>-1.5088768917052244E-2</v>
      </c>
      <c r="J183" s="71">
        <v>557366146</v>
      </c>
      <c r="K183" s="72">
        <v>21.529832922432284</v>
      </c>
      <c r="L183" s="72">
        <v>10</v>
      </c>
      <c r="M183" s="72">
        <v>59.16</v>
      </c>
      <c r="N183" s="73">
        <v>25.984572626139563</v>
      </c>
      <c r="O183" s="74">
        <v>281.44101598852836</v>
      </c>
      <c r="P183" s="73">
        <v>9.3813671996176122</v>
      </c>
    </row>
    <row r="184" spans="1:16">
      <c r="A184" s="70" t="s">
        <v>339</v>
      </c>
      <c r="B184" s="70" t="s">
        <v>221</v>
      </c>
      <c r="C184" s="71">
        <v>87699773164</v>
      </c>
      <c r="D184" s="71">
        <v>4693620000</v>
      </c>
      <c r="E184" s="72">
        <v>7.9408270300362389</v>
      </c>
      <c r="F184" s="72">
        <v>8.9043907418740631E-2</v>
      </c>
      <c r="G184" s="71">
        <v>256.94425699999999</v>
      </c>
      <c r="H184" s="72">
        <v>19.62</v>
      </c>
      <c r="I184" s="72">
        <v>0.28892450341837872</v>
      </c>
      <c r="J184" s="71">
        <v>378526912</v>
      </c>
      <c r="K184" s="72">
        <v>235.59429243435142</v>
      </c>
      <c r="L184" s="72">
        <v>8.5222067402133117</v>
      </c>
      <c r="M184" s="72">
        <v>5.47</v>
      </c>
      <c r="N184" s="73">
        <v>17.722282723905966</v>
      </c>
      <c r="O184" s="74">
        <v>1177.1198843405632</v>
      </c>
      <c r="P184" s="73">
        <v>39.237329478018772</v>
      </c>
    </row>
    <row r="185" spans="1:16">
      <c r="A185" s="70" t="s">
        <v>26</v>
      </c>
      <c r="B185" s="70" t="s">
        <v>221</v>
      </c>
      <c r="C185" s="71">
        <v>8135775636</v>
      </c>
      <c r="D185" s="71">
        <v>5000000000</v>
      </c>
      <c r="E185" s="72">
        <v>1.1342121776391769</v>
      </c>
      <c r="F185" s="72">
        <v>2.062203959343958E-2</v>
      </c>
      <c r="G185" s="71">
        <v>3271.9011879999998</v>
      </c>
      <c r="H185" s="72">
        <v>10.78</v>
      </c>
      <c r="I185" s="72">
        <v>-0.76021169184510207</v>
      </c>
      <c r="J185" s="71">
        <v>1715491599</v>
      </c>
      <c r="K185" s="72">
        <v>32.060780730177157</v>
      </c>
      <c r="L185" s="72">
        <v>8</v>
      </c>
      <c r="M185" s="72">
        <v>65.430000000000007</v>
      </c>
      <c r="N185" s="73">
        <v>40.280426802602889</v>
      </c>
      <c r="O185" s="74">
        <v>1023.49434862826</v>
      </c>
      <c r="P185" s="73">
        <v>34.116478287608665</v>
      </c>
    </row>
    <row r="186" spans="1:16">
      <c r="A186" s="70" t="s">
        <v>224</v>
      </c>
      <c r="B186" s="70" t="s">
        <v>221</v>
      </c>
      <c r="C186" s="71">
        <v>40618634332</v>
      </c>
      <c r="D186" s="71">
        <v>6900847276</v>
      </c>
      <c r="E186" s="72">
        <v>4.6910475398614837</v>
      </c>
      <c r="F186" s="72">
        <v>0.33988924491751671</v>
      </c>
      <c r="G186" s="71">
        <v>2787.1569650000001</v>
      </c>
      <c r="H186" s="72">
        <v>3.06</v>
      </c>
      <c r="I186" s="72">
        <v>-0.12172703397462792</v>
      </c>
      <c r="J186" s="71">
        <v>1633229917</v>
      </c>
      <c r="K186" s="72">
        <v>8.4505521288464127</v>
      </c>
      <c r="L186" s="72">
        <v>5.7963896895839664</v>
      </c>
      <c r="M186" s="72">
        <v>40.380000000000003</v>
      </c>
      <c r="N186" s="73">
        <v>53.064254765514917</v>
      </c>
      <c r="O186" s="74">
        <v>782.60761732012895</v>
      </c>
      <c r="P186" s="73">
        <v>26.086920577337633</v>
      </c>
    </row>
    <row r="187" spans="1:16">
      <c r="A187" s="55" t="s">
        <v>554</v>
      </c>
      <c r="B187" s="55" t="s">
        <v>233</v>
      </c>
      <c r="C187" s="56">
        <v>3279541734</v>
      </c>
      <c r="D187" s="56">
        <v>1891070</v>
      </c>
      <c r="E187" s="57">
        <v>5.1512284055504391</v>
      </c>
      <c r="F187" s="57">
        <v>0.22983256243820704</v>
      </c>
      <c r="G187" s="56">
        <v>6.0773900000000004E-4</v>
      </c>
      <c r="H187" s="57">
        <v>12780</v>
      </c>
      <c r="I187" s="57">
        <v>-240.65233684544543</v>
      </c>
      <c r="J187" s="56">
        <v>-614132063</v>
      </c>
      <c r="K187" s="57">
        <v>-36.495345203951679</v>
      </c>
      <c r="L187" s="57">
        <v>21152.046196068892</v>
      </c>
      <c r="M187" s="57">
        <v>32.130000000000003</v>
      </c>
      <c r="N187" s="58">
        <v>23.985322030848558</v>
      </c>
      <c r="O187" s="59">
        <v>458.58185903691839</v>
      </c>
      <c r="P187" s="58">
        <v>15.286061967897279</v>
      </c>
    </row>
    <row r="188" spans="1:16">
      <c r="A188" s="55" t="s">
        <v>436</v>
      </c>
      <c r="B188" s="55" t="s">
        <v>233</v>
      </c>
      <c r="C188" s="56">
        <v>358892796</v>
      </c>
      <c r="D188" s="56">
        <v>9284470</v>
      </c>
      <c r="E188" s="57">
        <v>119.97439191077972</v>
      </c>
      <c r="F188" s="57">
        <v>230.75090506508587</v>
      </c>
      <c r="G188" s="56">
        <v>5.8189539999999997</v>
      </c>
      <c r="H188" s="57">
        <v>57.3</v>
      </c>
      <c r="I188" s="57">
        <v>-2.8019022580364137</v>
      </c>
      <c r="J188" s="56">
        <v>-3381110</v>
      </c>
      <c r="K188" s="57">
        <v>-153.77503837497153</v>
      </c>
      <c r="L188" s="57">
        <v>4308.2696158208273</v>
      </c>
      <c r="M188" s="57">
        <v>62.67</v>
      </c>
      <c r="N188" s="58">
        <v>22.042094139091056</v>
      </c>
      <c r="O188" s="59">
        <v>610.79205925429039</v>
      </c>
      <c r="P188" s="58">
        <v>20.359735308476345</v>
      </c>
    </row>
    <row r="189" spans="1:16">
      <c r="A189" s="55" t="s">
        <v>33</v>
      </c>
      <c r="B189" s="55" t="s">
        <v>233</v>
      </c>
      <c r="C189" s="56">
        <v>519583617</v>
      </c>
      <c r="D189" s="56">
        <v>25000000</v>
      </c>
      <c r="E189" s="57">
        <v>19.35312190047657</v>
      </c>
      <c r="F189" s="57">
        <v>8.6980323148209298</v>
      </c>
      <c r="G189" s="56">
        <v>22.966707</v>
      </c>
      <c r="H189" s="57">
        <v>90</v>
      </c>
      <c r="I189" s="57">
        <v>-0.66097727043657528</v>
      </c>
      <c r="J189" s="56">
        <v>1543645</v>
      </c>
      <c r="K189" s="57">
        <v>1441.3935846648678</v>
      </c>
      <c r="L189" s="57">
        <v>1600</v>
      </c>
      <c r="M189" s="57">
        <v>91.86</v>
      </c>
      <c r="N189" s="58">
        <v>19.349633158093827</v>
      </c>
      <c r="O189" s="59">
        <v>1073.3871037251463</v>
      </c>
      <c r="P189" s="58">
        <v>35.779570124171542</v>
      </c>
    </row>
    <row r="190" spans="1:16">
      <c r="A190" s="55" t="s">
        <v>29</v>
      </c>
      <c r="B190" s="55" t="s">
        <v>233</v>
      </c>
      <c r="C190" s="56">
        <v>453946752</v>
      </c>
      <c r="D190" s="56">
        <v>36000000</v>
      </c>
      <c r="E190" s="57">
        <v>73.863769150548634</v>
      </c>
      <c r="F190" s="57">
        <v>93.262334786046253</v>
      </c>
      <c r="G190" s="56">
        <v>23.567941000000001</v>
      </c>
      <c r="H190" s="57">
        <v>22.98</v>
      </c>
      <c r="I190" s="57">
        <v>-0.2603145110483176</v>
      </c>
      <c r="J190" s="56">
        <v>-15955475</v>
      </c>
      <c r="K190" s="57">
        <v>-49.638133618710818</v>
      </c>
      <c r="L190" s="57">
        <v>1111.1111111111111</v>
      </c>
      <c r="M190" s="57">
        <v>65.459999999999994</v>
      </c>
      <c r="N190" s="58">
        <v>39.925299861183376</v>
      </c>
      <c r="O190" s="59">
        <v>747.61512912894955</v>
      </c>
      <c r="P190" s="58">
        <v>24.920504304298319</v>
      </c>
    </row>
    <row r="191" spans="1:16">
      <c r="A191" s="55" t="s">
        <v>550</v>
      </c>
      <c r="B191" s="55" t="s">
        <v>233</v>
      </c>
      <c r="C191" s="56">
        <v>832617284</v>
      </c>
      <c r="D191" s="56">
        <v>39000000</v>
      </c>
      <c r="E191" s="57">
        <v>3.4185436094890975</v>
      </c>
      <c r="F191" s="57">
        <v>6.2835099889515619E-2</v>
      </c>
      <c r="G191" s="56">
        <v>10.211128</v>
      </c>
      <c r="H191" s="57">
        <v>1146</v>
      </c>
      <c r="I191" s="57">
        <v>-145.38830617809231</v>
      </c>
      <c r="J191" s="56">
        <v>-34585163</v>
      </c>
      <c r="K191" s="57">
        <v>-1573.0734014467419</v>
      </c>
      <c r="L191" s="57">
        <v>1025.6410256410256</v>
      </c>
      <c r="M191" s="57">
        <v>26.18</v>
      </c>
      <c r="N191" s="58">
        <v>15.489860437091497</v>
      </c>
      <c r="O191" s="59">
        <v>1208.5073876878125</v>
      </c>
      <c r="P191" s="58">
        <v>40.283579589593749</v>
      </c>
    </row>
    <row r="192" spans="1:16">
      <c r="A192" s="55" t="s">
        <v>79</v>
      </c>
      <c r="B192" s="55" t="s">
        <v>233</v>
      </c>
      <c r="C192" s="56">
        <v>6239033292</v>
      </c>
      <c r="D192" s="56">
        <v>46000000</v>
      </c>
      <c r="E192" s="57">
        <v>35.409613809296147</v>
      </c>
      <c r="F192" s="57">
        <v>10.263656176607579</v>
      </c>
      <c r="G192" s="56">
        <v>14.636780999999999</v>
      </c>
      <c r="H192" s="57">
        <v>77.2</v>
      </c>
      <c r="I192" s="57">
        <v>-3.8288105586042178</v>
      </c>
      <c r="J192" s="56">
        <v>-47850125</v>
      </c>
      <c r="K192" s="57">
        <v>-72.100125130289626</v>
      </c>
      <c r="L192" s="57">
        <v>869.56521739130437</v>
      </c>
      <c r="M192" s="57">
        <v>31.81</v>
      </c>
      <c r="N192" s="58">
        <v>18.951677649315446</v>
      </c>
      <c r="O192" s="59">
        <v>546.99735126450128</v>
      </c>
      <c r="P192" s="58">
        <v>18.233245042150042</v>
      </c>
    </row>
    <row r="193" spans="1:16">
      <c r="A193" s="55" t="s">
        <v>30</v>
      </c>
      <c r="B193" s="55" t="s">
        <v>233</v>
      </c>
      <c r="C193" s="56">
        <v>2031267319</v>
      </c>
      <c r="D193" s="56">
        <v>83895000</v>
      </c>
      <c r="E193" s="57">
        <v>60.285097849684909</v>
      </c>
      <c r="F193" s="57">
        <v>47.905197250281034</v>
      </c>
      <c r="G193" s="56">
        <v>41.711512999999997</v>
      </c>
      <c r="H193" s="57">
        <v>15.91</v>
      </c>
      <c r="I193" s="57">
        <v>-5.7995160376979264E-2</v>
      </c>
      <c r="J193" s="56">
        <v>41940809</v>
      </c>
      <c r="K193" s="57">
        <v>30.00478603071295</v>
      </c>
      <c r="L193" s="57">
        <v>476.78645926455687</v>
      </c>
      <c r="M193" s="57">
        <v>49.71</v>
      </c>
      <c r="N193" s="58">
        <v>22.517969335342844</v>
      </c>
      <c r="O193" s="59">
        <v>1641.8790325249856</v>
      </c>
      <c r="P193" s="58">
        <v>54.729301084166188</v>
      </c>
    </row>
    <row r="194" spans="1:16">
      <c r="A194" s="55" t="s">
        <v>301</v>
      </c>
      <c r="B194" s="55" t="s">
        <v>233</v>
      </c>
      <c r="C194" s="56">
        <v>1140720033</v>
      </c>
      <c r="D194" s="56">
        <v>85000000</v>
      </c>
      <c r="E194" s="57">
        <v>85.083482849828712</v>
      </c>
      <c r="F194" s="57">
        <v>142.99745016777936</v>
      </c>
      <c r="G194" s="56">
        <v>66.222807000000003</v>
      </c>
      <c r="H194" s="57">
        <v>7.1</v>
      </c>
      <c r="I194" s="57">
        <v>-0.16798873082709243</v>
      </c>
      <c r="J194" s="56">
        <v>-28264429</v>
      </c>
      <c r="K194" s="57">
        <v>-21.051194772057841</v>
      </c>
      <c r="L194" s="57">
        <v>470.58823529411762</v>
      </c>
      <c r="M194" s="57">
        <v>77.900000000000006</v>
      </c>
      <c r="N194" s="58">
        <v>29.477841937279432</v>
      </c>
      <c r="O194" s="59">
        <v>481.06115270920702</v>
      </c>
      <c r="P194" s="58">
        <v>16.035371756973568</v>
      </c>
    </row>
    <row r="195" spans="1:16">
      <c r="A195" s="55" t="s">
        <v>161</v>
      </c>
      <c r="B195" s="55" t="s">
        <v>233</v>
      </c>
      <c r="C195" s="56">
        <v>11386108733</v>
      </c>
      <c r="D195" s="56">
        <v>100023579</v>
      </c>
      <c r="E195" s="57">
        <v>31.162487277527422</v>
      </c>
      <c r="F195" s="57">
        <v>2.1050771085663698</v>
      </c>
      <c r="G195" s="56">
        <v>8.2922969999999996</v>
      </c>
      <c r="H195" s="57">
        <v>154.80000000000001</v>
      </c>
      <c r="I195" s="57">
        <v>-2.2240389394139584</v>
      </c>
      <c r="J195" s="56">
        <v>-796663172</v>
      </c>
      <c r="K195" s="57">
        <v>-18.581867735690938</v>
      </c>
      <c r="L195" s="57">
        <v>399.90570623352721</v>
      </c>
      <c r="M195" s="57">
        <v>8.2899999999999991</v>
      </c>
      <c r="N195" s="58">
        <v>54.512083255061555</v>
      </c>
      <c r="O195" s="59">
        <v>418.10354747107561</v>
      </c>
      <c r="P195" s="58">
        <v>13.936784915702521</v>
      </c>
    </row>
    <row r="196" spans="1:16">
      <c r="A196" s="55" t="s">
        <v>540</v>
      </c>
      <c r="B196" s="55" t="s">
        <v>233</v>
      </c>
      <c r="C196" s="56">
        <v>2863294706</v>
      </c>
      <c r="D196" s="56">
        <v>112000000</v>
      </c>
      <c r="E196" s="57">
        <v>1.940268297195707</v>
      </c>
      <c r="F196" s="57">
        <v>3.9462013854452228E-2</v>
      </c>
      <c r="G196" s="56">
        <v>44.440303</v>
      </c>
      <c r="H196" s="57">
        <v>464</v>
      </c>
      <c r="I196" s="57">
        <v>11.904888426477044</v>
      </c>
      <c r="J196" s="56">
        <v>-54281567</v>
      </c>
      <c r="K196" s="57">
        <v>-905.79551618323762</v>
      </c>
      <c r="L196" s="57">
        <v>357.14285714285717</v>
      </c>
      <c r="M196" s="57">
        <v>39.67</v>
      </c>
      <c r="N196" s="58">
        <v>58.752858873116907</v>
      </c>
      <c r="O196" s="59">
        <v>2967.2728535794963</v>
      </c>
      <c r="P196" s="58">
        <v>98.909095119316547</v>
      </c>
    </row>
    <row r="197" spans="1:16">
      <c r="A197" s="55" t="s">
        <v>175</v>
      </c>
      <c r="B197" s="55" t="s">
        <v>233</v>
      </c>
      <c r="C197" s="56">
        <v>2503213131</v>
      </c>
      <c r="D197" s="56">
        <v>129600000</v>
      </c>
      <c r="E197" s="57">
        <v>37.751784013406052</v>
      </c>
      <c r="F197" s="57">
        <v>11.203639605118131</v>
      </c>
      <c r="G197" s="56">
        <v>40.565173999999999</v>
      </c>
      <c r="H197" s="57">
        <v>26.12</v>
      </c>
      <c r="I197" s="57">
        <v>-0.95171579184880517</v>
      </c>
      <c r="J197" s="56">
        <v>21111327</v>
      </c>
      <c r="K197" s="57">
        <v>159.61099934646458</v>
      </c>
      <c r="L197" s="57">
        <v>308.64197530864197</v>
      </c>
      <c r="M197" s="57">
        <v>31.3</v>
      </c>
      <c r="N197" s="58">
        <v>20.592447511611123</v>
      </c>
      <c r="O197" s="59">
        <v>198.23705485137521</v>
      </c>
      <c r="P197" s="58">
        <v>6.6079018283791733</v>
      </c>
    </row>
    <row r="198" spans="1:16">
      <c r="A198" s="55" t="s">
        <v>552</v>
      </c>
      <c r="B198" s="55" t="s">
        <v>233</v>
      </c>
      <c r="C198" s="56">
        <v>2574862803</v>
      </c>
      <c r="D198" s="56">
        <v>132500000</v>
      </c>
      <c r="E198" s="57">
        <v>43.743112578575897</v>
      </c>
      <c r="F198" s="57">
        <v>15.006213577556053</v>
      </c>
      <c r="G198" s="56">
        <v>42.424709</v>
      </c>
      <c r="H198" s="57">
        <v>21.56</v>
      </c>
      <c r="I198" s="57">
        <v>0.47612186746093604</v>
      </c>
      <c r="J198" s="56">
        <v>-36817958</v>
      </c>
      <c r="K198" s="57">
        <v>-79.173320801767446</v>
      </c>
      <c r="L198" s="57">
        <v>301.88679245283021</v>
      </c>
      <c r="M198" s="57">
        <v>32.01</v>
      </c>
      <c r="N198" s="58">
        <v>38.835087006455971</v>
      </c>
      <c r="O198" s="59">
        <v>1711.2551089684705</v>
      </c>
      <c r="P198" s="58">
        <v>57.04183696561568</v>
      </c>
    </row>
    <row r="199" spans="1:16">
      <c r="A199" s="55" t="s">
        <v>470</v>
      </c>
      <c r="B199" s="55" t="s">
        <v>233</v>
      </c>
      <c r="C199" s="56">
        <v>6806959890</v>
      </c>
      <c r="D199" s="56">
        <v>138768000</v>
      </c>
      <c r="E199" s="57">
        <v>34.696901516447923</v>
      </c>
      <c r="F199" s="57">
        <v>6.0984224795707318</v>
      </c>
      <c r="G199" s="56">
        <v>27.728836000000001</v>
      </c>
      <c r="H199" s="57">
        <v>41.58</v>
      </c>
      <c r="I199" s="57">
        <v>-2.0428209422667081</v>
      </c>
      <c r="J199" s="56">
        <v>-104220162</v>
      </c>
      <c r="K199" s="57">
        <v>-54.591049282767379</v>
      </c>
      <c r="L199" s="57">
        <v>288.25089357777011</v>
      </c>
      <c r="M199" s="57">
        <v>19.98</v>
      </c>
      <c r="N199" s="58">
        <v>10.508051024319821</v>
      </c>
      <c r="O199" s="59">
        <v>332.60690504184532</v>
      </c>
      <c r="P199" s="58">
        <v>11.086896834728178</v>
      </c>
    </row>
    <row r="200" spans="1:16">
      <c r="A200" s="55" t="s">
        <v>481</v>
      </c>
      <c r="B200" s="55" t="s">
        <v>233</v>
      </c>
      <c r="C200" s="56">
        <v>4515514494</v>
      </c>
      <c r="D200" s="56">
        <v>146250000</v>
      </c>
      <c r="E200" s="57">
        <v>25.378540158641098</v>
      </c>
      <c r="F200" s="57">
        <v>2.5518894076059424</v>
      </c>
      <c r="G200" s="56">
        <v>22.737297000000002</v>
      </c>
      <c r="H200" s="57">
        <v>69.349999999999994</v>
      </c>
      <c r="I200" s="57">
        <v>3.3818049803811618</v>
      </c>
      <c r="J200" s="56">
        <v>12888411</v>
      </c>
      <c r="K200" s="57">
        <v>771.62343752073082</v>
      </c>
      <c r="L200" s="57">
        <v>273.5042735042735</v>
      </c>
      <c r="M200" s="57">
        <v>15.54</v>
      </c>
      <c r="N200" s="58">
        <v>56.264483134210856</v>
      </c>
      <c r="O200" s="59">
        <v>2317.6509458530049</v>
      </c>
      <c r="P200" s="58">
        <v>77.255031528433491</v>
      </c>
    </row>
    <row r="201" spans="1:16">
      <c r="A201" s="55" t="s">
        <v>101</v>
      </c>
      <c r="B201" s="55" t="s">
        <v>233</v>
      </c>
      <c r="C201" s="56">
        <v>4675184543</v>
      </c>
      <c r="D201" s="56">
        <v>175000000</v>
      </c>
      <c r="E201" s="57">
        <v>32.950339184613384</v>
      </c>
      <c r="F201" s="57">
        <v>23.53595656043813</v>
      </c>
      <c r="G201" s="56">
        <v>134.44486900000001</v>
      </c>
      <c r="H201" s="57">
        <v>9.0299999999999994</v>
      </c>
      <c r="I201" s="57">
        <v>-0.30456414251503894</v>
      </c>
      <c r="J201" s="56">
        <v>-19232100</v>
      </c>
      <c r="K201" s="57">
        <v>-72.794962588588874</v>
      </c>
      <c r="L201" s="57">
        <v>228.57142857142858</v>
      </c>
      <c r="M201" s="57">
        <v>76.819999999999993</v>
      </c>
      <c r="N201" s="58">
        <v>31.497146926563769</v>
      </c>
      <c r="O201" s="59">
        <v>614.13632887365225</v>
      </c>
      <c r="P201" s="58">
        <v>20.471210962455075</v>
      </c>
    </row>
    <row r="202" spans="1:16">
      <c r="A202" s="55" t="s">
        <v>544</v>
      </c>
      <c r="B202" s="55" t="s">
        <v>233</v>
      </c>
      <c r="C202" s="56">
        <v>5548282822</v>
      </c>
      <c r="D202" s="56">
        <v>179000000</v>
      </c>
      <c r="E202" s="57">
        <v>18.178920313183639</v>
      </c>
      <c r="F202" s="57">
        <v>2.1608130646836607</v>
      </c>
      <c r="G202" s="56">
        <v>47.254246999999999</v>
      </c>
      <c r="H202" s="57">
        <v>46.58</v>
      </c>
      <c r="I202" s="57">
        <v>-1.2040110754160267</v>
      </c>
      <c r="J202" s="56">
        <v>16821625</v>
      </c>
      <c r="K202" s="57">
        <v>500.13004094432017</v>
      </c>
      <c r="L202" s="57">
        <v>223.46368715083798</v>
      </c>
      <c r="M202" s="57">
        <v>26.39</v>
      </c>
      <c r="N202" s="58">
        <v>11.760795198153888</v>
      </c>
      <c r="O202" s="59">
        <v>399.32439982298291</v>
      </c>
      <c r="P202" s="58">
        <v>13.310813327432763</v>
      </c>
    </row>
    <row r="203" spans="1:16">
      <c r="A203" s="55" t="s">
        <v>31</v>
      </c>
      <c r="B203" s="55" t="s">
        <v>233</v>
      </c>
      <c r="C203" s="56">
        <v>1994719643</v>
      </c>
      <c r="D203" s="56">
        <v>192000000</v>
      </c>
      <c r="E203" s="57">
        <v>26.511382078645063</v>
      </c>
      <c r="F203" s="57">
        <v>17.26001437411788</v>
      </c>
      <c r="G203" s="56">
        <v>171.666124</v>
      </c>
      <c r="H203" s="57">
        <v>8.7899999999999991</v>
      </c>
      <c r="I203" s="57">
        <v>-0.35180529140016148</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80.899551234009394</v>
      </c>
      <c r="F204" s="57">
        <v>112.36048782501305</v>
      </c>
      <c r="G204" s="56">
        <v>150.75718000000001</v>
      </c>
      <c r="H204" s="57">
        <v>3.28</v>
      </c>
      <c r="I204" s="57">
        <v>-0.13957101918549242</v>
      </c>
      <c r="J204" s="56">
        <v>8495887</v>
      </c>
      <c r="K204" s="57">
        <v>84.746889877419505</v>
      </c>
      <c r="L204" s="57">
        <v>166.66666666666666</v>
      </c>
      <c r="M204" s="57">
        <v>62.81</v>
      </c>
      <c r="N204" s="58">
        <v>64.998975507398299</v>
      </c>
      <c r="O204" s="59">
        <v>75.692311213566668</v>
      </c>
      <c r="P204" s="58">
        <v>2.5230770404522223</v>
      </c>
    </row>
    <row r="205" spans="1:16">
      <c r="A205" s="55" t="s">
        <v>234</v>
      </c>
      <c r="B205" s="55" t="s">
        <v>233</v>
      </c>
      <c r="C205" s="56">
        <v>7583767231</v>
      </c>
      <c r="D205" s="56">
        <v>244800000</v>
      </c>
      <c r="E205" s="57">
        <v>21.398091339211376</v>
      </c>
      <c r="F205" s="57">
        <v>5.1417943433322222</v>
      </c>
      <c r="G205" s="56">
        <v>106.89830000000001</v>
      </c>
      <c r="H205" s="57">
        <v>17.489999999999998</v>
      </c>
      <c r="I205" s="57">
        <v>-0.22557507086747819</v>
      </c>
      <c r="J205" s="56">
        <v>116949644</v>
      </c>
      <c r="K205" s="57">
        <v>35.584546114565342</v>
      </c>
      <c r="L205" s="57">
        <v>163.3986928104575</v>
      </c>
      <c r="M205" s="57">
        <v>43.66</v>
      </c>
      <c r="N205" s="58">
        <v>44.477585415830973</v>
      </c>
      <c r="O205" s="59">
        <v>682.0879194036155</v>
      </c>
      <c r="P205" s="58">
        <v>22.736263980120516</v>
      </c>
    </row>
    <row r="206" spans="1:16">
      <c r="A206" s="55" t="s">
        <v>629</v>
      </c>
      <c r="B206" s="55" t="s">
        <v>233</v>
      </c>
      <c r="C206" s="56">
        <v>7118953178</v>
      </c>
      <c r="D206" s="56">
        <v>263980843</v>
      </c>
      <c r="E206" s="57">
        <v>4.5843359220479272</v>
      </c>
      <c r="F206" s="57">
        <v>8.8153141934831494E-2</v>
      </c>
      <c r="G206" s="56">
        <v>46.937992000000001</v>
      </c>
      <c r="H206" s="57">
        <v>185.9</v>
      </c>
      <c r="I206" s="57">
        <v>-0.61952200866954854</v>
      </c>
      <c r="J206" s="56">
        <v>576150738</v>
      </c>
      <c r="K206" s="57">
        <v>90.261493461803042</v>
      </c>
      <c r="L206" s="57">
        <v>151.52614691816859</v>
      </c>
      <c r="M206" s="57">
        <v>17.78</v>
      </c>
      <c r="N206" s="58">
        <v>57.822747615117571</v>
      </c>
      <c r="O206" s="59">
        <v>1123.5612938999298</v>
      </c>
      <c r="P206" s="58">
        <v>37.452043129997655</v>
      </c>
    </row>
    <row r="207" spans="1:16">
      <c r="A207" s="55" t="s">
        <v>138</v>
      </c>
      <c r="B207" s="55" t="s">
        <v>233</v>
      </c>
      <c r="C207" s="56">
        <v>1535118620</v>
      </c>
      <c r="D207" s="56">
        <v>264000000</v>
      </c>
      <c r="E207" s="57">
        <v>55.74601180488694</v>
      </c>
      <c r="F207" s="57">
        <v>19.196285056779249</v>
      </c>
      <c r="G207" s="56">
        <v>59.070202000000002</v>
      </c>
      <c r="H207" s="57">
        <v>12.15</v>
      </c>
      <c r="I207" s="57">
        <v>6.6191545717924072E-2</v>
      </c>
      <c r="J207" s="56">
        <v>-72765098</v>
      </c>
      <c r="K207" s="57">
        <v>-39.909243302331568</v>
      </c>
      <c r="L207" s="57">
        <v>151.5151515151515</v>
      </c>
      <c r="M207" s="57">
        <v>22.37</v>
      </c>
      <c r="N207" s="58">
        <v>52.184217437209142</v>
      </c>
      <c r="O207" s="59">
        <v>491.09585308958373</v>
      </c>
      <c r="P207" s="58">
        <v>16.36986176965279</v>
      </c>
    </row>
    <row r="208" spans="1:16">
      <c r="A208" s="55" t="s">
        <v>160</v>
      </c>
      <c r="B208" s="55" t="s">
        <v>233</v>
      </c>
      <c r="C208" s="56">
        <v>1300173375</v>
      </c>
      <c r="D208" s="56">
        <v>270000000</v>
      </c>
      <c r="E208" s="57">
        <v>32.642765829382988</v>
      </c>
      <c r="F208" s="57">
        <v>30.22478317535462</v>
      </c>
      <c r="G208" s="56">
        <v>253.18759900000001</v>
      </c>
      <c r="H208" s="57">
        <v>4.84</v>
      </c>
      <c r="I208" s="57">
        <v>0.13154532501937766</v>
      </c>
      <c r="J208" s="56">
        <v>-34355927</v>
      </c>
      <c r="K208" s="57">
        <v>-31.43562390268206</v>
      </c>
      <c r="L208" s="57">
        <v>148.14814814814815</v>
      </c>
      <c r="M208" s="57">
        <v>93.77</v>
      </c>
      <c r="N208" s="58">
        <v>48.800290493695904</v>
      </c>
      <c r="O208" s="59">
        <v>2447.4992055211756</v>
      </c>
      <c r="P208" s="58">
        <v>81.583306850705853</v>
      </c>
    </row>
    <row r="209" spans="1:16">
      <c r="A209" s="55" t="s">
        <v>766</v>
      </c>
      <c r="B209" s="55" t="s">
        <v>233</v>
      </c>
      <c r="C209" s="56">
        <v>5199468670</v>
      </c>
      <c r="D209" s="56">
        <v>273350000</v>
      </c>
      <c r="E209" s="57">
        <v>18.607007534319674</v>
      </c>
      <c r="F209" s="57">
        <v>1.7913228205904974</v>
      </c>
      <c r="G209" s="56">
        <v>54.497838000000002</v>
      </c>
      <c r="H209" s="57">
        <v>39.46</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38.666509597591698</v>
      </c>
      <c r="F210" s="57">
        <v>13.601169446522501</v>
      </c>
      <c r="G210" s="56">
        <v>98.355564999999999</v>
      </c>
      <c r="H210" s="57">
        <v>10.52</v>
      </c>
      <c r="I210" s="57">
        <v>-0.10039003829430726</v>
      </c>
      <c r="J210" s="56">
        <v>10367317</v>
      </c>
      <c r="K210" s="57">
        <v>274.21571559932045</v>
      </c>
      <c r="L210" s="57">
        <v>140.70232444636932</v>
      </c>
      <c r="M210" s="57">
        <v>34.590000000000003</v>
      </c>
      <c r="N210" s="58">
        <v>39.457952659903924</v>
      </c>
      <c r="O210" s="59">
        <v>1336.1546059895534</v>
      </c>
      <c r="P210" s="58">
        <v>44.538486866318443</v>
      </c>
    </row>
    <row r="211" spans="1:16">
      <c r="A211" s="55" t="s">
        <v>114</v>
      </c>
      <c r="B211" s="55" t="s">
        <v>233</v>
      </c>
      <c r="C211" s="56">
        <v>1413319947</v>
      </c>
      <c r="D211" s="56">
        <v>294204950</v>
      </c>
      <c r="E211" s="57">
        <v>66.724598404386128</v>
      </c>
      <c r="F211" s="57">
        <v>113.39815731242138</v>
      </c>
      <c r="G211" s="56">
        <v>733.94965300000001</v>
      </c>
      <c r="H211" s="57">
        <v>2.36</v>
      </c>
      <c r="I211" s="57">
        <v>3.966970284796334E-2</v>
      </c>
      <c r="J211" s="56">
        <v>-101180902</v>
      </c>
      <c r="K211" s="57">
        <v>-5.8154245353535199</v>
      </c>
      <c r="L211" s="57">
        <v>135.95964309913887</v>
      </c>
      <c r="M211" s="57">
        <v>86.34</v>
      </c>
      <c r="N211" s="58">
        <v>50.151909444614752</v>
      </c>
      <c r="O211" s="59">
        <v>337.52882122558782</v>
      </c>
      <c r="P211" s="58">
        <v>11.250960707519594</v>
      </c>
    </row>
    <row r="212" spans="1:16">
      <c r="A212" s="55" t="s">
        <v>159</v>
      </c>
      <c r="B212" s="55" t="s">
        <v>233</v>
      </c>
      <c r="C212" s="56">
        <v>10497610768</v>
      </c>
      <c r="D212" s="56">
        <v>303345000</v>
      </c>
      <c r="E212" s="57">
        <v>32.737210219842638</v>
      </c>
      <c r="F212" s="57">
        <v>9.8109743690705109</v>
      </c>
      <c r="G212" s="56">
        <v>100.333235</v>
      </c>
      <c r="H212" s="57">
        <v>12.18</v>
      </c>
      <c r="I212" s="57">
        <v>0.14626042985511845</v>
      </c>
      <c r="J212" s="56">
        <v>128453668</v>
      </c>
      <c r="K212" s="57">
        <v>25.976642410865214</v>
      </c>
      <c r="L212" s="57">
        <v>131.86306021196987</v>
      </c>
      <c r="M212" s="57">
        <v>33.07</v>
      </c>
      <c r="N212" s="58">
        <v>42.655630642885299</v>
      </c>
      <c r="O212" s="59">
        <v>2131.9845256836452</v>
      </c>
      <c r="P212" s="58">
        <v>71.06615085612151</v>
      </c>
    </row>
    <row r="213" spans="1:16">
      <c r="A213" s="55" t="s">
        <v>162</v>
      </c>
      <c r="B213" s="55" t="s">
        <v>233</v>
      </c>
      <c r="C213" s="56">
        <v>11759814183</v>
      </c>
      <c r="D213" s="56">
        <v>314657359</v>
      </c>
      <c r="E213" s="57">
        <v>27.519388826215945</v>
      </c>
      <c r="F213" s="57">
        <v>8.745827179657967</v>
      </c>
      <c r="G213" s="56">
        <v>118.75529</v>
      </c>
      <c r="H213" s="57">
        <v>12.24</v>
      </c>
      <c r="I213" s="57">
        <v>0.15953936900057641</v>
      </c>
      <c r="J213" s="56">
        <v>49521257</v>
      </c>
      <c r="K213" s="57">
        <v>63.539857035535263</v>
      </c>
      <c r="L213" s="57">
        <v>127.12240427849011</v>
      </c>
      <c r="M213" s="57">
        <v>37.74</v>
      </c>
      <c r="N213" s="58">
        <v>46.025382095931761</v>
      </c>
      <c r="O213" s="59">
        <v>2244.3940098848107</v>
      </c>
      <c r="P213" s="58">
        <v>74.813133662827028</v>
      </c>
    </row>
    <row r="214" spans="1:16">
      <c r="A214" s="55" t="s">
        <v>744</v>
      </c>
      <c r="B214" s="55" t="s">
        <v>233</v>
      </c>
      <c r="C214" s="56">
        <v>25145763000</v>
      </c>
      <c r="D214" s="56">
        <v>322508000</v>
      </c>
      <c r="E214" s="57">
        <v>17.619981544396119</v>
      </c>
      <c r="F214" s="57">
        <v>0.37420716725973791</v>
      </c>
      <c r="G214" s="56">
        <v>16.157962000000001</v>
      </c>
      <c r="H214" s="57">
        <v>140.5</v>
      </c>
      <c r="I214" s="57">
        <v>3.3865555804961214</v>
      </c>
      <c r="J214" s="56">
        <v>-820079000</v>
      </c>
      <c r="K214" s="57">
        <v>-57.416624495932709</v>
      </c>
      <c r="L214" s="57">
        <v>124.02793109008148</v>
      </c>
      <c r="M214" s="57">
        <v>5.01</v>
      </c>
      <c r="N214" s="58">
        <v>43.228944814451651</v>
      </c>
      <c r="O214" s="59">
        <v>1228.1555209871374</v>
      </c>
      <c r="P214" s="58">
        <v>40.93851736623791</v>
      </c>
    </row>
    <row r="215" spans="1:16">
      <c r="A215" s="55" t="s">
        <v>406</v>
      </c>
      <c r="B215" s="55" t="s">
        <v>233</v>
      </c>
      <c r="C215" s="56">
        <v>7271413193</v>
      </c>
      <c r="D215" s="56">
        <v>330000000</v>
      </c>
      <c r="E215" s="57">
        <v>65.110922560731197</v>
      </c>
      <c r="F215" s="57">
        <v>0.54204897236705962</v>
      </c>
      <c r="G215" s="56">
        <v>1.7811269999999999</v>
      </c>
      <c r="H215" s="57">
        <v>351.25</v>
      </c>
      <c r="I215" s="57">
        <v>-0.81671472680073975</v>
      </c>
      <c r="J215" s="56">
        <v>-339048262</v>
      </c>
      <c r="K215" s="57">
        <v>-354.28584500456753</v>
      </c>
      <c r="L215" s="57">
        <v>121.21212121212122</v>
      </c>
      <c r="M215" s="57">
        <v>0.53</v>
      </c>
      <c r="N215" s="58">
        <v>45.498581235768057</v>
      </c>
      <c r="O215" s="59">
        <v>140.6968301020957</v>
      </c>
      <c r="P215" s="58">
        <v>4.6898943367365238</v>
      </c>
    </row>
    <row r="216" spans="1:16">
      <c r="A216" s="55" t="s">
        <v>456</v>
      </c>
      <c r="B216" s="55" t="s">
        <v>233</v>
      </c>
      <c r="C216" s="56">
        <v>10885731681</v>
      </c>
      <c r="D216" s="56">
        <v>350000000</v>
      </c>
      <c r="E216" s="57">
        <v>12.859228784792112</v>
      </c>
      <c r="F216" s="57">
        <v>2.2962908544271627</v>
      </c>
      <c r="G216" s="56">
        <v>185.064885</v>
      </c>
      <c r="H216" s="57">
        <v>16.809999999999999</v>
      </c>
      <c r="I216" s="57">
        <v>-1.4449408055396979</v>
      </c>
      <c r="J216" s="56">
        <v>260197818</v>
      </c>
      <c r="K216" s="57">
        <v>21.522086707122195</v>
      </c>
      <c r="L216" s="57">
        <v>114.28571428571429</v>
      </c>
      <c r="M216" s="57">
        <v>52.87</v>
      </c>
      <c r="N216" s="58">
        <v>39.128424600098072</v>
      </c>
      <c r="O216" s="59">
        <v>310.6925236922674</v>
      </c>
      <c r="P216" s="58">
        <v>10.356417456408913</v>
      </c>
    </row>
    <row r="217" spans="1:16">
      <c r="A217" s="55" t="s">
        <v>237</v>
      </c>
      <c r="B217" s="55" t="s">
        <v>233</v>
      </c>
      <c r="C217" s="56">
        <v>49023532000</v>
      </c>
      <c r="D217" s="56">
        <v>369276000</v>
      </c>
      <c r="E217" s="57">
        <v>2.6685090041303221</v>
      </c>
      <c r="F217" s="57">
        <v>8.2117348422389727E-2</v>
      </c>
      <c r="G217" s="56">
        <v>164.20942500000001</v>
      </c>
      <c r="H217" s="57">
        <v>91.3</v>
      </c>
      <c r="I217" s="57">
        <v>-0.76311455075943968</v>
      </c>
      <c r="J217" s="56">
        <v>1835127000</v>
      </c>
      <c r="K217" s="57">
        <v>17.707923211854002</v>
      </c>
      <c r="L217" s="57">
        <v>108.32006412547796</v>
      </c>
      <c r="M217" s="57">
        <v>44.46</v>
      </c>
      <c r="N217" s="58">
        <v>61.504934906907543</v>
      </c>
      <c r="O217" s="59">
        <v>601.98053496049101</v>
      </c>
      <c r="P217" s="58">
        <v>20.066017832016367</v>
      </c>
    </row>
    <row r="218" spans="1:16">
      <c r="A218" s="55" t="s">
        <v>451</v>
      </c>
      <c r="B218" s="55" t="s">
        <v>233</v>
      </c>
      <c r="C218" s="56">
        <v>4310209139</v>
      </c>
      <c r="D218" s="56">
        <v>386500000</v>
      </c>
      <c r="E218" s="57">
        <v>36.7452494585173</v>
      </c>
      <c r="F218" s="57">
        <v>8.6428906170803952</v>
      </c>
      <c r="G218" s="56">
        <v>94.595506999999998</v>
      </c>
      <c r="H218" s="57">
        <v>11.51</v>
      </c>
      <c r="I218" s="57">
        <v>-1.1495595555652294</v>
      </c>
      <c r="J218" s="56">
        <v>-57974808</v>
      </c>
      <c r="K218" s="57">
        <v>-73.333576197440792</v>
      </c>
      <c r="L218" s="57">
        <v>103.49288486416559</v>
      </c>
      <c r="M218" s="57">
        <v>24.47</v>
      </c>
      <c r="N218" s="58">
        <v>43.902153588705914</v>
      </c>
      <c r="O218" s="59">
        <v>467.69500633201204</v>
      </c>
      <c r="P218" s="58">
        <v>15.589833544400401</v>
      </c>
    </row>
    <row r="219" spans="1:16">
      <c r="A219" s="55" t="s">
        <v>549</v>
      </c>
      <c r="B219" s="55" t="s">
        <v>233</v>
      </c>
      <c r="C219" s="56">
        <v>4405616240</v>
      </c>
      <c r="D219" s="56">
        <v>402000000</v>
      </c>
      <c r="E219" s="57">
        <v>38.405137267795247</v>
      </c>
      <c r="F219" s="57">
        <v>6.8239405237731425</v>
      </c>
      <c r="G219" s="56">
        <v>416.05720400000001</v>
      </c>
      <c r="H219" s="57">
        <v>14.33</v>
      </c>
      <c r="I219" s="57">
        <v>0.2779268815313074</v>
      </c>
      <c r="J219" s="56">
        <v>82863015</v>
      </c>
      <c r="K219" s="57">
        <v>67.919324441670383</v>
      </c>
      <c r="L219" s="57">
        <v>99.50248756218906</v>
      </c>
      <c r="M219" s="57">
        <v>18.079999999999998</v>
      </c>
      <c r="N219" s="58">
        <v>26.173369447757011</v>
      </c>
      <c r="O219" s="59">
        <v>1573.6936559553071</v>
      </c>
      <c r="P219" s="58">
        <v>52.456455198510234</v>
      </c>
    </row>
    <row r="220" spans="1:16" ht="12" customHeight="1">
      <c r="A220" s="55" t="s">
        <v>455</v>
      </c>
      <c r="B220" s="55" t="s">
        <v>233</v>
      </c>
      <c r="C220" s="56">
        <v>2527222364</v>
      </c>
      <c r="D220" s="56">
        <v>600000000</v>
      </c>
      <c r="E220" s="57">
        <v>43.609325854333953</v>
      </c>
      <c r="F220" s="57">
        <v>14.536441951444651</v>
      </c>
      <c r="G220" s="56">
        <v>163.504896</v>
      </c>
      <c r="H220" s="57">
        <v>5.61</v>
      </c>
      <c r="I220" s="57">
        <v>-0.18323501707710577</v>
      </c>
      <c r="J220" s="56">
        <v>-2865114</v>
      </c>
      <c r="K220" s="57">
        <v>-1047.0787549814772</v>
      </c>
      <c r="L220" s="57">
        <v>66.666666666666671</v>
      </c>
      <c r="M220" s="57">
        <v>27.25</v>
      </c>
      <c r="N220" s="58">
        <v>58.888931555108307</v>
      </c>
      <c r="O220" s="59">
        <v>335.41244152922064</v>
      </c>
      <c r="P220" s="58">
        <v>11.180414717640689</v>
      </c>
    </row>
    <row r="221" spans="1:16">
      <c r="A221" s="55" t="s">
        <v>667</v>
      </c>
      <c r="B221" s="55" t="s">
        <v>233</v>
      </c>
      <c r="C221" s="56">
        <v>18538498598</v>
      </c>
      <c r="D221" s="56">
        <v>662000000</v>
      </c>
      <c r="E221" s="57">
        <v>19.482931416823863</v>
      </c>
      <c r="F221" s="57">
        <v>2.4525341662668509</v>
      </c>
      <c r="G221" s="56">
        <v>158.43219300000001</v>
      </c>
      <c r="H221" s="57">
        <v>12.96</v>
      </c>
      <c r="I221" s="57">
        <v>-3.5908308727355731E-2</v>
      </c>
      <c r="J221" s="56">
        <v>30638765</v>
      </c>
      <c r="K221" s="57">
        <v>259.27938022306057</v>
      </c>
      <c r="L221" s="57">
        <v>60.422960725075527</v>
      </c>
      <c r="M221" s="57">
        <v>23.93</v>
      </c>
      <c r="N221" s="58">
        <v>54.874947621289614</v>
      </c>
      <c r="O221" s="59">
        <v>398.1748076902166</v>
      </c>
      <c r="P221" s="58">
        <v>13.272493589673887</v>
      </c>
    </row>
    <row r="222" spans="1:16">
      <c r="A222" s="55" t="s">
        <v>108</v>
      </c>
      <c r="B222" s="55" t="s">
        <v>233</v>
      </c>
      <c r="C222" s="56">
        <v>15078182984</v>
      </c>
      <c r="D222" s="56">
        <v>750000000</v>
      </c>
      <c r="E222" s="57">
        <v>16.544085334392154</v>
      </c>
      <c r="F222" s="57">
        <v>2.7573475557320255</v>
      </c>
      <c r="G222" s="56">
        <v>290.32257499999997</v>
      </c>
      <c r="H222" s="57">
        <v>8.33</v>
      </c>
      <c r="I222" s="57">
        <v>-3.6106191204506644E-2</v>
      </c>
      <c r="J222" s="56">
        <v>110116171</v>
      </c>
      <c r="K222" s="57">
        <v>54.487909863847335</v>
      </c>
      <c r="L222" s="57">
        <v>53.333333333333336</v>
      </c>
      <c r="M222" s="57">
        <v>38.700000000000003</v>
      </c>
      <c r="N222" s="58">
        <v>65.349826723510702</v>
      </c>
      <c r="O222" s="59">
        <v>843.76052920921416</v>
      </c>
      <c r="P222" s="58">
        <v>28.125350973640472</v>
      </c>
    </row>
    <row r="223" spans="1:16">
      <c r="A223" s="55" t="s">
        <v>176</v>
      </c>
      <c r="B223" s="55" t="s">
        <v>233</v>
      </c>
      <c r="C223" s="56">
        <v>2007242303</v>
      </c>
      <c r="D223" s="56">
        <v>850000000</v>
      </c>
      <c r="E223" s="57">
        <v>46.897776564688627</v>
      </c>
      <c r="F223" s="57">
        <v>32.647251350287938</v>
      </c>
      <c r="G223" s="56">
        <v>693.49307699999997</v>
      </c>
      <c r="H223" s="57">
        <v>1.23</v>
      </c>
      <c r="I223" s="57">
        <v>-7.1069072517236265E-2</v>
      </c>
      <c r="J223" s="56">
        <v>254788867</v>
      </c>
      <c r="K223" s="57">
        <v>5.6380014437600998</v>
      </c>
      <c r="L223" s="57">
        <v>47.058823529411768</v>
      </c>
      <c r="M223" s="57">
        <v>81.58</v>
      </c>
      <c r="N223" s="58">
        <v>0.1546630731356351</v>
      </c>
      <c r="O223" s="59">
        <v>618.01525255447564</v>
      </c>
      <c r="P223" s="58">
        <v>20.600508418482523</v>
      </c>
    </row>
    <row r="224" spans="1:16">
      <c r="A224" s="55" t="s">
        <v>762</v>
      </c>
      <c r="B224" s="55" t="s">
        <v>233</v>
      </c>
      <c r="C224" s="56">
        <v>4581844648</v>
      </c>
      <c r="D224" s="56">
        <v>870000000</v>
      </c>
      <c r="E224" s="57">
        <v>20.588780442635102</v>
      </c>
      <c r="F224" s="57">
        <v>2.1513877160538248</v>
      </c>
      <c r="G224" s="56">
        <v>174.93409199999999</v>
      </c>
      <c r="H224" s="57">
        <v>11.11</v>
      </c>
      <c r="I224" s="57">
        <v>-0.26749096288440732</v>
      </c>
      <c r="J224" s="56">
        <v>4586945</v>
      </c>
      <c r="K224" s="57">
        <v>2086.3559515102102</v>
      </c>
      <c r="L224" s="57">
        <v>45.977011494252871</v>
      </c>
      <c r="M224" s="57">
        <v>20.100000000000001</v>
      </c>
      <c r="N224" s="58">
        <v>31.112677480950666</v>
      </c>
      <c r="O224" s="59">
        <v>253.37615829087048</v>
      </c>
      <c r="P224" s="58">
        <v>8.4458719430290152</v>
      </c>
    </row>
    <row r="225" spans="1:16">
      <c r="A225" s="55" t="s">
        <v>524</v>
      </c>
      <c r="B225" s="55" t="s">
        <v>233</v>
      </c>
      <c r="C225" s="56">
        <v>7797972597</v>
      </c>
      <c r="D225" s="56">
        <v>960000000</v>
      </c>
      <c r="E225" s="57">
        <v>21.469650845079805</v>
      </c>
      <c r="F225" s="57">
        <v>3.7273699383819108</v>
      </c>
      <c r="G225" s="56">
        <v>279.81076200000001</v>
      </c>
      <c r="H225" s="57">
        <v>6.66</v>
      </c>
      <c r="I225" s="57">
        <v>0.13442663736019878</v>
      </c>
      <c r="J225" s="56">
        <v>-282199228</v>
      </c>
      <c r="K225" s="57">
        <v>-20.411111826287492</v>
      </c>
      <c r="L225" s="57">
        <v>41.666666666666664</v>
      </c>
      <c r="M225" s="57">
        <v>29.14</v>
      </c>
      <c r="N225" s="58">
        <v>17.080467598135666</v>
      </c>
      <c r="O225" s="59">
        <v>2101.0706150184724</v>
      </c>
      <c r="P225" s="58">
        <v>70.035687167282418</v>
      </c>
    </row>
    <row r="226" spans="1:16">
      <c r="A226" s="55" t="s">
        <v>80</v>
      </c>
      <c r="B226" s="55" t="s">
        <v>233</v>
      </c>
      <c r="C226" s="56">
        <v>2545549000</v>
      </c>
      <c r="D226" s="56">
        <v>1053000000</v>
      </c>
      <c r="E226" s="57">
        <v>33.320940026202337</v>
      </c>
      <c r="F226" s="57">
        <v>31.643817688701173</v>
      </c>
      <c r="G226" s="56">
        <v>774.54246000000001</v>
      </c>
      <c r="H226" s="57">
        <v>1.55</v>
      </c>
      <c r="I226" s="57">
        <v>-6.8598002676086622E-2</v>
      </c>
      <c r="J226" s="56">
        <v>-222180000</v>
      </c>
      <c r="K226" s="57">
        <v>-4.7394004860923573</v>
      </c>
      <c r="L226" s="57">
        <v>37.986704653371319</v>
      </c>
      <c r="M226" s="57">
        <v>73.55</v>
      </c>
      <c r="N226" s="58">
        <v>46.504648888745052</v>
      </c>
      <c r="O226" s="59">
        <v>69.242555796460692</v>
      </c>
      <c r="P226" s="58">
        <v>2.3080851932153563</v>
      </c>
    </row>
    <row r="227" spans="1:16">
      <c r="A227" s="55" t="s">
        <v>340</v>
      </c>
      <c r="B227" s="55" t="s">
        <v>233</v>
      </c>
      <c r="C227" s="56">
        <v>15777601159</v>
      </c>
      <c r="D227" s="56">
        <v>1086980000</v>
      </c>
      <c r="E227" s="57">
        <v>15.196311320162238</v>
      </c>
      <c r="F227" s="57">
        <v>1.5533671599970396</v>
      </c>
      <c r="G227" s="56">
        <v>266.47241100000002</v>
      </c>
      <c r="H227" s="57">
        <v>9.8800000000000008</v>
      </c>
      <c r="I227" s="57">
        <v>-0.13949671916613404</v>
      </c>
      <c r="J227" s="56">
        <v>896857779</v>
      </c>
      <c r="K227" s="57">
        <v>10.907883311117493</v>
      </c>
      <c r="L227" s="57">
        <v>36.799205137169039</v>
      </c>
      <c r="M227" s="57">
        <v>24.51</v>
      </c>
      <c r="N227" s="58">
        <v>59.472122772864125</v>
      </c>
      <c r="O227" s="59">
        <v>248.47919070446932</v>
      </c>
      <c r="P227" s="58">
        <v>8.2826396901489776</v>
      </c>
    </row>
    <row r="228" spans="1:16">
      <c r="A228" s="55" t="s">
        <v>648</v>
      </c>
      <c r="B228" s="55" t="s">
        <v>233</v>
      </c>
      <c r="C228" s="56">
        <v>4399219392</v>
      </c>
      <c r="D228" s="56">
        <v>1112000000</v>
      </c>
      <c r="E228" s="57">
        <v>16.283084736873363</v>
      </c>
      <c r="F228" s="57">
        <v>0.78430968472067697</v>
      </c>
      <c r="G228" s="56">
        <v>277.98263300000002</v>
      </c>
      <c r="H228" s="57">
        <v>8.84</v>
      </c>
      <c r="I228" s="57">
        <v>-1.1966836552885844</v>
      </c>
      <c r="J228" s="56">
        <v>-160816500</v>
      </c>
      <c r="K228" s="57">
        <v>-129.09769830832036</v>
      </c>
      <c r="L228" s="57">
        <v>35.97122302158273</v>
      </c>
      <c r="M228" s="57">
        <v>24.99</v>
      </c>
      <c r="N228" s="58">
        <v>52.822499176123891</v>
      </c>
      <c r="O228" s="59">
        <v>318.30391502656607</v>
      </c>
      <c r="P228" s="58">
        <v>10.610130500885536</v>
      </c>
    </row>
    <row r="229" spans="1:16">
      <c r="A229" s="55" t="s">
        <v>485</v>
      </c>
      <c r="B229" s="55" t="s">
        <v>233</v>
      </c>
      <c r="C229" s="56">
        <v>1973820337</v>
      </c>
      <c r="D229" s="56">
        <v>1482400000</v>
      </c>
      <c r="E229" s="57">
        <v>5.044893808763951</v>
      </c>
      <c r="F229" s="57">
        <v>0.34031933410442194</v>
      </c>
      <c r="G229" s="56">
        <v>727.55648099999996</v>
      </c>
      <c r="H229" s="57">
        <v>10.9</v>
      </c>
      <c r="I229" s="57">
        <v>-7.9923633778728131E-2</v>
      </c>
      <c r="J229" s="56">
        <v>80169598</v>
      </c>
      <c r="K229" s="57">
        <v>184.90799966341356</v>
      </c>
      <c r="L229" s="57">
        <v>26.98327037236913</v>
      </c>
      <c r="M229" s="57">
        <v>49.07</v>
      </c>
      <c r="N229" s="58">
        <v>27.257322878498496</v>
      </c>
      <c r="O229" s="59">
        <v>1135.6556421462967</v>
      </c>
      <c r="P229" s="58">
        <v>37.855188071543225</v>
      </c>
    </row>
    <row r="230" spans="1:16">
      <c r="A230" s="55" t="s">
        <v>8</v>
      </c>
      <c r="B230" s="55" t="s">
        <v>233</v>
      </c>
      <c r="C230" s="56">
        <v>7531082000</v>
      </c>
      <c r="D230" s="56">
        <v>2160000000</v>
      </c>
      <c r="E230" s="57">
        <v>29.589908136946594</v>
      </c>
      <c r="F230" s="57">
        <v>6.8495157724413414</v>
      </c>
      <c r="G230" s="56">
        <v>595.52635199999997</v>
      </c>
      <c r="H230" s="57">
        <v>2.27</v>
      </c>
      <c r="I230" s="57">
        <v>-7.9513777723695167E-2</v>
      </c>
      <c r="J230" s="56">
        <v>255518000</v>
      </c>
      <c r="K230" s="57">
        <v>16.906832395369406</v>
      </c>
      <c r="L230" s="57">
        <v>18.518518518518519</v>
      </c>
      <c r="M230" s="57">
        <v>27.57</v>
      </c>
      <c r="N230" s="58">
        <v>53.472121406965769</v>
      </c>
      <c r="O230" s="59">
        <v>646.72735784861482</v>
      </c>
      <c r="P230" s="58">
        <v>21.557578594953828</v>
      </c>
    </row>
    <row r="231" spans="1:16">
      <c r="A231" s="55" t="s">
        <v>674</v>
      </c>
      <c r="B231" s="55" t="s">
        <v>233</v>
      </c>
      <c r="C231" s="56">
        <v>5220479890</v>
      </c>
      <c r="D231" s="56">
        <v>2178000000</v>
      </c>
      <c r="E231" s="57">
        <v>3.3855827681182458</v>
      </c>
      <c r="F231" s="57">
        <v>9.1437983258203584E-2</v>
      </c>
      <c r="G231" s="56">
        <v>656.11429699999997</v>
      </c>
      <c r="H231" s="57">
        <v>18.010000000000002</v>
      </c>
      <c r="I231" s="57">
        <v>-0.20223302690933664</v>
      </c>
      <c r="J231" s="56">
        <v>116330745</v>
      </c>
      <c r="K231" s="57">
        <v>318.28215318315034</v>
      </c>
      <c r="L231" s="57">
        <v>18.365472910927455</v>
      </c>
      <c r="M231" s="57">
        <v>30.12</v>
      </c>
      <c r="N231" s="58">
        <v>60.536588139495571</v>
      </c>
      <c r="O231" s="59">
        <v>986.59079142199482</v>
      </c>
      <c r="P231" s="58">
        <v>32.886359714066494</v>
      </c>
    </row>
    <row r="232" spans="1:16">
      <c r="A232" s="55" t="s">
        <v>238</v>
      </c>
      <c r="B232" s="55" t="s">
        <v>233</v>
      </c>
      <c r="C232" s="56">
        <v>7606887578</v>
      </c>
      <c r="D232" s="56">
        <v>2344397132</v>
      </c>
      <c r="E232" s="57">
        <v>34.423672734157556</v>
      </c>
      <c r="F232" s="57">
        <v>14.683379477090043</v>
      </c>
      <c r="G232" s="56">
        <v>735.54148399999997</v>
      </c>
      <c r="H232" s="57">
        <v>1.58</v>
      </c>
      <c r="I232" s="57">
        <v>-5.1079355856779474E-2</v>
      </c>
      <c r="J232" s="56">
        <v>-222958515</v>
      </c>
      <c r="K232" s="57">
        <v>-10.514947733662471</v>
      </c>
      <c r="L232" s="57">
        <v>17.061955695994257</v>
      </c>
      <c r="M232" s="57">
        <v>31.37</v>
      </c>
      <c r="N232" s="58">
        <v>51.785969540941842</v>
      </c>
      <c r="O232" s="59">
        <v>217.65750883234216</v>
      </c>
      <c r="P232" s="58">
        <v>7.2552502944114057</v>
      </c>
    </row>
    <row r="233" spans="1:16">
      <c r="A233" s="55" t="s">
        <v>235</v>
      </c>
      <c r="B233" s="55" t="s">
        <v>233</v>
      </c>
      <c r="C233" s="56">
        <v>83438856000</v>
      </c>
      <c r="D233" s="56">
        <v>2798079000</v>
      </c>
      <c r="E233" s="57">
        <v>0.61615508847887968</v>
      </c>
      <c r="F233" s="57">
        <v>2.8231598218876907E-3</v>
      </c>
      <c r="G233" s="56">
        <v>821.38268200000005</v>
      </c>
      <c r="H233" s="57">
        <v>79.05</v>
      </c>
      <c r="I233" s="57">
        <v>-2.0314893320682614</v>
      </c>
      <c r="J233" s="56">
        <v>5300546000</v>
      </c>
      <c r="K233" s="57">
        <v>41.17503404366267</v>
      </c>
      <c r="L233" s="57">
        <v>14.295522034938971</v>
      </c>
      <c r="M233" s="57">
        <v>29.35</v>
      </c>
      <c r="N233" s="58">
        <v>55.277235208106767</v>
      </c>
      <c r="O233" s="59">
        <v>1284.0261754923131</v>
      </c>
      <c r="P233" s="58">
        <v>42.800872516410436</v>
      </c>
    </row>
    <row r="234" spans="1:16">
      <c r="A234" s="55" t="s">
        <v>529</v>
      </c>
      <c r="B234" s="55" t="s">
        <v>233</v>
      </c>
      <c r="C234" s="56">
        <v>11202226165</v>
      </c>
      <c r="D234" s="56">
        <v>2876530554</v>
      </c>
      <c r="E234" s="57">
        <v>10.385636724506732</v>
      </c>
      <c r="F234" s="57">
        <v>0.72209465740350565</v>
      </c>
      <c r="G234" s="56">
        <v>750.95738100000005</v>
      </c>
      <c r="H234" s="57">
        <v>5.13</v>
      </c>
      <c r="I234" s="57">
        <v>7.991094086944095E-3</v>
      </c>
      <c r="J234" s="56">
        <v>-880002369</v>
      </c>
      <c r="K234" s="57">
        <v>-16.343879603805931</v>
      </c>
      <c r="L234" s="57">
        <v>13.905640579543798</v>
      </c>
      <c r="M234" s="57">
        <v>26.1</v>
      </c>
      <c r="N234" s="58">
        <v>16.513505940247303</v>
      </c>
      <c r="O234" s="59">
        <v>578.48850632442191</v>
      </c>
      <c r="P234" s="58">
        <v>19.282950210814064</v>
      </c>
    </row>
    <row r="235" spans="1:16">
      <c r="A235" s="55" t="s">
        <v>463</v>
      </c>
      <c r="B235" s="55" t="s">
        <v>233</v>
      </c>
      <c r="C235" s="56">
        <v>40334782642</v>
      </c>
      <c r="D235" s="56">
        <v>3000000000</v>
      </c>
      <c r="E235" s="57">
        <v>12.311616872332229</v>
      </c>
      <c r="F235" s="57">
        <v>0.93910121070421271</v>
      </c>
      <c r="G235" s="56">
        <v>808.37745500000005</v>
      </c>
      <c r="H235" s="57">
        <v>4.0199999999999996</v>
      </c>
      <c r="I235" s="57">
        <v>1.3354697500937538E-2</v>
      </c>
      <c r="J235" s="56">
        <v>-4574215000</v>
      </c>
      <c r="K235" s="57">
        <v>-2.8660655434866968</v>
      </c>
      <c r="L235" s="57">
        <v>13.333333333333334</v>
      </c>
      <c r="M235" s="57">
        <v>26.94</v>
      </c>
      <c r="N235" s="58">
        <v>34.170746035762861</v>
      </c>
      <c r="O235" s="59">
        <v>927.67796035726997</v>
      </c>
      <c r="P235" s="58">
        <v>30.922598678575664</v>
      </c>
    </row>
    <row r="236" spans="1:16">
      <c r="A236" s="55" t="s">
        <v>236</v>
      </c>
      <c r="B236" s="55" t="s">
        <v>233</v>
      </c>
      <c r="C236" s="56">
        <v>19322859634</v>
      </c>
      <c r="D236" s="56">
        <v>4500000000</v>
      </c>
      <c r="E236" s="57">
        <v>7.7952879433204609</v>
      </c>
      <c r="F236" s="57">
        <v>1.732286209626769</v>
      </c>
      <c r="G236" s="56">
        <v>2540.2949250000001</v>
      </c>
      <c r="H236" s="57">
        <v>2.02</v>
      </c>
      <c r="I236" s="57">
        <v>-2.0140258501470942E-2</v>
      </c>
      <c r="J236" s="56">
        <v>132915830</v>
      </c>
      <c r="K236" s="57">
        <v>33.856012485495519</v>
      </c>
      <c r="L236" s="57">
        <v>8.8888888888888893</v>
      </c>
      <c r="M236" s="57">
        <v>56.45</v>
      </c>
      <c r="N236" s="58">
        <v>33.770406908755142</v>
      </c>
      <c r="O236" s="59">
        <v>722.94327557672455</v>
      </c>
      <c r="P236" s="58">
        <v>24.098109185890817</v>
      </c>
    </row>
    <row r="237" spans="1:16">
      <c r="A237" s="55" t="s">
        <v>681</v>
      </c>
      <c r="B237" s="55" t="s">
        <v>233</v>
      </c>
      <c r="C237" s="56">
        <v>119321530000</v>
      </c>
      <c r="D237" s="56">
        <v>5921052000</v>
      </c>
      <c r="E237" s="57">
        <v>1.1200573190254506</v>
      </c>
      <c r="F237" s="57">
        <v>1.0509180904427968E-2</v>
      </c>
      <c r="G237" s="56">
        <v>1931.812445</v>
      </c>
      <c r="H237" s="57">
        <v>18.489999999999998</v>
      </c>
      <c r="I237" s="57">
        <v>-0.63534998128289288</v>
      </c>
      <c r="J237" s="56">
        <v>4524638000</v>
      </c>
      <c r="K237" s="57">
        <v>23.555240441334753</v>
      </c>
      <c r="L237" s="57">
        <v>6.7555562761482246</v>
      </c>
      <c r="M237" s="57">
        <v>32.619999999999997</v>
      </c>
      <c r="N237" s="58">
        <v>47.07702098723442</v>
      </c>
      <c r="O237" s="59">
        <v>922.79119325492036</v>
      </c>
      <c r="P237" s="58">
        <v>30.75970644183068</v>
      </c>
    </row>
    <row r="238" spans="1:16">
      <c r="A238" s="101" t="s">
        <v>91</v>
      </c>
      <c r="B238" s="101" t="s">
        <v>696</v>
      </c>
      <c r="C238" s="102">
        <v>4663031329</v>
      </c>
      <c r="D238" s="102">
        <v>52000000</v>
      </c>
      <c r="E238" s="103">
        <v>63.78210156360803</v>
      </c>
      <c r="F238" s="103">
        <v>37.169056855249437</v>
      </c>
      <c r="G238" s="102">
        <v>18.913271000000002</v>
      </c>
      <c r="H238" s="103">
        <v>33.159999999999997</v>
      </c>
      <c r="I238" s="103">
        <v>-0.93500302987377637</v>
      </c>
      <c r="J238" s="102">
        <v>-394278669</v>
      </c>
      <c r="K238" s="103">
        <v>-4.3522516811580285</v>
      </c>
      <c r="L238" s="103">
        <v>769.23076923076928</v>
      </c>
      <c r="M238" s="103">
        <v>36.369999999999997</v>
      </c>
      <c r="N238" s="104">
        <v>1.08233001750768</v>
      </c>
      <c r="O238" s="105">
        <v>224.40949078375763</v>
      </c>
      <c r="P238" s="104">
        <v>7.4803163594585875</v>
      </c>
    </row>
    <row r="239" spans="1:16">
      <c r="A239" s="101" t="s">
        <v>338</v>
      </c>
      <c r="B239" s="101" t="s">
        <v>696</v>
      </c>
      <c r="C239" s="102">
        <v>11840467894</v>
      </c>
      <c r="D239" s="102">
        <v>85048841</v>
      </c>
      <c r="E239" s="103">
        <v>80.445742777903035</v>
      </c>
      <c r="F239" s="103">
        <v>63.058466822926711</v>
      </c>
      <c r="G239" s="102">
        <v>31.079121000000001</v>
      </c>
      <c r="H239" s="103">
        <v>16</v>
      </c>
      <c r="I239" s="103">
        <v>-0.62873829838190787</v>
      </c>
      <c r="J239" s="102">
        <v>31544883</v>
      </c>
      <c r="K239" s="103">
        <v>40.441824273052461</v>
      </c>
      <c r="L239" s="103">
        <v>470.31799057673226</v>
      </c>
      <c r="M239" s="103">
        <v>36.54</v>
      </c>
      <c r="N239" s="104">
        <v>23.687258279991955</v>
      </c>
      <c r="O239" s="105">
        <v>579.66218595076202</v>
      </c>
      <c r="P239" s="104">
        <v>19.322072865025401</v>
      </c>
    </row>
    <row r="240" spans="1:16">
      <c r="A240" s="101" t="s">
        <v>418</v>
      </c>
      <c r="B240" s="101" t="s">
        <v>696</v>
      </c>
      <c r="C240" s="102">
        <v>2439015994</v>
      </c>
      <c r="D240" s="102">
        <v>196000000</v>
      </c>
      <c r="E240" s="103">
        <v>51.344081251474606</v>
      </c>
      <c r="F240" s="103">
        <v>37.422799745972746</v>
      </c>
      <c r="G240" s="102">
        <v>110.663554</v>
      </c>
      <c r="H240" s="103">
        <v>7.04</v>
      </c>
      <c r="I240" s="103">
        <v>-9.5311688757151458E-2</v>
      </c>
      <c r="J240" s="102">
        <v>-61738437</v>
      </c>
      <c r="K240" s="103">
        <v>-22.222784810700666</v>
      </c>
      <c r="L240" s="103">
        <v>204.08163265306123</v>
      </c>
      <c r="M240" s="103">
        <v>56.46</v>
      </c>
      <c r="N240" s="104">
        <v>5.9223515962456015E-2</v>
      </c>
      <c r="O240" s="105">
        <v>1032.307073997795</v>
      </c>
      <c r="P240" s="104">
        <v>34.410235799926497</v>
      </c>
    </row>
    <row r="241" spans="1:16">
      <c r="A241" s="101" t="s">
        <v>650</v>
      </c>
      <c r="B241" s="101" t="s">
        <v>696</v>
      </c>
      <c r="C241" s="102">
        <v>8057302670</v>
      </c>
      <c r="D241" s="102">
        <v>268000000</v>
      </c>
      <c r="E241" s="103">
        <v>17.357668506857252</v>
      </c>
      <c r="F241" s="103">
        <v>2.0892716065066503</v>
      </c>
      <c r="G241" s="102">
        <v>72.488142999999994</v>
      </c>
      <c r="H241" s="103">
        <v>31.8</v>
      </c>
      <c r="I241" s="103">
        <v>-1.541327910365986</v>
      </c>
      <c r="J241" s="102">
        <v>-178534898</v>
      </c>
      <c r="K241" s="103">
        <v>-46.534319581597991</v>
      </c>
      <c r="L241" s="103">
        <v>149.25373134328359</v>
      </c>
      <c r="M241" s="103">
        <v>27.04</v>
      </c>
      <c r="N241" s="104">
        <v>0.22537048400226301</v>
      </c>
      <c r="O241" s="105">
        <v>622.65938918141535</v>
      </c>
      <c r="P241" s="104">
        <v>20.755312972713845</v>
      </c>
    </row>
    <row r="242" spans="1:16">
      <c r="A242" s="101" t="s">
        <v>90</v>
      </c>
      <c r="B242" s="101" t="s">
        <v>696</v>
      </c>
      <c r="C242" s="102">
        <v>580181807</v>
      </c>
      <c r="D242" s="102">
        <v>280000000</v>
      </c>
      <c r="E242" s="103">
        <v>68.218482515330066</v>
      </c>
      <c r="F242" s="103">
        <v>121.81871877737512</v>
      </c>
      <c r="G242" s="102">
        <v>236.45923999999999</v>
      </c>
      <c r="H242" s="103">
        <v>2.48</v>
      </c>
      <c r="I242" s="103">
        <v>-6.8429278251266989E-2</v>
      </c>
      <c r="J242" s="102">
        <v>1475420</v>
      </c>
      <c r="K242" s="103">
        <v>379.55294085751854</v>
      </c>
      <c r="L242" s="103">
        <v>142.85714285714286</v>
      </c>
      <c r="M242" s="103">
        <v>84.44</v>
      </c>
      <c r="N242" s="104">
        <v>5.6473695175796479</v>
      </c>
      <c r="O242" s="105">
        <v>81.659044632659871</v>
      </c>
      <c r="P242" s="104">
        <v>2.7219681544219956</v>
      </c>
    </row>
    <row r="243" spans="1:16">
      <c r="A243" s="101" t="s">
        <v>469</v>
      </c>
      <c r="B243" s="101" t="s">
        <v>696</v>
      </c>
      <c r="C243" s="102">
        <v>443218015</v>
      </c>
      <c r="D243" s="102">
        <v>347500000</v>
      </c>
      <c r="E243" s="103">
        <v>30.311027075304096</v>
      </c>
      <c r="F243" s="103">
        <v>29.075325731706567</v>
      </c>
      <c r="G243" s="102">
        <v>335.80419000000001</v>
      </c>
      <c r="H243" s="103">
        <v>3.93</v>
      </c>
      <c r="I243" s="103">
        <v>-0.41227027956664486</v>
      </c>
      <c r="J243" s="102">
        <v>-20352695</v>
      </c>
      <c r="K243" s="103">
        <v>-51.221717811818039</v>
      </c>
      <c r="L243" s="103">
        <v>115.10791366906474</v>
      </c>
      <c r="M243" s="103">
        <v>96.63</v>
      </c>
      <c r="N243" s="104">
        <v>15.606924946468032</v>
      </c>
      <c r="O243" s="105">
        <v>469.69067496390591</v>
      </c>
      <c r="P243" s="104">
        <v>15.656355832130197</v>
      </c>
    </row>
    <row r="244" spans="1:16">
      <c r="A244" s="101" t="s">
        <v>437</v>
      </c>
      <c r="B244" s="101" t="s">
        <v>696</v>
      </c>
      <c r="C244" s="102">
        <v>26585946865</v>
      </c>
      <c r="D244" s="102">
        <v>385000000</v>
      </c>
      <c r="E244" s="103">
        <v>15.807747440251458</v>
      </c>
      <c r="F244" s="103">
        <v>1.9551944885901618</v>
      </c>
      <c r="G244" s="102">
        <v>117.04502599999999</v>
      </c>
      <c r="H244" s="103">
        <v>21.62</v>
      </c>
      <c r="I244" s="103">
        <v>-0.50274219787668173</v>
      </c>
      <c r="J244" s="102">
        <v>-1360985632</v>
      </c>
      <c r="K244" s="103">
        <v>-5.9405476515713866</v>
      </c>
      <c r="L244" s="103">
        <v>103.8961038961039</v>
      </c>
      <c r="M244" s="103">
        <v>30.4</v>
      </c>
      <c r="N244" s="104">
        <v>4.7881423273020793</v>
      </c>
      <c r="O244" s="105">
        <v>902.04770828080439</v>
      </c>
      <c r="P244" s="104">
        <v>30.06825694269348</v>
      </c>
    </row>
    <row r="245" spans="1:16">
      <c r="A245" s="101" t="s">
        <v>186</v>
      </c>
      <c r="B245" s="101" t="s">
        <v>696</v>
      </c>
      <c r="C245" s="102">
        <v>4100200245</v>
      </c>
      <c r="D245" s="102">
        <v>1130000000</v>
      </c>
      <c r="E245" s="103">
        <v>18.586236092965006</v>
      </c>
      <c r="F245" s="103">
        <v>8.2239982712234543</v>
      </c>
      <c r="G245" s="102">
        <v>889.34080200000005</v>
      </c>
      <c r="H245" s="103">
        <v>2.42</v>
      </c>
      <c r="I245" s="103">
        <v>-4.8120322011985461E-2</v>
      </c>
      <c r="J245" s="102">
        <v>-21599676</v>
      </c>
      <c r="K245" s="103">
        <v>-104.63119909761609</v>
      </c>
      <c r="L245" s="103">
        <v>35.398230088495573</v>
      </c>
      <c r="M245" s="103">
        <v>78.7</v>
      </c>
      <c r="N245" s="104">
        <v>0.13580124881339725</v>
      </c>
      <c r="O245" s="105">
        <v>289.52962110186138</v>
      </c>
      <c r="P245" s="104">
        <v>9.6509873700620457</v>
      </c>
    </row>
    <row r="246" spans="1:16">
      <c r="A246" s="65" t="s">
        <v>765</v>
      </c>
      <c r="B246" s="65" t="s">
        <v>743</v>
      </c>
      <c r="C246" s="66">
        <v>311457358</v>
      </c>
      <c r="D246" s="66">
        <v>11320341</v>
      </c>
      <c r="E246" s="67">
        <v>17.002808554662046</v>
      </c>
      <c r="F246" s="67">
        <v>5.3834037460304511</v>
      </c>
      <c r="G246" s="66">
        <v>8.0576760000000007</v>
      </c>
      <c r="H246" s="67">
        <v>292</v>
      </c>
      <c r="I246" s="67">
        <v>-1.8727123025209949</v>
      </c>
      <c r="J246" s="66">
        <v>16005244</v>
      </c>
      <c r="K246" s="67">
        <v>197.33377004436795</v>
      </c>
      <c r="L246" s="67">
        <v>3533.46246371907</v>
      </c>
      <c r="M246" s="67">
        <v>71.17</v>
      </c>
      <c r="N246" s="68">
        <v>63.902350149513119</v>
      </c>
      <c r="O246" s="69">
        <v>1114.8736677341135</v>
      </c>
      <c r="P246" s="68">
        <v>37.162455591137117</v>
      </c>
    </row>
    <row r="247" spans="1:16">
      <c r="A247" s="30" t="s">
        <v>388</v>
      </c>
      <c r="B247" s="30" t="s">
        <v>349</v>
      </c>
      <c r="C247" s="31">
        <v>162494773</v>
      </c>
      <c r="D247" s="31">
        <v>6917538</v>
      </c>
      <c r="E247" s="32">
        <v>72.284207423684563</v>
      </c>
      <c r="F247" s="32">
        <v>90.081141465315341</v>
      </c>
      <c r="G247" s="31">
        <v>4.5362669999999996</v>
      </c>
      <c r="H247" s="32">
        <v>122</v>
      </c>
      <c r="I247" s="32">
        <v>-0.89585793103917399</v>
      </c>
      <c r="J247" s="31">
        <v>-22534642</v>
      </c>
      <c r="K247" s="32">
        <v>-35.608926380991541</v>
      </c>
      <c r="L247" s="32">
        <v>5782.4040865406159</v>
      </c>
      <c r="M247" s="32">
        <v>65.569999999999993</v>
      </c>
      <c r="N247" s="33">
        <v>55.537223898139715</v>
      </c>
      <c r="O247" s="34">
        <v>221.31475041056135</v>
      </c>
      <c r="P247" s="33">
        <v>7.3771583470187112</v>
      </c>
    </row>
    <row r="248" spans="1:16">
      <c r="A248" s="30" t="s">
        <v>417</v>
      </c>
      <c r="B248" s="30" t="s">
        <v>349</v>
      </c>
      <c r="C248" s="31">
        <v>651050782</v>
      </c>
      <c r="D248" s="31">
        <v>7635461</v>
      </c>
      <c r="E248" s="32">
        <v>51.299954980277207</v>
      </c>
      <c r="F248" s="32">
        <v>50.898828843190692</v>
      </c>
      <c r="G248" s="31">
        <v>5.6142630000000002</v>
      </c>
      <c r="H248" s="32">
        <v>138.9</v>
      </c>
      <c r="I248" s="32">
        <v>-11.44670022052594</v>
      </c>
      <c r="J248" s="31">
        <v>5770573</v>
      </c>
      <c r="K248" s="32">
        <v>174.65871274828339</v>
      </c>
      <c r="L248" s="32">
        <v>5238.7144666183221</v>
      </c>
      <c r="M248" s="32">
        <v>73.52</v>
      </c>
      <c r="N248" s="33">
        <v>30.090616389035471</v>
      </c>
      <c r="O248" s="34">
        <v>174.34741833145281</v>
      </c>
      <c r="P248" s="33">
        <v>5.8115806110484272</v>
      </c>
    </row>
    <row r="249" spans="1:16">
      <c r="A249" s="30" t="s">
        <v>377</v>
      </c>
      <c r="B249" s="30" t="s">
        <v>349</v>
      </c>
      <c r="C249" s="31">
        <v>124002509</v>
      </c>
      <c r="D249" s="31">
        <v>8000000</v>
      </c>
      <c r="E249" s="32">
        <v>40.678881721269924</v>
      </c>
      <c r="F249" s="32">
        <v>42.023638141807773</v>
      </c>
      <c r="G249" s="31">
        <v>7.9945810000000002</v>
      </c>
      <c r="H249" s="32">
        <v>123</v>
      </c>
      <c r="I249" s="32">
        <v>2.6981543189398849</v>
      </c>
      <c r="J249" s="31">
        <v>-631248</v>
      </c>
      <c r="K249" s="32">
        <v>-1533.470205054115</v>
      </c>
      <c r="L249" s="32">
        <v>5000</v>
      </c>
      <c r="M249" s="32">
        <v>99.93</v>
      </c>
      <c r="N249" s="33">
        <v>29.700334105349686</v>
      </c>
      <c r="O249" s="34">
        <v>2001.718393214217</v>
      </c>
      <c r="P249" s="33">
        <v>66.723946440473895</v>
      </c>
    </row>
    <row r="250" spans="1:16">
      <c r="A250" s="30" t="s">
        <v>414</v>
      </c>
      <c r="B250" s="30" t="s">
        <v>349</v>
      </c>
      <c r="C250" s="31">
        <v>-2879838</v>
      </c>
      <c r="D250" s="31">
        <v>13336879</v>
      </c>
      <c r="E250" s="32">
        <v>67.940344047427999</v>
      </c>
      <c r="F250" s="32">
        <v>115.77661672949394</v>
      </c>
      <c r="G250" s="31">
        <v>12.119565</v>
      </c>
      <c r="H250" s="32">
        <v>48.58</v>
      </c>
      <c r="I250" s="32">
        <v>-3.6772350943399346</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-1.0397466805166431</v>
      </c>
      <c r="J251" s="31">
        <v>2866179</v>
      </c>
      <c r="K251" s="32">
        <v>607.83712392003429</v>
      </c>
      <c r="L251" s="32">
        <v>1905.6693663649357</v>
      </c>
      <c r="M251" s="32">
        <v>98.93</v>
      </c>
      <c r="N251" s="33">
        <v>43.190922374501532</v>
      </c>
      <c r="O251" s="34">
        <v>1134.8004769671236</v>
      </c>
      <c r="P251" s="33">
        <v>37.826682565570785</v>
      </c>
    </row>
    <row r="252" spans="1:16">
      <c r="A252" s="30" t="s">
        <v>140</v>
      </c>
      <c r="B252" s="30" t="s">
        <v>349</v>
      </c>
      <c r="C252" s="31">
        <v>35696366730</v>
      </c>
      <c r="D252" s="31">
        <v>28125000</v>
      </c>
      <c r="E252" s="32">
        <v>5.5775979612485056</v>
      </c>
      <c r="F252" s="32">
        <v>0.12174008236815509</v>
      </c>
      <c r="G252" s="31">
        <v>4.3228220000000004</v>
      </c>
      <c r="H252" s="32">
        <v>1659</v>
      </c>
      <c r="I252" s="32">
        <v>-34.320830295286669</v>
      </c>
      <c r="J252" s="31">
        <v>162266865</v>
      </c>
      <c r="K252" s="32">
        <v>282.34738496981498</v>
      </c>
      <c r="L252" s="32">
        <v>1422.2222222222222</v>
      </c>
      <c r="M252" s="32">
        <v>15.37</v>
      </c>
      <c r="N252" s="33">
        <v>5.1148354266213447</v>
      </c>
      <c r="O252" s="34">
        <v>431.12287951303176</v>
      </c>
      <c r="P252" s="33">
        <v>14.370762650434392</v>
      </c>
    </row>
    <row r="253" spans="1:16">
      <c r="A253" s="30" t="s">
        <v>669</v>
      </c>
      <c r="B253" s="30" t="s">
        <v>349</v>
      </c>
      <c r="C253" s="31">
        <v>204500139</v>
      </c>
      <c r="D253" s="31">
        <v>30000000</v>
      </c>
      <c r="E253" s="32">
        <v>1.1788841802289924</v>
      </c>
      <c r="F253" s="32">
        <v>1.1069335025624343E-2</v>
      </c>
      <c r="G253" s="31">
        <v>9.3998380000000008</v>
      </c>
      <c r="H253" s="32">
        <v>3610</v>
      </c>
      <c r="I253" s="32">
        <v>433.23549228699858</v>
      </c>
      <c r="J253" s="31">
        <v>30988843</v>
      </c>
      <c r="K253" s="32">
        <v>3436.72075785469</v>
      </c>
      <c r="L253" s="32">
        <v>1333.3333333333333</v>
      </c>
      <c r="M253" s="32">
        <v>31.33</v>
      </c>
      <c r="N253" s="33">
        <v>66.191165879989086</v>
      </c>
      <c r="O253" s="34">
        <v>2852.2941135852557</v>
      </c>
      <c r="P253" s="33">
        <v>95.07647045284186</v>
      </c>
    </row>
    <row r="254" spans="1:16">
      <c r="A254" s="30" t="s">
        <v>405</v>
      </c>
      <c r="B254" s="30" t="s">
        <v>349</v>
      </c>
      <c r="C254" s="31">
        <v>7204572126</v>
      </c>
      <c r="D254" s="31">
        <v>32387040</v>
      </c>
      <c r="E254" s="32">
        <v>38.818558300900087</v>
      </c>
      <c r="F254" s="32">
        <v>16.763399783162892</v>
      </c>
      <c r="G254" s="31">
        <v>14.567467000000001</v>
      </c>
      <c r="H254" s="32">
        <v>70.75</v>
      </c>
      <c r="I254" s="32">
        <v>0.16449873087339029</v>
      </c>
      <c r="J254" s="31">
        <v>-327345700</v>
      </c>
      <c r="K254" s="32">
        <v>-7.0740912741484001</v>
      </c>
      <c r="L254" s="32">
        <v>1235.0619260049698</v>
      </c>
      <c r="M254" s="32">
        <v>44.97</v>
      </c>
      <c r="N254" s="33">
        <v>368.74689757873256</v>
      </c>
      <c r="O254" s="34">
        <v>564.47637806342732</v>
      </c>
      <c r="P254" s="33">
        <v>18.815879268780911</v>
      </c>
    </row>
    <row r="255" spans="1:16">
      <c r="A255" s="30" t="s">
        <v>673</v>
      </c>
      <c r="B255" s="30" t="s">
        <v>349</v>
      </c>
      <c r="C255" s="31">
        <v>1474864054</v>
      </c>
      <c r="D255" s="31">
        <v>36732300</v>
      </c>
      <c r="E255" s="32">
        <v>15.357362395958537</v>
      </c>
      <c r="F255" s="32">
        <v>3.4269571913276438</v>
      </c>
      <c r="G255" s="31">
        <v>21.706330999999999</v>
      </c>
      <c r="H255" s="32">
        <v>120</v>
      </c>
      <c r="I255" s="32">
        <v>0.86951607233184802</v>
      </c>
      <c r="J255" s="31">
        <v>-253569202</v>
      </c>
      <c r="K255" s="32">
        <v>-17.673047691335952</v>
      </c>
      <c r="L255" s="32">
        <v>1088.959852772628</v>
      </c>
      <c r="M255" s="32">
        <v>59.09</v>
      </c>
      <c r="N255" s="33">
        <v>15.272355791452421</v>
      </c>
      <c r="O255" s="34">
        <v>2870.5650486729578</v>
      </c>
      <c r="P255" s="33">
        <v>95.685501622431929</v>
      </c>
    </row>
    <row r="256" spans="1:16">
      <c r="A256" s="30" t="s">
        <v>81</v>
      </c>
      <c r="B256" s="30" t="s">
        <v>349</v>
      </c>
      <c r="C256" s="31">
        <v>886453369</v>
      </c>
      <c r="D256" s="31">
        <v>37250000</v>
      </c>
      <c r="E256" s="32">
        <v>45.047588864125672</v>
      </c>
      <c r="F256" s="32">
        <v>36.646401353773172</v>
      </c>
      <c r="G256" s="31">
        <v>26.585895000000001</v>
      </c>
      <c r="H256" s="32">
        <v>33.4</v>
      </c>
      <c r="I256" s="32">
        <v>-1.3624547370612845</v>
      </c>
      <c r="J256" s="31">
        <v>-336099310</v>
      </c>
      <c r="K256" s="32">
        <v>-3.6574011413471812</v>
      </c>
      <c r="L256" s="32">
        <v>1073.8255033557048</v>
      </c>
      <c r="M256" s="32">
        <v>71.37</v>
      </c>
      <c r="N256" s="33">
        <v>38.787078004221968</v>
      </c>
      <c r="O256" s="34">
        <v>141.86845102919392</v>
      </c>
      <c r="P256" s="33">
        <v>4.7289483676397976</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1.438460217627394</v>
      </c>
      <c r="F258" s="32">
        <v>2.0470380481002838E-2</v>
      </c>
      <c r="G258" s="31">
        <v>16.937048000000001</v>
      </c>
      <c r="H258" s="32">
        <v>1642</v>
      </c>
      <c r="I258" s="32">
        <v>-38.53657750066418</v>
      </c>
      <c r="J258" s="31">
        <v>-10386136</v>
      </c>
      <c r="K258" s="32">
        <v>-6765.7809891955967</v>
      </c>
      <c r="L258" s="32">
        <v>853.84553135992132</v>
      </c>
      <c r="M258" s="32">
        <v>36.15</v>
      </c>
      <c r="N258" s="33">
        <v>12.119447882095669</v>
      </c>
      <c r="O258" s="34">
        <v>1364.9239435117245</v>
      </c>
      <c r="P258" s="33">
        <v>45.497464783724148</v>
      </c>
    </row>
    <row r="259" spans="1:16">
      <c r="A259" s="30" t="s">
        <v>240</v>
      </c>
      <c r="B259" s="30" t="s">
        <v>349</v>
      </c>
      <c r="C259" s="31">
        <v>4697773484</v>
      </c>
      <c r="D259" s="31">
        <v>70000000</v>
      </c>
      <c r="E259" s="32">
        <v>4.881151287867362</v>
      </c>
      <c r="F259" s="32">
        <v>0.10135280913345851</v>
      </c>
      <c r="G259" s="31">
        <v>14.69279</v>
      </c>
      <c r="H259" s="32">
        <v>558</v>
      </c>
      <c r="I259" s="32">
        <v>18.464231187970313</v>
      </c>
      <c r="J259" s="31">
        <v>-580466284</v>
      </c>
      <c r="K259" s="32">
        <v>-82.967781811768418</v>
      </c>
      <c r="L259" s="32">
        <v>571.42857142857144</v>
      </c>
      <c r="M259" s="32">
        <v>20.98</v>
      </c>
      <c r="N259" s="33">
        <v>17.415546928552576</v>
      </c>
      <c r="O259" s="34">
        <v>1598.3590246304605</v>
      </c>
      <c r="P259" s="33">
        <v>53.27863415434868</v>
      </c>
    </row>
    <row r="260" spans="1:16">
      <c r="A260" s="30" t="s">
        <v>141</v>
      </c>
      <c r="B260" s="30" t="s">
        <v>349</v>
      </c>
      <c r="C260" s="31">
        <v>30199553337</v>
      </c>
      <c r="D260" s="31">
        <v>105000000</v>
      </c>
      <c r="E260" s="32">
        <v>6.6897479695987752</v>
      </c>
      <c r="F260" s="32">
        <v>0.21308322884531852</v>
      </c>
      <c r="G260" s="31">
        <v>19.260493</v>
      </c>
      <c r="H260" s="32">
        <v>310.5</v>
      </c>
      <c r="I260" s="32">
        <v>-3.9701451753755346</v>
      </c>
      <c r="J260" s="31">
        <v>-367159109</v>
      </c>
      <c r="K260" s="32">
        <v>-85.507888080205575</v>
      </c>
      <c r="L260" s="32">
        <v>380.95238095238096</v>
      </c>
      <c r="M260" s="32">
        <v>18.34</v>
      </c>
      <c r="N260" s="33">
        <v>2.3430278880361248</v>
      </c>
      <c r="O260" s="34">
        <v>489.81976316973123</v>
      </c>
      <c r="P260" s="33">
        <v>16.327325438991043</v>
      </c>
    </row>
    <row r="261" spans="1:16">
      <c r="A261" s="30" t="s">
        <v>168</v>
      </c>
      <c r="B261" s="30" t="s">
        <v>349</v>
      </c>
      <c r="C261" s="31">
        <v>44654191</v>
      </c>
      <c r="D261" s="31">
        <v>108559000</v>
      </c>
      <c r="E261" s="32">
        <v>105.46528771718837</v>
      </c>
      <c r="F261" s="32">
        <v>194.30040386736866</v>
      </c>
      <c r="G261" s="31">
        <v>72.105159999999998</v>
      </c>
      <c r="H261" s="32">
        <v>5.26</v>
      </c>
      <c r="I261" s="32">
        <v>-4.4231013208413827E-2</v>
      </c>
      <c r="J261" s="31">
        <v>-63594848</v>
      </c>
      <c r="K261" s="32">
        <v>-8.535203983819569</v>
      </c>
      <c r="L261" s="32">
        <v>368.4632319752393</v>
      </c>
      <c r="M261" s="32">
        <v>66.42</v>
      </c>
      <c r="N261" s="33">
        <v>30.627989662274974</v>
      </c>
      <c r="O261" s="34">
        <v>292.23506602220323</v>
      </c>
      <c r="P261" s="33">
        <v>9.741168867406774</v>
      </c>
    </row>
    <row r="262" spans="1:16">
      <c r="A262" s="30" t="s">
        <v>12</v>
      </c>
      <c r="B262" s="30" t="s">
        <v>349</v>
      </c>
      <c r="C262" s="31">
        <v>4936975181</v>
      </c>
      <c r="D262" s="31">
        <v>150000000</v>
      </c>
      <c r="E262" s="32">
        <v>30.159089195506297</v>
      </c>
      <c r="F262" s="32">
        <v>20.106059463670864</v>
      </c>
      <c r="G262" s="31">
        <v>132.63754700000001</v>
      </c>
      <c r="H262" s="32">
        <v>10</v>
      </c>
      <c r="I262" s="32">
        <v>-0.26707428071433448</v>
      </c>
      <c r="J262" s="31">
        <v>-90708270</v>
      </c>
      <c r="K262" s="32">
        <v>-16.536529690181503</v>
      </c>
      <c r="L262" s="32">
        <v>266.66666666666669</v>
      </c>
      <c r="M262" s="32">
        <v>88.42</v>
      </c>
      <c r="N262" s="33">
        <v>10.503274484386774</v>
      </c>
      <c r="O262" s="34">
        <v>118.73727271706645</v>
      </c>
      <c r="P262" s="33">
        <v>3.9579090905688816</v>
      </c>
    </row>
    <row r="263" spans="1:16">
      <c r="A263" s="30" t="s">
        <v>672</v>
      </c>
      <c r="B263" s="30" t="s">
        <v>349</v>
      </c>
      <c r="C263" s="31">
        <v>620166725</v>
      </c>
      <c r="D263" s="31">
        <v>174710256</v>
      </c>
      <c r="E263" s="32">
        <v>7.5794803315262902</v>
      </c>
      <c r="F263" s="32">
        <v>1.1123883278284197</v>
      </c>
      <c r="G263" s="31">
        <v>132.143317</v>
      </c>
      <c r="H263" s="32">
        <v>39.94</v>
      </c>
      <c r="I263" s="32">
        <v>1.2625462910489702</v>
      </c>
      <c r="J263" s="31">
        <v>1111214</v>
      </c>
      <c r="K263" s="32">
        <v>6131.7621844217228</v>
      </c>
      <c r="L263" s="32">
        <v>228.95049733084932</v>
      </c>
      <c r="M263" s="32">
        <v>75.63</v>
      </c>
      <c r="N263" s="33">
        <v>19.043078759373124</v>
      </c>
      <c r="O263" s="34">
        <v>1154.4455547924267</v>
      </c>
      <c r="P263" s="33">
        <v>38.481518493080891</v>
      </c>
    </row>
    <row r="264" spans="1:16">
      <c r="A264" s="30" t="s">
        <v>752</v>
      </c>
      <c r="B264" s="30" t="s">
        <v>349</v>
      </c>
      <c r="C264" s="31">
        <v>2885537108</v>
      </c>
      <c r="D264" s="31">
        <v>175740000</v>
      </c>
      <c r="E264" s="32">
        <v>61.805386902045868</v>
      </c>
      <c r="F264" s="32">
        <v>35.168650792105311</v>
      </c>
      <c r="G264" s="31">
        <v>61.770183000000003</v>
      </c>
      <c r="H264" s="32">
        <v>10.48</v>
      </c>
      <c r="I264" s="32">
        <v>-0.25931411287037598</v>
      </c>
      <c r="J264" s="31">
        <v>-201250415</v>
      </c>
      <c r="K264" s="32">
        <v>-8.7324043530543776</v>
      </c>
      <c r="L264" s="32">
        <v>227.60896779333106</v>
      </c>
      <c r="M264" s="32">
        <v>35.14</v>
      </c>
      <c r="N264" s="33">
        <v>54.136818793897994</v>
      </c>
      <c r="O264" s="34">
        <v>404.47617110355441</v>
      </c>
      <c r="P264" s="33">
        <v>13.482539036785147</v>
      </c>
    </row>
    <row r="265" spans="1:16">
      <c r="A265" s="30" t="s">
        <v>242</v>
      </c>
      <c r="B265" s="30" t="s">
        <v>349</v>
      </c>
      <c r="C265" s="31">
        <v>26961819075</v>
      </c>
      <c r="D265" s="31">
        <v>187500000</v>
      </c>
      <c r="E265" s="32">
        <v>1.4448368079401006</v>
      </c>
      <c r="F265" s="32">
        <v>9.8163010305909165E-3</v>
      </c>
      <c r="G265" s="31">
        <v>37.479664</v>
      </c>
      <c r="H265" s="32">
        <v>739</v>
      </c>
      <c r="I265" s="32">
        <v>12.146595704792048</v>
      </c>
      <c r="J265" s="31">
        <v>1083260368</v>
      </c>
      <c r="K265" s="32">
        <v>135.87453612075652</v>
      </c>
      <c r="L265" s="32">
        <v>213.33333333333334</v>
      </c>
      <c r="M265" s="32">
        <v>19.98</v>
      </c>
      <c r="N265" s="33">
        <v>12.479133752746055</v>
      </c>
      <c r="O265" s="34">
        <v>1409.3476083488297</v>
      </c>
      <c r="P265" s="33">
        <v>46.978253611627657</v>
      </c>
    </row>
    <row r="266" spans="1:16">
      <c r="A266" s="30" t="s">
        <v>15</v>
      </c>
      <c r="B266" s="30" t="s">
        <v>349</v>
      </c>
      <c r="C266" s="31">
        <v>1874835039</v>
      </c>
      <c r="D266" s="31">
        <v>197281323</v>
      </c>
      <c r="E266" s="32">
        <v>166.42764930299137</v>
      </c>
      <c r="F266" s="32">
        <v>421.80285181631552</v>
      </c>
      <c r="G266" s="31">
        <v>116.67577300000001</v>
      </c>
      <c r="H266" s="32">
        <v>2.06</v>
      </c>
      <c r="I266" s="32">
        <v>-5.9799428307402806E-2</v>
      </c>
      <c r="J266" s="31">
        <v>3624504</v>
      </c>
      <c r="K266" s="32">
        <v>108.85976288065898</v>
      </c>
      <c r="L266" s="32">
        <v>202.75614230344553</v>
      </c>
      <c r="M266" s="32">
        <v>59.14</v>
      </c>
      <c r="N266" s="33">
        <v>53.819584052075228</v>
      </c>
      <c r="O266" s="34">
        <v>153.54742475967399</v>
      </c>
      <c r="P266" s="33">
        <v>5.1182474919891332</v>
      </c>
    </row>
    <row r="267" spans="1:16">
      <c r="A267" s="30" t="s">
        <v>99</v>
      </c>
      <c r="B267" s="30" t="s">
        <v>349</v>
      </c>
      <c r="C267" s="31">
        <v>659872586</v>
      </c>
      <c r="D267" s="31">
        <v>252208000</v>
      </c>
      <c r="E267" s="32">
        <v>98.59477010807143</v>
      </c>
      <c r="F267" s="32">
        <v>390.9264183058088</v>
      </c>
      <c r="G267" s="31">
        <v>192.870518</v>
      </c>
      <c r="H267" s="32">
        <v>2.0699999999999998</v>
      </c>
      <c r="I267" s="32">
        <v>-7.5970136885799455E-2</v>
      </c>
      <c r="J267" s="31">
        <v>-24015799</v>
      </c>
      <c r="K267" s="32">
        <v>-10.50175344988522</v>
      </c>
      <c r="L267" s="32">
        <v>158.59925141153334</v>
      </c>
      <c r="M267" s="32">
        <v>77.709999999999994</v>
      </c>
      <c r="N267" s="33">
        <v>14.838191439146849</v>
      </c>
      <c r="O267" s="34">
        <v>281.94496482319198</v>
      </c>
      <c r="P267" s="33">
        <v>9.398165494106399</v>
      </c>
    </row>
    <row r="268" spans="1:16">
      <c r="A268" s="30" t="s">
        <v>112</v>
      </c>
      <c r="B268" s="30" t="s">
        <v>349</v>
      </c>
      <c r="C268" s="31">
        <v>16362685066</v>
      </c>
      <c r="D268" s="31">
        <v>255600000</v>
      </c>
      <c r="E268" s="32">
        <v>11.375086184136729</v>
      </c>
      <c r="F268" s="32">
        <v>0.92715556404348665</v>
      </c>
      <c r="G268" s="31">
        <v>71.434415000000001</v>
      </c>
      <c r="H268" s="32">
        <v>49.24</v>
      </c>
      <c r="I268" s="32">
        <v>1.0539835084040163</v>
      </c>
      <c r="J268" s="31">
        <v>772128556</v>
      </c>
      <c r="K268" s="32">
        <v>15.88958199339023</v>
      </c>
      <c r="L268" s="32">
        <v>156.49452269170578</v>
      </c>
      <c r="M268" s="32">
        <v>27.94</v>
      </c>
      <c r="N268" s="33">
        <v>0.29037932706189135</v>
      </c>
      <c r="O268" s="34">
        <v>2380.4183235382561</v>
      </c>
      <c r="P268" s="33">
        <v>79.347277451275204</v>
      </c>
    </row>
    <row r="269" spans="1:16">
      <c r="A269" s="30" t="s">
        <v>14</v>
      </c>
      <c r="B269" s="30" t="s">
        <v>349</v>
      </c>
      <c r="C269" s="31">
        <v>8079434926</v>
      </c>
      <c r="D269" s="31">
        <v>333000000</v>
      </c>
      <c r="E269" s="32">
        <v>1.2712092362605416</v>
      </c>
      <c r="F269" s="32">
        <v>1.4911895132560783E-2</v>
      </c>
      <c r="G269" s="31">
        <v>115.707533</v>
      </c>
      <c r="H269" s="32">
        <v>272</v>
      </c>
      <c r="I269" s="32">
        <v>6.4380878842023321</v>
      </c>
      <c r="J269" s="31">
        <v>1490626344</v>
      </c>
      <c r="K269" s="32">
        <v>57.189382398302762</v>
      </c>
      <c r="L269" s="32">
        <v>120.12012012012012</v>
      </c>
      <c r="M269" s="32">
        <v>34.74</v>
      </c>
      <c r="N269" s="33">
        <v>47.912031014503867</v>
      </c>
      <c r="O269" s="34">
        <v>2139.9877292621795</v>
      </c>
      <c r="P269" s="33">
        <v>71.332924308739322</v>
      </c>
    </row>
    <row r="270" spans="1:16">
      <c r="A270" s="30" t="s">
        <v>729</v>
      </c>
      <c r="B270" s="30" t="s">
        <v>349</v>
      </c>
      <c r="C270" s="31">
        <v>6782904588</v>
      </c>
      <c r="D270" s="31">
        <v>351991314</v>
      </c>
      <c r="E270" s="32">
        <v>5.1642618019954094</v>
      </c>
      <c r="F270" s="32">
        <v>0.11114818438293109</v>
      </c>
      <c r="G270" s="31">
        <v>53.715555000000002</v>
      </c>
      <c r="H270" s="32">
        <v>144.19999999999999</v>
      </c>
      <c r="I270" s="32">
        <v>-10.395244762961653</v>
      </c>
      <c r="J270" s="31">
        <v>-557334135</v>
      </c>
      <c r="K270" s="32">
        <v>-83.36624392833933</v>
      </c>
      <c r="L270" s="32">
        <v>113.63916781196481</v>
      </c>
      <c r="M270" s="32">
        <v>15.26</v>
      </c>
      <c r="N270" s="33">
        <v>10.992719225929671</v>
      </c>
      <c r="O270" s="34">
        <v>324.98592052716708</v>
      </c>
      <c r="P270" s="33">
        <v>10.832864017572236</v>
      </c>
    </row>
    <row r="271" spans="1:16">
      <c r="A271" s="30" t="s">
        <v>246</v>
      </c>
      <c r="B271" s="30" t="s">
        <v>349</v>
      </c>
      <c r="C271" s="31">
        <v>77122493000</v>
      </c>
      <c r="D271" s="31">
        <v>363281000</v>
      </c>
      <c r="E271" s="32">
        <v>0.83685878625620325</v>
      </c>
      <c r="F271" s="32">
        <v>8.6601987514274229E-3</v>
      </c>
      <c r="G271" s="31">
        <v>180.39090300000001</v>
      </c>
      <c r="H271" s="32">
        <v>265</v>
      </c>
      <c r="I271" s="32">
        <v>-2.4115705752435588</v>
      </c>
      <c r="J271" s="31">
        <v>-2888679000</v>
      </c>
      <c r="K271" s="32">
        <v>-33.452227125270753</v>
      </c>
      <c r="L271" s="32">
        <v>110.1076026546943</v>
      </c>
      <c r="M271" s="32">
        <v>49.65</v>
      </c>
      <c r="N271" s="33">
        <v>68.397809674502398</v>
      </c>
      <c r="O271" s="34">
        <v>238.30844583822474</v>
      </c>
      <c r="P271" s="33">
        <v>7.9436148612741579</v>
      </c>
    </row>
    <row r="272" spans="1:16">
      <c r="A272" s="30" t="s">
        <v>247</v>
      </c>
      <c r="B272" s="30" t="s">
        <v>349</v>
      </c>
      <c r="C272" s="31">
        <v>35055157000</v>
      </c>
      <c r="D272" s="31">
        <v>370000000</v>
      </c>
      <c r="E272" s="32">
        <v>2.4056098822453964</v>
      </c>
      <c r="F272" s="32">
        <v>3.1257924665350788E-2</v>
      </c>
      <c r="G272" s="31">
        <v>79.204424000000003</v>
      </c>
      <c r="H272" s="32">
        <v>210</v>
      </c>
      <c r="I272" s="32">
        <v>7.4588542765482941</v>
      </c>
      <c r="J272" s="31">
        <v>-539398000</v>
      </c>
      <c r="K272" s="32">
        <v>-142.67757759576418</v>
      </c>
      <c r="L272" s="32">
        <v>108.10810810810811</v>
      </c>
      <c r="M272" s="32">
        <v>21.4</v>
      </c>
      <c r="N272" s="33">
        <v>54.907104870057175</v>
      </c>
      <c r="O272" s="34">
        <v>2061.4356880974556</v>
      </c>
      <c r="P272" s="33">
        <v>68.714522936581858</v>
      </c>
    </row>
    <row r="273" spans="1:16">
      <c r="A273" s="30" t="s">
        <v>348</v>
      </c>
      <c r="B273" s="30" t="s">
        <v>349</v>
      </c>
      <c r="C273" s="31">
        <v>82316348000</v>
      </c>
      <c r="D273" s="31">
        <v>435000000</v>
      </c>
      <c r="E273" s="32">
        <v>2.3922008296373756</v>
      </c>
      <c r="F273" s="32">
        <v>4.9543353621981479E-2</v>
      </c>
      <c r="G273" s="31">
        <v>143.01765399999999</v>
      </c>
      <c r="H273" s="32">
        <v>112.1</v>
      </c>
      <c r="I273" s="32">
        <v>1.9887885243965258</v>
      </c>
      <c r="J273" s="31">
        <v>116650000</v>
      </c>
      <c r="K273" s="32">
        <v>413.93056150878698</v>
      </c>
      <c r="L273" s="32">
        <v>91.954022988505741</v>
      </c>
      <c r="M273" s="32">
        <v>34.29</v>
      </c>
      <c r="N273" s="33">
        <v>35.71142611858204</v>
      </c>
      <c r="O273" s="34">
        <v>2240.5592890122352</v>
      </c>
      <c r="P273" s="33">
        <v>74.68530963374117</v>
      </c>
    </row>
    <row r="274" spans="1:16">
      <c r="A274" s="30" t="s">
        <v>111</v>
      </c>
      <c r="B274" s="30" t="s">
        <v>349</v>
      </c>
      <c r="C274" s="31">
        <v>640246857</v>
      </c>
      <c r="D274" s="31">
        <v>450000000</v>
      </c>
      <c r="E274" s="32">
        <v>100.31700172545243</v>
      </c>
      <c r="F274" s="32">
        <v>222.92667050100539</v>
      </c>
      <c r="G274" s="31">
        <v>332.285709</v>
      </c>
      <c r="H274" s="32">
        <v>1.2</v>
      </c>
      <c r="I274" s="32">
        <v>-3.2665039599641066E-2</v>
      </c>
      <c r="J274" s="31">
        <v>-234342255</v>
      </c>
      <c r="K274" s="32">
        <v>-1.9202682845225671</v>
      </c>
      <c r="L274" s="32">
        <v>88.888888888888886</v>
      </c>
      <c r="M274" s="32">
        <v>73.84</v>
      </c>
      <c r="N274" s="33">
        <v>37.534695210672801</v>
      </c>
      <c r="O274" s="34">
        <v>601.40069321897602</v>
      </c>
      <c r="P274" s="33">
        <v>20.046689773965866</v>
      </c>
    </row>
    <row r="275" spans="1:16">
      <c r="A275" s="30" t="s">
        <v>7</v>
      </c>
      <c r="B275" s="30" t="s">
        <v>349</v>
      </c>
      <c r="C275" s="31">
        <v>83965464000</v>
      </c>
      <c r="D275" s="31">
        <v>500000000</v>
      </c>
      <c r="E275" s="32">
        <v>8.3782828206662074</v>
      </c>
      <c r="F275" s="32">
        <v>0.38968757305424223</v>
      </c>
      <c r="G275" s="31">
        <v>111.62364100000001</v>
      </c>
      <c r="H275" s="32">
        <v>42.78</v>
      </c>
      <c r="I275" s="32">
        <v>-0.40406081862029453</v>
      </c>
      <c r="J275" s="31">
        <v>418795000</v>
      </c>
      <c r="K275" s="32">
        <v>51.337766687758929</v>
      </c>
      <c r="L275" s="32">
        <v>80</v>
      </c>
      <c r="M275" s="32">
        <v>22.32</v>
      </c>
      <c r="N275" s="33">
        <v>31.03054777559398</v>
      </c>
      <c r="O275" s="34">
        <v>625.54182056331547</v>
      </c>
      <c r="P275" s="33">
        <v>20.851394018777182</v>
      </c>
    </row>
    <row r="276" spans="1:16">
      <c r="A276" s="30" t="s">
        <v>125</v>
      </c>
      <c r="B276" s="30" t="s">
        <v>349</v>
      </c>
      <c r="C276" s="31">
        <v>4744517178</v>
      </c>
      <c r="D276" s="31">
        <v>540000000</v>
      </c>
      <c r="E276" s="32">
        <v>14.613271496982728</v>
      </c>
      <c r="F276" s="32">
        <v>3.3827017354126685</v>
      </c>
      <c r="G276" s="31">
        <v>324.72809000000001</v>
      </c>
      <c r="H276" s="32">
        <v>8.43</v>
      </c>
      <c r="I276" s="32">
        <v>5.8190977511271669E-2</v>
      </c>
      <c r="J276" s="31">
        <v>502484611</v>
      </c>
      <c r="K276" s="32">
        <v>8.597278215949185</v>
      </c>
      <c r="L276" s="32">
        <v>74.074074074074076</v>
      </c>
      <c r="M276" s="32">
        <v>60.13</v>
      </c>
      <c r="N276" s="33">
        <v>2.2395483807479692</v>
      </c>
      <c r="O276" s="34">
        <v>1511.2133752497843</v>
      </c>
      <c r="P276" s="33">
        <v>50.373779174992812</v>
      </c>
    </row>
    <row r="277" spans="1:16">
      <c r="A277" s="30" t="s">
        <v>133</v>
      </c>
      <c r="B277" s="30" t="s">
        <v>349</v>
      </c>
      <c r="C277" s="31">
        <v>2247762700</v>
      </c>
      <c r="D277" s="31">
        <v>543595733</v>
      </c>
      <c r="E277" s="32">
        <v>0.92808925522240893</v>
      </c>
      <c r="F277" s="32">
        <v>8.0533735642219981E-3</v>
      </c>
      <c r="G277" s="31">
        <v>196.92824899999999</v>
      </c>
      <c r="H277" s="32">
        <v>218.9</v>
      </c>
      <c r="I277" s="32">
        <v>12.442200588658665</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22.102605417308926</v>
      </c>
      <c r="F278" s="32">
        <v>4.6946505154443452</v>
      </c>
      <c r="G278" s="31">
        <v>218.04563899999999</v>
      </c>
      <c r="H278" s="32">
        <v>8.3000000000000007</v>
      </c>
      <c r="I278" s="32">
        <v>-7.672115971184823E-2</v>
      </c>
      <c r="J278" s="31">
        <v>1465040722</v>
      </c>
      <c r="K278" s="32">
        <v>3.2135902909052381</v>
      </c>
      <c r="L278" s="32">
        <v>67.968827049037543</v>
      </c>
      <c r="M278" s="32">
        <v>37.049999999999997</v>
      </c>
      <c r="N278" s="33">
        <v>43.626082350695022</v>
      </c>
      <c r="O278" s="34">
        <v>1250</v>
      </c>
      <c r="P278" s="33">
        <v>41.666666666666664</v>
      </c>
    </row>
    <row r="279" spans="1:16">
      <c r="A279" s="30" t="s">
        <v>13</v>
      </c>
      <c r="B279" s="30" t="s">
        <v>349</v>
      </c>
      <c r="C279" s="31">
        <v>2897114703</v>
      </c>
      <c r="D279" s="31">
        <v>590000000</v>
      </c>
      <c r="E279" s="32">
        <v>52.315832248760735</v>
      </c>
      <c r="F279" s="32">
        <v>88.670902116543616</v>
      </c>
      <c r="G279" s="31">
        <v>499.73981700000002</v>
      </c>
      <c r="H279" s="32">
        <v>1.53</v>
      </c>
      <c r="I279" s="32">
        <v>-3.9723076496029019E-2</v>
      </c>
      <c r="J279" s="31">
        <v>-87697633</v>
      </c>
      <c r="K279" s="32">
        <v>-6.7276616234328692</v>
      </c>
      <c r="L279" s="32">
        <v>67.79661016949153</v>
      </c>
      <c r="M279" s="32">
        <v>84.7</v>
      </c>
      <c r="N279" s="33">
        <v>11.691560380710573</v>
      </c>
      <c r="O279" s="34">
        <v>273.31766143168772</v>
      </c>
      <c r="P279" s="33">
        <v>9.1105887143895909</v>
      </c>
    </row>
    <row r="280" spans="1:16">
      <c r="A280" s="30" t="s">
        <v>305</v>
      </c>
      <c r="B280" s="30" t="s">
        <v>349</v>
      </c>
      <c r="C280" s="31">
        <v>1496832828</v>
      </c>
      <c r="D280" s="31">
        <v>600000000</v>
      </c>
      <c r="E280" s="32">
        <v>30.574027363754492</v>
      </c>
      <c r="F280" s="32">
        <v>25.478356136462075</v>
      </c>
      <c r="G280" s="31">
        <v>523.35924</v>
      </c>
      <c r="H280" s="32">
        <v>2.5</v>
      </c>
      <c r="I280" s="32">
        <v>6.8945256310599659E-3</v>
      </c>
      <c r="J280" s="31">
        <v>-18291894</v>
      </c>
      <c r="K280" s="32">
        <v>-65.602829318822856</v>
      </c>
      <c r="L280" s="32">
        <v>66.666666666666671</v>
      </c>
      <c r="M280" s="32">
        <v>87.22</v>
      </c>
      <c r="N280" s="33">
        <v>27.829858360971983</v>
      </c>
      <c r="O280" s="34">
        <v>1616.2787070877598</v>
      </c>
      <c r="P280" s="33">
        <v>53.875956902925324</v>
      </c>
    </row>
    <row r="281" spans="1:16">
      <c r="A281" s="30" t="s">
        <v>131</v>
      </c>
      <c r="B281" s="30" t="s">
        <v>349</v>
      </c>
      <c r="C281" s="31">
        <v>5420476820</v>
      </c>
      <c r="D281" s="31">
        <v>600000000</v>
      </c>
      <c r="E281" s="32">
        <v>29.049302039682221</v>
      </c>
      <c r="F281" s="32">
        <v>24.207751699735184</v>
      </c>
      <c r="G281" s="31">
        <v>476.48790200000002</v>
      </c>
      <c r="H281" s="32">
        <v>2.89</v>
      </c>
      <c r="I281" s="32">
        <v>-3.5762332301879862E-2</v>
      </c>
      <c r="J281" s="31">
        <v>-882648890</v>
      </c>
      <c r="K281" s="32">
        <v>-1.3595439971606378</v>
      </c>
      <c r="L281" s="32">
        <v>66.666666666666671</v>
      </c>
      <c r="M281" s="32">
        <v>79.41</v>
      </c>
      <c r="N281" s="33">
        <v>33.234709875584507</v>
      </c>
      <c r="O281" s="34">
        <v>183.82888306917215</v>
      </c>
      <c r="P281" s="33">
        <v>6.1276294356390713</v>
      </c>
    </row>
    <row r="282" spans="1:16">
      <c r="A282" s="30" t="s">
        <v>82</v>
      </c>
      <c r="B282" s="30" t="s">
        <v>349</v>
      </c>
      <c r="C282" s="31">
        <v>1381899413</v>
      </c>
      <c r="D282" s="31">
        <v>645000000</v>
      </c>
      <c r="E282" s="32">
        <v>59.22007925482427</v>
      </c>
      <c r="F282" s="32">
        <v>91.81407636406864</v>
      </c>
      <c r="G282" s="31">
        <v>592.54522899999995</v>
      </c>
      <c r="H282" s="32">
        <v>1.1399999999999999</v>
      </c>
      <c r="I282" s="32">
        <v>-3.2085562452581318E-2</v>
      </c>
      <c r="J282" s="31">
        <v>-92350724</v>
      </c>
      <c r="K282" s="32">
        <v>-6.9842441083623772</v>
      </c>
      <c r="L282" s="32">
        <v>62.015503875968989</v>
      </c>
      <c r="M282" s="32">
        <v>91.86</v>
      </c>
      <c r="N282" s="33">
        <v>0.43120676716063711</v>
      </c>
      <c r="O282" s="34">
        <v>138.48904202422648</v>
      </c>
      <c r="P282" s="33">
        <v>4.6163014008075489</v>
      </c>
    </row>
    <row r="283" spans="1:16">
      <c r="A283" s="30" t="s">
        <v>245</v>
      </c>
      <c r="B283" s="30" t="s">
        <v>349</v>
      </c>
      <c r="C283" s="31">
        <v>32480282242</v>
      </c>
      <c r="D283" s="31">
        <v>683200000</v>
      </c>
      <c r="E283" s="32">
        <v>6.3041927987499191</v>
      </c>
      <c r="F283" s="32">
        <v>0.70980372891707788</v>
      </c>
      <c r="G283" s="31">
        <v>462.86641400000002</v>
      </c>
      <c r="H283" s="32">
        <v>13.71</v>
      </c>
      <c r="I283" s="32">
        <v>-6.5312819725841464E-2</v>
      </c>
      <c r="J283" s="31">
        <v>103749729</v>
      </c>
      <c r="K283" s="32">
        <v>85.606006739545322</v>
      </c>
      <c r="L283" s="32">
        <v>58.548009367681502</v>
      </c>
      <c r="M283" s="32">
        <v>67.739999999999995</v>
      </c>
      <c r="N283" s="33">
        <v>19.968197369594773</v>
      </c>
      <c r="O283" s="34">
        <v>711.59281193759045</v>
      </c>
      <c r="P283" s="33">
        <v>23.719760397919682</v>
      </c>
    </row>
    <row r="284" spans="1:16">
      <c r="A284" s="30" t="s">
        <v>249</v>
      </c>
      <c r="B284" s="30" t="s">
        <v>349</v>
      </c>
      <c r="C284" s="31">
        <v>66241618000</v>
      </c>
      <c r="D284" s="31">
        <v>685260000</v>
      </c>
      <c r="E284" s="32">
        <v>3.6630766017019125</v>
      </c>
      <c r="F284" s="32">
        <v>7.6364687474241535E-2</v>
      </c>
      <c r="G284" s="31">
        <v>150.89256599999999</v>
      </c>
      <c r="H284" s="32">
        <v>72.400000000000006</v>
      </c>
      <c r="I284" s="32">
        <v>-0.12692317196055569</v>
      </c>
      <c r="J284" s="31">
        <v>-924269000</v>
      </c>
      <c r="K284" s="32">
        <v>-51.898527376770183</v>
      </c>
      <c r="L284" s="32">
        <v>58.372004786504391</v>
      </c>
      <c r="M284" s="32">
        <v>22.01</v>
      </c>
      <c r="N284" s="33">
        <v>19.039314033005702</v>
      </c>
      <c r="O284" s="34">
        <v>407.06070826076564</v>
      </c>
      <c r="P284" s="33">
        <v>13.568690275358854</v>
      </c>
    </row>
    <row r="285" spans="1:16">
      <c r="A285" s="30" t="s">
        <v>250</v>
      </c>
      <c r="B285" s="30" t="s">
        <v>349</v>
      </c>
      <c r="C285" s="31">
        <v>14579845739</v>
      </c>
      <c r="D285" s="31">
        <v>758500000</v>
      </c>
      <c r="E285" s="32">
        <v>10.840921470194274</v>
      </c>
      <c r="F285" s="32">
        <v>0.6496626997180005</v>
      </c>
      <c r="G285" s="31">
        <v>164.048046</v>
      </c>
      <c r="H285" s="32">
        <v>22.5</v>
      </c>
      <c r="I285" s="32">
        <v>0.23586692075710047</v>
      </c>
      <c r="J285" s="31">
        <v>-336082138</v>
      </c>
      <c r="K285" s="32">
        <v>-49.651552740360152</v>
      </c>
      <c r="L285" s="32">
        <v>52.735662491760053</v>
      </c>
      <c r="M285" s="32">
        <v>21.62</v>
      </c>
      <c r="N285" s="33">
        <v>25.330726931658571</v>
      </c>
      <c r="O285" s="34">
        <v>2029.5926589882265</v>
      </c>
      <c r="P285" s="33">
        <v>67.653088632940879</v>
      </c>
    </row>
    <row r="286" spans="1:16">
      <c r="A286" s="30" t="s">
        <v>510</v>
      </c>
      <c r="B286" s="30" t="s">
        <v>349</v>
      </c>
      <c r="C286" s="31">
        <v>7188334000</v>
      </c>
      <c r="D286" s="31">
        <v>768000000</v>
      </c>
      <c r="E286" s="32">
        <v>25.737907877891789</v>
      </c>
      <c r="F286" s="32">
        <v>16.756450441335801</v>
      </c>
      <c r="G286" s="31">
        <v>642.21395900000005</v>
      </c>
      <c r="H286" s="32">
        <v>2.42</v>
      </c>
      <c r="I286" s="32">
        <v>-0.12735768898970568</v>
      </c>
      <c r="J286" s="31">
        <v>-707475000</v>
      </c>
      <c r="K286" s="32">
        <v>-2.1711014523481396</v>
      </c>
      <c r="L286" s="32">
        <v>52.083333333333336</v>
      </c>
      <c r="M286" s="32">
        <v>83.62</v>
      </c>
      <c r="N286" s="33">
        <v>28.926657046192595</v>
      </c>
      <c r="O286" s="34">
        <v>283.37241549034366</v>
      </c>
      <c r="P286" s="33">
        <v>9.4457471830114557</v>
      </c>
    </row>
    <row r="287" spans="1:16">
      <c r="A287" s="30" t="s">
        <v>438</v>
      </c>
      <c r="B287" s="30" t="s">
        <v>349</v>
      </c>
      <c r="C287" s="31">
        <v>13120657000</v>
      </c>
      <c r="D287" s="31">
        <v>1000000000</v>
      </c>
      <c r="E287" s="32">
        <v>15.927168245049039</v>
      </c>
      <c r="F287" s="32">
        <v>3.9817920612622597</v>
      </c>
      <c r="G287" s="31">
        <v>554.46052299999997</v>
      </c>
      <c r="H287" s="32">
        <v>4.53</v>
      </c>
      <c r="I287" s="32">
        <v>-0.15333540901626552</v>
      </c>
      <c r="J287" s="31">
        <v>-420715000</v>
      </c>
      <c r="K287" s="32">
        <v>-9.5076239259356097</v>
      </c>
      <c r="L287" s="32">
        <v>40</v>
      </c>
      <c r="M287" s="32">
        <v>55.44</v>
      </c>
      <c r="N287" s="33">
        <v>36.360147536214136</v>
      </c>
      <c r="O287" s="34">
        <v>565.29241255822603</v>
      </c>
      <c r="P287" s="33">
        <v>18.843080418607535</v>
      </c>
    </row>
    <row r="288" spans="1:16">
      <c r="A288" s="30" t="s">
        <v>185</v>
      </c>
      <c r="B288" s="30" t="s">
        <v>349</v>
      </c>
      <c r="C288" s="31">
        <v>10277253756</v>
      </c>
      <c r="D288" s="31">
        <v>1000000000</v>
      </c>
      <c r="E288" s="32">
        <v>34.154171932101505</v>
      </c>
      <c r="F288" s="32">
        <v>5.6923619886835839</v>
      </c>
      <c r="G288" s="31">
        <v>174.82693900000001</v>
      </c>
      <c r="H288" s="32">
        <v>6.7</v>
      </c>
      <c r="I288" s="32">
        <v>-0.18916995153725047</v>
      </c>
      <c r="J288" s="31">
        <v>-1076513816</v>
      </c>
      <c r="K288" s="32">
        <v>-5.5735466752244633</v>
      </c>
      <c r="L288" s="32">
        <v>40</v>
      </c>
      <c r="M288" s="32">
        <v>17.48</v>
      </c>
      <c r="N288" s="33">
        <v>30.893209658143785</v>
      </c>
      <c r="O288" s="34">
        <v>317.6363862303009</v>
      </c>
      <c r="P288" s="33">
        <v>10.587879541010031</v>
      </c>
    </row>
    <row r="289" spans="1:16">
      <c r="A289" s="30" t="s">
        <v>515</v>
      </c>
      <c r="B289" s="30" t="s">
        <v>349</v>
      </c>
      <c r="C289" s="31">
        <v>13770402942</v>
      </c>
      <c r="D289" s="31">
        <v>1290150000</v>
      </c>
      <c r="E289" s="32">
        <v>8.6451891647982411</v>
      </c>
      <c r="F289" s="32">
        <v>0.74454642783123759</v>
      </c>
      <c r="G289" s="31">
        <v>488.67153000000002</v>
      </c>
      <c r="H289" s="32">
        <v>9.4700000000000006</v>
      </c>
      <c r="I289" s="32">
        <v>-0.14817935368082402</v>
      </c>
      <c r="J289" s="31">
        <v>-1119626416</v>
      </c>
      <c r="K289" s="32">
        <v>-10.370736018790039</v>
      </c>
      <c r="L289" s="32">
        <v>31.00414680463512</v>
      </c>
      <c r="M289" s="32">
        <v>37.869999999999997</v>
      </c>
      <c r="N289" s="33">
        <v>26.299787460961486</v>
      </c>
      <c r="O289" s="34">
        <v>883.13692728096942</v>
      </c>
      <c r="P289" s="33">
        <v>29.437897576032313</v>
      </c>
    </row>
    <row r="290" spans="1:16">
      <c r="A290" s="30" t="s">
        <v>142</v>
      </c>
      <c r="B290" s="30" t="s">
        <v>349</v>
      </c>
      <c r="C290" s="31">
        <v>3099745984</v>
      </c>
      <c r="D290" s="31">
        <v>1500000000</v>
      </c>
      <c r="E290" s="32">
        <v>30.288402381425641</v>
      </c>
      <c r="F290" s="32">
        <v>20.192268254283761</v>
      </c>
      <c r="G290" s="31">
        <v>2501.1703550000002</v>
      </c>
      <c r="H290" s="32">
        <v>1.05</v>
      </c>
      <c r="I290" s="32">
        <v>-1.1509649262346544E-2</v>
      </c>
      <c r="J290" s="31">
        <v>-110755372</v>
      </c>
      <c r="K290" s="32">
        <v>-13.543361129246174</v>
      </c>
      <c r="L290" s="32">
        <v>26.666666666666668</v>
      </c>
      <c r="M290" s="32">
        <v>83.85</v>
      </c>
      <c r="N290" s="33">
        <v>57.770533871025435</v>
      </c>
      <c r="O290" s="34">
        <v>814.24553804169807</v>
      </c>
      <c r="P290" s="33">
        <v>27.141517934723268</v>
      </c>
    </row>
    <row r="291" spans="1:16">
      <c r="A291" s="30" t="s">
        <v>342</v>
      </c>
      <c r="B291" s="30" t="s">
        <v>349</v>
      </c>
      <c r="C291" s="31">
        <v>34867255000</v>
      </c>
      <c r="D291" s="31">
        <v>1625000000</v>
      </c>
      <c r="E291" s="32">
        <v>4.1162471942790857</v>
      </c>
      <c r="F291" s="32">
        <v>4.085605155611996E-2</v>
      </c>
      <c r="G291" s="31">
        <v>152.95793800000001</v>
      </c>
      <c r="H291" s="32">
        <v>63.55</v>
      </c>
      <c r="I291" s="32">
        <v>-4.032468376518537</v>
      </c>
      <c r="J291" s="31">
        <v>-1935096000</v>
      </c>
      <c r="K291" s="32">
        <v>-52.06460041258935</v>
      </c>
      <c r="L291" s="32">
        <v>24.615384615384617</v>
      </c>
      <c r="M291" s="32">
        <v>9.41</v>
      </c>
      <c r="N291" s="33">
        <v>32.953772312255239</v>
      </c>
      <c r="O291" s="34">
        <v>284.71771976747499</v>
      </c>
      <c r="P291" s="33">
        <v>9.4905906589158331</v>
      </c>
    </row>
    <row r="292" spans="1:16">
      <c r="A292" s="30" t="s">
        <v>169</v>
      </c>
      <c r="B292" s="30" t="s">
        <v>349</v>
      </c>
      <c r="C292" s="31">
        <v>6092873180</v>
      </c>
      <c r="D292" s="31">
        <v>1949455899</v>
      </c>
      <c r="E292" s="32">
        <v>5.1870728890293005</v>
      </c>
      <c r="F292" s="32">
        <v>4.3619341084343032E-2</v>
      </c>
      <c r="G292" s="31">
        <v>238.33388400000001</v>
      </c>
      <c r="H292" s="32">
        <v>49.82</v>
      </c>
      <c r="I292" s="32">
        <v>-41.543331999649951</v>
      </c>
      <c r="J292" s="31">
        <v>-246395102</v>
      </c>
      <c r="K292" s="32">
        <v>-482.62651681688055</v>
      </c>
      <c r="L292" s="32">
        <v>20.518545723716318</v>
      </c>
      <c r="M292" s="32">
        <v>7.94</v>
      </c>
      <c r="N292" s="33">
        <v>18.367108928461228</v>
      </c>
      <c r="O292" s="34">
        <v>600</v>
      </c>
      <c r="P292" s="33">
        <v>20</v>
      </c>
    </row>
    <row r="293" spans="1:16">
      <c r="A293" s="30" t="s">
        <v>248</v>
      </c>
      <c r="B293" s="30" t="s">
        <v>349</v>
      </c>
      <c r="C293" s="31">
        <v>15944511283</v>
      </c>
      <c r="D293" s="31">
        <v>1950000000</v>
      </c>
      <c r="E293" s="32">
        <v>2.0254768683363853</v>
      </c>
      <c r="F293" s="32">
        <v>6.4919130395396971E-2</v>
      </c>
      <c r="G293" s="31">
        <v>1199.2076440000001</v>
      </c>
      <c r="H293" s="32">
        <v>16.47</v>
      </c>
      <c r="I293" s="32">
        <v>-0.13599174752960153</v>
      </c>
      <c r="J293" s="31">
        <v>1209286139</v>
      </c>
      <c r="K293" s="32">
        <v>25.800345339110844</v>
      </c>
      <c r="L293" s="32">
        <v>20.512820512820515</v>
      </c>
      <c r="M293" s="32">
        <v>61.49</v>
      </c>
      <c r="N293" s="33">
        <v>77.954537839149765</v>
      </c>
      <c r="O293" s="34">
        <v>1160.277231291758</v>
      </c>
      <c r="P293" s="33">
        <v>38.675907709725266</v>
      </c>
    </row>
    <row r="294" spans="1:16">
      <c r="A294" s="30" t="s">
        <v>668</v>
      </c>
      <c r="B294" s="30" t="s">
        <v>349</v>
      </c>
      <c r="C294" s="31">
        <v>9236034572</v>
      </c>
      <c r="D294" s="31">
        <v>1995840000</v>
      </c>
      <c r="E294" s="32">
        <v>0.70442602083805628</v>
      </c>
      <c r="F294" s="32">
        <v>8.2080730342141452E-3</v>
      </c>
      <c r="G294" s="31">
        <v>1250.3727839999999</v>
      </c>
      <c r="H294" s="32">
        <v>45.42</v>
      </c>
      <c r="I294" s="32">
        <v>-0.99441470000557075</v>
      </c>
      <c r="J294" s="31">
        <v>775924109</v>
      </c>
      <c r="K294" s="32">
        <v>110.60504372084152</v>
      </c>
      <c r="L294" s="32">
        <v>20.041686708353375</v>
      </c>
      <c r="M294" s="32">
        <v>62.64</v>
      </c>
      <c r="N294" s="33">
        <v>49.128707498160907</v>
      </c>
      <c r="O294" s="34">
        <v>1975.0829033813591</v>
      </c>
      <c r="P294" s="33">
        <v>65.836096779378636</v>
      </c>
    </row>
    <row r="295" spans="1:16">
      <c r="A295" s="30" t="s">
        <v>251</v>
      </c>
      <c r="B295" s="30" t="s">
        <v>349</v>
      </c>
      <c r="C295" s="31">
        <v>382411470000</v>
      </c>
      <c r="D295" s="31">
        <v>2100376000</v>
      </c>
      <c r="E295" s="32">
        <v>0.39622721161596786</v>
      </c>
      <c r="F295" s="32">
        <v>2.0284499783774909E-3</v>
      </c>
      <c r="G295" s="31">
        <v>1095.0032759999999</v>
      </c>
      <c r="H295" s="32">
        <v>92.2</v>
      </c>
      <c r="I295" s="32">
        <v>0.89234641846903173</v>
      </c>
      <c r="J295" s="31">
        <v>30614000</v>
      </c>
      <c r="K295" s="32">
        <v>6380.5764682824847</v>
      </c>
      <c r="L295" s="32">
        <v>19.044209227300254</v>
      </c>
      <c r="M295" s="32">
        <v>52.13</v>
      </c>
      <c r="N295" s="33">
        <v>85.220524625920405</v>
      </c>
      <c r="O295" s="34">
        <v>1013.8600813960016</v>
      </c>
      <c r="P295" s="33">
        <v>33.795336046533386</v>
      </c>
    </row>
    <row r="296" spans="1:16">
      <c r="A296" s="30" t="s">
        <v>243</v>
      </c>
      <c r="B296" s="30" t="s">
        <v>349</v>
      </c>
      <c r="C296" s="31">
        <v>126462671000</v>
      </c>
      <c r="D296" s="31">
        <v>2435345000</v>
      </c>
      <c r="E296" s="32">
        <v>1.376505280089793</v>
      </c>
      <c r="F296" s="32">
        <v>1.766311960022339E-2</v>
      </c>
      <c r="G296" s="31">
        <v>888.70126800000003</v>
      </c>
      <c r="H296" s="32">
        <v>32.700000000000003</v>
      </c>
      <c r="I296" s="32">
        <v>-0.26120994755571303</v>
      </c>
      <c r="J296" s="31">
        <v>6206650000</v>
      </c>
      <c r="K296" s="32">
        <v>12.556055198859289</v>
      </c>
      <c r="L296" s="32">
        <v>16.424777598245832</v>
      </c>
      <c r="M296" s="32">
        <v>36.49</v>
      </c>
      <c r="N296" s="33">
        <v>53.061316617320827</v>
      </c>
      <c r="O296" s="34">
        <v>1416.9318421858163</v>
      </c>
      <c r="P296" s="33">
        <v>47.231061406193881</v>
      </c>
    </row>
    <row r="297" spans="1:16">
      <c r="A297" s="30" t="s">
        <v>252</v>
      </c>
      <c r="B297" s="30" t="s">
        <v>349</v>
      </c>
      <c r="C297" s="31">
        <v>714571000000</v>
      </c>
      <c r="D297" s="31">
        <v>2536000000</v>
      </c>
      <c r="E297" s="32">
        <v>0.27718464452417568</v>
      </c>
      <c r="F297" s="32">
        <v>5.060182346874921E-4</v>
      </c>
      <c r="G297" s="31">
        <v>667.62948400000005</v>
      </c>
      <c r="H297" s="32">
        <v>216.2</v>
      </c>
      <c r="I297" s="32">
        <v>3.9464927512290444</v>
      </c>
      <c r="J297" s="31">
        <v>2084000000</v>
      </c>
      <c r="K297" s="32">
        <v>262.84836852207292</v>
      </c>
      <c r="L297" s="32">
        <v>15.772870662460567</v>
      </c>
      <c r="M297" s="32">
        <v>26.32</v>
      </c>
      <c r="N297" s="33">
        <v>80.097979008971549</v>
      </c>
      <c r="O297" s="34">
        <v>2364.8989348736727</v>
      </c>
      <c r="P297" s="33">
        <v>78.829964495789085</v>
      </c>
    </row>
    <row r="298" spans="1:16">
      <c r="A298" s="30" t="s">
        <v>253</v>
      </c>
      <c r="B298" s="30" t="s">
        <v>349</v>
      </c>
      <c r="C298" s="31">
        <v>90551503000</v>
      </c>
      <c r="D298" s="31">
        <v>2616996000</v>
      </c>
      <c r="E298" s="32">
        <v>1.9699302298989299</v>
      </c>
      <c r="F298" s="32">
        <v>3.5844992282662476E-2</v>
      </c>
      <c r="G298" s="31">
        <v>934.14203199999997</v>
      </c>
      <c r="H298" s="32">
        <v>21.74</v>
      </c>
      <c r="I298" s="32">
        <v>0.17623562615426991</v>
      </c>
      <c r="J298" s="31">
        <v>545713000</v>
      </c>
      <c r="K298" s="32">
        <v>100.70662784284046</v>
      </c>
      <c r="L298" s="32">
        <v>15.284700473367174</v>
      </c>
      <c r="M298" s="32">
        <v>35.69</v>
      </c>
      <c r="N298" s="33">
        <v>47.458381006113314</v>
      </c>
      <c r="O298" s="34">
        <v>1771.2900986880663</v>
      </c>
      <c r="P298" s="33">
        <v>59.043003289602211</v>
      </c>
    </row>
    <row r="299" spans="1:16">
      <c r="A299" s="30" t="s">
        <v>254</v>
      </c>
      <c r="B299" s="30" t="s">
        <v>349</v>
      </c>
      <c r="C299" s="31">
        <v>257153289000</v>
      </c>
      <c r="D299" s="31">
        <v>3063214000</v>
      </c>
      <c r="E299" s="32">
        <v>0.70474755556600877</v>
      </c>
      <c r="F299" s="32">
        <v>6.0544213706155208E-3</v>
      </c>
      <c r="G299" s="31">
        <v>1450.4123199999999</v>
      </c>
      <c r="H299" s="32">
        <v>39.14</v>
      </c>
      <c r="I299" s="32">
        <v>-0.78201859141212537</v>
      </c>
      <c r="J299" s="31">
        <v>1446830000</v>
      </c>
      <c r="K299" s="32">
        <v>80.453219797764774</v>
      </c>
      <c r="L299" s="32">
        <v>13.058180068385688</v>
      </c>
      <c r="M299" s="32">
        <v>47.34</v>
      </c>
      <c r="N299" s="33">
        <v>46.868671924932023</v>
      </c>
      <c r="O299" s="34">
        <v>512.86085529482648</v>
      </c>
      <c r="P299" s="33">
        <v>17.095361843160884</v>
      </c>
    </row>
    <row r="300" spans="1:16">
      <c r="A300" s="30" t="s">
        <v>677</v>
      </c>
      <c r="B300" s="30" t="s">
        <v>349</v>
      </c>
      <c r="C300" s="31">
        <v>43272614597</v>
      </c>
      <c r="D300" s="31">
        <v>20000000000</v>
      </c>
      <c r="E300" s="32">
        <v>7.6374064895042943</v>
      </c>
      <c r="F300" s="32">
        <v>0.38187032447521474</v>
      </c>
      <c r="G300" s="31">
        <v>3998.646272</v>
      </c>
      <c r="H300" s="32">
        <v>1.31</v>
      </c>
      <c r="I300" s="32">
        <v>-1.6645655464977871E-2</v>
      </c>
      <c r="J300" s="31">
        <v>-504124534</v>
      </c>
      <c r="K300" s="32">
        <v>-39.672736895602071</v>
      </c>
      <c r="L300" s="32">
        <v>2</v>
      </c>
      <c r="M300" s="32">
        <v>19.989999999999998</v>
      </c>
      <c r="N300" s="33">
        <v>12.16233413819895</v>
      </c>
      <c r="O300" s="34">
        <v>585.41009289213275</v>
      </c>
      <c r="P300" s="33">
        <v>19.513669763071093</v>
      </c>
    </row>
    <row r="301" spans="1:16">
      <c r="A301" s="25" t="s">
        <v>314</v>
      </c>
      <c r="B301" s="25" t="s">
        <v>376</v>
      </c>
      <c r="C301" s="26">
        <v>202339880</v>
      </c>
      <c r="D301" s="26">
        <v>18255333</v>
      </c>
      <c r="E301" s="27">
        <v>48.62092795074642</v>
      </c>
      <c r="F301" s="27">
        <v>51.218887390696295</v>
      </c>
      <c r="G301" s="26">
        <v>15.26498</v>
      </c>
      <c r="H301" s="27">
        <v>53.9</v>
      </c>
      <c r="I301" s="27">
        <v>-3.4675553351226256</v>
      </c>
      <c r="J301" s="26">
        <v>81750563</v>
      </c>
      <c r="K301" s="27">
        <v>11.611874966536927</v>
      </c>
      <c r="L301" s="27">
        <v>2191.1405286334684</v>
      </c>
      <c r="M301" s="27">
        <v>83.61</v>
      </c>
      <c r="N301" s="28">
        <v>44.748796694607449</v>
      </c>
      <c r="O301" s="29">
        <v>1023.745522489225</v>
      </c>
      <c r="P301" s="28">
        <v>34.124850749640835</v>
      </c>
    </row>
    <row r="302" spans="1:16">
      <c r="A302" s="25" t="s">
        <v>757</v>
      </c>
      <c r="B302" s="25" t="s">
        <v>376</v>
      </c>
      <c r="C302" s="26">
        <v>903452863</v>
      </c>
      <c r="D302" s="26">
        <v>49875000</v>
      </c>
      <c r="E302" s="27">
        <v>46.774690206008465</v>
      </c>
      <c r="F302" s="27">
        <v>46.891920006023526</v>
      </c>
      <c r="G302" s="26">
        <v>37.056989999999999</v>
      </c>
      <c r="H302" s="27">
        <v>23.08</v>
      </c>
      <c r="I302" s="27">
        <v>-0.30229175672028674</v>
      </c>
      <c r="J302" s="26">
        <v>-3766086</v>
      </c>
      <c r="K302" s="27">
        <v>-264.86384007162872</v>
      </c>
      <c r="L302" s="27">
        <v>802.00501253132836</v>
      </c>
      <c r="M302" s="27">
        <v>74.290000000000006</v>
      </c>
      <c r="N302" s="28">
        <v>9.0611392962528559</v>
      </c>
      <c r="O302" s="29">
        <v>1455.5649132548667</v>
      </c>
      <c r="P302" s="28">
        <v>48.518830441828889</v>
      </c>
    </row>
    <row r="303" spans="1:16">
      <c r="A303" s="25" t="s">
        <v>98</v>
      </c>
      <c r="B303" s="25" t="s">
        <v>376</v>
      </c>
      <c r="C303" s="26">
        <v>7603602013</v>
      </c>
      <c r="D303" s="26">
        <v>65000000</v>
      </c>
      <c r="E303" s="27">
        <v>36.357803249893138</v>
      </c>
      <c r="F303" s="27">
        <v>15.981451977975006</v>
      </c>
      <c r="G303" s="26">
        <v>31.101011</v>
      </c>
      <c r="H303" s="27">
        <v>35.380000000000003</v>
      </c>
      <c r="I303" s="27">
        <v>-0.21018785139249022</v>
      </c>
      <c r="J303" s="26">
        <v>100241054</v>
      </c>
      <c r="K303" s="27">
        <v>22.695292090603914</v>
      </c>
      <c r="L303" s="27">
        <v>615.38461538461536</v>
      </c>
      <c r="M303" s="27">
        <v>47.84</v>
      </c>
      <c r="N303" s="28">
        <v>15.291719785102396</v>
      </c>
      <c r="O303" s="29">
        <v>1175.7035430148007</v>
      </c>
      <c r="P303" s="28">
        <v>39.190118100493358</v>
      </c>
    </row>
    <row r="304" spans="1:16">
      <c r="A304" s="25" t="s">
        <v>92</v>
      </c>
      <c r="B304" s="25" t="s">
        <v>376</v>
      </c>
      <c r="C304" s="26">
        <v>4540468594</v>
      </c>
      <c r="D304" s="26">
        <v>80000000</v>
      </c>
      <c r="E304" s="27">
        <v>42.636126920586975</v>
      </c>
      <c r="F304" s="27">
        <v>25.378646976539866</v>
      </c>
      <c r="G304" s="26">
        <v>41.814453999999998</v>
      </c>
      <c r="H304" s="27">
        <v>22.44</v>
      </c>
      <c r="I304" s="27">
        <v>0.38120418118921151</v>
      </c>
      <c r="J304" s="26">
        <v>269179938</v>
      </c>
      <c r="K304" s="27">
        <v>6.2411783451707308</v>
      </c>
      <c r="L304" s="27">
        <v>500</v>
      </c>
      <c r="M304" s="27">
        <v>52.26</v>
      </c>
      <c r="N304" s="28">
        <v>36.326065491562922</v>
      </c>
      <c r="O304" s="29">
        <v>1723.5406238001967</v>
      </c>
      <c r="P304" s="28">
        <v>57.451354126673223</v>
      </c>
    </row>
    <row r="305" spans="1:16">
      <c r="A305" s="25" t="s">
        <v>70</v>
      </c>
      <c r="B305" s="25" t="s">
        <v>376</v>
      </c>
      <c r="C305" s="26">
        <v>2433900313</v>
      </c>
      <c r="D305" s="26">
        <v>128172525</v>
      </c>
      <c r="E305" s="27">
        <v>47.167633358638405</v>
      </c>
      <c r="F305" s="27">
        <v>13.142897311550083</v>
      </c>
      <c r="G305" s="26">
        <v>29.906797999999998</v>
      </c>
      <c r="H305" s="27">
        <v>28.36</v>
      </c>
      <c r="I305" s="27">
        <v>0.37160702256121425</v>
      </c>
      <c r="J305" s="26">
        <v>-9819135</v>
      </c>
      <c r="K305" s="27">
        <v>-365.49356944374426</v>
      </c>
      <c r="L305" s="27">
        <v>312.07936334249479</v>
      </c>
      <c r="M305" s="27">
        <v>23.33</v>
      </c>
      <c r="N305" s="28">
        <v>24.135031883223597</v>
      </c>
      <c r="O305" s="29">
        <v>1785.8163778886424</v>
      </c>
      <c r="P305" s="28">
        <v>59.527212596288081</v>
      </c>
    </row>
    <row r="306" spans="1:16">
      <c r="A306" s="25" t="s">
        <v>764</v>
      </c>
      <c r="B306" s="25" t="s">
        <v>376</v>
      </c>
      <c r="C306" s="26">
        <v>2150114200</v>
      </c>
      <c r="D306" s="26">
        <v>225000000</v>
      </c>
      <c r="E306" s="27">
        <v>30.239510150175079</v>
      </c>
      <c r="F306" s="27">
        <v>6.3998963280793815</v>
      </c>
      <c r="G306" s="26">
        <v>59.967219999999998</v>
      </c>
      <c r="H306" s="27">
        <v>22.06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1.7339890065963977</v>
      </c>
      <c r="F307" s="27">
        <v>3.3214998689711665E-2</v>
      </c>
      <c r="G307" s="26">
        <v>112.25637500000001</v>
      </c>
      <c r="H307" s="27">
        <v>205.5</v>
      </c>
      <c r="I307" s="27">
        <v>21.086407130083103</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2.9662043044688362</v>
      </c>
      <c r="F308" s="27">
        <v>5.932052685776526E-2</v>
      </c>
      <c r="G308" s="26">
        <v>85.154841000000005</v>
      </c>
      <c r="H308" s="27">
        <v>158.4</v>
      </c>
      <c r="I308" s="27">
        <v>-1.9460284554071163</v>
      </c>
      <c r="J308" s="26">
        <v>610474964</v>
      </c>
      <c r="K308" s="27">
        <v>81.908354885459318</v>
      </c>
      <c r="L308" s="27">
        <v>123.99256044637322</v>
      </c>
      <c r="M308" s="27">
        <v>26.39</v>
      </c>
      <c r="N308" s="28">
        <v>71.554226529256525</v>
      </c>
      <c r="O308" s="29">
        <v>299.55083949183444</v>
      </c>
      <c r="P308" s="28">
        <v>9.9850279830611477</v>
      </c>
    </row>
    <row r="309" spans="1:16">
      <c r="A309" s="25" t="s">
        <v>69</v>
      </c>
      <c r="B309" s="25" t="s">
        <v>376</v>
      </c>
      <c r="C309" s="26">
        <v>1771741339</v>
      </c>
      <c r="D309" s="26">
        <v>400000000</v>
      </c>
      <c r="E309" s="27">
        <v>1.4575695668802882</v>
      </c>
      <c r="F309" s="27">
        <v>5.205605596001029E-2</v>
      </c>
      <c r="G309" s="26">
        <v>398.89761299999998</v>
      </c>
      <c r="H309" s="27">
        <v>68.8</v>
      </c>
      <c r="I309" s="27">
        <v>0.21034477115573227</v>
      </c>
      <c r="J309" s="26">
        <v>207480419</v>
      </c>
      <c r="K309" s="27">
        <v>134.95249399896383</v>
      </c>
      <c r="L309" s="27">
        <v>100</v>
      </c>
      <c r="M309" s="27">
        <v>99.72</v>
      </c>
      <c r="N309" s="28">
        <v>66.533330743728257</v>
      </c>
      <c r="O309" s="29">
        <v>1621.5502871261374</v>
      </c>
      <c r="P309" s="28">
        <v>54.051676237537912</v>
      </c>
    </row>
    <row r="310" spans="1:16">
      <c r="A310" s="25" t="s">
        <v>636</v>
      </c>
      <c r="B310" s="25" t="s">
        <v>376</v>
      </c>
      <c r="C310" s="26">
        <v>35674236000</v>
      </c>
      <c r="D310" s="26">
        <v>636584000</v>
      </c>
      <c r="E310" s="27">
        <v>33.746631324996308</v>
      </c>
      <c r="F310" s="27">
        <v>3.3132539583342799</v>
      </c>
      <c r="G310" s="26">
        <v>66.826561999999996</v>
      </c>
      <c r="H310" s="27">
        <v>17.75</v>
      </c>
      <c r="I310" s="27">
        <v>0.63054268652705758</v>
      </c>
      <c r="J310" s="26">
        <v>810045000</v>
      </c>
      <c r="K310" s="27">
        <v>12.573800220975379</v>
      </c>
      <c r="L310" s="27">
        <v>62.835383861360008</v>
      </c>
      <c r="M310" s="27">
        <v>10.49</v>
      </c>
      <c r="N310" s="28">
        <v>43.312089740225908</v>
      </c>
      <c r="O310" s="29">
        <v>2119.3227761062744</v>
      </c>
      <c r="P310" s="28">
        <v>70.644092536875817</v>
      </c>
    </row>
    <row r="311" spans="1:16">
      <c r="A311" s="25" t="s">
        <v>123</v>
      </c>
      <c r="B311" s="25" t="s">
        <v>376</v>
      </c>
      <c r="C311" s="26">
        <v>5623639508</v>
      </c>
      <c r="D311" s="26">
        <v>1705025558</v>
      </c>
      <c r="E311" s="27">
        <v>35.212624414946575</v>
      </c>
      <c r="F311" s="27">
        <v>24.296771836871596</v>
      </c>
      <c r="G311" s="26">
        <v>1420.090837</v>
      </c>
      <c r="H311" s="27">
        <v>0.8</v>
      </c>
      <c r="I311" s="27">
        <v>-1.94612186992148E-2</v>
      </c>
      <c r="J311" s="26">
        <v>-116222603</v>
      </c>
      <c r="K311" s="27">
        <v>-12.46979233721</v>
      </c>
      <c r="L311" s="27">
        <v>23.460058890214007</v>
      </c>
      <c r="M311" s="27">
        <v>83.28</v>
      </c>
      <c r="N311" s="28">
        <v>6.3158334581878233</v>
      </c>
      <c r="O311" s="29">
        <v>660.36477402831861</v>
      </c>
      <c r="P311" s="28">
        <v>22.012159134277287</v>
      </c>
    </row>
    <row r="312" spans="1:16">
      <c r="A312" s="25" t="s">
        <v>359</v>
      </c>
      <c r="B312" s="25" t="s">
        <v>376</v>
      </c>
      <c r="C312" s="26">
        <v>10008596677</v>
      </c>
      <c r="D312" s="26">
        <v>2640000000</v>
      </c>
      <c r="E312" s="27">
        <v>10.556119604213075</v>
      </c>
      <c r="F312" s="27">
        <v>1.3328433843703378</v>
      </c>
      <c r="G312" s="26">
        <v>1242.5161049999999</v>
      </c>
      <c r="H312" s="27">
        <v>3.05</v>
      </c>
      <c r="I312" s="27">
        <v>-0.10316811630445731</v>
      </c>
      <c r="J312" s="26">
        <v>-490022606</v>
      </c>
      <c r="K312" s="27">
        <v>-16.162519653225957</v>
      </c>
      <c r="L312" s="27">
        <v>15.151515151515152</v>
      </c>
      <c r="M312" s="27">
        <v>47.06</v>
      </c>
      <c r="N312" s="28">
        <v>52.74028793581472</v>
      </c>
      <c r="O312" s="29">
        <v>141.3135797671996</v>
      </c>
      <c r="P312" s="28">
        <v>4.7104526589066529</v>
      </c>
    </row>
    <row r="313" spans="1:16">
      <c r="A313" s="25" t="s">
        <v>345</v>
      </c>
      <c r="B313" s="25" t="s">
        <v>376</v>
      </c>
      <c r="C313" s="26">
        <v>16202777314</v>
      </c>
      <c r="D313" s="26">
        <v>2650000000</v>
      </c>
      <c r="E313" s="27">
        <v>6.1253926682970015</v>
      </c>
      <c r="F313" s="27">
        <v>0.33020984734754727</v>
      </c>
      <c r="G313" s="26">
        <v>846.06924800000002</v>
      </c>
      <c r="H313" s="27">
        <v>7.72</v>
      </c>
      <c r="I313" s="27">
        <v>-0.34121113034493789</v>
      </c>
      <c r="J313" s="26">
        <v>51151779</v>
      </c>
      <c r="K313" s="27">
        <v>362.64623367253756</v>
      </c>
      <c r="L313" s="27">
        <v>15.09433962264151</v>
      </c>
      <c r="M313" s="27">
        <v>31.92</v>
      </c>
      <c r="N313" s="28">
        <v>51.941410134350868</v>
      </c>
      <c r="O313" s="29">
        <v>66.05351563069776</v>
      </c>
      <c r="P313" s="28">
        <v>2.201783854356592</v>
      </c>
    </row>
    <row r="314" spans="1:16">
      <c r="A314" s="25" t="s">
        <v>395</v>
      </c>
      <c r="B314" s="25" t="s">
        <v>376</v>
      </c>
      <c r="C314" s="26">
        <v>386633607000</v>
      </c>
      <c r="D314" s="26">
        <v>6021689000</v>
      </c>
      <c r="E314" s="27">
        <v>0.91282119117860505</v>
      </c>
      <c r="F314" s="27">
        <v>1.7626615883725712E-3</v>
      </c>
      <c r="G314" s="26">
        <v>495.63727299999999</v>
      </c>
      <c r="H314" s="27">
        <v>88.1</v>
      </c>
      <c r="I314" s="27">
        <v>7.7425205913485229E-2</v>
      </c>
      <c r="J314" s="26">
        <v>4518370000</v>
      </c>
      <c r="K314" s="27">
        <v>114.61329063356918</v>
      </c>
      <c r="L314" s="27">
        <v>6.6426545774781793</v>
      </c>
      <c r="M314" s="27">
        <v>8.26</v>
      </c>
      <c r="N314" s="28">
        <v>22.788018269674151</v>
      </c>
      <c r="O314" s="29">
        <v>1672.8206782481918</v>
      </c>
      <c r="P314" s="28">
        <v>55.760689274939729</v>
      </c>
    </row>
    <row r="315" spans="1:16">
      <c r="A315" s="65" t="s">
        <v>441</v>
      </c>
      <c r="B315" s="65" t="s">
        <v>393</v>
      </c>
      <c r="C315" s="66">
        <v>40007605000</v>
      </c>
      <c r="D315" s="66">
        <v>191012000</v>
      </c>
      <c r="E315" s="67">
        <v>1.1759190469834835</v>
      </c>
      <c r="F315" s="67">
        <v>1.4798695779980742E-2</v>
      </c>
      <c r="G315" s="66">
        <v>79.717928999999998</v>
      </c>
      <c r="H315" s="67">
        <v>426.75</v>
      </c>
      <c r="I315" s="67">
        <v>-0.40144822939009828</v>
      </c>
      <c r="J315" s="66">
        <v>1862105000</v>
      </c>
      <c r="K315" s="67">
        <v>42.672669908517513</v>
      </c>
      <c r="L315" s="67">
        <v>209.4109270621741</v>
      </c>
      <c r="M315" s="67">
        <v>41.73</v>
      </c>
      <c r="N315" s="68">
        <v>53.053771455378353</v>
      </c>
      <c r="O315" s="69">
        <v>1141.4748100278998</v>
      </c>
      <c r="P315" s="68">
        <v>38.049160334263327</v>
      </c>
    </row>
    <row r="316" spans="1:16">
      <c r="A316" s="65" t="s">
        <v>412</v>
      </c>
      <c r="B316" s="65" t="s">
        <v>393</v>
      </c>
      <c r="C316" s="66">
        <v>2598430651</v>
      </c>
      <c r="D316" s="66">
        <v>216000000</v>
      </c>
      <c r="E316" s="67">
        <v>20.004284757760836</v>
      </c>
      <c r="F316" s="67">
        <v>7.124033033390611</v>
      </c>
      <c r="G316" s="66">
        <v>154.526747</v>
      </c>
      <c r="H316" s="67">
        <v>12.94</v>
      </c>
      <c r="I316" s="67">
        <v>-0.27257080878892381</v>
      </c>
      <c r="J316" s="66">
        <v>20464961</v>
      </c>
      <c r="K316" s="67">
        <v>137.2101319909674</v>
      </c>
      <c r="L316" s="67">
        <v>185.18518518518519</v>
      </c>
      <c r="M316" s="67">
        <v>71.540000000000006</v>
      </c>
      <c r="N316" s="68">
        <v>58.401626917072825</v>
      </c>
      <c r="O316" s="69">
        <v>487.7458211210232</v>
      </c>
      <c r="P316" s="68">
        <v>16.258194037367439</v>
      </c>
    </row>
    <row r="317" spans="1:16">
      <c r="A317" s="65" t="s">
        <v>444</v>
      </c>
      <c r="B317" s="65" t="s">
        <v>393</v>
      </c>
      <c r="C317" s="66">
        <v>8884541574</v>
      </c>
      <c r="D317" s="66">
        <v>400000000</v>
      </c>
      <c r="E317" s="67">
        <v>17.435064844493169</v>
      </c>
      <c r="F317" s="67">
        <v>1.4529220703744308</v>
      </c>
      <c r="G317" s="66">
        <v>79.448606999999996</v>
      </c>
      <c r="H317" s="67">
        <v>28.88</v>
      </c>
      <c r="I317" s="67">
        <v>0.78129660410870727</v>
      </c>
      <c r="J317" s="66">
        <v>72826471</v>
      </c>
      <c r="K317" s="67">
        <v>164.77525047176871</v>
      </c>
      <c r="L317" s="67">
        <v>100</v>
      </c>
      <c r="M317" s="67">
        <v>19.86</v>
      </c>
      <c r="N317" s="68">
        <v>20.278681507637572</v>
      </c>
      <c r="O317" s="69">
        <v>1480.9745753495299</v>
      </c>
      <c r="P317" s="68">
        <v>49.365819178317665</v>
      </c>
    </row>
    <row r="318" spans="1:16">
      <c r="A318" s="65" t="s">
        <v>392</v>
      </c>
      <c r="B318" s="65" t="s">
        <v>393</v>
      </c>
      <c r="C318" s="66">
        <v>2102739086</v>
      </c>
      <c r="D318" s="66">
        <v>500000000</v>
      </c>
      <c r="E318" s="67">
        <v>25.705288863183601</v>
      </c>
      <c r="F318" s="67">
        <v>3.4273718484244799</v>
      </c>
      <c r="G318" s="66">
        <v>109.220557</v>
      </c>
      <c r="H318" s="67">
        <v>14.25</v>
      </c>
      <c r="I318" s="67">
        <v>-0.85957216676800929</v>
      </c>
      <c r="J318" s="66">
        <v>36441663</v>
      </c>
      <c r="K318" s="67">
        <v>205.80839024827159</v>
      </c>
      <c r="L318" s="67">
        <v>80</v>
      </c>
      <c r="M318" s="67">
        <v>21.84</v>
      </c>
      <c r="N318" s="68">
        <v>17.293000450887352</v>
      </c>
      <c r="O318" s="69">
        <v>661.34464853251245</v>
      </c>
      <c r="P318" s="68">
        <v>22.044821617750415</v>
      </c>
    </row>
    <row r="319" spans="1:16">
      <c r="A319" s="30" t="s">
        <v>84</v>
      </c>
      <c r="B319" s="30" t="s">
        <v>605</v>
      </c>
      <c r="C319" s="31">
        <v>1981884130</v>
      </c>
      <c r="D319" s="31">
        <v>20000000</v>
      </c>
      <c r="E319" s="32">
        <v>28.231570871653282</v>
      </c>
      <c r="F319" s="32">
        <v>3.7541982542092129</v>
      </c>
      <c r="G319" s="31">
        <v>3.9666589999999999</v>
      </c>
      <c r="H319" s="32">
        <v>357.25</v>
      </c>
      <c r="I319" s="32">
        <v>-21.39931938562313</v>
      </c>
      <c r="J319" s="31">
        <v>-83036840</v>
      </c>
      <c r="K319" s="32">
        <v>-90.562213109265713</v>
      </c>
      <c r="L319" s="32">
        <v>2000</v>
      </c>
      <c r="M319" s="32">
        <v>19.829999999999998</v>
      </c>
      <c r="N319" s="33">
        <v>32.715736228460969</v>
      </c>
      <c r="O319" s="34">
        <v>581.90226109558137</v>
      </c>
      <c r="P319" s="33">
        <v>19.396742036519377</v>
      </c>
    </row>
    <row r="320" spans="1:16">
      <c r="A320" s="30" t="s">
        <v>38</v>
      </c>
      <c r="B320" s="30" t="s">
        <v>605</v>
      </c>
      <c r="C320" s="31">
        <v>-97528469</v>
      </c>
      <c r="D320" s="31">
        <v>42000000</v>
      </c>
      <c r="E320" s="32">
        <v>114.60082070231738</v>
      </c>
      <c r="F320" s="32">
        <v>143.61005100541024</v>
      </c>
      <c r="G320" s="31">
        <v>17.263808999999998</v>
      </c>
      <c r="H320" s="32">
        <v>20.22</v>
      </c>
      <c r="I320" s="32">
        <v>-0.7255180524479492</v>
      </c>
      <c r="J320" s="31">
        <v>-153589240</v>
      </c>
      <c r="K320" s="32">
        <v>-5.1956764679609062</v>
      </c>
      <c r="L320" s="32">
        <v>952.38095238095241</v>
      </c>
      <c r="M320" s="32">
        <v>41.1</v>
      </c>
      <c r="N320" s="33">
        <v>102.06882631398656</v>
      </c>
      <c r="O320" s="34">
        <v>407.74055915139957</v>
      </c>
      <c r="P320" s="33">
        <v>13.591351971713319</v>
      </c>
    </row>
    <row r="321" spans="1:16">
      <c r="A321" s="30" t="s">
        <v>94</v>
      </c>
      <c r="B321" s="30" t="s">
        <v>605</v>
      </c>
      <c r="C321" s="31">
        <v>3080653025</v>
      </c>
      <c r="D321" s="31">
        <v>72000000</v>
      </c>
      <c r="E321" s="32">
        <v>84.386049298330008</v>
      </c>
      <c r="F321" s="32">
        <v>31.676444931805559</v>
      </c>
      <c r="G321" s="31">
        <v>12.606714999999999</v>
      </c>
      <c r="H321" s="32">
        <v>37.619999999999997</v>
      </c>
      <c r="I321" s="32">
        <v>-2.4609728570109368</v>
      </c>
      <c r="J321" s="31">
        <v>46315316</v>
      </c>
      <c r="K321" s="32">
        <v>57.518769816878716</v>
      </c>
      <c r="L321" s="32">
        <v>555.55555555555554</v>
      </c>
      <c r="M321" s="32">
        <v>17.5</v>
      </c>
      <c r="N321" s="33">
        <v>52.822499176123891</v>
      </c>
      <c r="O321" s="34">
        <v>586.30358058112381</v>
      </c>
      <c r="P321" s="33">
        <v>19.543452686037462</v>
      </c>
    </row>
    <row r="322" spans="1:16">
      <c r="A322" s="30" t="s">
        <v>440</v>
      </c>
      <c r="B322" s="30" t="s">
        <v>605</v>
      </c>
      <c r="C322" s="31">
        <v>2531212102</v>
      </c>
      <c r="D322" s="31">
        <v>75000000</v>
      </c>
      <c r="E322" s="32">
        <v>14.845693858039537</v>
      </c>
      <c r="F322" s="32">
        <v>1.2143716857292055</v>
      </c>
      <c r="G322" s="31">
        <v>17.011634999999998</v>
      </c>
      <c r="H322" s="32">
        <v>158.4</v>
      </c>
      <c r="I322" s="32">
        <v>-7.5902804226410865</v>
      </c>
      <c r="J322" s="31">
        <v>-204398626</v>
      </c>
      <c r="K322" s="32">
        <v>-59.809599698581145</v>
      </c>
      <c r="L322" s="32">
        <v>533.33333333333337</v>
      </c>
      <c r="M322" s="32">
        <v>22.68</v>
      </c>
      <c r="N322" s="33">
        <v>42.61632195758196</v>
      </c>
      <c r="O322" s="34">
        <v>1183.8058038728902</v>
      </c>
      <c r="P322" s="33">
        <v>39.460193462429672</v>
      </c>
    </row>
    <row r="323" spans="1:16">
      <c r="A323" s="30" t="s">
        <v>306</v>
      </c>
      <c r="B323" s="30" t="s">
        <v>605</v>
      </c>
      <c r="C323" s="31">
        <v>576980288</v>
      </c>
      <c r="D323" s="31">
        <v>77449591</v>
      </c>
      <c r="E323" s="32">
        <v>9.7852398836856871</v>
      </c>
      <c r="F323" s="32">
        <v>1.6845778451665312</v>
      </c>
      <c r="G323" s="31">
        <v>54.217528999999999</v>
      </c>
      <c r="H323" s="32">
        <v>75.400000000000006</v>
      </c>
      <c r="I323" s="32">
        <v>2.4483989363581316</v>
      </c>
      <c r="J323" s="31">
        <v>-12886865</v>
      </c>
      <c r="K323" s="32">
        <v>-450.74727833340381</v>
      </c>
      <c r="L323" s="32">
        <v>516.46496106093059</v>
      </c>
      <c r="M323" s="32">
        <v>70</v>
      </c>
      <c r="N323" s="33">
        <v>22.057903006089337</v>
      </c>
      <c r="O323" s="34">
        <v>1789.8353893077688</v>
      </c>
      <c r="P323" s="33">
        <v>59.661179643592291</v>
      </c>
    </row>
    <row r="324" spans="1:16">
      <c r="A324" s="30" t="s">
        <v>37</v>
      </c>
      <c r="B324" s="30" t="s">
        <v>605</v>
      </c>
      <c r="C324" s="31">
        <v>674554994</v>
      </c>
      <c r="D324" s="31">
        <v>112400000</v>
      </c>
      <c r="E324" s="32">
        <v>77.367675088574714</v>
      </c>
      <c r="F324" s="32">
        <v>137.66490229283758</v>
      </c>
      <c r="G324" s="31">
        <v>100.007176</v>
      </c>
      <c r="H324" s="32">
        <v>5.17</v>
      </c>
      <c r="I324" s="32">
        <v>-0.11903644772379707</v>
      </c>
      <c r="J324" s="31">
        <v>11423592</v>
      </c>
      <c r="K324" s="32">
        <v>49.196434886680123</v>
      </c>
      <c r="L324" s="32">
        <v>355.87188612099646</v>
      </c>
      <c r="M324" s="32">
        <v>88.97</v>
      </c>
      <c r="N324" s="33">
        <v>27.497852149847908</v>
      </c>
      <c r="O324" s="34">
        <v>116.988491195243</v>
      </c>
      <c r="P324" s="33">
        <v>3.8996163731747666</v>
      </c>
    </row>
    <row r="325" spans="1:16">
      <c r="A325" s="30" t="s">
        <v>487</v>
      </c>
      <c r="B325" s="30" t="s">
        <v>605</v>
      </c>
      <c r="C325" s="31">
        <v>3548163984</v>
      </c>
      <c r="D325" s="31">
        <v>132000000</v>
      </c>
      <c r="E325" s="32">
        <v>10.778660920174497</v>
      </c>
      <c r="F325" s="32">
        <v>1.2008312076843246</v>
      </c>
      <c r="G325" s="31">
        <v>51.506743</v>
      </c>
      <c r="H325" s="32">
        <v>72.05</v>
      </c>
      <c r="I325" s="32">
        <v>1.0235788839938635</v>
      </c>
      <c r="J325" s="31">
        <v>-103901230</v>
      </c>
      <c r="K325" s="32">
        <v>-86.389737638332093</v>
      </c>
      <c r="L325" s="32">
        <v>303.030303030303</v>
      </c>
      <c r="M325" s="32">
        <v>39.020000000000003</v>
      </c>
      <c r="N325" s="33">
        <v>16.988510926249347</v>
      </c>
      <c r="O325" s="34">
        <v>1184.0371028824011</v>
      </c>
      <c r="P325" s="33">
        <v>39.467903429413369</v>
      </c>
    </row>
    <row r="326" spans="1:16">
      <c r="A326" s="30" t="s">
        <v>380</v>
      </c>
      <c r="B326" s="30" t="s">
        <v>605</v>
      </c>
      <c r="C326" s="31">
        <v>4751651642</v>
      </c>
      <c r="D326" s="31">
        <v>262500000</v>
      </c>
      <c r="E326" s="32">
        <v>55.596239261890425</v>
      </c>
      <c r="F326" s="32">
        <v>30.256456741164858</v>
      </c>
      <c r="G326" s="31">
        <v>75.351630999999998</v>
      </c>
      <c r="H326" s="32">
        <v>9.5500000000000007</v>
      </c>
      <c r="I326" s="32">
        <v>-5.9789730818658597</v>
      </c>
      <c r="J326" s="31">
        <v>-20576283</v>
      </c>
      <c r="K326" s="32">
        <v>-89.301843292104792</v>
      </c>
      <c r="L326" s="32">
        <v>152.38095238095238</v>
      </c>
      <c r="M326" s="32">
        <v>28.7</v>
      </c>
      <c r="N326" s="33">
        <v>67.709360458601765</v>
      </c>
      <c r="O326" s="34">
        <v>216.66709677085578</v>
      </c>
      <c r="P326" s="33">
        <v>7.2222365590285262</v>
      </c>
    </row>
    <row r="327" spans="1:16">
      <c r="A327" s="30" t="s">
        <v>197</v>
      </c>
      <c r="B327" s="30" t="s">
        <v>605</v>
      </c>
      <c r="C327" s="31">
        <v>8818140480</v>
      </c>
      <c r="D327" s="31">
        <v>390000000</v>
      </c>
      <c r="E327" s="32">
        <v>58.300299654795182</v>
      </c>
      <c r="F327" s="32">
        <v>16.60977198142313</v>
      </c>
      <c r="G327" s="31">
        <v>74.35284</v>
      </c>
      <c r="H327" s="32">
        <v>9.23</v>
      </c>
      <c r="I327" s="32">
        <v>-0.84524208298469006</v>
      </c>
      <c r="J327" s="31">
        <v>-173746692</v>
      </c>
      <c r="K327" s="32">
        <v>-20.201823468385804</v>
      </c>
      <c r="L327" s="32">
        <v>102.56410256410257</v>
      </c>
      <c r="M327" s="32">
        <v>19.059999999999999</v>
      </c>
      <c r="N327" s="33">
        <v>15.224085130305236</v>
      </c>
      <c r="O327" s="34">
        <v>300</v>
      </c>
      <c r="P327" s="33">
        <v>10</v>
      </c>
    </row>
    <row r="328" spans="1:16">
      <c r="A328" s="30" t="s">
        <v>109</v>
      </c>
      <c r="B328" s="30" t="s">
        <v>605</v>
      </c>
      <c r="C328" s="31">
        <v>1566155489</v>
      </c>
      <c r="D328" s="31">
        <v>500000000</v>
      </c>
      <c r="E328" s="32">
        <v>47.684784500537646</v>
      </c>
      <c r="F328" s="32">
        <v>23.842392250268823</v>
      </c>
      <c r="G328" s="31">
        <v>167.149394</v>
      </c>
      <c r="H328" s="32">
        <v>5.0199999999999996</v>
      </c>
      <c r="I328" s="32">
        <v>-1.3034388483177395E-2</v>
      </c>
      <c r="J328" s="31">
        <v>-66095130</v>
      </c>
      <c r="K328" s="32">
        <v>-30.259415481897079</v>
      </c>
      <c r="L328" s="32">
        <v>80</v>
      </c>
      <c r="M328" s="32">
        <v>33.42</v>
      </c>
      <c r="N328" s="33">
        <v>51.975341031264463</v>
      </c>
      <c r="O328" s="34">
        <v>1306.0013097240274</v>
      </c>
      <c r="P328" s="33">
        <v>43.53337699080091</v>
      </c>
    </row>
    <row r="329" spans="1:16">
      <c r="A329" s="30" t="s">
        <v>198</v>
      </c>
      <c r="B329" s="30" t="s">
        <v>605</v>
      </c>
      <c r="C329" s="31">
        <v>6529421000</v>
      </c>
      <c r="D329" s="31">
        <v>500000000</v>
      </c>
      <c r="E329" s="32">
        <v>36.882948275353343</v>
      </c>
      <c r="F329" s="32">
        <v>9.2207370688383357</v>
      </c>
      <c r="G329" s="31">
        <v>124.820319</v>
      </c>
      <c r="H329" s="32">
        <v>8.69</v>
      </c>
      <c r="I329" s="32">
        <v>-0.889985260661037</v>
      </c>
      <c r="J329" s="31">
        <v>-116951000</v>
      </c>
      <c r="K329" s="32">
        <v>-34.20235825260152</v>
      </c>
      <c r="L329" s="32">
        <v>80</v>
      </c>
      <c r="M329" s="32">
        <v>24.96</v>
      </c>
      <c r="N329" s="33">
        <v>18.927681921989098</v>
      </c>
      <c r="O329" s="34">
        <v>473.62260586122864</v>
      </c>
      <c r="P329" s="33">
        <v>15.787420195374288</v>
      </c>
    </row>
    <row r="330" spans="1:16">
      <c r="A330" s="30" t="s">
        <v>534</v>
      </c>
      <c r="B330" s="30" t="s">
        <v>605</v>
      </c>
      <c r="C330" s="31">
        <v>16816639000</v>
      </c>
      <c r="D330" s="31">
        <v>590000000</v>
      </c>
      <c r="E330" s="32">
        <v>14.143564391794555</v>
      </c>
      <c r="F330" s="32">
        <v>0.88785714951629346</v>
      </c>
      <c r="G330" s="31">
        <v>100.037674</v>
      </c>
      <c r="H330" s="32">
        <v>28.28</v>
      </c>
      <c r="I330" s="32">
        <v>-0.58794339872234858</v>
      </c>
      <c r="J330" s="31">
        <v>-142397000</v>
      </c>
      <c r="K330" s="32">
        <v>-111.87033434693147</v>
      </c>
      <c r="L330" s="32">
        <v>67.79661016949153</v>
      </c>
      <c r="M330" s="32">
        <v>16.95</v>
      </c>
      <c r="N330" s="33">
        <v>20.457188238176638</v>
      </c>
      <c r="O330" s="34">
        <v>140.99515855063962</v>
      </c>
      <c r="P330" s="33">
        <v>4.6998386183546534</v>
      </c>
    </row>
    <row r="331" spans="1:16">
      <c r="A331" s="30" t="s">
        <v>163</v>
      </c>
      <c r="B331" s="30" t="s">
        <v>605</v>
      </c>
      <c r="C331" s="31">
        <v>2210494206</v>
      </c>
      <c r="D331" s="31">
        <v>735000000</v>
      </c>
      <c r="E331" s="32">
        <v>36.18863274152433</v>
      </c>
      <c r="F331" s="32">
        <v>7.0337478603545831</v>
      </c>
      <c r="G331" s="31">
        <v>139.25645700000001</v>
      </c>
      <c r="H331" s="32">
        <v>7.94</v>
      </c>
      <c r="I331" s="32">
        <v>-0.16589886394997322</v>
      </c>
      <c r="J331" s="31">
        <v>-78670547</v>
      </c>
      <c r="K331" s="32">
        <v>-65.399316468461819</v>
      </c>
      <c r="L331" s="32">
        <v>54.42176870748299</v>
      </c>
      <c r="M331" s="32">
        <v>18.940000000000001</v>
      </c>
      <c r="N331" s="33">
        <v>41.98645751514745</v>
      </c>
      <c r="O331" s="34">
        <v>186.63313180190988</v>
      </c>
      <c r="P331" s="33">
        <v>6.2211043933969963</v>
      </c>
    </row>
    <row r="332" spans="1:16">
      <c r="A332" s="30" t="s">
        <v>415</v>
      </c>
      <c r="B332" s="30" t="s">
        <v>605</v>
      </c>
      <c r="C332" s="31">
        <v>7934593883</v>
      </c>
      <c r="D332" s="31">
        <v>1049040806</v>
      </c>
      <c r="E332" s="32">
        <v>50.313811669547462</v>
      </c>
      <c r="F332" s="32">
        <v>11.990432445948976</v>
      </c>
      <c r="G332" s="31">
        <v>160.647257</v>
      </c>
      <c r="H332" s="32">
        <v>4.95</v>
      </c>
      <c r="I332" s="32">
        <v>-0.10520154165702511</v>
      </c>
      <c r="J332" s="31">
        <v>-63498082</v>
      </c>
      <c r="K332" s="32">
        <v>-66.083306642238426</v>
      </c>
      <c r="L332" s="32">
        <v>38.130070604708202</v>
      </c>
      <c r="M332" s="32">
        <v>15.31</v>
      </c>
      <c r="N332" s="33">
        <v>40.922094868266967</v>
      </c>
      <c r="O332" s="34">
        <v>576.8503860571517</v>
      </c>
      <c r="P332" s="33">
        <v>19.228346201905058</v>
      </c>
    </row>
    <row r="333" spans="1:16">
      <c r="A333" s="40" t="s">
        <v>71</v>
      </c>
      <c r="B333" s="40" t="s">
        <v>255</v>
      </c>
      <c r="C333" s="41">
        <v>336306420</v>
      </c>
      <c r="D333" s="41">
        <v>3750000</v>
      </c>
      <c r="E333" s="42">
        <v>13.447011002596534</v>
      </c>
      <c r="F333" s="42">
        <v>0.89646740017310234</v>
      </c>
      <c r="G333" s="41">
        <v>7.3957799999999996E-4</v>
      </c>
      <c r="H333" s="42">
        <v>4022.5</v>
      </c>
      <c r="I333" s="42">
        <v>-176.25876138678814</v>
      </c>
      <c r="J333" s="41">
        <v>-10342879</v>
      </c>
      <c r="K333" s="42">
        <v>-1450.2731782901067</v>
      </c>
      <c r="L333" s="42">
        <v>10666.666666666666</v>
      </c>
      <c r="M333" s="42">
        <v>19.72</v>
      </c>
      <c r="N333" s="43">
        <v>43.578571089344692</v>
      </c>
      <c r="O333" s="44">
        <v>92.978079762782301</v>
      </c>
      <c r="P333" s="43">
        <v>3.0992693254260768</v>
      </c>
    </row>
    <row r="334" spans="1:16">
      <c r="A334" s="40" t="s">
        <v>39</v>
      </c>
      <c r="B334" s="40" t="s">
        <v>255</v>
      </c>
      <c r="C334" s="41">
        <v>638570889</v>
      </c>
      <c r="D334" s="41">
        <v>10721700</v>
      </c>
      <c r="E334" s="42">
        <v>68.252244839520188</v>
      </c>
      <c r="F334" s="42">
        <v>58.401875061679497</v>
      </c>
      <c r="G334" s="41">
        <v>5.1827810000000003</v>
      </c>
      <c r="H334" s="42">
        <v>113.1</v>
      </c>
      <c r="I334" s="42">
        <v>-3.7164983362532245</v>
      </c>
      <c r="J334" s="41">
        <v>5814918</v>
      </c>
      <c r="K334" s="42">
        <v>200.97709030462681</v>
      </c>
      <c r="L334" s="42">
        <v>3730.7516531893261</v>
      </c>
      <c r="M334" s="42">
        <v>48.33</v>
      </c>
      <c r="N334" s="43">
        <v>36.620577973153658</v>
      </c>
      <c r="O334" s="44">
        <v>473.7696718854404</v>
      </c>
      <c r="P334" s="43">
        <v>15.792322396181346</v>
      </c>
    </row>
    <row r="335" spans="1:16">
      <c r="A335" s="40" t="s">
        <v>320</v>
      </c>
      <c r="B335" s="40" t="s">
        <v>255</v>
      </c>
      <c r="C335" s="41">
        <v>1138168471</v>
      </c>
      <c r="D335" s="41">
        <v>10994134</v>
      </c>
      <c r="E335" s="42">
        <v>36.081004358291551</v>
      </c>
      <c r="F335" s="42">
        <v>2.1037445011696954</v>
      </c>
      <c r="G335" s="41">
        <v>7.01302E-4</v>
      </c>
      <c r="H335" s="42">
        <v>1583</v>
      </c>
      <c r="I335" s="42">
        <v>-41.685313746692827</v>
      </c>
      <c r="J335" s="41">
        <v>164509463</v>
      </c>
      <c r="K335" s="42">
        <v>104.2544831600356</v>
      </c>
      <c r="L335" s="42">
        <v>3638.303844577481</v>
      </c>
      <c r="M335" s="42">
        <v>6.37</v>
      </c>
      <c r="N335" s="43">
        <v>73.797606369392582</v>
      </c>
      <c r="O335" s="44">
        <v>467.5140723924053</v>
      </c>
      <c r="P335" s="43">
        <v>15.583802413080177</v>
      </c>
    </row>
    <row r="336" spans="1:16">
      <c r="A336" s="40" t="s">
        <v>45</v>
      </c>
      <c r="B336" s="40" t="s">
        <v>255</v>
      </c>
      <c r="C336" s="41">
        <v>879240094</v>
      </c>
      <c r="D336" s="41">
        <v>14175000</v>
      </c>
      <c r="E336" s="42">
        <v>19.710599729271649</v>
      </c>
      <c r="F336" s="42">
        <v>3.9503366460781724</v>
      </c>
      <c r="G336" s="41">
        <v>5.5196949999999996</v>
      </c>
      <c r="H336" s="42">
        <v>367.75</v>
      </c>
      <c r="I336" s="42">
        <v>-28.065792745015298</v>
      </c>
      <c r="J336" s="41">
        <v>-27853019</v>
      </c>
      <c r="K336" s="42">
        <v>-179.14036535859901</v>
      </c>
      <c r="L336" s="42">
        <v>2821.8694885361551</v>
      </c>
      <c r="M336" s="42">
        <v>38.93</v>
      </c>
      <c r="N336" s="43">
        <v>61.984161215976336</v>
      </c>
      <c r="O336" s="44">
        <v>848.67837382860614</v>
      </c>
      <c r="P336" s="43">
        <v>28.289279127620205</v>
      </c>
    </row>
    <row r="337" spans="1:16">
      <c r="A337" s="40" t="s">
        <v>482</v>
      </c>
      <c r="B337" s="40" t="s">
        <v>255</v>
      </c>
      <c r="C337" s="41">
        <v>3023972122</v>
      </c>
      <c r="D337" s="41">
        <v>21000000</v>
      </c>
      <c r="E337" s="42">
        <v>15.531649628738244</v>
      </c>
      <c r="F337" s="42">
        <v>1.4502007123004896</v>
      </c>
      <c r="G337" s="41">
        <v>4.9969520000000003</v>
      </c>
      <c r="H337" s="42">
        <v>515.5</v>
      </c>
      <c r="I337" s="42">
        <v>14.766369863312436</v>
      </c>
      <c r="J337" s="41">
        <v>40710262</v>
      </c>
      <c r="K337" s="42">
        <v>263.07863113236658</v>
      </c>
      <c r="L337" s="42">
        <v>1904.7619047619048</v>
      </c>
      <c r="M337" s="42">
        <v>23.79</v>
      </c>
      <c r="N337" s="43">
        <v>39.157529117534942</v>
      </c>
      <c r="O337" s="44">
        <v>2058.3015084637923</v>
      </c>
      <c r="P337" s="43">
        <v>68.610050282126409</v>
      </c>
    </row>
    <row r="338" spans="1:16">
      <c r="A338" s="40" t="s">
        <v>448</v>
      </c>
      <c r="B338" s="40" t="s">
        <v>255</v>
      </c>
      <c r="C338" s="41">
        <v>447250420</v>
      </c>
      <c r="D338" s="41">
        <v>23850000</v>
      </c>
      <c r="E338" s="42">
        <v>21.274556923545465</v>
      </c>
      <c r="F338" s="42">
        <v>5.0113200300439225</v>
      </c>
      <c r="G338" s="41">
        <v>10.082440999999999</v>
      </c>
      <c r="H338" s="42">
        <v>186.5</v>
      </c>
      <c r="I338" s="42">
        <v>-15.150992671402719</v>
      </c>
      <c r="J338" s="41">
        <v>5945065</v>
      </c>
      <c r="K338" s="42">
        <v>714.08807136675546</v>
      </c>
      <c r="L338" s="42">
        <v>1677.1488469601677</v>
      </c>
      <c r="M338" s="42">
        <v>42.27</v>
      </c>
      <c r="N338" s="43">
        <v>43.569757440233438</v>
      </c>
      <c r="O338" s="44">
        <v>179.43103401690792</v>
      </c>
      <c r="P338" s="43">
        <v>5.9810344672302636</v>
      </c>
    </row>
    <row r="339" spans="1:16">
      <c r="A339" s="40" t="s">
        <v>102</v>
      </c>
      <c r="B339" s="40" t="s">
        <v>255</v>
      </c>
      <c r="C339" s="41">
        <v>1186366071</v>
      </c>
      <c r="D339" s="41">
        <v>46656000</v>
      </c>
      <c r="E339" s="42">
        <v>58.453415719062633</v>
      </c>
      <c r="F339" s="42">
        <v>46.402205995547106</v>
      </c>
      <c r="G339" s="41">
        <v>24.81212</v>
      </c>
      <c r="H339" s="42">
        <v>27.58</v>
      </c>
      <c r="I339" s="42">
        <v>-0.22305304984195118</v>
      </c>
      <c r="J339" s="41">
        <v>-1305327</v>
      </c>
      <c r="K339" s="42">
        <v>-965.05473341162792</v>
      </c>
      <c r="L339" s="42">
        <v>857.33882030178324</v>
      </c>
      <c r="M339" s="42">
        <v>53.18</v>
      </c>
      <c r="N339" s="43">
        <v>25.26565196327811</v>
      </c>
      <c r="O339" s="44">
        <v>365.60294989020622</v>
      </c>
      <c r="P339" s="43">
        <v>12.186764996340207</v>
      </c>
    </row>
    <row r="340" spans="1:16">
      <c r="A340" s="40" t="s">
        <v>548</v>
      </c>
      <c r="B340" s="40" t="s">
        <v>255</v>
      </c>
      <c r="C340" s="41">
        <v>1321868358</v>
      </c>
      <c r="D340" s="41">
        <v>55000000</v>
      </c>
      <c r="E340" s="42">
        <v>13.511851920912429</v>
      </c>
      <c r="F340" s="42">
        <v>1.584967967262455</v>
      </c>
      <c r="G340" s="41">
        <v>18.044423999999999</v>
      </c>
      <c r="H340" s="42">
        <v>164.1</v>
      </c>
      <c r="I340" s="42">
        <v>11.876544905694573</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34.630015387319226</v>
      </c>
      <c r="F341" s="42">
        <v>15.705222397877201</v>
      </c>
      <c r="G341" s="41">
        <v>39.640771000000001</v>
      </c>
      <c r="H341" s="42">
        <v>29.14</v>
      </c>
      <c r="I341" s="42">
        <v>8.6544182206122144E-2</v>
      </c>
      <c r="J341" s="41">
        <v>-4041987</v>
      </c>
      <c r="K341" s="42">
        <v>-545.52377333227446</v>
      </c>
      <c r="L341" s="42">
        <v>544.21768707482988</v>
      </c>
      <c r="M341" s="42">
        <v>53.93</v>
      </c>
      <c r="N341" s="43">
        <v>24.022392231959646</v>
      </c>
      <c r="O341" s="44">
        <v>798.63984688264509</v>
      </c>
      <c r="P341" s="43">
        <v>26.621328229421504</v>
      </c>
    </row>
    <row r="342" spans="1:16">
      <c r="A342" s="40" t="s">
        <v>308</v>
      </c>
      <c r="B342" s="40" t="s">
        <v>255</v>
      </c>
      <c r="C342" s="41">
        <v>862192368</v>
      </c>
      <c r="D342" s="41">
        <v>93600000</v>
      </c>
      <c r="E342" s="42">
        <v>83.179974414505324</v>
      </c>
      <c r="F342" s="42">
        <v>126.95356290370165</v>
      </c>
      <c r="G342" s="41">
        <v>62.294471000000001</v>
      </c>
      <c r="H342" s="42">
        <v>7.72</v>
      </c>
      <c r="I342" s="42">
        <v>-2.5167008032822125E-2</v>
      </c>
      <c r="J342" s="41">
        <v>-2782893</v>
      </c>
      <c r="K342" s="42">
        <v>-235.4384448126464</v>
      </c>
      <c r="L342" s="42">
        <v>427.35042735042737</v>
      </c>
      <c r="M342" s="42">
        <v>66.55</v>
      </c>
      <c r="N342" s="43">
        <v>23.058113989368483</v>
      </c>
      <c r="O342" s="44">
        <v>324.93747838274595</v>
      </c>
      <c r="P342" s="43">
        <v>10.831249279424865</v>
      </c>
    </row>
    <row r="343" spans="1:16">
      <c r="A343" s="40" t="s">
        <v>10</v>
      </c>
      <c r="B343" s="40" t="s">
        <v>255</v>
      </c>
      <c r="C343" s="41">
        <v>9551963345</v>
      </c>
      <c r="D343" s="41">
        <v>100000000</v>
      </c>
      <c r="E343" s="42">
        <v>8.2310047957949433</v>
      </c>
      <c r="F343" s="42">
        <v>0.79144276882643683</v>
      </c>
      <c r="G343" s="41">
        <v>45.468504000000003</v>
      </c>
      <c r="H343" s="42">
        <v>106.9</v>
      </c>
      <c r="I343" s="42">
        <v>2.3062141439212667</v>
      </c>
      <c r="J343" s="41">
        <v>58835982</v>
      </c>
      <c r="K343" s="42">
        <v>176.76258042230009</v>
      </c>
      <c r="L343" s="42">
        <v>400</v>
      </c>
      <c r="M343" s="42">
        <v>45.46</v>
      </c>
      <c r="N343" s="43">
        <v>17.27077558124892</v>
      </c>
      <c r="O343" s="44">
        <v>1142.990404502093</v>
      </c>
      <c r="P343" s="43">
        <v>38.099680150069766</v>
      </c>
    </row>
    <row r="344" spans="1:16">
      <c r="A344" s="40" t="s">
        <v>87</v>
      </c>
      <c r="B344" s="40" t="s">
        <v>255</v>
      </c>
      <c r="C344" s="41">
        <v>3143931773</v>
      </c>
      <c r="D344" s="41">
        <v>119000000</v>
      </c>
      <c r="E344" s="42">
        <v>66.394568446260209</v>
      </c>
      <c r="F344" s="42">
        <v>23.247397915357215</v>
      </c>
      <c r="G344" s="41">
        <v>24.496238000000002</v>
      </c>
      <c r="H344" s="42">
        <v>24.6</v>
      </c>
      <c r="I344" s="42">
        <v>-0.41601151699715549</v>
      </c>
      <c r="J344" s="41">
        <v>-53375203</v>
      </c>
      <c r="K344" s="42">
        <v>-53.507993215501216</v>
      </c>
      <c r="L344" s="42">
        <v>336.1344537815126</v>
      </c>
      <c r="M344" s="42">
        <v>20.58</v>
      </c>
      <c r="N344" s="43">
        <v>16.978167674945848</v>
      </c>
      <c r="O344" s="44">
        <v>185.40161282846086</v>
      </c>
      <c r="P344" s="43">
        <v>6.1800537609486952</v>
      </c>
    </row>
    <row r="345" spans="1:16">
      <c r="A345" s="40" t="s">
        <v>40</v>
      </c>
      <c r="B345" s="40" t="s">
        <v>255</v>
      </c>
      <c r="C345" s="41">
        <v>1508599655</v>
      </c>
      <c r="D345" s="41">
        <v>119728125</v>
      </c>
      <c r="E345" s="42">
        <v>168.71455884521174</v>
      </c>
      <c r="F345" s="42">
        <v>352.28681407399421</v>
      </c>
      <c r="G345" s="41">
        <v>53.051453000000002</v>
      </c>
      <c r="H345" s="42">
        <v>4.47</v>
      </c>
      <c r="I345" s="42">
        <v>-4.2314168142346453E-2</v>
      </c>
      <c r="J345" s="41">
        <v>-17925929</v>
      </c>
      <c r="K345" s="42">
        <v>-26.716188600323029</v>
      </c>
      <c r="L345" s="42">
        <v>334.0902565708767</v>
      </c>
      <c r="M345" s="42">
        <v>44.3</v>
      </c>
      <c r="N345" s="43">
        <v>16.801412268278604</v>
      </c>
      <c r="O345" s="44">
        <v>206.17491650149097</v>
      </c>
      <c r="P345" s="43">
        <v>6.8724972167163658</v>
      </c>
    </row>
    <row r="346" spans="1:16">
      <c r="A346" s="40" t="s">
        <v>421</v>
      </c>
      <c r="B346" s="40" t="s">
        <v>255</v>
      </c>
      <c r="C346" s="41">
        <v>181919399</v>
      </c>
      <c r="D346" s="41">
        <v>120000000</v>
      </c>
      <c r="E346" s="42">
        <v>125.42796020020309</v>
      </c>
      <c r="F346" s="42">
        <v>118.91160439809887</v>
      </c>
      <c r="G346" s="41">
        <v>42.875571000000001</v>
      </c>
      <c r="H346" s="42">
        <v>7.44</v>
      </c>
      <c r="I346" s="42">
        <v>-0.18794347807889711</v>
      </c>
      <c r="J346" s="41">
        <v>-37672820</v>
      </c>
      <c r="K346" s="42">
        <v>-27.998965806116981</v>
      </c>
      <c r="L346" s="42">
        <v>333.33333333333331</v>
      </c>
      <c r="M346" s="42">
        <v>35.72</v>
      </c>
      <c r="N346" s="43">
        <v>14.244928020982345</v>
      </c>
      <c r="O346" s="44">
        <v>558.61371962730868</v>
      </c>
      <c r="P346" s="43">
        <v>18.62045732091029</v>
      </c>
    </row>
    <row r="347" spans="1:16">
      <c r="A347" s="40" t="s">
        <v>166</v>
      </c>
      <c r="B347" s="40" t="s">
        <v>255</v>
      </c>
      <c r="C347" s="41">
        <v>8044975103</v>
      </c>
      <c r="D347" s="41">
        <v>135000000</v>
      </c>
      <c r="E347" s="42">
        <v>18.516120680890342</v>
      </c>
      <c r="F347" s="42">
        <v>5.4862579795230646</v>
      </c>
      <c r="G347" s="41">
        <v>82.584238999999997</v>
      </c>
      <c r="H347" s="42">
        <v>26.16</v>
      </c>
      <c r="I347" s="42">
        <v>0.26967505122999214</v>
      </c>
      <c r="J347" s="41">
        <v>-3113021</v>
      </c>
      <c r="K347" s="42">
        <v>-1084.1558730249492</v>
      </c>
      <c r="L347" s="42">
        <v>296.2962962962963</v>
      </c>
      <c r="M347" s="42">
        <v>61.17</v>
      </c>
      <c r="N347" s="43">
        <v>47.132455057654646</v>
      </c>
      <c r="O347" s="44">
        <v>1331.510421587936</v>
      </c>
      <c r="P347" s="43">
        <v>44.383680719597869</v>
      </c>
    </row>
    <row r="348" spans="1:16">
      <c r="A348" s="40" t="s">
        <v>761</v>
      </c>
      <c r="B348" s="40" t="s">
        <v>255</v>
      </c>
      <c r="C348" s="41">
        <v>3597943991</v>
      </c>
      <c r="D348" s="41">
        <v>160000000</v>
      </c>
      <c r="E348" s="42">
        <v>31.126327319975907</v>
      </c>
      <c r="F348" s="42">
        <v>6.2754692177370783</v>
      </c>
      <c r="G348" s="41">
        <v>39.992564999999999</v>
      </c>
      <c r="H348" s="42">
        <v>32.14</v>
      </c>
      <c r="I348" s="42">
        <v>-0.70248808049478129</v>
      </c>
      <c r="J348" s="41">
        <v>29754818</v>
      </c>
      <c r="K348" s="42">
        <v>166.69569277822504</v>
      </c>
      <c r="L348" s="42">
        <v>250</v>
      </c>
      <c r="M348" s="42">
        <v>24.99</v>
      </c>
      <c r="N348" s="43">
        <v>32.403975575786674</v>
      </c>
      <c r="O348" s="44">
        <v>60.195650511206765</v>
      </c>
      <c r="P348" s="43">
        <v>2.0065216837068922</v>
      </c>
    </row>
    <row r="349" spans="1:16">
      <c r="A349" s="40" t="s">
        <v>409</v>
      </c>
      <c r="B349" s="40" t="s">
        <v>255</v>
      </c>
      <c r="C349" s="41">
        <v>932814398</v>
      </c>
      <c r="D349" s="41">
        <v>174600000</v>
      </c>
      <c r="E349" s="42">
        <v>42.200320525951305</v>
      </c>
      <c r="F349" s="42">
        <v>24.169713932389065</v>
      </c>
      <c r="G349" s="41">
        <v>78.469515999999999</v>
      </c>
      <c r="H349" s="42">
        <v>12.08</v>
      </c>
      <c r="I349" s="42">
        <v>0.44209999179129156</v>
      </c>
      <c r="J349" s="41">
        <v>-20343122</v>
      </c>
      <c r="K349" s="42">
        <v>-85.827534239828083</v>
      </c>
      <c r="L349" s="42">
        <v>229.09507445589921</v>
      </c>
      <c r="M349" s="42">
        <v>44.94</v>
      </c>
      <c r="N349" s="43">
        <v>43.58537627527808</v>
      </c>
      <c r="O349" s="44">
        <v>2891.420531115612</v>
      </c>
      <c r="P349" s="43">
        <v>96.380684370520399</v>
      </c>
    </row>
    <row r="350" spans="1:16">
      <c r="A350" s="40" t="s">
        <v>307</v>
      </c>
      <c r="B350" s="40" t="s">
        <v>255</v>
      </c>
      <c r="C350" s="41">
        <v>402238316</v>
      </c>
      <c r="D350" s="41">
        <v>177187500</v>
      </c>
      <c r="E350" s="42">
        <v>6.074680616696118</v>
      </c>
      <c r="F350" s="42">
        <v>0.69967166876966413</v>
      </c>
      <c r="G350" s="41">
        <v>124.842961</v>
      </c>
      <c r="H350" s="42">
        <v>52.75</v>
      </c>
      <c r="I350" s="42">
        <v>-2.60320555134345</v>
      </c>
      <c r="J350" s="41">
        <v>-50345394</v>
      </c>
      <c r="K350" s="42">
        <v>-172.45246903818054</v>
      </c>
      <c r="L350" s="42">
        <v>225.7495590828924</v>
      </c>
      <c r="M350" s="42">
        <v>70.45</v>
      </c>
      <c r="N350" s="43">
        <v>37.623042739957093</v>
      </c>
      <c r="O350" s="44">
        <v>409.7386656843496</v>
      </c>
      <c r="P350" s="43">
        <v>13.657955522811653</v>
      </c>
    </row>
    <row r="351" spans="1:16">
      <c r="A351" s="40" t="s">
        <v>43</v>
      </c>
      <c r="B351" s="40" t="s">
        <v>255</v>
      </c>
      <c r="C351" s="41">
        <v>595998092</v>
      </c>
      <c r="D351" s="41">
        <v>187641391</v>
      </c>
      <c r="E351" s="42">
        <v>30.527364029072452</v>
      </c>
      <c r="F351" s="42">
        <v>16.268992606792416</v>
      </c>
      <c r="G351" s="41">
        <v>131.0445</v>
      </c>
      <c r="H351" s="42">
        <v>10</v>
      </c>
      <c r="I351" s="42">
        <v>-0.22920187695240912</v>
      </c>
      <c r="J351" s="41">
        <v>39009394</v>
      </c>
      <c r="K351" s="42">
        <v>48.101590862959831</v>
      </c>
      <c r="L351" s="42">
        <v>213.17258301501292</v>
      </c>
      <c r="M351" s="42">
        <v>69.83</v>
      </c>
      <c r="N351" s="43">
        <v>68.044045650097644</v>
      </c>
      <c r="O351" s="44">
        <v>956.21354182799018</v>
      </c>
      <c r="P351" s="43">
        <v>31.873784727599674</v>
      </c>
    </row>
    <row r="352" spans="1:16">
      <c r="A352" s="40" t="s">
        <v>177</v>
      </c>
      <c r="B352" s="40" t="s">
        <v>255</v>
      </c>
      <c r="C352" s="41">
        <v>2673958636</v>
      </c>
      <c r="D352" s="41">
        <v>190370946</v>
      </c>
      <c r="E352" s="42">
        <v>31.646363866149873</v>
      </c>
      <c r="F352" s="42">
        <v>10.389703802986654</v>
      </c>
      <c r="G352" s="41">
        <v>74.278114000000002</v>
      </c>
      <c r="H352" s="42">
        <v>17.02</v>
      </c>
      <c r="I352" s="42">
        <v>-1.3506334487147065</v>
      </c>
      <c r="J352" s="41">
        <v>34312463</v>
      </c>
      <c r="K352" s="42">
        <v>88.770518630504611</v>
      </c>
      <c r="L352" s="42">
        <v>210.11609618202979</v>
      </c>
      <c r="M352" s="42">
        <v>39.01</v>
      </c>
      <c r="N352" s="43">
        <v>43.052176938168252</v>
      </c>
      <c r="O352" s="44">
        <v>440.53345729025432</v>
      </c>
      <c r="P352" s="43">
        <v>14.684448576341811</v>
      </c>
    </row>
    <row r="353" spans="1:16">
      <c r="A353" s="40" t="s">
        <v>167</v>
      </c>
      <c r="B353" s="40" t="s">
        <v>255</v>
      </c>
      <c r="C353" s="41">
        <v>3624383186</v>
      </c>
      <c r="D353" s="41">
        <v>190615223</v>
      </c>
      <c r="E353" s="42">
        <v>53.550003839427653</v>
      </c>
      <c r="F353" s="42">
        <v>56.186492344766876</v>
      </c>
      <c r="G353" s="41">
        <v>136.56980300000001</v>
      </c>
      <c r="H353" s="42">
        <v>5.47</v>
      </c>
      <c r="I353" s="42">
        <v>-2.2609107190995736E-2</v>
      </c>
      <c r="J353" s="41">
        <v>-54418198</v>
      </c>
      <c r="K353" s="42">
        <v>-17.513922732244826</v>
      </c>
      <c r="L353" s="42">
        <v>209.84682844559586</v>
      </c>
      <c r="M353" s="42">
        <v>71.64</v>
      </c>
      <c r="N353" s="43">
        <v>33.014138422437327</v>
      </c>
      <c r="O353" s="44">
        <v>257.17582089716007</v>
      </c>
      <c r="P353" s="43">
        <v>8.5725273632386685</v>
      </c>
    </row>
    <row r="354" spans="1:16">
      <c r="A354" s="40" t="s">
        <v>44</v>
      </c>
      <c r="B354" s="40" t="s">
        <v>255</v>
      </c>
      <c r="C354" s="41">
        <v>573457342</v>
      </c>
      <c r="D354" s="41">
        <v>200000000</v>
      </c>
      <c r="E354" s="42">
        <v>62.456241595731989</v>
      </c>
      <c r="F354" s="42">
        <v>78.070301994664987</v>
      </c>
      <c r="G354" s="41">
        <v>150.34311</v>
      </c>
      <c r="H354" s="42">
        <v>4.26</v>
      </c>
      <c r="I354" s="42">
        <v>-0.15032555227113775</v>
      </c>
      <c r="J354" s="41">
        <v>28758269</v>
      </c>
      <c r="K354" s="42">
        <v>27.818085991197872</v>
      </c>
      <c r="L354" s="42">
        <v>200</v>
      </c>
      <c r="M354" s="42">
        <v>75.17</v>
      </c>
      <c r="N354" s="43">
        <v>11.857321447998514</v>
      </c>
      <c r="O354" s="44">
        <v>157.3237526748303</v>
      </c>
      <c r="P354" s="43">
        <v>5.2441250891610105</v>
      </c>
    </row>
    <row r="355" spans="1:16">
      <c r="A355" s="40" t="s">
        <v>258</v>
      </c>
      <c r="B355" s="40" t="s">
        <v>255</v>
      </c>
      <c r="C355" s="41">
        <v>28844632356</v>
      </c>
      <c r="D355" s="41">
        <v>200019288</v>
      </c>
      <c r="E355" s="42">
        <v>11.854614845540537</v>
      </c>
      <c r="F355" s="42">
        <v>0.65852620537389472</v>
      </c>
      <c r="G355" s="41">
        <v>35.457332999999998</v>
      </c>
      <c r="H355" s="42">
        <v>95.2</v>
      </c>
      <c r="I355" s="42">
        <v>5.3876205538777384</v>
      </c>
      <c r="J355" s="41">
        <v>-90890793</v>
      </c>
      <c r="K355" s="42">
        <v>-198.05895983325837</v>
      </c>
      <c r="L355" s="42">
        <v>199.98071385995536</v>
      </c>
      <c r="M355" s="42">
        <v>17.72</v>
      </c>
      <c r="N355" s="43">
        <v>30.081226856197521</v>
      </c>
      <c r="O355" s="44">
        <v>3000</v>
      </c>
      <c r="P355" s="43">
        <v>100</v>
      </c>
    </row>
    <row r="356" spans="1:16">
      <c r="A356" s="40" t="s">
        <v>2</v>
      </c>
      <c r="B356" s="40" t="s">
        <v>255</v>
      </c>
      <c r="C356" s="41">
        <v>71378041000</v>
      </c>
      <c r="D356" s="41">
        <v>219801000</v>
      </c>
      <c r="E356" s="42">
        <v>2.3688258237735713</v>
      </c>
      <c r="F356" s="42">
        <v>3.2170562745440924E-2</v>
      </c>
      <c r="G356" s="41">
        <v>51.918782</v>
      </c>
      <c r="H356" s="42">
        <v>325.25</v>
      </c>
      <c r="I356" s="42">
        <v>13.795585332550219</v>
      </c>
      <c r="J356" s="41">
        <v>134970000</v>
      </c>
      <c r="K356" s="42">
        <v>545.55334518781956</v>
      </c>
      <c r="L356" s="42">
        <v>181.98279352687203</v>
      </c>
      <c r="M356" s="42">
        <v>23.62</v>
      </c>
      <c r="N356" s="43">
        <v>13.468949484215686</v>
      </c>
      <c r="O356" s="44">
        <v>2775.2738049823233</v>
      </c>
      <c r="P356" s="43">
        <v>92.509126832744116</v>
      </c>
    </row>
    <row r="357" spans="1:16">
      <c r="A357" s="40" t="s">
        <v>256</v>
      </c>
      <c r="B357" s="40" t="s">
        <v>255</v>
      </c>
      <c r="C357" s="41">
        <v>1748599456</v>
      </c>
      <c r="D357" s="41">
        <v>220000000</v>
      </c>
      <c r="E357" s="42">
        <v>58.233846629751064</v>
      </c>
      <c r="F357" s="42">
        <v>33.087412857813106</v>
      </c>
      <c r="G357" s="41">
        <v>78.150914</v>
      </c>
      <c r="H357" s="42">
        <v>8.7899999999999991</v>
      </c>
      <c r="I357" s="42">
        <v>-0.21465725961338575</v>
      </c>
      <c r="J357" s="41">
        <v>-145428477</v>
      </c>
      <c r="K357" s="42">
        <v>-12.10216895828456</v>
      </c>
      <c r="L357" s="42">
        <v>181.81818181818181</v>
      </c>
      <c r="M357" s="42">
        <v>35.520000000000003</v>
      </c>
      <c r="N357" s="43">
        <v>32.802736515063131</v>
      </c>
      <c r="O357" s="44">
        <v>239.9226485943247</v>
      </c>
      <c r="P357" s="43">
        <v>7.9974216198108232</v>
      </c>
    </row>
    <row r="358" spans="1:16">
      <c r="A358" s="40" t="s">
        <v>382</v>
      </c>
      <c r="B358" s="40" t="s">
        <v>255</v>
      </c>
      <c r="C358" s="41">
        <v>237921423</v>
      </c>
      <c r="D358" s="41">
        <v>249999992</v>
      </c>
      <c r="E358" s="42">
        <v>50.551678385177283</v>
      </c>
      <c r="F358" s="42">
        <v>50.551680002831041</v>
      </c>
      <c r="G358" s="41">
        <v>187.95273599999999</v>
      </c>
      <c r="H358" s="42">
        <v>4.21</v>
      </c>
      <c r="I358" s="42">
        <v>-6.7688958352392525E-2</v>
      </c>
      <c r="J358" s="41">
        <v>5215990</v>
      </c>
      <c r="K358" s="42">
        <v>191.71815283388196</v>
      </c>
      <c r="L358" s="42">
        <v>160.00000512000017</v>
      </c>
      <c r="M358" s="42">
        <v>75.180000000000007</v>
      </c>
      <c r="N358" s="43">
        <v>64.053572469279288</v>
      </c>
      <c r="O358" s="44">
        <v>238.87567933150768</v>
      </c>
      <c r="P358" s="43">
        <v>7.962522644383589</v>
      </c>
    </row>
    <row r="359" spans="1:16">
      <c r="A359" s="40" t="s">
        <v>260</v>
      </c>
      <c r="B359" s="40" t="s">
        <v>255</v>
      </c>
      <c r="C359" s="41">
        <v>2324346355</v>
      </c>
      <c r="D359" s="41">
        <v>270000000</v>
      </c>
      <c r="E359" s="42">
        <v>215.34413068804605</v>
      </c>
      <c r="F359" s="42">
        <v>398.78542720008528</v>
      </c>
      <c r="G359" s="41">
        <v>68.060782000000003</v>
      </c>
      <c r="H359" s="42">
        <v>2.73</v>
      </c>
      <c r="I359" s="42">
        <v>-1.5087933460335103E-2</v>
      </c>
      <c r="J359" s="41">
        <v>120604000</v>
      </c>
      <c r="K359" s="42">
        <v>4.4774634340486221</v>
      </c>
      <c r="L359" s="42">
        <v>148.14814814814815</v>
      </c>
      <c r="M359" s="42">
        <v>25.2</v>
      </c>
      <c r="N359" s="43">
        <v>86.921853000663617</v>
      </c>
      <c r="O359" s="44">
        <v>773.34306312243257</v>
      </c>
      <c r="P359" s="43">
        <v>25.778102104081086</v>
      </c>
    </row>
    <row r="360" spans="1:16">
      <c r="A360" s="40" t="s">
        <v>117</v>
      </c>
      <c r="B360" s="40" t="s">
        <v>255</v>
      </c>
      <c r="C360" s="41">
        <v>2298735475</v>
      </c>
      <c r="D360" s="41">
        <v>275000000</v>
      </c>
      <c r="E360" s="42">
        <v>103.4301510655536</v>
      </c>
      <c r="F360" s="42">
        <v>376.10964023837676</v>
      </c>
      <c r="G360" s="41">
        <v>231.60181800000001</v>
      </c>
      <c r="H360" s="42">
        <v>1.67</v>
      </c>
      <c r="I360" s="42">
        <v>-6.1844453225654357E-2</v>
      </c>
      <c r="J360" s="41">
        <v>16935617</v>
      </c>
      <c r="K360" s="42">
        <v>16.237967592205234</v>
      </c>
      <c r="L360" s="42">
        <v>145.45454545454547</v>
      </c>
      <c r="M360" s="42">
        <v>84.21</v>
      </c>
      <c r="N360" s="43">
        <v>74.905061634829337</v>
      </c>
      <c r="O360" s="44">
        <v>521.90395590526737</v>
      </c>
      <c r="P360" s="43">
        <v>17.39679853017558</v>
      </c>
    </row>
    <row r="361" spans="1:16">
      <c r="A361" s="40" t="s">
        <v>257</v>
      </c>
      <c r="B361" s="40" t="s">
        <v>255</v>
      </c>
      <c r="C361" s="41">
        <v>4481586649</v>
      </c>
      <c r="D361" s="41">
        <v>300000000</v>
      </c>
      <c r="E361" s="42">
        <v>18.396772764534553</v>
      </c>
      <c r="F361" s="42">
        <v>4.0881717254521233</v>
      </c>
      <c r="G361" s="41">
        <v>140.647705</v>
      </c>
      <c r="H361" s="42">
        <v>15.46</v>
      </c>
      <c r="I361" s="42">
        <v>-0.25785482532300463</v>
      </c>
      <c r="J361" s="41">
        <v>-211813709</v>
      </c>
      <c r="K361" s="42">
        <v>-21.245083810887802</v>
      </c>
      <c r="L361" s="42">
        <v>133.33333333333334</v>
      </c>
      <c r="M361" s="42">
        <v>46.88</v>
      </c>
      <c r="N361" s="43">
        <v>30.458782691895003</v>
      </c>
      <c r="O361" s="44">
        <v>464.88806118318837</v>
      </c>
      <c r="P361" s="43">
        <v>15.49626870610628</v>
      </c>
    </row>
    <row r="362" spans="1:16">
      <c r="A362" s="40" t="s">
        <v>319</v>
      </c>
      <c r="B362" s="40" t="s">
        <v>255</v>
      </c>
      <c r="C362" s="41">
        <v>8232091507</v>
      </c>
      <c r="D362" s="41">
        <v>300000000</v>
      </c>
      <c r="E362" s="42">
        <v>40.186667068533339</v>
      </c>
      <c r="F362" s="42">
        <v>11.162963074592595</v>
      </c>
      <c r="G362" s="41">
        <v>75.779038999999997</v>
      </c>
      <c r="H362" s="42">
        <v>13.14</v>
      </c>
      <c r="I362" s="42">
        <v>-5.6804713036694217E-2</v>
      </c>
      <c r="J362" s="41">
        <v>46750790</v>
      </c>
      <c r="K362" s="42">
        <v>77.0040463487355</v>
      </c>
      <c r="L362" s="42">
        <v>133.33333333333334</v>
      </c>
      <c r="M362" s="42">
        <v>25.25</v>
      </c>
      <c r="N362" s="43">
        <v>59.146560517776486</v>
      </c>
      <c r="O362" s="44">
        <v>572.72709823779769</v>
      </c>
      <c r="P362" s="43">
        <v>19.090903274593256</v>
      </c>
    </row>
    <row r="363" spans="1:16">
      <c r="A363" s="40" t="s">
        <v>261</v>
      </c>
      <c r="B363" s="40" t="s">
        <v>255</v>
      </c>
      <c r="C363" s="41">
        <v>26090409000</v>
      </c>
      <c r="D363" s="41">
        <v>305117000</v>
      </c>
      <c r="E363" s="42">
        <v>17.137634854625766</v>
      </c>
      <c r="F363" s="42">
        <v>0.75901919656277916</v>
      </c>
      <c r="G363" s="41">
        <v>31.206356</v>
      </c>
      <c r="H363" s="42">
        <v>74.849999999999994</v>
      </c>
      <c r="I363" s="42">
        <v>-1.5792198861500424</v>
      </c>
      <c r="J363" s="41">
        <v>28632000</v>
      </c>
      <c r="K363" s="42">
        <v>788.58123777591504</v>
      </c>
      <c r="L363" s="42">
        <v>131.09725121838508</v>
      </c>
      <c r="M363" s="42">
        <v>10.220000000000001</v>
      </c>
      <c r="N363" s="43">
        <v>53.551947476257801</v>
      </c>
      <c r="O363" s="44">
        <v>106.48408832056332</v>
      </c>
      <c r="P363" s="43">
        <v>3.5494696106854438</v>
      </c>
    </row>
    <row r="364" spans="1:16">
      <c r="A364" s="40" t="s">
        <v>262</v>
      </c>
      <c r="B364" s="40" t="s">
        <v>255</v>
      </c>
      <c r="C364" s="41">
        <v>35388745864</v>
      </c>
      <c r="D364" s="41">
        <v>334000000</v>
      </c>
      <c r="E364" s="42">
        <v>1.1770580648393263</v>
      </c>
      <c r="F364" s="42">
        <v>7.3114646112711901E-3</v>
      </c>
      <c r="G364" s="41">
        <v>70.556014000000005</v>
      </c>
      <c r="H364" s="42">
        <v>481.75</v>
      </c>
      <c r="I364" s="42">
        <v>11.912756546778894</v>
      </c>
      <c r="J364" s="41">
        <v>3685710974</v>
      </c>
      <c r="K364" s="42">
        <v>43.678953975407403</v>
      </c>
      <c r="L364" s="42">
        <v>119.76047904191617</v>
      </c>
      <c r="M364" s="42">
        <v>21.12</v>
      </c>
      <c r="N364" s="43">
        <v>41.265120286241007</v>
      </c>
      <c r="O364" s="44">
        <v>1780.6880317683958</v>
      </c>
      <c r="P364" s="43">
        <v>59.356267725613193</v>
      </c>
    </row>
    <row r="365" spans="1:16">
      <c r="A365" s="40" t="s">
        <v>74</v>
      </c>
      <c r="B365" s="40" t="s">
        <v>255</v>
      </c>
      <c r="C365" s="41">
        <v>633089921</v>
      </c>
      <c r="D365" s="41">
        <v>375000000</v>
      </c>
      <c r="E365" s="42">
        <v>19.283985614146729</v>
      </c>
      <c r="F365" s="42">
        <v>5.7137735153027345</v>
      </c>
      <c r="G365" s="41">
        <v>217.20958099999999</v>
      </c>
      <c r="H365" s="42">
        <v>9.5500000000000007</v>
      </c>
      <c r="I365" s="42">
        <v>0.13454593096276568</v>
      </c>
      <c r="J365" s="41">
        <v>6803042</v>
      </c>
      <c r="K365" s="42">
        <v>496.1015969032677</v>
      </c>
      <c r="L365" s="42">
        <v>106.66666666666667</v>
      </c>
      <c r="M365" s="42">
        <v>57.92</v>
      </c>
      <c r="N365" s="43">
        <v>63.007723594808695</v>
      </c>
      <c r="O365" s="44">
        <v>1337.4594599371062</v>
      </c>
      <c r="P365" s="43">
        <v>44.58198199790354</v>
      </c>
    </row>
    <row r="366" spans="1:16">
      <c r="A366" s="40" t="s">
        <v>341</v>
      </c>
      <c r="B366" s="40" t="s">
        <v>255</v>
      </c>
      <c r="C366" s="41">
        <v>3823224810</v>
      </c>
      <c r="D366" s="41">
        <v>486200000</v>
      </c>
      <c r="E366" s="42">
        <v>19.147720540508402</v>
      </c>
      <c r="F366" s="42">
        <v>2.1879108437895245</v>
      </c>
      <c r="G366" s="41">
        <v>116.492937</v>
      </c>
      <c r="H366" s="42">
        <v>17.940000000000001</v>
      </c>
      <c r="I366" s="42">
        <v>-0.70424467655925582</v>
      </c>
      <c r="J366" s="41">
        <v>161327589</v>
      </c>
      <c r="K366" s="42">
        <v>54.247386043809286</v>
      </c>
      <c r="L366" s="42">
        <v>82.270670505964617</v>
      </c>
      <c r="M366" s="42">
        <v>23.95</v>
      </c>
      <c r="N366" s="43">
        <v>70.499041182838283</v>
      </c>
      <c r="O366" s="44">
        <v>899.94582786930221</v>
      </c>
      <c r="P366" s="43">
        <v>29.998194262310072</v>
      </c>
    </row>
    <row r="367" spans="1:16">
      <c r="A367" s="40" t="s">
        <v>321</v>
      </c>
      <c r="B367" s="40" t="s">
        <v>255</v>
      </c>
      <c r="C367" s="41">
        <v>2964377336</v>
      </c>
      <c r="D367" s="41">
        <v>500000000</v>
      </c>
      <c r="E367" s="42">
        <v>34.410822203583024</v>
      </c>
      <c r="F367" s="42">
        <v>34.410822203583024</v>
      </c>
      <c r="G367" s="41">
        <v>422.728272</v>
      </c>
      <c r="H367" s="42">
        <v>2.75</v>
      </c>
      <c r="I367" s="42">
        <v>-9.7406724193259908E-2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14.981501441280365</v>
      </c>
      <c r="F368" s="42">
        <v>0.78539981343540577</v>
      </c>
      <c r="G368" s="41">
        <v>71.523961</v>
      </c>
      <c r="H368" s="42">
        <v>37.340000000000003</v>
      </c>
      <c r="I368" s="42">
        <v>0.50676541870953429</v>
      </c>
      <c r="J368" s="41">
        <v>294689392</v>
      </c>
      <c r="K368" s="42">
        <v>64.729170841684052</v>
      </c>
      <c r="L368" s="42">
        <v>73.394495412844037</v>
      </c>
      <c r="M368" s="42">
        <v>13.12</v>
      </c>
      <c r="N368" s="43">
        <v>46.074526176296651</v>
      </c>
      <c r="O368" s="44">
        <v>1632.9419659742707</v>
      </c>
      <c r="P368" s="43">
        <v>54.431398865809022</v>
      </c>
    </row>
    <row r="369" spans="1:16">
      <c r="A369" s="40" t="s">
        <v>519</v>
      </c>
      <c r="B369" s="40" t="s">
        <v>255</v>
      </c>
      <c r="C369" s="41">
        <v>5131323395</v>
      </c>
      <c r="D369" s="41">
        <v>600000000</v>
      </c>
      <c r="E369" s="42">
        <v>16.164515977815817</v>
      </c>
      <c r="F369" s="42">
        <v>1.5847564684133155</v>
      </c>
      <c r="G369" s="41">
        <v>139.029326</v>
      </c>
      <c r="H369" s="42">
        <v>17.8</v>
      </c>
      <c r="I369" s="42">
        <v>-1.6156471311389424</v>
      </c>
      <c r="J369" s="41">
        <v>229985505</v>
      </c>
      <c r="K369" s="42">
        <v>44.350621140232292</v>
      </c>
      <c r="L369" s="42">
        <v>66.666666666666671</v>
      </c>
      <c r="M369" s="42">
        <v>23.17</v>
      </c>
      <c r="N369" s="43">
        <v>63.177769907081412</v>
      </c>
      <c r="O369" s="44">
        <v>655.90367153991053</v>
      </c>
      <c r="P369" s="43">
        <v>21.863455717997017</v>
      </c>
    </row>
    <row r="370" spans="1:16">
      <c r="A370" s="40" t="s">
        <v>180</v>
      </c>
      <c r="B370" s="40" t="s">
        <v>255</v>
      </c>
      <c r="C370" s="41">
        <v>1146147548</v>
      </c>
      <c r="D370" s="41">
        <v>600000000</v>
      </c>
      <c r="E370" s="42">
        <v>53.241332311099754</v>
      </c>
      <c r="F370" s="42">
        <v>44.367776925916459</v>
      </c>
      <c r="G370" s="41">
        <v>335.41250200000002</v>
      </c>
      <c r="H370" s="42">
        <v>2.2400000000000002</v>
      </c>
      <c r="I370" s="42">
        <v>-3.7551454550798447E-2</v>
      </c>
      <c r="J370" s="41">
        <v>-60642937</v>
      </c>
      <c r="K370" s="42">
        <v>-19.787959808081194</v>
      </c>
      <c r="L370" s="42">
        <v>66.666666666666671</v>
      </c>
      <c r="M370" s="42">
        <v>55.9</v>
      </c>
      <c r="N370" s="43">
        <v>58.083701333702166</v>
      </c>
      <c r="O370" s="44">
        <v>345.43553356731707</v>
      </c>
      <c r="P370" s="43">
        <v>11.514517785577235</v>
      </c>
    </row>
    <row r="371" spans="1:16">
      <c r="A371" s="40" t="s">
        <v>771</v>
      </c>
      <c r="B371" s="40" t="s">
        <v>255</v>
      </c>
      <c r="C371" s="41">
        <v>6697968298</v>
      </c>
      <c r="D371" s="41">
        <v>609000000</v>
      </c>
      <c r="E371" s="42">
        <v>29.698475315173027</v>
      </c>
      <c r="F371" s="42">
        <v>4.8765969318839124</v>
      </c>
      <c r="G371" s="41">
        <v>123.570446</v>
      </c>
      <c r="H371" s="42">
        <v>10.9</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13.30445003752437</v>
      </c>
      <c r="F372" s="42">
        <v>1.7528919680532766</v>
      </c>
      <c r="G372" s="41">
        <v>264.90403600000002</v>
      </c>
      <c r="H372" s="42">
        <v>11.35</v>
      </c>
      <c r="I372" s="42">
        <v>8.2975049492260311E-2</v>
      </c>
      <c r="J372" s="41">
        <v>555282156</v>
      </c>
      <c r="K372" s="42">
        <v>13.668726642820484</v>
      </c>
      <c r="L372" s="42">
        <v>57.971014492753625</v>
      </c>
      <c r="M372" s="42">
        <v>38.39</v>
      </c>
      <c r="N372" s="43">
        <v>27.665311560669533</v>
      </c>
      <c r="O372" s="44">
        <v>1651.0156484396402</v>
      </c>
      <c r="P372" s="43">
        <v>55.033854947988011</v>
      </c>
    </row>
    <row r="373" spans="1:16">
      <c r="A373" s="40" t="s">
        <v>241</v>
      </c>
      <c r="B373" s="40" t="s">
        <v>255</v>
      </c>
      <c r="C373" s="41">
        <v>1985914418</v>
      </c>
      <c r="D373" s="41">
        <v>1037000000</v>
      </c>
      <c r="E373" s="42">
        <v>50.172092157553863</v>
      </c>
      <c r="F373" s="42">
        <v>48.381959650485882</v>
      </c>
      <c r="G373" s="41">
        <v>759.30591400000003</v>
      </c>
      <c r="H373" s="42">
        <v>1.05</v>
      </c>
      <c r="I373" s="42">
        <v>-5.8507720748164356E-2</v>
      </c>
      <c r="J373" s="41">
        <v>207556314</v>
      </c>
      <c r="K373" s="42">
        <v>4.9962344195416764</v>
      </c>
      <c r="L373" s="42">
        <v>38.572806171648985</v>
      </c>
      <c r="M373" s="42">
        <v>73.22</v>
      </c>
      <c r="N373" s="43">
        <v>76.529364288985718</v>
      </c>
      <c r="O373" s="44">
        <v>512.84831612571918</v>
      </c>
      <c r="P373" s="43">
        <v>17.094943870857307</v>
      </c>
    </row>
    <row r="374" spans="1:16">
      <c r="A374" s="40" t="s">
        <v>458</v>
      </c>
      <c r="B374" s="40" t="s">
        <v>255</v>
      </c>
      <c r="C374" s="41">
        <v>4785393051</v>
      </c>
      <c r="D374" s="41">
        <v>1296960000</v>
      </c>
      <c r="E374" s="42">
        <v>29.821227533412429</v>
      </c>
      <c r="F374" s="42">
        <v>4.5986348898057656</v>
      </c>
      <c r="G374" s="41">
        <v>266.16580599999998</v>
      </c>
      <c r="H374" s="42">
        <v>5.04</v>
      </c>
      <c r="I374" s="42">
        <v>-0.18961426482334964</v>
      </c>
      <c r="J374" s="41">
        <v>18489123</v>
      </c>
      <c r="K374" s="42">
        <v>350.73594350581152</v>
      </c>
      <c r="L374" s="42">
        <v>30.8413520848754</v>
      </c>
      <c r="M374" s="42">
        <v>20.52</v>
      </c>
      <c r="N374" s="43">
        <v>49.3406751548168</v>
      </c>
      <c r="O374" s="44">
        <v>90.457285593187464</v>
      </c>
      <c r="P374" s="43">
        <v>3.015242853106249</v>
      </c>
    </row>
    <row r="375" spans="1:16">
      <c r="A375" s="40" t="s">
        <v>42</v>
      </c>
      <c r="B375" s="40" t="s">
        <v>255</v>
      </c>
      <c r="C375" s="41">
        <v>3131402465</v>
      </c>
      <c r="D375" s="41">
        <v>1500000000</v>
      </c>
      <c r="E375" s="42">
        <v>11.803003156123044</v>
      </c>
      <c r="F375" s="42">
        <v>1.1240955386783851</v>
      </c>
      <c r="G375" s="41">
        <v>466.80128100000002</v>
      </c>
      <c r="H375" s="42">
        <v>7.26</v>
      </c>
      <c r="I375" s="42">
        <v>-0.13160188896224145</v>
      </c>
      <c r="J375" s="41">
        <v>138936535</v>
      </c>
      <c r="K375" s="42">
        <v>75.574074162710332</v>
      </c>
      <c r="L375" s="42">
        <v>26.666666666666668</v>
      </c>
      <c r="M375" s="42">
        <v>31.12</v>
      </c>
      <c r="N375" s="43">
        <v>43.536827041117682</v>
      </c>
      <c r="O375" s="44">
        <v>38.440199568443134</v>
      </c>
      <c r="P375" s="43">
        <v>1.2813399856147711</v>
      </c>
    </row>
    <row r="376" spans="1:16">
      <c r="A376" s="40" t="s">
        <v>259</v>
      </c>
      <c r="B376" s="40" t="s">
        <v>255</v>
      </c>
      <c r="C376" s="41">
        <v>353670740000</v>
      </c>
      <c r="D376" s="41">
        <v>1926796000</v>
      </c>
      <c r="E376" s="42">
        <v>0.10876064946084818</v>
      </c>
      <c r="F376" s="42">
        <v>1.4436413029719972E-4</v>
      </c>
      <c r="G376" s="41">
        <v>936.47786499999995</v>
      </c>
      <c r="H376" s="42">
        <v>392.75</v>
      </c>
      <c r="I376" s="42">
        <v>21.022044170524168</v>
      </c>
      <c r="J376" s="41">
        <v>3815100000</v>
      </c>
      <c r="K376" s="42">
        <v>197.47247411601268</v>
      </c>
      <c r="L376" s="42">
        <v>20.75985210681359</v>
      </c>
      <c r="M376" s="42">
        <v>48.6</v>
      </c>
      <c r="N376" s="43">
        <v>48.906582312579332</v>
      </c>
      <c r="O376" s="44">
        <v>2697.1099858287671</v>
      </c>
      <c r="P376" s="43">
        <v>89.903666194292242</v>
      </c>
    </row>
    <row r="377" spans="1:16">
      <c r="A377" s="40" t="s">
        <v>397</v>
      </c>
      <c r="B377" s="40" t="s">
        <v>255</v>
      </c>
      <c r="C377" s="41">
        <v>11360173813</v>
      </c>
      <c r="D377" s="41">
        <v>2100000000</v>
      </c>
      <c r="E377" s="42">
        <v>10.004921170600788</v>
      </c>
      <c r="F377" s="42">
        <v>1.5880827254921885</v>
      </c>
      <c r="G377" s="41">
        <v>1038.647878</v>
      </c>
      <c r="H377" s="42">
        <v>3.85</v>
      </c>
      <c r="I377" s="42">
        <v>-4.7776740685657959E-2</v>
      </c>
      <c r="J377" s="41">
        <v>102822055</v>
      </c>
      <c r="K377" s="42">
        <v>61.27090146175351</v>
      </c>
      <c r="L377" s="42">
        <v>19.047619047619047</v>
      </c>
      <c r="M377" s="42">
        <v>49.45</v>
      </c>
      <c r="N377" s="43">
        <v>29.377294692725268</v>
      </c>
      <c r="O377" s="44">
        <v>548.10574482368384</v>
      </c>
      <c r="P377" s="43">
        <v>18.270191494122795</v>
      </c>
    </row>
    <row r="378" spans="1:16">
      <c r="A378" s="40" t="s">
        <v>264</v>
      </c>
      <c r="B378" s="40" t="s">
        <v>255</v>
      </c>
      <c r="C378" s="41">
        <v>67920029000</v>
      </c>
      <c r="D378" s="41">
        <v>2534400000</v>
      </c>
      <c r="E378" s="42">
        <v>1.6060779342281677</v>
      </c>
      <c r="F378" s="42">
        <v>3.1685565305953435E-2</v>
      </c>
      <c r="G378" s="41">
        <v>1217.3403820000001</v>
      </c>
      <c r="H378" s="42">
        <v>20.46</v>
      </c>
      <c r="I378" s="42">
        <v>0.11236400704094508</v>
      </c>
      <c r="J378" s="41">
        <v>305660000</v>
      </c>
      <c r="K378" s="42">
        <v>165.83131584113067</v>
      </c>
      <c r="L378" s="42">
        <v>15.782828282828282</v>
      </c>
      <c r="M378" s="42">
        <v>48.03</v>
      </c>
      <c r="N378" s="43">
        <v>58.798176691493062</v>
      </c>
      <c r="O378" s="44">
        <v>1551.509406786477</v>
      </c>
      <c r="P378" s="43">
        <v>51.716980226215902</v>
      </c>
    </row>
    <row r="379" spans="1:16">
      <c r="A379" s="40" t="s">
        <v>671</v>
      </c>
      <c r="B379" s="40" t="s">
        <v>255</v>
      </c>
      <c r="C379" s="41">
        <v>4839967141</v>
      </c>
      <c r="D379" s="41">
        <v>3016276170</v>
      </c>
      <c r="E379" s="42">
        <v>19.02746950609907</v>
      </c>
      <c r="F379" s="42">
        <v>2.7789713824426201</v>
      </c>
      <c r="G379" s="41">
        <v>955.68482200000005</v>
      </c>
      <c r="H379" s="42">
        <v>2.2000000000000002</v>
      </c>
      <c r="I379" s="42">
        <v>-4.0089717349071297E-2</v>
      </c>
      <c r="J379" s="41">
        <v>99081839</v>
      </c>
      <c r="K379" s="42">
        <v>69.10395461069308</v>
      </c>
      <c r="L379" s="42">
        <v>13.26138514697081</v>
      </c>
      <c r="M379" s="42">
        <v>31.68</v>
      </c>
      <c r="N379" s="43">
        <v>0</v>
      </c>
      <c r="O379" s="44">
        <v>159.94391046249322</v>
      </c>
      <c r="P379" s="43">
        <v>5.3314636820831076</v>
      </c>
    </row>
    <row r="380" spans="1:16">
      <c r="A380" s="40" t="s">
        <v>265</v>
      </c>
      <c r="B380" s="40" t="s">
        <v>255</v>
      </c>
      <c r="C380" s="41">
        <v>33650224000</v>
      </c>
      <c r="D380" s="41">
        <v>3885000000</v>
      </c>
      <c r="E380" s="42">
        <v>3.0806658181111302</v>
      </c>
      <c r="F380" s="42">
        <v>7.9296417454597951E-2</v>
      </c>
      <c r="G380" s="41">
        <v>1198.914348</v>
      </c>
      <c r="H380" s="42">
        <v>10.83</v>
      </c>
      <c r="I380" s="42">
        <v>-0.34355925221214711</v>
      </c>
      <c r="J380" s="41">
        <v>617790000</v>
      </c>
      <c r="K380" s="42">
        <v>62.885446510950324</v>
      </c>
      <c r="L380" s="42">
        <v>10.296010296010296</v>
      </c>
      <c r="M380" s="42">
        <v>30.86</v>
      </c>
      <c r="N380" s="43">
        <v>54.813732514189361</v>
      </c>
      <c r="O380" s="44">
        <v>957.4927515061803</v>
      </c>
      <c r="P380" s="43">
        <v>31.916425050206009</v>
      </c>
    </row>
    <row r="381" spans="1:16">
      <c r="A381" s="40" t="s">
        <v>263</v>
      </c>
      <c r="B381" s="40" t="s">
        <v>255</v>
      </c>
      <c r="C381" s="41">
        <v>14932847381</v>
      </c>
      <c r="D381" s="41">
        <v>8430000000</v>
      </c>
      <c r="E381" s="42">
        <v>4.0431073845197361</v>
      </c>
      <c r="F381" s="42">
        <v>0.23980470845312787</v>
      </c>
      <c r="G381" s="41">
        <v>3719.4775850000001</v>
      </c>
      <c r="H381" s="42">
        <v>2.66</v>
      </c>
      <c r="I381" s="42">
        <v>-9.1726815079485213E-2</v>
      </c>
      <c r="J381" s="41">
        <v>-257856860</v>
      </c>
      <c r="K381" s="42">
        <v>-65.385113275636726</v>
      </c>
      <c r="L381" s="42">
        <v>4.7449584816132857</v>
      </c>
      <c r="M381" s="42">
        <v>44.12</v>
      </c>
      <c r="N381" s="43">
        <v>47.862944147720739</v>
      </c>
      <c r="O381" s="44">
        <v>426.43200875120488</v>
      </c>
      <c r="P381" s="43">
        <v>14.214400291706829</v>
      </c>
    </row>
    <row r="382" spans="1:16">
      <c r="A382" s="40" t="s">
        <v>3</v>
      </c>
      <c r="B382" s="40" t="s">
        <v>255</v>
      </c>
      <c r="C382" s="41">
        <v>171692372000</v>
      </c>
      <c r="D382" s="41">
        <v>43815615000</v>
      </c>
      <c r="E382" s="42">
        <v>0.78699702425013685</v>
      </c>
      <c r="F382" s="42">
        <v>8.9807825845892707E-3</v>
      </c>
      <c r="G382" s="41">
        <v>23521.313182999998</v>
      </c>
      <c r="H382" s="42">
        <v>2.3199999999999998</v>
      </c>
      <c r="I382" s="42">
        <v>-4.4745759203718816E-2</v>
      </c>
      <c r="J382" s="41">
        <v>1724507000</v>
      </c>
      <c r="K382" s="42">
        <v>50.815235890605258</v>
      </c>
      <c r="L382" s="42">
        <v>0.91291654813015866</v>
      </c>
      <c r="M382" s="42">
        <v>50</v>
      </c>
      <c r="N382" s="43">
        <v>51.471170747611403</v>
      </c>
      <c r="O382" s="44">
        <v>667.93757562083397</v>
      </c>
      <c r="P382" s="43">
        <v>22.2645858540278</v>
      </c>
    </row>
    <row r="383" spans="1:16">
      <c r="A383" s="85" t="s">
        <v>443</v>
      </c>
      <c r="B383" s="85" t="s">
        <v>607</v>
      </c>
      <c r="C383" s="86">
        <v>9403353877</v>
      </c>
      <c r="D383" s="86">
        <v>244750000</v>
      </c>
      <c r="E383" s="87">
        <v>39.141787979466592</v>
      </c>
      <c r="F383" s="87">
        <v>7.9962794646509892</v>
      </c>
      <c r="G383" s="86">
        <v>49.484341999999998</v>
      </c>
      <c r="H383" s="87">
        <v>20.66</v>
      </c>
      <c r="I383" s="87">
        <v>-0.23440693763770429</v>
      </c>
      <c r="J383" s="86">
        <v>1286101</v>
      </c>
      <c r="K383" s="87">
        <v>3806.0774387081574</v>
      </c>
      <c r="L383" s="87">
        <v>163.43207354443311</v>
      </c>
      <c r="M383" s="87">
        <v>20.21</v>
      </c>
      <c r="N383" s="88">
        <v>38.207450650754851</v>
      </c>
      <c r="O383" s="89">
        <v>370.99288441175713</v>
      </c>
      <c r="P383" s="88">
        <v>12.366429480391904</v>
      </c>
    </row>
    <row r="384" spans="1:16">
      <c r="A384" s="85" t="s">
        <v>396</v>
      </c>
      <c r="B384" s="85" t="s">
        <v>607</v>
      </c>
      <c r="C384" s="86">
        <v>6926934061</v>
      </c>
      <c r="D384" s="86">
        <v>500000000</v>
      </c>
      <c r="E384" s="87">
        <v>8.4892237793345124</v>
      </c>
      <c r="F384" s="87">
        <v>0.37729883463708946</v>
      </c>
      <c r="G384" s="86">
        <v>101.92848499999999</v>
      </c>
      <c r="H384" s="87">
        <v>46.24</v>
      </c>
      <c r="I384" s="87">
        <v>-0.27020405946933579</v>
      </c>
      <c r="J384" s="86">
        <v>852352853</v>
      </c>
      <c r="K384" s="87">
        <v>26.397518258790882</v>
      </c>
      <c r="L384" s="87">
        <v>80</v>
      </c>
      <c r="M384" s="87">
        <v>20.38</v>
      </c>
      <c r="N384" s="88">
        <v>39.736357104147906</v>
      </c>
      <c r="O384" s="89">
        <v>1660.2047851124869</v>
      </c>
      <c r="P384" s="88">
        <v>55.340159503749561</v>
      </c>
    </row>
    <row r="385" spans="1:16">
      <c r="A385" s="85" t="s">
        <v>509</v>
      </c>
      <c r="B385" s="85" t="s">
        <v>607</v>
      </c>
      <c r="C385" s="86">
        <v>-1084984172</v>
      </c>
      <c r="D385" s="86">
        <v>700000000</v>
      </c>
      <c r="E385" s="87">
        <v>34.770315121627434</v>
      </c>
      <c r="F385" s="87">
        <v>16.557292915060682</v>
      </c>
      <c r="G385" s="86">
        <v>308.44022699999999</v>
      </c>
      <c r="H385" s="87">
        <v>3.73</v>
      </c>
      <c r="I385" s="87">
        <v>-0.41846472400826412</v>
      </c>
      <c r="J385" s="86">
        <v>4623415</v>
      </c>
      <c r="K385" s="87">
        <v>454.20971295027596</v>
      </c>
      <c r="L385" s="87">
        <v>57.142857142857146</v>
      </c>
      <c r="M385" s="87">
        <v>44.06</v>
      </c>
      <c r="N385" s="88">
        <v>108.25166732410941</v>
      </c>
      <c r="O385" s="89">
        <v>418.01067289566248</v>
      </c>
      <c r="P385" s="88">
        <v>13.933689096522082</v>
      </c>
    </row>
    <row r="386" spans="1:16">
      <c r="A386" s="85" t="s">
        <v>411</v>
      </c>
      <c r="B386" s="85" t="s">
        <v>607</v>
      </c>
      <c r="C386" s="86">
        <v>15071105467</v>
      </c>
      <c r="D386" s="86">
        <v>825000000</v>
      </c>
      <c r="E386" s="87">
        <v>6.8940639179689116</v>
      </c>
      <c r="F386" s="87">
        <v>0.3214015812572919</v>
      </c>
      <c r="G386" s="86">
        <v>254.99831699999999</v>
      </c>
      <c r="H386" s="87">
        <v>22.76</v>
      </c>
      <c r="I386" s="87">
        <v>-13.541824778808996</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40.875220215248909</v>
      </c>
      <c r="F387" s="77">
        <v>8.7340214135147249</v>
      </c>
      <c r="G387" s="76">
        <v>23.988026999999999</v>
      </c>
      <c r="H387" s="77">
        <v>40.799999999999997</v>
      </c>
      <c r="I387" s="77">
        <v>-2.6526637201960241</v>
      </c>
      <c r="J387" s="76">
        <v>-98818698</v>
      </c>
      <c r="K387" s="77">
        <v>-47.3594582272274</v>
      </c>
      <c r="L387" s="77">
        <v>341.88034188034186</v>
      </c>
      <c r="M387" s="77">
        <v>20.5</v>
      </c>
      <c r="N387" s="78">
        <v>12.447001116925401</v>
      </c>
      <c r="O387" s="79">
        <v>90.507203330042742</v>
      </c>
      <c r="P387" s="78">
        <v>3.0169067776680913</v>
      </c>
    </row>
    <row r="388" spans="1:16">
      <c r="A388" s="75" t="s">
        <v>126</v>
      </c>
      <c r="B388" s="75" t="s">
        <v>350</v>
      </c>
      <c r="C388" s="76">
        <v>5067606276</v>
      </c>
      <c r="D388" s="76">
        <v>148867243</v>
      </c>
      <c r="E388" s="77">
        <v>44.928302561740182</v>
      </c>
      <c r="F388" s="77">
        <v>16.766729595345335</v>
      </c>
      <c r="G388" s="76">
        <v>46.839131000000002</v>
      </c>
      <c r="H388" s="77">
        <v>19.010000000000002</v>
      </c>
      <c r="I388" s="77">
        <v>6.8436307003420183E-2</v>
      </c>
      <c r="J388" s="76">
        <v>-160673171</v>
      </c>
      <c r="K388" s="77">
        <v>-16.677397709415967</v>
      </c>
      <c r="L388" s="77">
        <v>268.69578017240502</v>
      </c>
      <c r="M388" s="77">
        <v>31.46</v>
      </c>
      <c r="N388" s="78">
        <v>15.462685286591615</v>
      </c>
      <c r="O388" s="79">
        <v>1475.5986205273473</v>
      </c>
      <c r="P388" s="78">
        <v>49.186620684244907</v>
      </c>
    </row>
    <row r="389" spans="1:16">
      <c r="A389" s="75" t="s">
        <v>746</v>
      </c>
      <c r="B389" s="75" t="s">
        <v>350</v>
      </c>
      <c r="C389" s="76">
        <v>13909963000</v>
      </c>
      <c r="D389" s="76">
        <v>259786000</v>
      </c>
      <c r="E389" s="77">
        <v>4.3820327041130476</v>
      </c>
      <c r="F389" s="77">
        <v>0.16064624268080899</v>
      </c>
      <c r="G389" s="76">
        <v>87.197725000000005</v>
      </c>
      <c r="H389" s="77">
        <v>104.7</v>
      </c>
      <c r="I389" s="77">
        <v>2.6479536571379896</v>
      </c>
      <c r="J389" s="76">
        <v>1314132000</v>
      </c>
      <c r="K389" s="77">
        <v>20.757070066020766</v>
      </c>
      <c r="L389" s="77">
        <v>153.97288537488549</v>
      </c>
      <c r="M389" s="77">
        <v>33.56</v>
      </c>
      <c r="N389" s="78">
        <v>17.409860517438041</v>
      </c>
      <c r="O389" s="79">
        <v>1866.9717478298089</v>
      </c>
      <c r="P389" s="78">
        <v>62.232391594326963</v>
      </c>
    </row>
    <row r="390" spans="1:16">
      <c r="A390" s="75" t="s">
        <v>665</v>
      </c>
      <c r="B390" s="75" t="s">
        <v>350</v>
      </c>
      <c r="C390" s="76">
        <v>1571604579</v>
      </c>
      <c r="D390" s="76">
        <v>275000000</v>
      </c>
      <c r="E390" s="77">
        <v>23.974864751794222</v>
      </c>
      <c r="F390" s="77">
        <v>12.454475195737258</v>
      </c>
      <c r="G390" s="76">
        <v>204.47359800000001</v>
      </c>
      <c r="H390" s="77">
        <v>8.16</v>
      </c>
      <c r="I390" s="77">
        <v>-0.21690792332922193</v>
      </c>
      <c r="J390" s="76">
        <v>-81499033</v>
      </c>
      <c r="K390" s="77">
        <v>-23.619912152822721</v>
      </c>
      <c r="L390" s="77">
        <v>145.45454545454547</v>
      </c>
      <c r="M390" s="77">
        <v>74.349999999999994</v>
      </c>
      <c r="N390" s="78">
        <v>11.176025024455445</v>
      </c>
      <c r="O390" s="79">
        <v>124.76512023309127</v>
      </c>
      <c r="P390" s="78">
        <v>4.1588373411030419</v>
      </c>
    </row>
    <row r="391" spans="1:16">
      <c r="A391" s="75" t="s">
        <v>747</v>
      </c>
      <c r="B391" s="75" t="s">
        <v>350</v>
      </c>
      <c r="C391" s="76">
        <v>27589684000</v>
      </c>
      <c r="D391" s="76">
        <v>388080000</v>
      </c>
      <c r="E391" s="77">
        <v>1.8185674912462377</v>
      </c>
      <c r="F391" s="77">
        <v>3.3956981289645902E-2</v>
      </c>
      <c r="G391" s="76">
        <v>160.34344200000001</v>
      </c>
      <c r="H391" s="77">
        <v>137.19999999999999</v>
      </c>
      <c r="I391" s="77">
        <v>2.8753836464659912</v>
      </c>
      <c r="J391" s="76">
        <v>1392015000</v>
      </c>
      <c r="K391" s="77">
        <v>38.473033695757586</v>
      </c>
      <c r="L391" s="77">
        <v>103.07153164296021</v>
      </c>
      <c r="M391" s="77">
        <v>41.31</v>
      </c>
      <c r="N391" s="78">
        <v>17.164443081372468</v>
      </c>
      <c r="O391" s="79">
        <v>1814.7034668986084</v>
      </c>
      <c r="P391" s="78">
        <v>60.490115563286949</v>
      </c>
    </row>
    <row r="392" spans="1:16">
      <c r="A392" s="75" t="s">
        <v>457</v>
      </c>
      <c r="B392" s="75" t="s">
        <v>350</v>
      </c>
      <c r="C392" s="76">
        <v>9991984451</v>
      </c>
      <c r="D392" s="76">
        <v>1400000000</v>
      </c>
      <c r="E392" s="77">
        <v>5.962318149296447</v>
      </c>
      <c r="F392" s="77">
        <v>0.28391991187125937</v>
      </c>
      <c r="G392" s="76">
        <v>419.330781</v>
      </c>
      <c r="H392" s="77">
        <v>16</v>
      </c>
      <c r="I392" s="77">
        <v>-2.7785940959421112</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0.834471071401929</v>
      </c>
      <c r="F393" s="77">
        <v>5.1091890306404555E-3</v>
      </c>
      <c r="G393" s="76">
        <v>948.26043000000004</v>
      </c>
      <c r="H393" s="77">
        <v>50.55</v>
      </c>
      <c r="I393" s="77">
        <v>0.52573372034323285</v>
      </c>
      <c r="J393" s="76">
        <v>1608957000</v>
      </c>
      <c r="K393" s="77">
        <v>101.51141391597164</v>
      </c>
      <c r="L393" s="77">
        <v>12.490241998438719</v>
      </c>
      <c r="M393" s="77">
        <v>29.61</v>
      </c>
      <c r="N393" s="78">
        <v>17.454888016732728</v>
      </c>
      <c r="O393" s="79">
        <v>1249.5766449617697</v>
      </c>
      <c r="P393" s="78">
        <v>41.652554832058989</v>
      </c>
    </row>
    <row r="394" spans="1:16">
      <c r="A394" s="25" t="s">
        <v>703</v>
      </c>
      <c r="B394" s="25" t="s">
        <v>689</v>
      </c>
      <c r="C394" s="26">
        <v>69325879</v>
      </c>
      <c r="D394" s="26">
        <v>20000000</v>
      </c>
      <c r="E394" s="27">
        <v>144.27781559058863</v>
      </c>
      <c r="F394" s="27">
        <v>450.86817372058948</v>
      </c>
      <c r="G394" s="26">
        <v>52.150770999999999</v>
      </c>
      <c r="H394" s="27">
        <v>15.95</v>
      </c>
      <c r="I394" s="27">
        <v>0.534153009178155</v>
      </c>
      <c r="J394" s="26">
        <v>-5598285</v>
      </c>
      <c r="K394" s="27">
        <v>-57.160362503873955</v>
      </c>
      <c r="L394" s="27">
        <v>2000</v>
      </c>
      <c r="M394" s="27">
        <v>86.91</v>
      </c>
      <c r="N394" s="28">
        <v>12.430338475408345</v>
      </c>
      <c r="O394" s="29">
        <v>2304.2867195949279</v>
      </c>
      <c r="P394" s="28">
        <v>76.80955731983093</v>
      </c>
    </row>
    <row r="395" spans="1:16">
      <c r="A395" s="25" t="s">
        <v>704</v>
      </c>
      <c r="B395" s="25" t="s">
        <v>689</v>
      </c>
      <c r="C395" s="26">
        <v>82997498</v>
      </c>
      <c r="D395" s="26">
        <v>20000000</v>
      </c>
      <c r="E395" s="27">
        <v>144.81392026704845</v>
      </c>
      <c r="F395" s="27">
        <v>556.97661641172476</v>
      </c>
      <c r="G395" s="26">
        <v>59.663963000000003</v>
      </c>
      <c r="H395" s="27">
        <v>13.89</v>
      </c>
      <c r="I395" s="27">
        <v>0.23700143934425455</v>
      </c>
      <c r="J395" s="26">
        <v>-6495135</v>
      </c>
      <c r="K395" s="27">
        <v>-40.029960886109372</v>
      </c>
      <c r="L395" s="27">
        <v>2000</v>
      </c>
      <c r="M395" s="27">
        <v>99.43</v>
      </c>
      <c r="N395" s="28">
        <v>7.7081568777782419</v>
      </c>
      <c r="O395" s="29">
        <v>2774.5002443558687</v>
      </c>
      <c r="P395" s="28">
        <v>92.483341478528956</v>
      </c>
    </row>
    <row r="396" spans="1:16">
      <c r="A396" s="25" t="s">
        <v>705</v>
      </c>
      <c r="B396" s="25" t="s">
        <v>689</v>
      </c>
      <c r="C396" s="26">
        <v>83633027</v>
      </c>
      <c r="D396" s="26">
        <v>20000000</v>
      </c>
      <c r="E396" s="27">
        <v>426.43195851669913</v>
      </c>
      <c r="F396" s="27">
        <v>5330.3994814587395</v>
      </c>
      <c r="G396" s="26">
        <v>58.626662000000003</v>
      </c>
      <c r="H396" s="27">
        <v>4.8</v>
      </c>
      <c r="I396" s="27">
        <v>-0.13644118068086097</v>
      </c>
      <c r="J396" s="26">
        <v>-4821694</v>
      </c>
      <c r="K396" s="27">
        <v>-16.591679189927856</v>
      </c>
      <c r="L396" s="27">
        <v>2000</v>
      </c>
      <c r="M396" s="27">
        <v>97.71</v>
      </c>
      <c r="N396" s="28">
        <v>6.5367797316132519</v>
      </c>
      <c r="O396" s="29">
        <v>296.05807712490014</v>
      </c>
      <c r="P396" s="28">
        <v>9.8686025708300047</v>
      </c>
    </row>
    <row r="397" spans="1:16">
      <c r="A397" s="25" t="s">
        <v>734</v>
      </c>
      <c r="B397" s="25" t="s">
        <v>689</v>
      </c>
      <c r="C397" s="26">
        <v>162912546</v>
      </c>
      <c r="D397" s="26">
        <v>20000000</v>
      </c>
      <c r="E397" s="27">
        <v>92.688164388762331</v>
      </c>
      <c r="F397" s="27">
        <v>113.03434681556382</v>
      </c>
      <c r="G397" s="26">
        <v>10.537267999999999</v>
      </c>
      <c r="H397" s="27">
        <v>40.96</v>
      </c>
      <c r="I397" s="27">
        <v>-1.2971216257059837</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127.38321252309457</v>
      </c>
      <c r="F398" s="27">
        <v>193.00486745923419</v>
      </c>
      <c r="G398" s="26">
        <v>14.484933</v>
      </c>
      <c r="H398" s="27">
        <v>21.68</v>
      </c>
      <c r="I398" s="27">
        <v>-0.72317297231877475</v>
      </c>
      <c r="J398" s="26">
        <v>-5688287</v>
      </c>
      <c r="K398" s="27">
        <v>-116.02790084255594</v>
      </c>
      <c r="L398" s="27">
        <v>1333.3333333333333</v>
      </c>
      <c r="M398" s="27">
        <v>48.28</v>
      </c>
      <c r="N398" s="28">
        <v>3.2371993996780168</v>
      </c>
      <c r="O398" s="29">
        <v>161.54955642134311</v>
      </c>
      <c r="P398" s="28">
        <v>5.3849852140447707</v>
      </c>
    </row>
    <row r="399" spans="1:16">
      <c r="A399" s="25" t="s">
        <v>713</v>
      </c>
      <c r="B399" s="25" t="s">
        <v>689</v>
      </c>
      <c r="C399" s="26">
        <v>91442529</v>
      </c>
      <c r="D399" s="26">
        <v>37500000</v>
      </c>
      <c r="E399" s="27">
        <v>98.735628566438891</v>
      </c>
      <c r="F399" s="27">
        <v>239.35909955500338</v>
      </c>
      <c r="G399" s="26">
        <v>36.075847000000003</v>
      </c>
      <c r="H399" s="27">
        <v>11.23</v>
      </c>
      <c r="I399" s="27">
        <v>-0.94654419986540361</v>
      </c>
      <c r="J399" s="26">
        <v>-6134544</v>
      </c>
      <c r="K399" s="27">
        <v>-67.242161764590819</v>
      </c>
      <c r="L399" s="27">
        <v>1066.6666666666667</v>
      </c>
      <c r="M399" s="27">
        <v>96.2</v>
      </c>
      <c r="N399" s="28">
        <v>4.7752863045947738</v>
      </c>
      <c r="O399" s="29">
        <v>319.23090944244325</v>
      </c>
      <c r="P399" s="28">
        <v>10.641030314748109</v>
      </c>
    </row>
    <row r="400" spans="1:16">
      <c r="A400" s="25" t="s">
        <v>732</v>
      </c>
      <c r="B400" s="25" t="s">
        <v>689</v>
      </c>
      <c r="C400" s="26">
        <v>583507211</v>
      </c>
      <c r="D400" s="26">
        <v>42000000</v>
      </c>
      <c r="E400" s="27">
        <v>116.61959899651168</v>
      </c>
      <c r="F400" s="27">
        <v>347.08213987057047</v>
      </c>
      <c r="G400" s="26">
        <v>39.884191999999999</v>
      </c>
      <c r="H400" s="27">
        <v>8.6</v>
      </c>
      <c r="I400" s="27">
        <v>-0.18835714778141188</v>
      </c>
      <c r="J400" s="26">
        <v>83842992</v>
      </c>
      <c r="K400" s="27">
        <v>4.0074905723784289</v>
      </c>
      <c r="L400" s="27">
        <v>952.38095238095241</v>
      </c>
      <c r="M400" s="27">
        <v>94.96</v>
      </c>
      <c r="N400" s="28">
        <v>0.34872596430086666</v>
      </c>
      <c r="O400" s="29">
        <v>62.048975939448361</v>
      </c>
      <c r="P400" s="28">
        <v>2.0682991979816121</v>
      </c>
    </row>
    <row r="401" spans="1:16">
      <c r="A401" s="25" t="s">
        <v>688</v>
      </c>
      <c r="B401" s="25" t="s">
        <v>689</v>
      </c>
      <c r="C401" s="26">
        <v>575417363</v>
      </c>
      <c r="D401" s="26">
        <v>60000000</v>
      </c>
      <c r="E401" s="27">
        <v>114.13349932909476</v>
      </c>
      <c r="F401" s="27">
        <v>380.44499776364921</v>
      </c>
      <c r="G401" s="26">
        <v>59.507702999999999</v>
      </c>
      <c r="H401" s="27">
        <v>5.89</v>
      </c>
      <c r="I401" s="27">
        <v>-0.3371100738839985</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50.297251965950856</v>
      </c>
      <c r="F402" s="27">
        <v>44.740683335932872</v>
      </c>
      <c r="G402" s="26">
        <v>107.916184</v>
      </c>
      <c r="H402" s="27">
        <v>7.37</v>
      </c>
      <c r="I402" s="27">
        <v>-7.3193005540291622E-2</v>
      </c>
      <c r="J402" s="26">
        <v>-21257621</v>
      </c>
      <c r="K402" s="27">
        <v>-52.884327366641827</v>
      </c>
      <c r="L402" s="27">
        <v>249.06711290194792</v>
      </c>
      <c r="M402" s="27">
        <v>67.19</v>
      </c>
      <c r="N402" s="28">
        <v>0.90268602649931784</v>
      </c>
      <c r="O402" s="29">
        <v>643.33048392451997</v>
      </c>
      <c r="P402" s="28">
        <v>21.444349464150665</v>
      </c>
    </row>
    <row r="403" spans="1:16">
      <c r="A403" s="95" t="s">
        <v>530</v>
      </c>
      <c r="B403" s="95" t="s">
        <v>351</v>
      </c>
      <c r="C403" s="96">
        <v>257737541</v>
      </c>
      <c r="D403" s="96">
        <v>9500000</v>
      </c>
      <c r="E403" s="97">
        <v>38.469088020062394</v>
      </c>
      <c r="F403" s="97">
        <v>18.406262210556168</v>
      </c>
      <c r="G403" s="96">
        <v>5.3107189999999997</v>
      </c>
      <c r="H403" s="97">
        <v>195.8</v>
      </c>
      <c r="I403" s="97">
        <v>-13.293985516208693</v>
      </c>
      <c r="J403" s="96">
        <v>-5361958</v>
      </c>
      <c r="K403" s="97">
        <v>-389.78298599131136</v>
      </c>
      <c r="L403" s="97">
        <v>4210.5263157894733</v>
      </c>
      <c r="M403" s="97">
        <v>55.9</v>
      </c>
      <c r="N403" s="98">
        <v>24.761515628831699</v>
      </c>
      <c r="O403" s="99">
        <v>71.980396894054337</v>
      </c>
      <c r="P403" s="98">
        <v>2.3993465631351447</v>
      </c>
    </row>
    <row r="404" spans="1:16">
      <c r="A404" s="95" t="s">
        <v>189</v>
      </c>
      <c r="B404" s="95" t="s">
        <v>351</v>
      </c>
      <c r="C404" s="96">
        <v>2158486550</v>
      </c>
      <c r="D404" s="96">
        <v>118350000</v>
      </c>
      <c r="E404" s="97">
        <v>28.623888102740956</v>
      </c>
      <c r="F404" s="97">
        <v>7.5580608636303754</v>
      </c>
      <c r="G404" s="96">
        <v>44.628962999999999</v>
      </c>
      <c r="H404" s="97">
        <v>31.32</v>
      </c>
      <c r="I404" s="97">
        <v>-1.68227490202284E-2</v>
      </c>
      <c r="J404" s="96">
        <v>144339003</v>
      </c>
      <c r="K404" s="97">
        <v>26.238230286238018</v>
      </c>
      <c r="L404" s="97">
        <v>337.98056611744823</v>
      </c>
      <c r="M404" s="97">
        <v>37.700000000000003</v>
      </c>
      <c r="N404" s="98">
        <v>54.433781331154066</v>
      </c>
      <c r="O404" s="99">
        <v>998.08134146812745</v>
      </c>
      <c r="P404" s="98">
        <v>33.269378048937583</v>
      </c>
    </row>
    <row r="405" spans="1:16">
      <c r="A405" s="95" t="s">
        <v>132</v>
      </c>
      <c r="B405" s="95" t="s">
        <v>351</v>
      </c>
      <c r="C405" s="96">
        <v>4550322502</v>
      </c>
      <c r="D405" s="96">
        <v>355000000</v>
      </c>
      <c r="E405" s="97">
        <v>9.6046883172989475</v>
      </c>
      <c r="F405" s="97">
        <v>0.87275677576546551</v>
      </c>
      <c r="G405" s="96">
        <v>128.94884099999999</v>
      </c>
      <c r="H405" s="97">
        <v>32.299999999999997</v>
      </c>
      <c r="I405" s="97">
        <v>-1.9551816369787287</v>
      </c>
      <c r="J405" s="96">
        <v>247915948</v>
      </c>
      <c r="K405" s="97">
        <v>44.390044645292441</v>
      </c>
      <c r="L405" s="97">
        <v>112.67605633802818</v>
      </c>
      <c r="M405" s="97">
        <v>36.32</v>
      </c>
      <c r="N405" s="98">
        <v>81.716508291447752</v>
      </c>
      <c r="O405" s="99">
        <v>303.85518970770465</v>
      </c>
      <c r="P405" s="98">
        <v>10.128506323590155</v>
      </c>
    </row>
    <row r="406" spans="1:16">
      <c r="A406" s="95" t="s">
        <v>143</v>
      </c>
      <c r="B406" s="95" t="s">
        <v>351</v>
      </c>
      <c r="C406" s="96">
        <v>6516972751</v>
      </c>
      <c r="D406" s="96">
        <v>1300000000</v>
      </c>
      <c r="E406" s="97">
        <v>10.760917960106587</v>
      </c>
      <c r="F406" s="97">
        <v>2.7592097333606636</v>
      </c>
      <c r="G406" s="96">
        <v>1143.8313330000001</v>
      </c>
      <c r="H406" s="97">
        <v>3.25</v>
      </c>
      <c r="I406" s="97">
        <v>-0.31589854353539959</v>
      </c>
      <c r="J406" s="96">
        <v>-8261366</v>
      </c>
      <c r="K406" s="97">
        <v>-472.07689382119133</v>
      </c>
      <c r="L406" s="97">
        <v>30.76923076923077</v>
      </c>
      <c r="M406" s="97">
        <v>87.98</v>
      </c>
      <c r="N406" s="98">
        <v>80.154866268487496</v>
      </c>
      <c r="O406" s="99">
        <v>297.29341223919653</v>
      </c>
      <c r="P406" s="98">
        <v>9.9097804079732175</v>
      </c>
    </row>
    <row r="407" spans="1:16">
      <c r="A407" s="45" t="s">
        <v>190</v>
      </c>
      <c r="B407" s="45" t="s">
        <v>375</v>
      </c>
      <c r="C407" s="46">
        <v>8450730000</v>
      </c>
      <c r="D407" s="46">
        <v>3150000</v>
      </c>
      <c r="E407" s="47">
        <v>6.9191826706821269</v>
      </c>
      <c r="F407" s="47">
        <v>0.45666651293153332</v>
      </c>
      <c r="G407" s="46">
        <v>1.1325970000000001</v>
      </c>
      <c r="H407" s="47">
        <v>5105</v>
      </c>
      <c r="I407" s="47">
        <v>-92.447801108726708</v>
      </c>
      <c r="J407" s="46">
        <v>-123597000</v>
      </c>
      <c r="K407" s="47">
        <v>-122.5879268914294</v>
      </c>
      <c r="L407" s="47">
        <v>12698.412698412698</v>
      </c>
      <c r="M407" s="47">
        <v>35.950000000000003</v>
      </c>
      <c r="N407" s="48">
        <v>21.29059238382284</v>
      </c>
      <c r="O407" s="49">
        <v>401.75121682656021</v>
      </c>
      <c r="P407" s="48">
        <v>13.391707227552008</v>
      </c>
    </row>
    <row r="408" spans="1:16">
      <c r="A408" s="45" t="s">
        <v>394</v>
      </c>
      <c r="B408" s="45" t="s">
        <v>375</v>
      </c>
      <c r="C408" s="46">
        <v>227558534</v>
      </c>
      <c r="D408" s="46">
        <v>6200000</v>
      </c>
      <c r="E408" s="47">
        <v>118.52610418918663</v>
      </c>
      <c r="F408" s="47">
        <v>127.44742385934046</v>
      </c>
      <c r="G408" s="46">
        <v>2.1097030000000001</v>
      </c>
      <c r="H408" s="47">
        <v>160</v>
      </c>
      <c r="I408" s="47">
        <v>-1.4767709366508939</v>
      </c>
      <c r="J408" s="46">
        <v>1749577</v>
      </c>
      <c r="K408" s="47">
        <v>531.5570563627665</v>
      </c>
      <c r="L408" s="47">
        <v>6451.6129032258068</v>
      </c>
      <c r="M408" s="47">
        <v>34.020000000000003</v>
      </c>
      <c r="N408" s="48">
        <v>47.885560001479988</v>
      </c>
      <c r="O408" s="49">
        <v>917.90966398358159</v>
      </c>
      <c r="P408" s="48">
        <v>30.596988799452721</v>
      </c>
    </row>
    <row r="409" spans="1:16">
      <c r="A409" s="45" t="s">
        <v>51</v>
      </c>
      <c r="B409" s="45" t="s">
        <v>375</v>
      </c>
      <c r="C409" s="46">
        <v>2033187111</v>
      </c>
      <c r="D409" s="46">
        <v>10800000</v>
      </c>
      <c r="E409" s="47">
        <v>33.881794888084201</v>
      </c>
      <c r="F409" s="47">
        <v>4.6271434076374138</v>
      </c>
      <c r="G409" s="46">
        <v>1.717981</v>
      </c>
      <c r="H409" s="47">
        <v>687.5</v>
      </c>
      <c r="I409" s="47">
        <v>-18.629373280963364</v>
      </c>
      <c r="J409" s="46">
        <v>-67675452</v>
      </c>
      <c r="K409" s="47">
        <v>-108.19876016491179</v>
      </c>
      <c r="L409" s="47">
        <v>3703.7037037037039</v>
      </c>
      <c r="M409" s="47">
        <v>15.9</v>
      </c>
      <c r="N409" s="48">
        <v>65.324546238632863</v>
      </c>
      <c r="O409" s="49">
        <v>514.64015763399925</v>
      </c>
      <c r="P409" s="48">
        <v>17.154671921133307</v>
      </c>
    </row>
    <row r="410" spans="1:16">
      <c r="A410" s="45" t="s">
        <v>690</v>
      </c>
      <c r="B410" s="45" t="s">
        <v>375</v>
      </c>
      <c r="C410" s="46">
        <v>52360538</v>
      </c>
      <c r="D410" s="46">
        <v>13878486</v>
      </c>
      <c r="E410" s="47">
        <v>37.720735091981908</v>
      </c>
      <c r="F410" s="47">
        <v>43.87293768337134</v>
      </c>
      <c r="G410" s="46">
        <v>13.431647</v>
      </c>
      <c r="H410" s="47">
        <v>78.95</v>
      </c>
      <c r="I410" s="47">
        <v>0.71654847832611779</v>
      </c>
      <c r="J410" s="46">
        <v>-27125850</v>
      </c>
      <c r="K410" s="47">
        <v>-31.695680209099439</v>
      </c>
      <c r="L410" s="47">
        <v>2882.1587599684863</v>
      </c>
      <c r="M410" s="47">
        <v>96.78</v>
      </c>
      <c r="N410" s="48">
        <v>52.822499176123891</v>
      </c>
      <c r="O410" s="49">
        <v>1315.2499247473863</v>
      </c>
      <c r="P410" s="48">
        <v>43.841664158246211</v>
      </c>
    </row>
    <row r="411" spans="1:16">
      <c r="A411" s="45" t="s">
        <v>54</v>
      </c>
      <c r="B411" s="45" t="s">
        <v>375</v>
      </c>
      <c r="C411" s="46">
        <v>646697458</v>
      </c>
      <c r="D411" s="46">
        <v>14276790</v>
      </c>
      <c r="E411" s="47">
        <v>43.898789595016972</v>
      </c>
      <c r="F411" s="47">
        <v>10.942477301695593</v>
      </c>
      <c r="G411" s="46">
        <v>3.1674739999999999</v>
      </c>
      <c r="H411" s="47">
        <v>287.75</v>
      </c>
      <c r="I411" s="47">
        <v>-1.0176557142265779</v>
      </c>
      <c r="J411" s="46">
        <v>43394990</v>
      </c>
      <c r="K411" s="47">
        <v>92.44795286276134</v>
      </c>
      <c r="L411" s="47">
        <v>2801.7502533832885</v>
      </c>
      <c r="M411" s="47">
        <v>22.18</v>
      </c>
      <c r="N411" s="48">
        <v>14.140957331902888</v>
      </c>
      <c r="O411" s="49">
        <v>330.49062282126238</v>
      </c>
      <c r="P411" s="48">
        <v>11.016354094042079</v>
      </c>
    </row>
    <row r="412" spans="1:16">
      <c r="A412" s="45" t="s">
        <v>453</v>
      </c>
      <c r="B412" s="45" t="s">
        <v>375</v>
      </c>
      <c r="C412" s="46">
        <v>2638457366</v>
      </c>
      <c r="D412" s="46">
        <v>37600000</v>
      </c>
      <c r="E412" s="47">
        <v>28.841643456834785</v>
      </c>
      <c r="F412" s="47">
        <v>7.670649855541166</v>
      </c>
      <c r="G412" s="46">
        <v>13.732926000000001</v>
      </c>
      <c r="H412" s="47">
        <v>101</v>
      </c>
      <c r="I412" s="47">
        <v>-2.791249577468264</v>
      </c>
      <c r="J412" s="46">
        <v>-115451486</v>
      </c>
      <c r="K412" s="47">
        <v>-32.567792154706439</v>
      </c>
      <c r="L412" s="47">
        <v>1063.8297872340424</v>
      </c>
      <c r="M412" s="47">
        <v>36.520000000000003</v>
      </c>
      <c r="N412" s="48">
        <v>45.616553430156905</v>
      </c>
      <c r="O412" s="49">
        <v>143.89101278031185</v>
      </c>
      <c r="P412" s="48">
        <v>4.7963670926770616</v>
      </c>
    </row>
    <row r="413" spans="1:16">
      <c r="A413" s="45" t="s">
        <v>735</v>
      </c>
      <c r="B413" s="45" t="s">
        <v>375</v>
      </c>
      <c r="C413" s="46">
        <v>4491655994</v>
      </c>
      <c r="D413" s="46">
        <v>71350000</v>
      </c>
      <c r="E413" s="47">
        <v>0.78933191552482229</v>
      </c>
      <c r="F413" s="47">
        <v>2.3290138768113371E-3</v>
      </c>
      <c r="G413" s="46">
        <v>10.951673</v>
      </c>
      <c r="H413" s="47">
        <v>4630</v>
      </c>
      <c r="I413" s="47">
        <v>302.19104476362554</v>
      </c>
      <c r="J413" s="46">
        <v>-288815190</v>
      </c>
      <c r="K413" s="47">
        <v>-1173.4580165260697</v>
      </c>
      <c r="L413" s="47">
        <v>560.61667834618083</v>
      </c>
      <c r="M413" s="47">
        <v>15.34</v>
      </c>
      <c r="N413" s="48">
        <v>40.087278019552976</v>
      </c>
      <c r="O413" s="49">
        <v>2783.2307650838384</v>
      </c>
      <c r="P413" s="48">
        <v>92.774358836127945</v>
      </c>
    </row>
    <row r="414" spans="1:16">
      <c r="A414" s="45" t="s">
        <v>315</v>
      </c>
      <c r="B414" s="45" t="s">
        <v>375</v>
      </c>
      <c r="C414" s="46">
        <v>1374469210</v>
      </c>
      <c r="D414" s="46">
        <v>77250000</v>
      </c>
      <c r="E414" s="47">
        <v>16.937555125654999</v>
      </c>
      <c r="F414" s="47">
        <v>4.1369127741723144</v>
      </c>
      <c r="G414" s="46">
        <v>42.211663999999999</v>
      </c>
      <c r="H414" s="47">
        <v>55.95</v>
      </c>
      <c r="I414" s="47">
        <v>0.95838089022434758</v>
      </c>
      <c r="J414" s="46">
        <v>16233628</v>
      </c>
      <c r="K414" s="47">
        <v>252.20794760111542</v>
      </c>
      <c r="L414" s="47">
        <v>517.79935275080902</v>
      </c>
      <c r="M414" s="47">
        <v>54.64</v>
      </c>
      <c r="N414" s="48">
        <v>39.879323151743748</v>
      </c>
      <c r="O414" s="49">
        <v>1758.3112393888225</v>
      </c>
      <c r="P414" s="48">
        <v>58.610374646294083</v>
      </c>
    </row>
    <row r="415" spans="1:16">
      <c r="A415" s="45" t="s">
        <v>58</v>
      </c>
      <c r="B415" s="45" t="s">
        <v>375</v>
      </c>
      <c r="C415" s="46">
        <v>3984705965</v>
      </c>
      <c r="D415" s="46">
        <v>79200000</v>
      </c>
      <c r="E415" s="47">
        <v>57.911410256438764</v>
      </c>
      <c r="F415" s="47">
        <v>27.081654627964255</v>
      </c>
      <c r="G415" s="46">
        <v>25.101271000000001</v>
      </c>
      <c r="H415" s="47">
        <v>27.52</v>
      </c>
      <c r="I415" s="47">
        <v>-0.45512697492241111</v>
      </c>
      <c r="J415" s="46">
        <v>-24337127</v>
      </c>
      <c r="K415" s="47">
        <v>-87.865753422743779</v>
      </c>
      <c r="L415" s="47">
        <v>505.05050505050502</v>
      </c>
      <c r="M415" s="47">
        <v>31.69</v>
      </c>
      <c r="N415" s="48">
        <v>63.582778466647532</v>
      </c>
      <c r="O415" s="49">
        <v>244.1408473386947</v>
      </c>
      <c r="P415" s="48">
        <v>8.1380282446231558</v>
      </c>
    </row>
    <row r="416" spans="1:16">
      <c r="A416" s="45" t="s">
        <v>424</v>
      </c>
      <c r="B416" s="45" t="s">
        <v>375</v>
      </c>
      <c r="C416" s="46">
        <v>979739005</v>
      </c>
      <c r="D416" s="46">
        <v>80000000</v>
      </c>
      <c r="E416" s="47">
        <v>34.870421513655259</v>
      </c>
      <c r="F416" s="47">
        <v>1.9286737562862422</v>
      </c>
      <c r="G416" s="46">
        <v>5.0446229999999996</v>
      </c>
      <c r="H416" s="47">
        <v>227.6</v>
      </c>
      <c r="I416" s="47">
        <v>-16.406114361895078</v>
      </c>
      <c r="J416" s="46">
        <v>801615688</v>
      </c>
      <c r="K416" s="47">
        <v>22.554448809639563</v>
      </c>
      <c r="L416" s="47">
        <v>500</v>
      </c>
      <c r="M416" s="47">
        <v>6.3</v>
      </c>
      <c r="N416" s="48">
        <v>87.96793912373316</v>
      </c>
      <c r="O416" s="49">
        <v>497.69013158597966</v>
      </c>
      <c r="P416" s="48">
        <v>16.589671052865988</v>
      </c>
    </row>
    <row r="417" spans="1:16">
      <c r="A417" s="45" t="s">
        <v>194</v>
      </c>
      <c r="B417" s="45" t="s">
        <v>375</v>
      </c>
      <c r="C417" s="46">
        <v>15094360742</v>
      </c>
      <c r="D417" s="46">
        <v>86788722</v>
      </c>
      <c r="E417" s="47">
        <v>23.281380166970848</v>
      </c>
      <c r="F417" s="47">
        <v>3.9449047048943906</v>
      </c>
      <c r="G417" s="46">
        <v>24.411895999999999</v>
      </c>
      <c r="H417" s="47">
        <v>70.400000000000006</v>
      </c>
      <c r="I417" s="47">
        <v>-1.6801461159136437</v>
      </c>
      <c r="J417" s="46">
        <v>-360792995</v>
      </c>
      <c r="K417" s="47">
        <v>-16.35739379030904</v>
      </c>
      <c r="L417" s="47">
        <v>460.88937684783514</v>
      </c>
      <c r="M417" s="47">
        <v>28.12</v>
      </c>
      <c r="N417" s="48">
        <v>40.890997367862973</v>
      </c>
      <c r="O417" s="49">
        <v>560.67539665654022</v>
      </c>
      <c r="P417" s="48">
        <v>18.68917988855134</v>
      </c>
    </row>
    <row r="418" spans="1:16">
      <c r="A418" s="45" t="s">
        <v>1</v>
      </c>
      <c r="B418" s="45" t="s">
        <v>375</v>
      </c>
      <c r="C418" s="46">
        <v>17091099555</v>
      </c>
      <c r="D418" s="46">
        <v>100066875</v>
      </c>
      <c r="E418" s="47">
        <v>3.7332253594915294</v>
      </c>
      <c r="F418" s="47">
        <v>8.8405934443462481E-2</v>
      </c>
      <c r="G418" s="46">
        <v>24.953838000000001</v>
      </c>
      <c r="H418" s="47">
        <v>429.5</v>
      </c>
      <c r="I418" s="47">
        <v>2.1663189095035023</v>
      </c>
      <c r="J418" s="46">
        <v>-1275590032</v>
      </c>
      <c r="K418" s="47">
        <v>-33.104853589824856</v>
      </c>
      <c r="L418" s="47">
        <v>399.73267877107185</v>
      </c>
      <c r="M418" s="47">
        <v>24.93</v>
      </c>
      <c r="N418" s="48">
        <v>60.686844187760158</v>
      </c>
      <c r="O418" s="49">
        <v>1426.2290575090735</v>
      </c>
      <c r="P418" s="48">
        <v>47.540968583635781</v>
      </c>
    </row>
    <row r="419" spans="1:16">
      <c r="A419" s="45" t="s">
        <v>400</v>
      </c>
      <c r="B419" s="45" t="s">
        <v>375</v>
      </c>
      <c r="C419" s="46">
        <v>1053946708</v>
      </c>
      <c r="D419" s="46">
        <v>105000000</v>
      </c>
      <c r="E419" s="47">
        <v>44.362320915964808</v>
      </c>
      <c r="F419" s="47">
        <v>32.499868802904622</v>
      </c>
      <c r="G419" s="46">
        <v>69.578063</v>
      </c>
      <c r="H419" s="47">
        <v>12.96</v>
      </c>
      <c r="I419" s="47">
        <v>0.40543230358371218</v>
      </c>
      <c r="J419" s="46">
        <v>-45288475</v>
      </c>
      <c r="K419" s="47">
        <v>-30.140118429688791</v>
      </c>
      <c r="L419" s="47">
        <v>380.95238095238096</v>
      </c>
      <c r="M419" s="47">
        <v>66.260000000000005</v>
      </c>
      <c r="N419" s="48">
        <v>51.77941704870581</v>
      </c>
      <c r="O419" s="49">
        <v>1501.6006890172212</v>
      </c>
      <c r="P419" s="48">
        <v>50.053356300574038</v>
      </c>
    </row>
    <row r="420" spans="1:16">
      <c r="A420" s="45" t="s">
        <v>413</v>
      </c>
      <c r="B420" s="45" t="s">
        <v>375</v>
      </c>
      <c r="C420" s="46">
        <v>1236382849</v>
      </c>
      <c r="D420" s="46">
        <v>112000000</v>
      </c>
      <c r="E420" s="47">
        <v>63.051443193310455</v>
      </c>
      <c r="F420" s="47">
        <v>40.211379587570441</v>
      </c>
      <c r="G420" s="46">
        <v>42.556854000000001</v>
      </c>
      <c r="H420" s="47">
        <v>14.91</v>
      </c>
      <c r="I420" s="47">
        <v>-0.48865537628081768</v>
      </c>
      <c r="J420" s="46">
        <v>-12325753</v>
      </c>
      <c r="K420" s="47">
        <v>-127.21332319412859</v>
      </c>
      <c r="L420" s="47">
        <v>357.14285714285717</v>
      </c>
      <c r="M420" s="47">
        <v>37.99</v>
      </c>
      <c r="N420" s="48">
        <v>39.709719523627733</v>
      </c>
      <c r="O420" s="49">
        <v>236.67180048320603</v>
      </c>
      <c r="P420" s="48">
        <v>7.8890600161068676</v>
      </c>
    </row>
    <row r="421" spans="1:16">
      <c r="A421" s="45" t="s">
        <v>195</v>
      </c>
      <c r="B421" s="45" t="s">
        <v>375</v>
      </c>
      <c r="C421" s="46">
        <v>15443065482</v>
      </c>
      <c r="D421" s="46">
        <v>115000000</v>
      </c>
      <c r="E421" s="47">
        <v>17.0814469010412</v>
      </c>
      <c r="F421" s="47">
        <v>2.121918869694559</v>
      </c>
      <c r="G421" s="46">
        <v>32.987870999999998</v>
      </c>
      <c r="H421" s="47">
        <v>71</v>
      </c>
      <c r="I421" s="47">
        <v>-2.6010593633433956</v>
      </c>
      <c r="J421" s="46">
        <v>-862680192</v>
      </c>
      <c r="K421" s="47">
        <v>-9.3313838368506321</v>
      </c>
      <c r="L421" s="47">
        <v>347.82608695652175</v>
      </c>
      <c r="M421" s="47">
        <v>28.68</v>
      </c>
      <c r="N421" s="48">
        <v>45.362761841133633</v>
      </c>
      <c r="O421" s="49">
        <v>122.55357612684206</v>
      </c>
      <c r="P421" s="48">
        <v>4.0851192042280688</v>
      </c>
    </row>
    <row r="422" spans="1:16">
      <c r="A422" s="45" t="s">
        <v>193</v>
      </c>
      <c r="B422" s="45" t="s">
        <v>375</v>
      </c>
      <c r="C422" s="46">
        <v>7824461000</v>
      </c>
      <c r="D422" s="46">
        <v>120000000</v>
      </c>
      <c r="E422" s="47">
        <v>3.9213172018186282</v>
      </c>
      <c r="F422" s="47">
        <v>0.10609624463794989</v>
      </c>
      <c r="G422" s="46">
        <v>32.616509000000001</v>
      </c>
      <c r="H422" s="47">
        <v>312.75</v>
      </c>
      <c r="I422" s="47">
        <v>-1.2133355747142218</v>
      </c>
      <c r="J422" s="46">
        <v>-1601211000</v>
      </c>
      <c r="K422" s="47">
        <v>-23.082529410552389</v>
      </c>
      <c r="L422" s="47">
        <v>333.33333333333331</v>
      </c>
      <c r="M422" s="47">
        <v>27.18</v>
      </c>
      <c r="N422" s="48">
        <v>88.863777408451952</v>
      </c>
      <c r="O422" s="49">
        <v>237.12746709885943</v>
      </c>
      <c r="P422" s="48">
        <v>7.904248903295314</v>
      </c>
    </row>
    <row r="423" spans="1:16">
      <c r="A423" s="45" t="s">
        <v>52</v>
      </c>
      <c r="B423" s="45" t="s">
        <v>375</v>
      </c>
      <c r="C423" s="46">
        <v>699845726</v>
      </c>
      <c r="D423" s="46">
        <v>122522806</v>
      </c>
      <c r="E423" s="47">
        <v>16.69094274910778</v>
      </c>
      <c r="F423" s="47">
        <v>1.0986067117082978</v>
      </c>
      <c r="G423" s="46">
        <v>18.936226999999999</v>
      </c>
      <c r="H423" s="47">
        <v>126.6</v>
      </c>
      <c r="I423" s="47">
        <v>-0.91723774609315001</v>
      </c>
      <c r="J423" s="46">
        <v>62971520</v>
      </c>
      <c r="K423" s="47">
        <v>241.26506623946827</v>
      </c>
      <c r="L423" s="47">
        <v>326.46983288972342</v>
      </c>
      <c r="M423" s="47">
        <v>15.45</v>
      </c>
      <c r="N423" s="48">
        <v>46.872969068110457</v>
      </c>
      <c r="O423" s="49">
        <v>401.68095831578131</v>
      </c>
      <c r="P423" s="48">
        <v>13.389365277192711</v>
      </c>
    </row>
    <row r="424" spans="1:16">
      <c r="A424" s="45" t="s">
        <v>378</v>
      </c>
      <c r="B424" s="45" t="s">
        <v>375</v>
      </c>
      <c r="C424" s="46">
        <v>3039844844</v>
      </c>
      <c r="D424" s="46">
        <v>150000000</v>
      </c>
      <c r="E424" s="47">
        <v>15.101748027334166</v>
      </c>
      <c r="F424" s="47">
        <v>3.1620075434116761</v>
      </c>
      <c r="G424" s="46">
        <v>88.296327000000005</v>
      </c>
      <c r="H424" s="47">
        <v>30</v>
      </c>
      <c r="I424" s="47">
        <v>-0.31653548510353247</v>
      </c>
      <c r="J424" s="46">
        <v>1035049529</v>
      </c>
      <c r="K424" s="47">
        <v>4.6142719417632811</v>
      </c>
      <c r="L424" s="47">
        <v>266.66666666666669</v>
      </c>
      <c r="M424" s="47">
        <v>58.86</v>
      </c>
      <c r="N424" s="48">
        <v>30.207879709360263</v>
      </c>
      <c r="O424" s="49">
        <v>767.17601512291412</v>
      </c>
      <c r="P424" s="48">
        <v>25.57253383743047</v>
      </c>
    </row>
    <row r="425" spans="1:16">
      <c r="A425" s="45" t="s">
        <v>86</v>
      </c>
      <c r="B425" s="45" t="s">
        <v>375</v>
      </c>
      <c r="C425" s="46">
        <v>1050946163</v>
      </c>
      <c r="D425" s="46">
        <v>150000000</v>
      </c>
      <c r="E425" s="47">
        <v>26.278367004461941</v>
      </c>
      <c r="F425" s="47">
        <v>13.476085643313816</v>
      </c>
      <c r="G425" s="46">
        <v>116.820232</v>
      </c>
      <c r="H425" s="47">
        <v>13.03</v>
      </c>
      <c r="I425" s="47">
        <v>-1.4241518335938572</v>
      </c>
      <c r="J425" s="46">
        <v>-28139576</v>
      </c>
      <c r="K425" s="47">
        <v>-69.29741940674586</v>
      </c>
      <c r="L425" s="47">
        <v>266.66666666666669</v>
      </c>
      <c r="M425" s="47">
        <v>77.88</v>
      </c>
      <c r="N425" s="48">
        <v>57.399320855989679</v>
      </c>
      <c r="O425" s="49">
        <v>300</v>
      </c>
      <c r="P425" s="48">
        <v>10</v>
      </c>
    </row>
    <row r="426" spans="1:16">
      <c r="A426" s="45" t="s">
        <v>53</v>
      </c>
      <c r="B426" s="45" t="s">
        <v>375</v>
      </c>
      <c r="C426" s="46">
        <v>1141807084</v>
      </c>
      <c r="D426" s="46">
        <v>170000000</v>
      </c>
      <c r="E426" s="47">
        <v>35.171660476776829</v>
      </c>
      <c r="F426" s="47">
        <v>10.34460602258142</v>
      </c>
      <c r="G426" s="46">
        <v>55.376739000000001</v>
      </c>
      <c r="H426" s="47">
        <v>20.54</v>
      </c>
      <c r="I426" s="47">
        <v>-1.3062607486051334</v>
      </c>
      <c r="J426" s="46">
        <v>24742161</v>
      </c>
      <c r="K426" s="47">
        <v>137.41726116809281</v>
      </c>
      <c r="L426" s="47">
        <v>235.29411764705881</v>
      </c>
      <c r="M426" s="47">
        <v>32.57</v>
      </c>
      <c r="N426" s="48">
        <v>67.602118559514665</v>
      </c>
      <c r="O426" s="49">
        <v>210.12468500182425</v>
      </c>
      <c r="P426" s="48">
        <v>7.0041561667274745</v>
      </c>
    </row>
    <row r="427" spans="1:16">
      <c r="A427" s="45" t="s">
        <v>330</v>
      </c>
      <c r="B427" s="45" t="s">
        <v>375</v>
      </c>
      <c r="C427" s="46">
        <v>1864832744</v>
      </c>
      <c r="D427" s="46">
        <v>200000000</v>
      </c>
      <c r="E427" s="47">
        <v>39.218762255863204</v>
      </c>
      <c r="F427" s="47">
        <v>21.788201253257334</v>
      </c>
      <c r="G427" s="46">
        <v>104.516908</v>
      </c>
      <c r="H427" s="47">
        <v>9.76</v>
      </c>
      <c r="I427" s="47">
        <v>-0.13215372773227507</v>
      </c>
      <c r="J427" s="46">
        <v>17617918</v>
      </c>
      <c r="K427" s="47">
        <v>102.16871255729536</v>
      </c>
      <c r="L427" s="47">
        <v>200</v>
      </c>
      <c r="M427" s="47">
        <v>52.25</v>
      </c>
      <c r="N427" s="48">
        <v>29.661901014729207</v>
      </c>
      <c r="O427" s="49">
        <v>568.19671945840855</v>
      </c>
      <c r="P427" s="48">
        <v>18.93989064861362</v>
      </c>
    </row>
    <row r="428" spans="1:16">
      <c r="A428" s="45" t="s">
        <v>332</v>
      </c>
      <c r="B428" s="45" t="s">
        <v>375</v>
      </c>
      <c r="C428" s="46">
        <v>1258198522</v>
      </c>
      <c r="D428" s="46">
        <v>200000000</v>
      </c>
      <c r="E428" s="47">
        <v>20.308671498099617</v>
      </c>
      <c r="F428" s="47">
        <v>6.3464598431561301</v>
      </c>
      <c r="G428" s="46">
        <v>138.91226599999999</v>
      </c>
      <c r="H428" s="47">
        <v>14.18</v>
      </c>
      <c r="I428" s="47">
        <v>-1.3729897813680232</v>
      </c>
      <c r="J428" s="46">
        <v>-13978192</v>
      </c>
      <c r="K428" s="47">
        <v>-228.92803303889372</v>
      </c>
      <c r="L428" s="47">
        <v>200</v>
      </c>
      <c r="M428" s="47">
        <v>69.45</v>
      </c>
      <c r="N428" s="48">
        <v>31.34043562869903</v>
      </c>
      <c r="O428" s="49">
        <v>324.3601417334483</v>
      </c>
      <c r="P428" s="48">
        <v>10.812004724448277</v>
      </c>
    </row>
    <row r="429" spans="1:16">
      <c r="A429" s="45" t="s">
        <v>331</v>
      </c>
      <c r="B429" s="45" t="s">
        <v>375</v>
      </c>
      <c r="C429" s="46">
        <v>868771214</v>
      </c>
      <c r="D429" s="46">
        <v>216733652</v>
      </c>
      <c r="E429" s="47">
        <v>37.5725972426659</v>
      </c>
      <c r="F429" s="47">
        <v>5.7786130420063397</v>
      </c>
      <c r="G429" s="46">
        <v>35.091225000000001</v>
      </c>
      <c r="H429" s="47">
        <v>30.34</v>
      </c>
      <c r="I429" s="47">
        <v>-1.0983582357778978</v>
      </c>
      <c r="J429" s="46">
        <v>-129725692</v>
      </c>
      <c r="K429" s="47">
        <v>-50.121217006111635</v>
      </c>
      <c r="L429" s="47">
        <v>184.55832599544809</v>
      </c>
      <c r="M429" s="47">
        <v>16.190000000000001</v>
      </c>
      <c r="N429" s="48">
        <v>90.850054184887682</v>
      </c>
      <c r="O429" s="49">
        <v>297.99993896484375</v>
      </c>
      <c r="P429" s="48">
        <v>9.9333312988281257</v>
      </c>
    </row>
    <row r="430" spans="1:16">
      <c r="A430" s="45" t="s">
        <v>483</v>
      </c>
      <c r="B430" s="45" t="s">
        <v>375</v>
      </c>
      <c r="C430" s="46">
        <v>6314823305</v>
      </c>
      <c r="D430" s="46">
        <v>221500000</v>
      </c>
      <c r="E430" s="47">
        <v>14.660800902216891</v>
      </c>
      <c r="F430" s="47">
        <v>1.1218426676525148</v>
      </c>
      <c r="G430" s="46">
        <v>44.275882000000003</v>
      </c>
      <c r="H430" s="47">
        <v>61.65</v>
      </c>
      <c r="I430" s="47">
        <v>2.4389340560135295</v>
      </c>
      <c r="J430" s="46">
        <v>-70180474</v>
      </c>
      <c r="K430" s="47">
        <v>-186.21276339626888</v>
      </c>
      <c r="L430" s="47">
        <v>180.58690744920995</v>
      </c>
      <c r="M430" s="47">
        <v>19.98</v>
      </c>
      <c r="N430" s="48">
        <v>27.47061773616468</v>
      </c>
      <c r="O430" s="49">
        <v>1709.0440628381962</v>
      </c>
      <c r="P430" s="48">
        <v>56.96813542793987</v>
      </c>
    </row>
    <row r="431" spans="1:16">
      <c r="A431" s="45" t="s">
        <v>327</v>
      </c>
      <c r="B431" s="45" t="s">
        <v>375</v>
      </c>
      <c r="C431" s="46">
        <v>1614800897</v>
      </c>
      <c r="D431" s="46">
        <v>224000000</v>
      </c>
      <c r="E431" s="47">
        <v>18.921355580407287</v>
      </c>
      <c r="F431" s="47">
        <v>4.445807232238554</v>
      </c>
      <c r="G431" s="46">
        <v>107.968583</v>
      </c>
      <c r="H431" s="47">
        <v>19.579999999999998</v>
      </c>
      <c r="I431" s="47">
        <v>1.0411362309820476</v>
      </c>
      <c r="J431" s="46">
        <v>-84056857</v>
      </c>
      <c r="K431" s="47">
        <v>-50.632395165572277</v>
      </c>
      <c r="L431" s="47">
        <v>178.57142857142858</v>
      </c>
      <c r="M431" s="47">
        <v>48.2</v>
      </c>
      <c r="N431" s="48">
        <v>75.060163807761711</v>
      </c>
      <c r="O431" s="49">
        <v>1713.4766548314944</v>
      </c>
      <c r="P431" s="48">
        <v>57.11588849438315</v>
      </c>
    </row>
    <row r="432" spans="1:16">
      <c r="A432" s="45" t="s">
        <v>383</v>
      </c>
      <c r="B432" s="45" t="s">
        <v>375</v>
      </c>
      <c r="C432" s="46">
        <v>1693692129</v>
      </c>
      <c r="D432" s="46">
        <v>241875000</v>
      </c>
      <c r="E432" s="47">
        <v>45.309421693819218</v>
      </c>
      <c r="F432" s="47">
        <v>31.220962407455101</v>
      </c>
      <c r="G432" s="46">
        <v>141.93746899999999</v>
      </c>
      <c r="H432" s="47">
        <v>6.22</v>
      </c>
      <c r="I432" s="47">
        <v>-2.9450682512100809E-2</v>
      </c>
      <c r="J432" s="46">
        <v>81478670</v>
      </c>
      <c r="K432" s="47">
        <v>17.811410029152416</v>
      </c>
      <c r="L432" s="47">
        <v>165.37467700258398</v>
      </c>
      <c r="M432" s="47">
        <v>58.68</v>
      </c>
      <c r="N432" s="48">
        <v>11.060393314571574</v>
      </c>
      <c r="O432" s="49">
        <v>578.42839914499496</v>
      </c>
      <c r="P432" s="48">
        <v>19.280946638166498</v>
      </c>
    </row>
    <row r="433" spans="1:16">
      <c r="A433" s="45" t="s">
        <v>326</v>
      </c>
      <c r="B433" s="45" t="s">
        <v>375</v>
      </c>
      <c r="C433" s="46">
        <v>15862084113</v>
      </c>
      <c r="D433" s="46">
        <v>252000000</v>
      </c>
      <c r="E433" s="47">
        <v>23.518171296237501</v>
      </c>
      <c r="F433" s="47">
        <v>2.0739128127193562</v>
      </c>
      <c r="G433" s="46">
        <v>36.397486000000001</v>
      </c>
      <c r="H433" s="47">
        <v>46.74</v>
      </c>
      <c r="I433" s="47">
        <v>-1.2646439989960285</v>
      </c>
      <c r="J433" s="46">
        <v>-270919855</v>
      </c>
      <c r="K433" s="47">
        <v>-41.857397273448271</v>
      </c>
      <c r="L433" s="47">
        <v>158.73015873015873</v>
      </c>
      <c r="M433" s="47">
        <v>14.44</v>
      </c>
      <c r="N433" s="48">
        <v>61.680934576299535</v>
      </c>
      <c r="O433" s="49">
        <v>613.9056651538458</v>
      </c>
      <c r="P433" s="48">
        <v>20.46352217179486</v>
      </c>
    </row>
    <row r="434" spans="1:16">
      <c r="A434" s="45" t="s">
        <v>542</v>
      </c>
      <c r="B434" s="45" t="s">
        <v>375</v>
      </c>
      <c r="C434" s="46">
        <v>7612948946</v>
      </c>
      <c r="D434" s="46">
        <v>300500000</v>
      </c>
      <c r="E434" s="47">
        <v>19.896701657311283</v>
      </c>
      <c r="F434" s="47">
        <v>3.0096357067480386</v>
      </c>
      <c r="G434" s="46">
        <v>89.692524000000006</v>
      </c>
      <c r="H434" s="47">
        <v>22.42</v>
      </c>
      <c r="I434" s="47">
        <v>0.13777325553311215</v>
      </c>
      <c r="J434" s="46">
        <v>-43799995</v>
      </c>
      <c r="K434" s="47">
        <v>-150.93609028950803</v>
      </c>
      <c r="L434" s="47">
        <v>133.11148086522462</v>
      </c>
      <c r="M434" s="47">
        <v>29.84</v>
      </c>
      <c r="N434" s="48">
        <v>27.2664171710788</v>
      </c>
      <c r="O434" s="49">
        <v>1482.9583916014519</v>
      </c>
      <c r="P434" s="48">
        <v>49.431946386715062</v>
      </c>
    </row>
    <row r="435" spans="1:16">
      <c r="A435" s="45" t="s">
        <v>266</v>
      </c>
      <c r="B435" s="45" t="s">
        <v>375</v>
      </c>
      <c r="C435" s="46">
        <v>26375357000</v>
      </c>
      <c r="D435" s="46">
        <v>335456000</v>
      </c>
      <c r="E435" s="47">
        <v>9.549587447920473</v>
      </c>
      <c r="F435" s="47">
        <v>1.1861450592527376</v>
      </c>
      <c r="G435" s="46">
        <v>158.330939</v>
      </c>
      <c r="H435" s="47">
        <v>26.46</v>
      </c>
      <c r="I435" s="47">
        <v>0.48348937708666279</v>
      </c>
      <c r="J435" s="46">
        <v>-3142265000</v>
      </c>
      <c r="K435" s="47">
        <v>-2.5621467317365023</v>
      </c>
      <c r="L435" s="47">
        <v>119.24067537918535</v>
      </c>
      <c r="M435" s="47">
        <v>47.19</v>
      </c>
      <c r="N435" s="48">
        <v>82.337361774977069</v>
      </c>
      <c r="O435" s="49">
        <v>1963.5572399271227</v>
      </c>
      <c r="P435" s="48">
        <v>65.451907997570757</v>
      </c>
    </row>
    <row r="436" spans="1:16">
      <c r="A436" s="45" t="s">
        <v>333</v>
      </c>
      <c r="B436" s="45" t="s">
        <v>375</v>
      </c>
      <c r="C436" s="46">
        <v>1724268443</v>
      </c>
      <c r="D436" s="46">
        <v>350000000</v>
      </c>
      <c r="E436" s="47">
        <v>91.520971000893937</v>
      </c>
      <c r="F436" s="47">
        <v>130.74424428699135</v>
      </c>
      <c r="G436" s="46">
        <v>199.57396499999999</v>
      </c>
      <c r="H436" s="47">
        <v>2.19</v>
      </c>
      <c r="I436" s="47">
        <v>-4.252372864151921E-2</v>
      </c>
      <c r="J436" s="46">
        <v>-48944132</v>
      </c>
      <c r="K436" s="47">
        <v>-14.302020924592146</v>
      </c>
      <c r="L436" s="47">
        <v>114.28571428571429</v>
      </c>
      <c r="M436" s="47">
        <v>57.02</v>
      </c>
      <c r="N436" s="48">
        <v>43.358127615100258</v>
      </c>
      <c r="O436" s="49">
        <v>351.42898031653147</v>
      </c>
      <c r="P436" s="48">
        <v>11.714299343884383</v>
      </c>
    </row>
    <row r="437" spans="1:16">
      <c r="A437" s="45" t="s">
        <v>56</v>
      </c>
      <c r="B437" s="45" t="s">
        <v>375</v>
      </c>
      <c r="C437" s="46">
        <v>2193171314</v>
      </c>
      <c r="D437" s="46">
        <v>350500000</v>
      </c>
      <c r="E437" s="47">
        <v>81.036350384526102</v>
      </c>
      <c r="F437" s="47">
        <v>231.20214089736405</v>
      </c>
      <c r="G437" s="46">
        <v>253.16424799999999</v>
      </c>
      <c r="H437" s="47">
        <v>1.95</v>
      </c>
      <c r="I437" s="47">
        <v>-1.4885357486734696E-2</v>
      </c>
      <c r="J437" s="46">
        <v>-44318667</v>
      </c>
      <c r="K437" s="47">
        <v>-7.9086313674551629</v>
      </c>
      <c r="L437" s="47">
        <v>114.12268188302426</v>
      </c>
      <c r="M437" s="47">
        <v>72.22</v>
      </c>
      <c r="N437" s="48">
        <v>28.747426451344154</v>
      </c>
      <c r="O437" s="49">
        <v>259.56411482083706</v>
      </c>
      <c r="P437" s="48">
        <v>8.6521371606945685</v>
      </c>
    </row>
    <row r="438" spans="1:16">
      <c r="A438" s="45" t="s">
        <v>55</v>
      </c>
      <c r="B438" s="45" t="s">
        <v>375</v>
      </c>
      <c r="C438" s="46">
        <v>3590822435</v>
      </c>
      <c r="D438" s="46">
        <v>372475397</v>
      </c>
      <c r="E438" s="47">
        <v>5.3991352929219154</v>
      </c>
      <c r="F438" s="47">
        <v>0.41415086637037019</v>
      </c>
      <c r="G438" s="46">
        <v>194.679441</v>
      </c>
      <c r="H438" s="47">
        <v>38.06</v>
      </c>
      <c r="I438" s="47">
        <v>-0.95200245845322229</v>
      </c>
      <c r="J438" s="46">
        <v>47613264</v>
      </c>
      <c r="K438" s="47">
        <v>273.8026717723028</v>
      </c>
      <c r="L438" s="47">
        <v>107.38964324132259</v>
      </c>
      <c r="M438" s="47">
        <v>52.26</v>
      </c>
      <c r="N438" s="48">
        <v>40.345835379165877</v>
      </c>
      <c r="O438" s="49">
        <v>1013.3463621692187</v>
      </c>
      <c r="P438" s="48">
        <v>33.778212072307291</v>
      </c>
    </row>
    <row r="439" spans="1:16">
      <c r="A439" s="45" t="s">
        <v>196</v>
      </c>
      <c r="B439" s="45" t="s">
        <v>375</v>
      </c>
      <c r="C439" s="46">
        <v>58964771000</v>
      </c>
      <c r="D439" s="46">
        <v>500000000</v>
      </c>
      <c r="E439" s="47">
        <v>1.2114971075506558</v>
      </c>
      <c r="F439" s="47">
        <v>9.319208519620429E-3</v>
      </c>
      <c r="G439" s="46">
        <v>120.540333</v>
      </c>
      <c r="H439" s="47">
        <v>274</v>
      </c>
      <c r="I439" s="47">
        <v>-2.6225882074203355</v>
      </c>
      <c r="J439" s="46">
        <v>2988567000</v>
      </c>
      <c r="K439" s="47">
        <v>43.499108435581334</v>
      </c>
      <c r="L439" s="47">
        <v>80</v>
      </c>
      <c r="M439" s="47">
        <v>24.1</v>
      </c>
      <c r="N439" s="48">
        <v>70.637518395816798</v>
      </c>
      <c r="O439" s="49">
        <v>744.76699762903866</v>
      </c>
      <c r="P439" s="48">
        <v>24.825566587634622</v>
      </c>
    </row>
    <row r="440" spans="1:16">
      <c r="A440" s="45" t="s">
        <v>429</v>
      </c>
      <c r="B440" s="45" t="s">
        <v>375</v>
      </c>
      <c r="C440" s="46">
        <v>4917779893</v>
      </c>
      <c r="D440" s="46">
        <v>600000000</v>
      </c>
      <c r="E440" s="47">
        <v>40.022829021673964</v>
      </c>
      <c r="F440" s="47">
        <v>22.234905012041089</v>
      </c>
      <c r="G440" s="46">
        <v>321.37161300000002</v>
      </c>
      <c r="H440" s="47">
        <v>3.11</v>
      </c>
      <c r="I440" s="47">
        <v>-0.13525955780223065</v>
      </c>
      <c r="J440" s="46">
        <v>-340452455</v>
      </c>
      <c r="K440" s="47">
        <v>-5.28708186286981</v>
      </c>
      <c r="L440" s="47">
        <v>66.666666666666671</v>
      </c>
      <c r="M440" s="47">
        <v>53.56</v>
      </c>
      <c r="N440" s="48">
        <v>42.589553783921524</v>
      </c>
      <c r="O440" s="49">
        <v>182.97053262059137</v>
      </c>
      <c r="P440" s="48">
        <v>6.0990177540197124</v>
      </c>
    </row>
    <row r="441" spans="1:16">
      <c r="A441" s="45" t="s">
        <v>460</v>
      </c>
      <c r="B441" s="45" t="s">
        <v>375</v>
      </c>
      <c r="C441" s="46">
        <v>12170740000</v>
      </c>
      <c r="D441" s="46">
        <v>660000000</v>
      </c>
      <c r="E441" s="47">
        <v>2.1892765654357773</v>
      </c>
      <c r="F441" s="47">
        <v>4.4825482502780047E-2</v>
      </c>
      <c r="G441" s="46">
        <v>252.20048299999999</v>
      </c>
      <c r="H441" s="47">
        <v>72.45</v>
      </c>
      <c r="I441" s="47">
        <v>-3.4731787991257619</v>
      </c>
      <c r="J441" s="46">
        <v>414998000</v>
      </c>
      <c r="K441" s="47">
        <v>117.68731415573087</v>
      </c>
      <c r="L441" s="47">
        <v>60.606060606060609</v>
      </c>
      <c r="M441" s="47">
        <v>38.21</v>
      </c>
      <c r="N441" s="48">
        <v>43.206535630773466</v>
      </c>
      <c r="O441" s="49">
        <v>1184.3104581926013</v>
      </c>
      <c r="P441" s="48">
        <v>39.477015273086714</v>
      </c>
    </row>
    <row r="442" spans="1:16">
      <c r="A442" s="45" t="s">
        <v>267</v>
      </c>
      <c r="B442" s="45" t="s">
        <v>375</v>
      </c>
      <c r="C442" s="46">
        <v>73314458000</v>
      </c>
      <c r="D442" s="46">
        <v>675728000</v>
      </c>
      <c r="E442" s="47">
        <v>3.7418466878926813</v>
      </c>
      <c r="F442" s="47">
        <v>6.2926184928979653E-2</v>
      </c>
      <c r="G442" s="46">
        <v>116.81877299999999</v>
      </c>
      <c r="H442" s="47">
        <v>91.55</v>
      </c>
      <c r="I442" s="47">
        <v>-1.7925123772657654</v>
      </c>
      <c r="J442" s="46">
        <v>-2214344000</v>
      </c>
      <c r="K442" s="47">
        <v>-26.854031713229741</v>
      </c>
      <c r="L442" s="47">
        <v>59.19541590699216</v>
      </c>
      <c r="M442" s="47">
        <v>17.28</v>
      </c>
      <c r="N442" s="48">
        <v>86.052571819768943</v>
      </c>
      <c r="O442" s="49">
        <v>441.18485223466246</v>
      </c>
      <c r="P442" s="48">
        <v>14.706161741155416</v>
      </c>
    </row>
    <row r="443" spans="1:16">
      <c r="A443" s="45" t="s">
        <v>182</v>
      </c>
      <c r="B443" s="45" t="s">
        <v>375</v>
      </c>
      <c r="C443" s="46">
        <v>7154261414</v>
      </c>
      <c r="D443" s="46">
        <v>700000000</v>
      </c>
      <c r="E443" s="47">
        <v>21.71622453881254</v>
      </c>
      <c r="F443" s="47">
        <v>2.0682118608392894</v>
      </c>
      <c r="G443" s="46">
        <v>119.87214899999999</v>
      </c>
      <c r="H443" s="47">
        <v>15.37</v>
      </c>
      <c r="I443" s="47">
        <v>-2.8209903997565174E-2</v>
      </c>
      <c r="J443" s="46">
        <v>-117347216</v>
      </c>
      <c r="K443" s="47">
        <v>-89.47804948350884</v>
      </c>
      <c r="L443" s="47">
        <v>57.142857142857146</v>
      </c>
      <c r="M443" s="47">
        <v>17.12</v>
      </c>
      <c r="N443" s="48">
        <v>36.411995556641145</v>
      </c>
      <c r="O443" s="49">
        <v>669.9814092890025</v>
      </c>
      <c r="P443" s="48">
        <v>22.332713642966748</v>
      </c>
    </row>
    <row r="444" spans="1:16">
      <c r="A444" s="45" t="s">
        <v>503</v>
      </c>
      <c r="B444" s="45" t="s">
        <v>375</v>
      </c>
      <c r="C444" s="46">
        <v>1513644763</v>
      </c>
      <c r="D444" s="46">
        <v>800000000</v>
      </c>
      <c r="E444" s="47">
        <v>45.635719260007683</v>
      </c>
      <c r="F444" s="47">
        <v>28.522324537504801</v>
      </c>
      <c r="G444" s="46">
        <v>295.12339900000001</v>
      </c>
      <c r="H444" s="47">
        <v>2.97</v>
      </c>
      <c r="I444" s="47">
        <v>-3.8346366345758387E-2</v>
      </c>
      <c r="J444" s="46">
        <v>-44498491</v>
      </c>
      <c r="K444" s="47">
        <v>-35.956275461116199</v>
      </c>
      <c r="L444" s="47">
        <v>50</v>
      </c>
      <c r="M444" s="47">
        <v>36.89</v>
      </c>
      <c r="N444" s="48">
        <v>46.763872835832537</v>
      </c>
      <c r="O444" s="49">
        <v>696.82951419099118</v>
      </c>
      <c r="P444" s="48">
        <v>23.227650473033041</v>
      </c>
    </row>
    <row r="445" spans="1:16">
      <c r="A445" s="45" t="s">
        <v>192</v>
      </c>
      <c r="B445" s="45" t="s">
        <v>375</v>
      </c>
      <c r="C445" s="46">
        <v>7997260000</v>
      </c>
      <c r="D445" s="46">
        <v>900000000</v>
      </c>
      <c r="E445" s="47">
        <v>8.4644089379418315</v>
      </c>
      <c r="F445" s="47">
        <v>0.78374156832794739</v>
      </c>
      <c r="G445" s="46">
        <v>354.86250699999999</v>
      </c>
      <c r="H445" s="47">
        <v>13.32</v>
      </c>
      <c r="I445" s="47">
        <v>0.46971607210651811</v>
      </c>
      <c r="J445" s="46">
        <v>65458000</v>
      </c>
      <c r="K445" s="47">
        <v>164.99129212624888</v>
      </c>
      <c r="L445" s="47">
        <v>44.444444444444443</v>
      </c>
      <c r="M445" s="47">
        <v>39.42</v>
      </c>
      <c r="N445" s="48">
        <v>65.77616697572104</v>
      </c>
      <c r="O445" s="49">
        <v>2169.8127815214393</v>
      </c>
      <c r="P445" s="48">
        <v>72.327092717381305</v>
      </c>
    </row>
    <row r="446" spans="1:16">
      <c r="A446" s="45" t="s">
        <v>329</v>
      </c>
      <c r="B446" s="45" t="s">
        <v>375</v>
      </c>
      <c r="C446" s="46">
        <v>3219973000</v>
      </c>
      <c r="D446" s="46">
        <v>925000000</v>
      </c>
      <c r="E446" s="47">
        <v>27.889222335529936</v>
      </c>
      <c r="F446" s="47">
        <v>15.075255316502668</v>
      </c>
      <c r="G446" s="46">
        <v>648.99339299999997</v>
      </c>
      <c r="H446" s="47">
        <v>2.21</v>
      </c>
      <c r="I446" s="47">
        <v>-0.11069916050871687</v>
      </c>
      <c r="J446" s="46">
        <v>-158895000</v>
      </c>
      <c r="K446" s="47">
        <v>-11.642908839170522</v>
      </c>
      <c r="L446" s="47">
        <v>43.243243243243242</v>
      </c>
      <c r="M446" s="47">
        <v>70.16</v>
      </c>
      <c r="N446" s="48">
        <v>43.148856298897599</v>
      </c>
      <c r="O446" s="49">
        <v>290.22120848550367</v>
      </c>
      <c r="P446" s="48">
        <v>9.6740402828501217</v>
      </c>
    </row>
    <row r="447" spans="1:16">
      <c r="A447" s="45" t="s">
        <v>447</v>
      </c>
      <c r="B447" s="45" t="s">
        <v>375</v>
      </c>
      <c r="C447" s="46">
        <v>38403565895</v>
      </c>
      <c r="D447" s="46">
        <v>998000000</v>
      </c>
      <c r="E447" s="47">
        <v>0.31088255481642091</v>
      </c>
      <c r="F447" s="47">
        <v>1.0631589281512544E-3</v>
      </c>
      <c r="G447" s="46">
        <v>426.09840800000001</v>
      </c>
      <c r="H447" s="47">
        <v>302</v>
      </c>
      <c r="I447" s="47">
        <v>-1.6536377670537945</v>
      </c>
      <c r="J447" s="46">
        <v>1811756765</v>
      </c>
      <c r="K447" s="47">
        <v>161.39804506263289</v>
      </c>
      <c r="L447" s="47">
        <v>40.080160320641284</v>
      </c>
      <c r="M447" s="47">
        <v>42.69</v>
      </c>
      <c r="N447" s="48">
        <v>34.499222916579853</v>
      </c>
      <c r="O447" s="49">
        <v>932.56191966587562</v>
      </c>
      <c r="P447" s="48">
        <v>31.085397322195853</v>
      </c>
    </row>
    <row r="448" spans="1:16">
      <c r="A448" s="45" t="s">
        <v>328</v>
      </c>
      <c r="B448" s="45" t="s">
        <v>375</v>
      </c>
      <c r="C448" s="46">
        <v>2224663158</v>
      </c>
      <c r="D448" s="46">
        <v>1076261904</v>
      </c>
      <c r="E448" s="47">
        <v>27.499574451276509</v>
      </c>
      <c r="F448" s="47">
        <v>25.551006078606409</v>
      </c>
      <c r="G448" s="46">
        <v>1027.688572</v>
      </c>
      <c r="H448" s="47">
        <v>1.5</v>
      </c>
      <c r="I448" s="47">
        <v>-9.3711338248061438E-2</v>
      </c>
      <c r="J448" s="46">
        <v>-96679510</v>
      </c>
      <c r="K448" s="47">
        <v>-11.132264778751981</v>
      </c>
      <c r="L448" s="47">
        <v>37.165674870900197</v>
      </c>
      <c r="M448" s="47">
        <v>90.1</v>
      </c>
      <c r="N448" s="48">
        <v>26.008766075929824</v>
      </c>
      <c r="O448" s="49">
        <v>488.43255539781785</v>
      </c>
      <c r="P448" s="48">
        <v>16.281085179927263</v>
      </c>
    </row>
    <row r="449" spans="1:16">
      <c r="A449" s="45" t="s">
        <v>514</v>
      </c>
      <c r="B449" s="45" t="s">
        <v>375</v>
      </c>
      <c r="C449" s="46">
        <v>3318993196</v>
      </c>
      <c r="D449" s="46">
        <v>1120000000</v>
      </c>
      <c r="E449" s="47">
        <v>26.940433193544816</v>
      </c>
      <c r="F449" s="47">
        <v>6.0134895521305394</v>
      </c>
      <c r="G449" s="46">
        <v>306.82462600000002</v>
      </c>
      <c r="H449" s="47">
        <v>4.84</v>
      </c>
      <c r="I449" s="47">
        <v>-0.2511015052988288</v>
      </c>
      <c r="J449" s="46">
        <v>-136181024</v>
      </c>
      <c r="K449" s="47">
        <v>-32.89738811187086</v>
      </c>
      <c r="L449" s="47">
        <v>35.714285714285715</v>
      </c>
      <c r="M449" s="47">
        <v>27.39</v>
      </c>
      <c r="N449" s="48">
        <v>39.733697962154444</v>
      </c>
      <c r="O449" s="49">
        <v>179.6553303719908</v>
      </c>
      <c r="P449" s="48">
        <v>5.9885110123996936</v>
      </c>
    </row>
    <row r="450" spans="1:16">
      <c r="A450" s="45" t="s">
        <v>527</v>
      </c>
      <c r="B450" s="45" t="s">
        <v>375</v>
      </c>
      <c r="C450" s="46">
        <v>3004671884</v>
      </c>
      <c r="D450" s="46">
        <v>1600000000</v>
      </c>
      <c r="E450" s="47">
        <v>23.735919852343592</v>
      </c>
      <c r="F450" s="47">
        <v>14.834949907714744</v>
      </c>
      <c r="G450" s="46">
        <v>1359.1032560000001</v>
      </c>
      <c r="H450" s="47">
        <v>1.24</v>
      </c>
      <c r="I450" s="47">
        <v>-0.23835201203853917</v>
      </c>
      <c r="J450" s="46">
        <v>11183518</v>
      </c>
      <c r="K450" s="47">
        <v>143.06768228029856</v>
      </c>
      <c r="L450" s="47">
        <v>25</v>
      </c>
      <c r="M450" s="47">
        <v>84.94</v>
      </c>
      <c r="N450" s="48">
        <v>67.212998324053274</v>
      </c>
      <c r="O450" s="49">
        <v>289.5777563938442</v>
      </c>
      <c r="P450" s="48">
        <v>9.6525918797948069</v>
      </c>
    </row>
    <row r="451" spans="1:16">
      <c r="A451" s="45" t="s">
        <v>268</v>
      </c>
      <c r="B451" s="45" t="s">
        <v>375</v>
      </c>
      <c r="C451" s="46">
        <v>39031208000</v>
      </c>
      <c r="D451" s="46">
        <v>1600000000</v>
      </c>
      <c r="E451" s="47">
        <v>18.644472286856395</v>
      </c>
      <c r="F451" s="47">
        <v>2.3305590358570494</v>
      </c>
      <c r="G451" s="46">
        <v>362.48923500000001</v>
      </c>
      <c r="H451" s="47">
        <v>5.92</v>
      </c>
      <c r="I451" s="47">
        <v>-3.5489995655368034E-2</v>
      </c>
      <c r="J451" s="46">
        <v>-1361636000</v>
      </c>
      <c r="K451" s="47">
        <v>-5.8752853185432814</v>
      </c>
      <c r="L451" s="47">
        <v>25</v>
      </c>
      <c r="M451" s="47">
        <v>22.65</v>
      </c>
      <c r="N451" s="48">
        <v>58.527817293605082</v>
      </c>
      <c r="O451" s="49">
        <v>1524.9758942011547</v>
      </c>
      <c r="P451" s="48">
        <v>50.832529806705153</v>
      </c>
    </row>
    <row r="452" spans="1:16">
      <c r="A452" s="45" t="s">
        <v>57</v>
      </c>
      <c r="B452" s="45" t="s">
        <v>375</v>
      </c>
      <c r="C452" s="46">
        <v>9936147750</v>
      </c>
      <c r="D452" s="46">
        <v>2153250000</v>
      </c>
      <c r="E452" s="47">
        <v>12.520249952961693</v>
      </c>
      <c r="F452" s="47">
        <v>5.814582585840796</v>
      </c>
      <c r="G452" s="46">
        <v>1717.7861740000001</v>
      </c>
      <c r="H452" s="47">
        <v>1.86</v>
      </c>
      <c r="I452" s="47">
        <v>-0.11140095924016057</v>
      </c>
      <c r="J452" s="46">
        <v>480331723</v>
      </c>
      <c r="K452" s="47">
        <v>4.4828394563479623</v>
      </c>
      <c r="L452" s="47">
        <v>18.57657030070823</v>
      </c>
      <c r="M452" s="47">
        <v>79.77</v>
      </c>
      <c r="N452" s="48">
        <v>34.170746035762861</v>
      </c>
      <c r="O452" s="49">
        <v>325.32587078766386</v>
      </c>
      <c r="P452" s="48">
        <v>10.844195692922129</v>
      </c>
    </row>
    <row r="453" spans="1:16">
      <c r="A453" s="45" t="s">
        <v>191</v>
      </c>
      <c r="B453" s="45" t="s">
        <v>375</v>
      </c>
      <c r="C453" s="46">
        <v>164435643000</v>
      </c>
      <c r="D453" s="46">
        <v>3509100000</v>
      </c>
      <c r="E453" s="47">
        <v>0.82178467946696743</v>
      </c>
      <c r="F453" s="47">
        <v>3.1224898291754483E-3</v>
      </c>
      <c r="G453" s="46">
        <v>620.28678500000001</v>
      </c>
      <c r="H453" s="47">
        <v>78.5</v>
      </c>
      <c r="I453" s="47">
        <v>-0.8782831967736513</v>
      </c>
      <c r="J453" s="46">
        <v>5498818000</v>
      </c>
      <c r="K453" s="47">
        <v>47.861649539955678</v>
      </c>
      <c r="L453" s="47">
        <v>11.398934199652333</v>
      </c>
      <c r="M453" s="47">
        <v>17.670000000000002</v>
      </c>
      <c r="N453" s="48">
        <v>64.142292396100544</v>
      </c>
      <c r="O453" s="49">
        <v>699.97433639624148</v>
      </c>
      <c r="P453" s="48">
        <v>23.332477879874716</v>
      </c>
    </row>
    <row r="454" spans="1:16">
      <c r="A454" s="90" t="s">
        <v>423</v>
      </c>
      <c r="B454" s="90" t="s">
        <v>390</v>
      </c>
      <c r="C454" s="91">
        <v>471013063</v>
      </c>
      <c r="D454" s="91">
        <v>6224400</v>
      </c>
      <c r="E454" s="92">
        <v>98.135761648584392</v>
      </c>
      <c r="F454" s="92">
        <v>44.039945897091421</v>
      </c>
      <c r="G454" s="91">
        <v>1.5986990000000001</v>
      </c>
      <c r="H454" s="92">
        <v>255</v>
      </c>
      <c r="I454" s="92">
        <v>-12.709638744749611</v>
      </c>
      <c r="J454" s="91">
        <v>15019123</v>
      </c>
      <c r="K454" s="92">
        <v>148.36653245332633</v>
      </c>
      <c r="L454" s="92">
        <v>6426.3222157958999</v>
      </c>
      <c r="M454" s="92">
        <v>25.68</v>
      </c>
      <c r="N454" s="93">
        <v>24.534759882572583</v>
      </c>
      <c r="O454" s="94">
        <v>300.51963045654566</v>
      </c>
      <c r="P454" s="93">
        <v>10.017321015218188</v>
      </c>
    </row>
    <row r="455" spans="1:16">
      <c r="A455" s="90" t="s">
        <v>427</v>
      </c>
      <c r="B455" s="90" t="s">
        <v>390</v>
      </c>
      <c r="C455" s="91">
        <v>604420825</v>
      </c>
      <c r="D455" s="91">
        <v>16800000</v>
      </c>
      <c r="E455" s="92">
        <v>158.03574964621325</v>
      </c>
      <c r="F455" s="92">
        <v>169.49351098907471</v>
      </c>
      <c r="G455" s="91">
        <v>5.7719040000000001</v>
      </c>
      <c r="H455" s="92">
        <v>43.86</v>
      </c>
      <c r="I455" s="92">
        <v>-1.6103670707507547</v>
      </c>
      <c r="J455" s="91">
        <v>4772795</v>
      </c>
      <c r="K455" s="92">
        <v>195.35722778791043</v>
      </c>
      <c r="L455" s="92">
        <v>2380.9523809523807</v>
      </c>
      <c r="M455" s="92">
        <v>34.35</v>
      </c>
      <c r="N455" s="93">
        <v>52.723015007891988</v>
      </c>
      <c r="O455" s="94">
        <v>212.42268818481827</v>
      </c>
      <c r="P455" s="93">
        <v>7.0807562728272755</v>
      </c>
    </row>
    <row r="456" spans="1:16">
      <c r="A456" s="90" t="s">
        <v>416</v>
      </c>
      <c r="B456" s="90" t="s">
        <v>390</v>
      </c>
      <c r="C456" s="91">
        <v>6909611026</v>
      </c>
      <c r="D456" s="91">
        <v>27200000</v>
      </c>
      <c r="E456" s="92">
        <v>73.652116190278875</v>
      </c>
      <c r="F456" s="92">
        <v>13.964922069873584</v>
      </c>
      <c r="G456" s="91">
        <v>3.6238980000000001</v>
      </c>
      <c r="H456" s="92">
        <v>149.9</v>
      </c>
      <c r="I456" s="92">
        <v>-5.1512913007215104</v>
      </c>
      <c r="J456" s="91">
        <v>-21429790</v>
      </c>
      <c r="K456" s="92">
        <v>-246.10973789290514</v>
      </c>
      <c r="L456" s="92">
        <v>1470.5882352941176</v>
      </c>
      <c r="M456" s="92">
        <v>13.32</v>
      </c>
      <c r="N456" s="93">
        <v>36.326065491562922</v>
      </c>
      <c r="O456" s="94">
        <v>51.243722328915581</v>
      </c>
      <c r="P456" s="93">
        <v>1.7081240776305193</v>
      </c>
    </row>
    <row r="457" spans="1:16">
      <c r="A457" s="90" t="s">
        <v>389</v>
      </c>
      <c r="B457" s="90" t="s">
        <v>390</v>
      </c>
      <c r="C457" s="91">
        <v>1471327206</v>
      </c>
      <c r="D457" s="91">
        <v>350000000</v>
      </c>
      <c r="E457" s="92">
        <v>32.389090139850019</v>
      </c>
      <c r="F457" s="92">
        <v>13.220036791775518</v>
      </c>
      <c r="G457" s="91">
        <v>172.747309</v>
      </c>
      <c r="H457" s="92">
        <v>7.15</v>
      </c>
      <c r="I457" s="92">
        <v>-0.32623494440075707</v>
      </c>
      <c r="J457" s="91">
        <v>171355700</v>
      </c>
      <c r="K457" s="92">
        <v>14.29774439951516</v>
      </c>
      <c r="L457" s="92">
        <v>114.28571428571429</v>
      </c>
      <c r="M457" s="92">
        <v>49.35</v>
      </c>
      <c r="N457" s="93">
        <v>88.73511689090617</v>
      </c>
      <c r="O457" s="94">
        <v>824.08901819049663</v>
      </c>
      <c r="P457" s="93">
        <v>27.46963393968322</v>
      </c>
    </row>
    <row r="458" spans="1:16">
      <c r="A458" s="90" t="s">
        <v>408</v>
      </c>
      <c r="B458" s="90" t="s">
        <v>390</v>
      </c>
      <c r="C458" s="91">
        <v>3803390886</v>
      </c>
      <c r="D458" s="91">
        <v>431419816</v>
      </c>
      <c r="E458" s="92">
        <v>23.511841591608199</v>
      </c>
      <c r="F458" s="92">
        <v>3.6332501382069413</v>
      </c>
      <c r="G458" s="91">
        <v>107.825118</v>
      </c>
      <c r="H458" s="92">
        <v>15.78</v>
      </c>
      <c r="I458" s="92">
        <v>0.40900461501956187</v>
      </c>
      <c r="J458" s="91">
        <v>30120129</v>
      </c>
      <c r="K458" s="92">
        <v>214.84958580356678</v>
      </c>
      <c r="L458" s="92">
        <v>92.717113392862785</v>
      </c>
      <c r="M458" s="92">
        <v>24.99</v>
      </c>
      <c r="N458" s="93">
        <v>36.937959851473011</v>
      </c>
      <c r="O458" s="94">
        <v>2485.866133769855</v>
      </c>
      <c r="P458" s="93">
        <v>82.862204458995166</v>
      </c>
    </row>
    <row r="459" spans="1:16">
      <c r="A459" s="90" t="s">
        <v>399</v>
      </c>
      <c r="B459" s="90" t="s">
        <v>390</v>
      </c>
      <c r="C459" s="91">
        <v>4113425775</v>
      </c>
      <c r="D459" s="91">
        <v>750000000</v>
      </c>
      <c r="E459" s="92">
        <v>19.028305317721561</v>
      </c>
      <c r="F459" s="92">
        <v>5.0742147513924163</v>
      </c>
      <c r="G459" s="91">
        <v>408.98116599999997</v>
      </c>
      <c r="H459" s="92">
        <v>5.14</v>
      </c>
      <c r="I459" s="92">
        <v>-0.1387689563559027</v>
      </c>
      <c r="J459" s="91">
        <v>274798301</v>
      </c>
      <c r="K459" s="92">
        <v>13.646372580738772</v>
      </c>
      <c r="L459" s="92">
        <v>53.333333333333336</v>
      </c>
      <c r="M459" s="92">
        <v>54.53</v>
      </c>
      <c r="N459" s="93">
        <v>33.293836134016303</v>
      </c>
      <c r="O459" s="94">
        <v>509.33766241392721</v>
      </c>
      <c r="P459" s="93">
        <v>16.977922080464239</v>
      </c>
    </row>
    <row r="460" spans="1:16">
      <c r="A460" s="90" t="s">
        <v>410</v>
      </c>
      <c r="B460" s="90" t="s">
        <v>609</v>
      </c>
      <c r="C460" s="91">
        <v>849237071</v>
      </c>
      <c r="D460" s="91">
        <v>4244586</v>
      </c>
      <c r="E460" s="92">
        <v>35.274407011336066</v>
      </c>
      <c r="F460" s="92">
        <v>2.941750715783165</v>
      </c>
      <c r="G460" s="91">
        <v>5.2214700000000004E-4</v>
      </c>
      <c r="H460" s="92">
        <v>2172</v>
      </c>
      <c r="I460" s="92">
        <v>-91.67779038254821</v>
      </c>
      <c r="J460" s="91">
        <v>84300833</v>
      </c>
      <c r="K460" s="92">
        <v>142.2400799882962</v>
      </c>
      <c r="L460" s="92">
        <v>9423.7694795204989</v>
      </c>
      <c r="M460" s="92">
        <v>12.3</v>
      </c>
      <c r="N460" s="93">
        <v>53.472121406965769</v>
      </c>
      <c r="O460" s="94">
        <v>371.44837726673904</v>
      </c>
      <c r="P460" s="93">
        <v>12.381612575557968</v>
      </c>
    </row>
    <row r="461" spans="1:16">
      <c r="A461" s="90" t="s">
        <v>46</v>
      </c>
      <c r="B461" s="90" t="s">
        <v>609</v>
      </c>
      <c r="C461" s="91">
        <v>5369083553</v>
      </c>
      <c r="D461" s="91">
        <v>8640048</v>
      </c>
      <c r="E461" s="92">
        <v>24.309082080929965</v>
      </c>
      <c r="F461" s="92">
        <v>2.7856787485359638</v>
      </c>
      <c r="G461" s="91">
        <v>1.6379030000000001</v>
      </c>
      <c r="H461" s="92">
        <v>1005</v>
      </c>
      <c r="I461" s="92">
        <v>-8.0816871287405547</v>
      </c>
      <c r="J461" s="91">
        <v>-26123952</v>
      </c>
      <c r="K461" s="92">
        <v>-334.04013604067256</v>
      </c>
      <c r="L461" s="92">
        <v>4629.6039096079094</v>
      </c>
      <c r="M461" s="92">
        <v>18.95</v>
      </c>
      <c r="N461" s="93">
        <v>12.391752669405619</v>
      </c>
      <c r="O461" s="94">
        <v>448.73475614449831</v>
      </c>
      <c r="P461" s="93">
        <v>14.95782520481661</v>
      </c>
    </row>
    <row r="462" spans="1:16">
      <c r="A462" s="90" t="s">
        <v>442</v>
      </c>
      <c r="B462" s="90" t="s">
        <v>609</v>
      </c>
      <c r="C462" s="91">
        <v>1596724578</v>
      </c>
      <c r="D462" s="91">
        <v>24883200</v>
      </c>
      <c r="E462" s="92">
        <v>40.294275117920321</v>
      </c>
      <c r="F462" s="92">
        <v>13.165337764677327</v>
      </c>
      <c r="G462" s="91">
        <v>8.1175940000000004</v>
      </c>
      <c r="H462" s="92">
        <v>122.3</v>
      </c>
      <c r="I462" s="92">
        <v>-2.1382105741436277</v>
      </c>
      <c r="J462" s="91">
        <v>-139121733</v>
      </c>
      <c r="K462" s="92">
        <v>-21.999679949357734</v>
      </c>
      <c r="L462" s="92">
        <v>1607.5102880658437</v>
      </c>
      <c r="M462" s="92">
        <v>32.619999999999997</v>
      </c>
      <c r="N462" s="93">
        <v>28.734173077360648</v>
      </c>
      <c r="O462" s="94">
        <v>328.42056486485643</v>
      </c>
      <c r="P462" s="93">
        <v>10.947352162161881</v>
      </c>
    </row>
    <row r="463" spans="1:16">
      <c r="A463" s="90" t="s">
        <v>309</v>
      </c>
      <c r="B463" s="90" t="s">
        <v>609</v>
      </c>
      <c r="C463" s="91">
        <v>5221598542</v>
      </c>
      <c r="D463" s="91">
        <v>25000000</v>
      </c>
      <c r="E463" s="92">
        <v>48.241012096433785</v>
      </c>
      <c r="F463" s="92">
        <v>4.4359551353042557</v>
      </c>
      <c r="G463" s="91">
        <v>1.8682810000000001</v>
      </c>
      <c r="H463" s="92">
        <v>444</v>
      </c>
      <c r="I463" s="92">
        <v>-12.883782091189175</v>
      </c>
      <c r="J463" s="91">
        <v>-47172595</v>
      </c>
      <c r="K463" s="92">
        <v>-230.53639512517807</v>
      </c>
      <c r="L463" s="92">
        <v>1600</v>
      </c>
      <c r="M463" s="92">
        <v>7.47</v>
      </c>
      <c r="N463" s="93">
        <v>22.602353734050737</v>
      </c>
      <c r="O463" s="94">
        <v>303.9534186064908</v>
      </c>
      <c r="P463" s="93">
        <v>10.131780620216359</v>
      </c>
    </row>
    <row r="464" spans="1:16">
      <c r="A464" s="90" t="s">
        <v>312</v>
      </c>
      <c r="B464" s="90" t="s">
        <v>609</v>
      </c>
      <c r="C464" s="91">
        <v>470862105</v>
      </c>
      <c r="D464" s="91">
        <v>25382175</v>
      </c>
      <c r="E464" s="92">
        <v>81.304980915224391</v>
      </c>
      <c r="F464" s="92">
        <v>152.53483036295464</v>
      </c>
      <c r="G464" s="91">
        <v>22.044357999999999</v>
      </c>
      <c r="H464" s="92">
        <v>22.32</v>
      </c>
      <c r="I464" s="92">
        <v>-0.17436167136844816</v>
      </c>
      <c r="J464" s="91">
        <v>-15730860</v>
      </c>
      <c r="K464" s="92">
        <v>-33.88407722146151</v>
      </c>
      <c r="L464" s="92">
        <v>1575.909077925749</v>
      </c>
      <c r="M464" s="92">
        <v>86.84</v>
      </c>
      <c r="N464" s="93">
        <v>31.79525572521305</v>
      </c>
      <c r="O464" s="94">
        <v>754.67594829278573</v>
      </c>
      <c r="P464" s="93">
        <v>25.155864943092858</v>
      </c>
    </row>
    <row r="465" spans="1:16">
      <c r="A465" s="90" t="s">
        <v>310</v>
      </c>
      <c r="B465" s="90" t="s">
        <v>609</v>
      </c>
      <c r="C465" s="91">
        <v>1308185749</v>
      </c>
      <c r="D465" s="91">
        <v>45000000</v>
      </c>
      <c r="E465" s="92">
        <v>107.45978868140016</v>
      </c>
      <c r="F465" s="92">
        <v>217.09048218464679</v>
      </c>
      <c r="G465" s="91">
        <v>30.943805000000001</v>
      </c>
      <c r="H465" s="92">
        <v>12.03</v>
      </c>
      <c r="I465" s="92">
        <v>-0.56887837517625961</v>
      </c>
      <c r="J465" s="91">
        <v>4012898</v>
      </c>
      <c r="K465" s="92">
        <v>123.35225066772193</v>
      </c>
      <c r="L465" s="92">
        <v>888.88888888888891</v>
      </c>
      <c r="M465" s="92">
        <v>68.760000000000005</v>
      </c>
      <c r="N465" s="93">
        <v>1.7170568074462831</v>
      </c>
      <c r="O465" s="94">
        <v>450.47802170675163</v>
      </c>
      <c r="P465" s="93">
        <v>15.015934056891721</v>
      </c>
    </row>
    <row r="466" spans="1:16">
      <c r="A466" s="90" t="s">
        <v>110</v>
      </c>
      <c r="B466" s="90" t="s">
        <v>609</v>
      </c>
      <c r="C466" s="91">
        <v>5800330455</v>
      </c>
      <c r="D466" s="91">
        <v>300000000</v>
      </c>
      <c r="E466" s="92">
        <v>28.525502512383639</v>
      </c>
      <c r="F466" s="92">
        <v>13.583572624944591</v>
      </c>
      <c r="G466" s="91">
        <v>195.306963</v>
      </c>
      <c r="H466" s="92">
        <v>7.18</v>
      </c>
      <c r="I466" s="92">
        <v>-0.21523339499271896</v>
      </c>
      <c r="J466" s="91">
        <v>-135829425</v>
      </c>
      <c r="K466" s="92">
        <v>-15.460567546391365</v>
      </c>
      <c r="L466" s="92">
        <v>133.33333333333334</v>
      </c>
      <c r="M466" s="92">
        <v>65.099999999999994</v>
      </c>
      <c r="N466" s="93">
        <v>21.105068641847289</v>
      </c>
      <c r="O466" s="94">
        <v>200.52817606669095</v>
      </c>
      <c r="P466" s="93">
        <v>6.6842725355563646</v>
      </c>
    </row>
    <row r="467" spans="1:16">
      <c r="A467" s="90" t="s">
        <v>164</v>
      </c>
      <c r="B467" s="90" t="s">
        <v>609</v>
      </c>
      <c r="C467" s="91">
        <v>19043468866</v>
      </c>
      <c r="D467" s="91">
        <v>336600000</v>
      </c>
      <c r="E467" s="92">
        <v>28.303202966153936</v>
      </c>
      <c r="F467" s="92">
        <v>5.6057046872952929</v>
      </c>
      <c r="G467" s="91">
        <v>90.484284000000002</v>
      </c>
      <c r="H467" s="92">
        <v>15.62</v>
      </c>
      <c r="I467" s="92">
        <v>-0.2358627010451908</v>
      </c>
      <c r="J467" s="91">
        <v>27939397</v>
      </c>
      <c r="K467" s="92">
        <v>180.71256154884088</v>
      </c>
      <c r="L467" s="92">
        <v>118.83541295306001</v>
      </c>
      <c r="M467" s="92">
        <v>26.88</v>
      </c>
      <c r="N467" s="93">
        <v>0.1546630731356351</v>
      </c>
      <c r="O467" s="94">
        <v>369.99058969012844</v>
      </c>
      <c r="P467" s="93">
        <v>12.333019656337616</v>
      </c>
    </row>
    <row r="468" spans="1:16">
      <c r="A468" s="90" t="s">
        <v>767</v>
      </c>
      <c r="B468" s="90" t="s">
        <v>609</v>
      </c>
      <c r="C468" s="91">
        <v>5485118988</v>
      </c>
      <c r="D468" s="91">
        <v>802845890</v>
      </c>
      <c r="E468" s="92">
        <v>10.966601566293887</v>
      </c>
      <c r="F468" s="92">
        <v>1.0507430459272333</v>
      </c>
      <c r="G468" s="91">
        <v>279.77893499999999</v>
      </c>
      <c r="H468" s="92">
        <v>13.04</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21.413333547466671</v>
      </c>
      <c r="F469" s="92">
        <v>7.1377778491555572</v>
      </c>
      <c r="G469" s="91">
        <v>924.882115</v>
      </c>
      <c r="H469" s="92">
        <v>2.02</v>
      </c>
      <c r="I469" s="92">
        <v>0.13047422792738783</v>
      </c>
      <c r="J469" s="91">
        <v>-92415212</v>
      </c>
      <c r="K469" s="92">
        <v>-32.462188151448487</v>
      </c>
      <c r="L469" s="92">
        <v>26.666666666666668</v>
      </c>
      <c r="M469" s="92">
        <v>61.65</v>
      </c>
      <c r="N469" s="93">
        <v>39.653387092963925</v>
      </c>
      <c r="O469" s="94">
        <v>2402.4090022849573</v>
      </c>
      <c r="P469" s="93">
        <v>80.080300076165244</v>
      </c>
    </row>
    <row r="470" spans="1:16">
      <c r="A470" s="80" t="s">
        <v>386</v>
      </c>
      <c r="B470" s="80" t="s">
        <v>352</v>
      </c>
      <c r="C470" s="81">
        <v>181056017</v>
      </c>
      <c r="D470" s="81">
        <v>4900000</v>
      </c>
      <c r="E470" s="82">
        <v>121.89122970296194</v>
      </c>
      <c r="F470" s="82">
        <v>360.51827773724324</v>
      </c>
      <c r="G470" s="81">
        <v>4.7495229999999999</v>
      </c>
      <c r="H470" s="82">
        <v>69.099999999999994</v>
      </c>
      <c r="I470" s="82">
        <v>-0.63917069523847658</v>
      </c>
      <c r="J470" s="81">
        <v>5473469</v>
      </c>
      <c r="K470" s="82">
        <v>61.770697888304475</v>
      </c>
      <c r="L470" s="82">
        <v>8163.2653061224491</v>
      </c>
      <c r="M470" s="82">
        <v>96.92</v>
      </c>
      <c r="N470" s="83">
        <v>34.051998422297949</v>
      </c>
      <c r="O470" s="84">
        <v>339.04067137417104</v>
      </c>
      <c r="P470" s="83">
        <v>11.301355712472368</v>
      </c>
    </row>
    <row r="471" spans="1:16">
      <c r="A471" s="80" t="s">
        <v>59</v>
      </c>
      <c r="B471" s="80" t="s">
        <v>352</v>
      </c>
      <c r="C471" s="81">
        <v>3075358782</v>
      </c>
      <c r="D471" s="81">
        <v>75350000</v>
      </c>
      <c r="E471" s="82">
        <v>57.391277847029244</v>
      </c>
      <c r="F471" s="82">
        <v>40.087505917667897</v>
      </c>
      <c r="G471" s="81">
        <v>38.051651</v>
      </c>
      <c r="H471" s="82">
        <v>18.32</v>
      </c>
      <c r="I471" s="82">
        <v>-0.32720678619586252</v>
      </c>
      <c r="J471" s="81">
        <v>26168114</v>
      </c>
      <c r="K471" s="82">
        <v>54.709712744296361</v>
      </c>
      <c r="L471" s="82">
        <v>530.85600530856004</v>
      </c>
      <c r="M471" s="82">
        <v>50.49</v>
      </c>
      <c r="N471" s="83">
        <v>12.347946587833629</v>
      </c>
      <c r="O471" s="84">
        <v>300.83504727908542</v>
      </c>
      <c r="P471" s="83">
        <v>10.027834909302847</v>
      </c>
    </row>
    <row r="472" spans="1:16">
      <c r="A472" s="80" t="s">
        <v>183</v>
      </c>
      <c r="B472" s="80" t="s">
        <v>352</v>
      </c>
      <c r="C472" s="81">
        <v>130759168</v>
      </c>
      <c r="D472" s="81">
        <v>80476074</v>
      </c>
      <c r="E472" s="82">
        <v>64.037380681671081</v>
      </c>
      <c r="F472" s="82">
        <v>34.597039893886368</v>
      </c>
      <c r="G472" s="81">
        <v>26.361856</v>
      </c>
      <c r="H472" s="82">
        <v>23.7</v>
      </c>
      <c r="I472" s="82">
        <v>-0.1983248667147528</v>
      </c>
      <c r="J472" s="81">
        <v>-200662823</v>
      </c>
      <c r="K472" s="82">
        <v>-9.2241785215988905</v>
      </c>
      <c r="L472" s="82">
        <v>497.04213950596051</v>
      </c>
      <c r="M472" s="82">
        <v>32.75</v>
      </c>
      <c r="N472" s="83">
        <v>99.461073524745089</v>
      </c>
      <c r="O472" s="84">
        <v>535.48182113885616</v>
      </c>
      <c r="P472" s="83">
        <v>17.849394037961872</v>
      </c>
    </row>
    <row r="473" spans="1:16">
      <c r="A473" s="80" t="s">
        <v>147</v>
      </c>
      <c r="B473" s="80" t="s">
        <v>352</v>
      </c>
      <c r="C473" s="81">
        <v>-2968515000</v>
      </c>
      <c r="D473" s="81">
        <v>127774000</v>
      </c>
      <c r="E473" s="82">
        <v>10.293960920217067</v>
      </c>
      <c r="F473" s="82">
        <v>0.26414365631267162</v>
      </c>
      <c r="G473" s="81">
        <v>13.658674</v>
      </c>
      <c r="H473" s="82">
        <v>284.75</v>
      </c>
      <c r="I473" s="82">
        <v>22.774008041476122</v>
      </c>
      <c r="J473" s="81">
        <v>-1749407000</v>
      </c>
      <c r="K473" s="82">
        <v>-22.276731486726646</v>
      </c>
      <c r="L473" s="82">
        <v>313.0527337329973</v>
      </c>
      <c r="M473" s="82">
        <v>10.68</v>
      </c>
      <c r="N473" s="83">
        <v>107.83428805511595</v>
      </c>
      <c r="O473" s="84">
        <v>2534.4461436865772</v>
      </c>
      <c r="P473" s="83">
        <v>84.481538122885908</v>
      </c>
    </row>
    <row r="474" spans="1:16">
      <c r="A474" s="80" t="s">
        <v>479</v>
      </c>
      <c r="B474" s="80" t="s">
        <v>352</v>
      </c>
      <c r="C474" s="81">
        <v>5083033115</v>
      </c>
      <c r="D474" s="81">
        <v>160000000</v>
      </c>
      <c r="E474" s="82">
        <v>12.112224116843235</v>
      </c>
      <c r="F474" s="82">
        <v>0.95824557886417994</v>
      </c>
      <c r="G474" s="81">
        <v>40.501919000000001</v>
      </c>
      <c r="H474" s="82">
        <v>81.55</v>
      </c>
      <c r="I474" s="82">
        <v>-0.13072503028782023</v>
      </c>
      <c r="J474" s="81">
        <v>70568097</v>
      </c>
      <c r="K474" s="82">
        <v>179.11776762238608</v>
      </c>
      <c r="L474" s="82">
        <v>250</v>
      </c>
      <c r="M474" s="82">
        <v>25.31</v>
      </c>
      <c r="N474" s="83">
        <v>69.290963055675064</v>
      </c>
      <c r="O474" s="84">
        <v>1306.4161780150055</v>
      </c>
      <c r="P474" s="83">
        <v>43.547205933833517</v>
      </c>
    </row>
    <row r="475" spans="1:16">
      <c r="A475" s="80" t="s">
        <v>146</v>
      </c>
      <c r="B475" s="80" t="s">
        <v>352</v>
      </c>
      <c r="C475" s="81">
        <v>10649561720</v>
      </c>
      <c r="D475" s="81">
        <v>160000000</v>
      </c>
      <c r="E475" s="82">
        <v>28.394167837926087</v>
      </c>
      <c r="F475" s="82">
        <v>2.7302084459544314</v>
      </c>
      <c r="G475" s="81">
        <v>21.20458</v>
      </c>
      <c r="H475" s="82">
        <v>66.45</v>
      </c>
      <c r="I475" s="82">
        <v>-0.82258825095765076</v>
      </c>
      <c r="J475" s="81">
        <v>-91204945</v>
      </c>
      <c r="K475" s="82">
        <v>-114.02890490203136</v>
      </c>
      <c r="L475" s="82">
        <v>250</v>
      </c>
      <c r="M475" s="82">
        <v>13.25</v>
      </c>
      <c r="N475" s="83">
        <v>37.415970663860598</v>
      </c>
      <c r="O475" s="84">
        <v>594.32841542843812</v>
      </c>
      <c r="P475" s="83">
        <v>19.810947180947938</v>
      </c>
    </row>
    <row r="476" spans="1:16">
      <c r="A476" s="80" t="s">
        <v>270</v>
      </c>
      <c r="B476" s="80" t="s">
        <v>352</v>
      </c>
      <c r="C476" s="81">
        <v>88342093000</v>
      </c>
      <c r="D476" s="81">
        <v>181054000</v>
      </c>
      <c r="E476" s="82">
        <v>0.82761828372599233</v>
      </c>
      <c r="F476" s="82">
        <v>8.8587460236711282E-3</v>
      </c>
      <c r="G476" s="81">
        <v>91.899596000000003</v>
      </c>
      <c r="H476" s="82">
        <v>526</v>
      </c>
      <c r="I476" s="82">
        <v>-24.439964581086883</v>
      </c>
      <c r="J476" s="81">
        <v>1610250000</v>
      </c>
      <c r="K476" s="82">
        <v>58.018235677689802</v>
      </c>
      <c r="L476" s="82">
        <v>220.92856274923503</v>
      </c>
      <c r="M476" s="82">
        <v>50.75</v>
      </c>
      <c r="N476" s="83">
        <v>61.162598530587559</v>
      </c>
      <c r="O476" s="84">
        <v>583.26971762414792</v>
      </c>
      <c r="P476" s="83">
        <v>19.442323920804931</v>
      </c>
    </row>
    <row r="477" spans="1:16">
      <c r="A477" s="80" t="s">
        <v>271</v>
      </c>
      <c r="B477" s="80" t="s">
        <v>352</v>
      </c>
      <c r="C477" s="81">
        <v>324275000</v>
      </c>
      <c r="D477" s="81">
        <v>201000000</v>
      </c>
      <c r="E477" s="82">
        <v>23.909280500556282</v>
      </c>
      <c r="F477" s="82">
        <v>7.4344777675859088</v>
      </c>
      <c r="G477" s="81">
        <v>100.424344</v>
      </c>
      <c r="H477" s="82">
        <v>16.66</v>
      </c>
      <c r="I477" s="82">
        <v>-0.25989979901736504</v>
      </c>
      <c r="J477" s="81">
        <v>-476535000</v>
      </c>
      <c r="K477" s="82">
        <v>-6.7487173030312571</v>
      </c>
      <c r="L477" s="82">
        <v>199.00497512437812</v>
      </c>
      <c r="M477" s="82">
        <v>49.96</v>
      </c>
      <c r="N477" s="83">
        <v>98.567396574669615</v>
      </c>
      <c r="O477" s="84">
        <v>200.58222262317244</v>
      </c>
      <c r="P477" s="83">
        <v>6.6860740874390814</v>
      </c>
    </row>
    <row r="478" spans="1:16">
      <c r="A478" s="80" t="s">
        <v>148</v>
      </c>
      <c r="B478" s="80" t="s">
        <v>352</v>
      </c>
      <c r="C478" s="81">
        <v>4993766474</v>
      </c>
      <c r="D478" s="81">
        <v>240000000</v>
      </c>
      <c r="E478" s="82">
        <v>47.179135876383107</v>
      </c>
      <c r="F478" s="82">
        <v>15.12151790909715</v>
      </c>
      <c r="G478" s="81">
        <v>64.982984999999999</v>
      </c>
      <c r="H478" s="82">
        <v>13.05</v>
      </c>
      <c r="I478" s="82">
        <v>-0.39463849778571181</v>
      </c>
      <c r="J478" s="81">
        <v>176132643</v>
      </c>
      <c r="K478" s="82">
        <v>17.713922569140124</v>
      </c>
      <c r="L478" s="82">
        <v>166.66666666666666</v>
      </c>
      <c r="M478" s="82">
        <v>27.07</v>
      </c>
      <c r="N478" s="83">
        <v>51.931056841488555</v>
      </c>
      <c r="O478" s="84">
        <v>426.50971699733071</v>
      </c>
      <c r="P478" s="83">
        <v>14.216990566577691</v>
      </c>
    </row>
    <row r="479" spans="1:16">
      <c r="A479" s="80" t="s">
        <v>637</v>
      </c>
      <c r="B479" s="80" t="s">
        <v>352</v>
      </c>
      <c r="C479" s="81">
        <v>5401140707</v>
      </c>
      <c r="D479" s="81">
        <v>273000000</v>
      </c>
      <c r="E479" s="82">
        <v>27.473647023643682</v>
      </c>
      <c r="F479" s="82">
        <v>4.0254427873470595</v>
      </c>
      <c r="G479" s="81">
        <v>57.282293000000003</v>
      </c>
      <c r="H479" s="82">
        <v>25.42</v>
      </c>
      <c r="I479" s="82">
        <v>-1.1774152650305112</v>
      </c>
      <c r="J479" s="81">
        <v>66358096</v>
      </c>
      <c r="K479" s="82">
        <v>102.85105226647853</v>
      </c>
      <c r="L479" s="82">
        <v>146.52014652014651</v>
      </c>
      <c r="M479" s="82">
        <v>20.98</v>
      </c>
      <c r="N479" s="83">
        <v>48.971468798409411</v>
      </c>
      <c r="O479" s="84">
        <v>348.48595165945864</v>
      </c>
      <c r="P479" s="83">
        <v>11.616198388648622</v>
      </c>
    </row>
    <row r="480" spans="1:16">
      <c r="A480" s="80" t="s">
        <v>334</v>
      </c>
      <c r="B480" s="80" t="s">
        <v>352</v>
      </c>
      <c r="C480" s="81">
        <v>4344913335</v>
      </c>
      <c r="D480" s="81">
        <v>300000000</v>
      </c>
      <c r="E480" s="82">
        <v>3.2467268934505404</v>
      </c>
      <c r="F480" s="82">
        <v>0.24596415859473791</v>
      </c>
      <c r="G480" s="81">
        <v>263.25921499999998</v>
      </c>
      <c r="H480" s="82">
        <v>46.8</v>
      </c>
      <c r="I480" s="82">
        <v>-0.12773927369872951</v>
      </c>
      <c r="J480" s="81">
        <v>117445317</v>
      </c>
      <c r="K480" s="82">
        <v>112.39273167443534</v>
      </c>
      <c r="L480" s="82">
        <v>133.33333333333334</v>
      </c>
      <c r="M480" s="82">
        <v>87.75</v>
      </c>
      <c r="N480" s="83">
        <v>21.150241298793865</v>
      </c>
      <c r="O480" s="84">
        <v>1820.9793130754279</v>
      </c>
      <c r="P480" s="83">
        <v>60.699310435847593</v>
      </c>
    </row>
    <row r="481" spans="1:16">
      <c r="A481" s="80" t="s">
        <v>288</v>
      </c>
      <c r="B481" s="80" t="s">
        <v>352</v>
      </c>
      <c r="C481" s="81">
        <v>1494939583</v>
      </c>
      <c r="D481" s="81">
        <v>560000000</v>
      </c>
      <c r="E481" s="82">
        <v>16.490500844874322</v>
      </c>
      <c r="F481" s="82">
        <v>4.9078871562125963</v>
      </c>
      <c r="G481" s="81">
        <v>363.678921</v>
      </c>
      <c r="H481" s="82">
        <v>6.67</v>
      </c>
      <c r="I481" s="82">
        <v>-2.6381689600343702E-2</v>
      </c>
      <c r="J481" s="81">
        <v>-302905028</v>
      </c>
      <c r="K481" s="82">
        <v>-11.092585759256528</v>
      </c>
      <c r="L481" s="82">
        <v>71.428571428571431</v>
      </c>
      <c r="M481" s="82">
        <v>64.94</v>
      </c>
      <c r="N481" s="83">
        <v>66.291393562536285</v>
      </c>
      <c r="O481" s="84">
        <v>1198.2994856196192</v>
      </c>
      <c r="P481" s="83">
        <v>39.94331618732064</v>
      </c>
    </row>
    <row r="482" spans="1:16">
      <c r="A482" s="80" t="s">
        <v>4</v>
      </c>
      <c r="B482" s="80" t="s">
        <v>352</v>
      </c>
      <c r="C482" s="81">
        <v>38132118898</v>
      </c>
      <c r="D482" s="81">
        <v>593290008</v>
      </c>
      <c r="E482" s="82">
        <v>2.7651479652896187</v>
      </c>
      <c r="F482" s="82">
        <v>8.0356932151108354E-2</v>
      </c>
      <c r="G482" s="81">
        <v>248.81611699999999</v>
      </c>
      <c r="H482" s="82">
        <v>58.15</v>
      </c>
      <c r="I482" s="82">
        <v>1.5384943959869091</v>
      </c>
      <c r="J482" s="81">
        <v>-735697133</v>
      </c>
      <c r="K482" s="82">
        <v>-46.773079465024907</v>
      </c>
      <c r="L482" s="82">
        <v>67.420653408341238</v>
      </c>
      <c r="M482" s="82">
        <v>41.93</v>
      </c>
      <c r="N482" s="83">
        <v>67.064058422197348</v>
      </c>
      <c r="O482" s="84">
        <v>2060.9156898660476</v>
      </c>
      <c r="P482" s="83">
        <v>68.697189662201581</v>
      </c>
    </row>
    <row r="483" spans="1:16">
      <c r="A483" s="80" t="s">
        <v>272</v>
      </c>
      <c r="B483" s="80" t="s">
        <v>352</v>
      </c>
      <c r="C483" s="81">
        <v>188976717000</v>
      </c>
      <c r="D483" s="81">
        <v>600000000</v>
      </c>
      <c r="E483" s="82">
        <v>0.23243981145412254</v>
      </c>
      <c r="F483" s="82">
        <v>9.4029049940988084E-4</v>
      </c>
      <c r="G483" s="81">
        <v>825.45875799999999</v>
      </c>
      <c r="H483" s="82">
        <v>417</v>
      </c>
      <c r="I483" s="82">
        <v>7.2889846127389433</v>
      </c>
      <c r="J483" s="81">
        <v>6551167000</v>
      </c>
      <c r="K483" s="82">
        <v>37.733735073460956</v>
      </c>
      <c r="L483" s="82">
        <v>66.666666666666671</v>
      </c>
      <c r="M483" s="82">
        <v>68.78</v>
      </c>
      <c r="N483" s="83">
        <v>52.098128192978109</v>
      </c>
      <c r="O483" s="84">
        <v>2357.9165374215127</v>
      </c>
      <c r="P483" s="83">
        <v>78.597217914050418</v>
      </c>
    </row>
    <row r="484" spans="1:16">
      <c r="A484" s="80" t="s">
        <v>269</v>
      </c>
      <c r="B484" s="80" t="s">
        <v>352</v>
      </c>
      <c r="C484" s="81">
        <v>15648837000</v>
      </c>
      <c r="D484" s="81">
        <v>794512000</v>
      </c>
      <c r="E484" s="82">
        <v>1.9206784587309509</v>
      </c>
      <c r="F484" s="82">
        <v>6.7150879293444377E-2</v>
      </c>
      <c r="G484" s="81">
        <v>576.62533099999996</v>
      </c>
      <c r="H484" s="82">
        <v>36.119999999999997</v>
      </c>
      <c r="I484" s="82">
        <v>-0.74215957548332767</v>
      </c>
      <c r="J484" s="81">
        <v>542874000</v>
      </c>
      <c r="K484" s="82">
        <v>52.687054454624828</v>
      </c>
      <c r="L484" s="82">
        <v>50.345369232937955</v>
      </c>
      <c r="M484" s="82">
        <v>72.569999999999993</v>
      </c>
      <c r="N484" s="83">
        <v>49.394277753346181</v>
      </c>
      <c r="O484" s="84">
        <v>496.59225991567155</v>
      </c>
      <c r="P484" s="83">
        <v>16.553075330522386</v>
      </c>
    </row>
    <row r="485" spans="1:16">
      <c r="A485" s="80" t="s">
        <v>535</v>
      </c>
      <c r="B485" s="80" t="s">
        <v>352</v>
      </c>
      <c r="C485" s="81">
        <v>6812625069</v>
      </c>
      <c r="D485" s="81">
        <v>829650000</v>
      </c>
      <c r="E485" s="82">
        <v>30.227801713390519</v>
      </c>
      <c r="F485" s="82">
        <v>3.0362001761174913</v>
      </c>
      <c r="G485" s="81">
        <v>109.24879199999999</v>
      </c>
      <c r="H485" s="82">
        <v>12.12</v>
      </c>
      <c r="I485" s="82">
        <v>-0.25500326891763692</v>
      </c>
      <c r="J485" s="81">
        <v>-265472500</v>
      </c>
      <c r="K485" s="82">
        <v>-37.502189492320298</v>
      </c>
      <c r="L485" s="82">
        <v>48.213101910444166</v>
      </c>
      <c r="M485" s="82">
        <v>13.16</v>
      </c>
      <c r="N485" s="83">
        <v>73.412428088980434</v>
      </c>
      <c r="O485" s="84">
        <v>151.78173576814527</v>
      </c>
      <c r="P485" s="83">
        <v>5.0593911922715087</v>
      </c>
    </row>
    <row r="486" spans="1:16">
      <c r="A486" s="90" t="s">
        <v>346</v>
      </c>
      <c r="B486" s="90" t="s">
        <v>715</v>
      </c>
      <c r="C486" s="91">
        <v>1352370851</v>
      </c>
      <c r="D486" s="91">
        <v>65000000</v>
      </c>
      <c r="E486" s="92">
        <v>25.890611132341412</v>
      </c>
      <c r="F486" s="92">
        <v>7.810139104778707</v>
      </c>
      <c r="G486" s="91">
        <v>29.489985999999998</v>
      </c>
      <c r="H486" s="92">
        <v>52.4</v>
      </c>
      <c r="I486" s="92">
        <v>-2.011541968036191</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257.5</v>
      </c>
      <c r="I487" s="87">
        <v>5.2739698862085334</v>
      </c>
      <c r="J487" s="86">
        <v>2089864424</v>
      </c>
      <c r="K487" s="87">
        <v>21.532497267870617</v>
      </c>
      <c r="L487" s="87">
        <v>0</v>
      </c>
      <c r="M487" s="87">
        <v>19.89</v>
      </c>
      <c r="N487" s="88">
        <v>42.089484594348342</v>
      </c>
      <c r="O487" s="89">
        <v>2296.3008266092957</v>
      </c>
      <c r="P487" s="88">
        <v>76.543360886976515</v>
      </c>
    </row>
    <row r="488" spans="1:16">
      <c r="A488" s="85" t="s">
        <v>685</v>
      </c>
      <c r="B488" s="85" t="s">
        <v>683</v>
      </c>
      <c r="C488" s="86">
        <v>7810665698</v>
      </c>
      <c r="D488" s="86">
        <v>0</v>
      </c>
      <c r="E488" s="87">
        <v>0</v>
      </c>
      <c r="F488" s="87">
        <v>0</v>
      </c>
      <c r="G488" s="86">
        <v>451.23490800000002</v>
      </c>
      <c r="H488" s="87">
        <v>6.1</v>
      </c>
      <c r="I488" s="87">
        <v>-0.15224292065365663</v>
      </c>
      <c r="J488" s="86">
        <v>3157815002</v>
      </c>
      <c r="K488" s="87">
        <v>3.6346144383793133</v>
      </c>
      <c r="L488" s="87">
        <v>0</v>
      </c>
      <c r="M488" s="87">
        <v>27.99</v>
      </c>
      <c r="N488" s="88">
        <v>63.426380347460125</v>
      </c>
      <c r="O488" s="89">
        <v>649.00803039194909</v>
      </c>
      <c r="P488" s="88">
        <v>21.633601013064968</v>
      </c>
    </row>
    <row r="489" spans="1:16">
      <c r="A489" s="85" t="s">
        <v>435</v>
      </c>
      <c r="B489" s="85" t="s">
        <v>683</v>
      </c>
      <c r="C489" s="86">
        <v>11342832137</v>
      </c>
      <c r="D489" s="86">
        <v>0</v>
      </c>
      <c r="E489" s="87">
        <v>0</v>
      </c>
      <c r="F489" s="87">
        <v>0</v>
      </c>
      <c r="G489" s="86">
        <v>64.744270999999998</v>
      </c>
      <c r="H489" s="87">
        <v>104</v>
      </c>
      <c r="I489" s="87">
        <v>-0.99091210723535983</v>
      </c>
      <c r="J489" s="86">
        <v>1459724461</v>
      </c>
      <c r="K489" s="87">
        <v>30.135139319282807</v>
      </c>
      <c r="L489" s="87">
        <v>0</v>
      </c>
      <c r="M489" s="87">
        <v>15.05</v>
      </c>
      <c r="N489" s="88">
        <v>86.723233805975028</v>
      </c>
      <c r="O489" s="89">
        <v>606.64352118238287</v>
      </c>
      <c r="P489" s="88">
        <v>20.22145070607943</v>
      </c>
    </row>
    <row r="490" spans="1:16">
      <c r="A490" s="85" t="s">
        <v>686</v>
      </c>
      <c r="B490" s="85" t="s">
        <v>683</v>
      </c>
      <c r="C490" s="86">
        <v>35288102843</v>
      </c>
      <c r="D490" s="86">
        <v>0</v>
      </c>
      <c r="E490" s="87">
        <v>0</v>
      </c>
      <c r="F490" s="87">
        <v>0</v>
      </c>
      <c r="G490" s="86">
        <v>694.73875399999997</v>
      </c>
      <c r="H490" s="87">
        <v>25.98</v>
      </c>
      <c r="I490" s="87">
        <v>-0.46258279173927624</v>
      </c>
      <c r="J490" s="86">
        <v>9395308662</v>
      </c>
      <c r="K490" s="87">
        <v>6.0455704057634287</v>
      </c>
      <c r="L490" s="87">
        <v>0</v>
      </c>
      <c r="M490" s="87">
        <v>34.729999999999997</v>
      </c>
      <c r="N490" s="88">
        <v>37.409960967555847</v>
      </c>
      <c r="O490" s="89">
        <v>562.33303596884707</v>
      </c>
      <c r="P490" s="88">
        <v>18.744434532294903</v>
      </c>
    </row>
    <row r="491" spans="1:16">
      <c r="A491" s="85" t="s">
        <v>738</v>
      </c>
      <c r="B491" s="85" t="s">
        <v>683</v>
      </c>
      <c r="C491" s="86">
        <v>9346162322</v>
      </c>
      <c r="D491" s="86">
        <v>0</v>
      </c>
      <c r="E491" s="87">
        <v>0</v>
      </c>
      <c r="F491" s="87">
        <v>0</v>
      </c>
      <c r="G491" s="86">
        <v>8.9703370000000007</v>
      </c>
      <c r="H491" s="87">
        <v>151.6</v>
      </c>
      <c r="I491" s="87">
        <v>-4.0257288444326775</v>
      </c>
      <c r="J491" s="86">
        <v>2238951517</v>
      </c>
      <c r="K491" s="87">
        <v>13.765462337164132</v>
      </c>
      <c r="L491" s="87">
        <v>0</v>
      </c>
      <c r="M491" s="87">
        <v>5.5</v>
      </c>
      <c r="N491" s="88">
        <v>23.516401948437789</v>
      </c>
      <c r="O491" s="89">
        <v>135.560629764515</v>
      </c>
      <c r="P491" s="88">
        <v>4.5186876588171669</v>
      </c>
    </row>
    <row r="492" spans="1:16">
      <c r="A492" s="85" t="s">
        <v>750</v>
      </c>
      <c r="B492" s="85" t="s">
        <v>683</v>
      </c>
      <c r="C492" s="86">
        <v>54752015449</v>
      </c>
      <c r="D492" s="86">
        <v>0</v>
      </c>
      <c r="E492" s="87">
        <v>0</v>
      </c>
      <c r="F492" s="87">
        <v>0</v>
      </c>
      <c r="G492" s="86">
        <v>4648.4724200000001</v>
      </c>
      <c r="H492" s="87">
        <v>6.07</v>
      </c>
      <c r="I492" s="87">
        <v>-7.3289056712573242E-2</v>
      </c>
      <c r="J492" s="86">
        <v>8018316367</v>
      </c>
      <c r="K492" s="87">
        <v>15.863679378317052</v>
      </c>
      <c r="L492" s="87">
        <v>0</v>
      </c>
      <c r="M492" s="87">
        <v>23.24</v>
      </c>
      <c r="N492" s="88">
        <v>304.66968663870136</v>
      </c>
      <c r="O492" s="89">
        <v>553.98636783424979</v>
      </c>
      <c r="P492" s="88">
        <v>18.46621226114166</v>
      </c>
    </row>
    <row r="493" spans="1:16">
      <c r="A493" s="106" t="s">
        <v>730</v>
      </c>
      <c r="B493" s="106" t="s">
        <v>693</v>
      </c>
      <c r="C493" s="107">
        <v>818057024</v>
      </c>
      <c r="D493" s="107">
        <v>100000000</v>
      </c>
      <c r="E493" s="108">
        <v>37.391172991009668</v>
      </c>
      <c r="F493" s="108">
        <v>10.997403820885197</v>
      </c>
      <c r="G493" s="107">
        <v>30.53511</v>
      </c>
      <c r="H493" s="108">
        <v>35.04</v>
      </c>
      <c r="I493" s="108">
        <v>0.25360258006680425</v>
      </c>
      <c r="J493" s="107">
        <v>56374948</v>
      </c>
      <c r="K493" s="108">
        <v>60.310476916094004</v>
      </c>
      <c r="L493" s="108">
        <v>400</v>
      </c>
      <c r="M493" s="108">
        <v>30.53</v>
      </c>
      <c r="N493" s="109">
        <v>18.965056441490265</v>
      </c>
      <c r="O493" s="110">
        <v>972.93719326434984</v>
      </c>
      <c r="P493" s="109">
        <v>32.431239775478325</v>
      </c>
    </row>
    <row r="494" spans="1:16">
      <c r="A494" s="106" t="s">
        <v>692</v>
      </c>
      <c r="B494" s="106" t="s">
        <v>693</v>
      </c>
      <c r="C494" s="107">
        <v>3482014185</v>
      </c>
      <c r="D494" s="107">
        <v>4364569202</v>
      </c>
      <c r="E494" s="108">
        <v>13.618097829244929</v>
      </c>
      <c r="F494" s="108">
        <v>1.9747766297911378</v>
      </c>
      <c r="G494" s="107">
        <v>1335.1741139999999</v>
      </c>
      <c r="H494" s="108">
        <v>2.2000000000000002</v>
      </c>
      <c r="I494" s="108">
        <v>6.0063652309842563E-2</v>
      </c>
      <c r="J494" s="107">
        <v>-146085600</v>
      </c>
      <c r="K494" s="108">
        <v>-47.2053326200529</v>
      </c>
      <c r="L494" s="108">
        <v>9.164707477125253</v>
      </c>
      <c r="M494" s="108">
        <v>30.59</v>
      </c>
      <c r="N494" s="109">
        <v>99.461073524745089</v>
      </c>
      <c r="O494" s="110">
        <v>1795.9389292479173</v>
      </c>
      <c r="P494" s="109">
        <v>59.864630974930577</v>
      </c>
    </row>
    <row r="495" spans="1:16">
      <c r="A495" s="106" t="s">
        <v>706</v>
      </c>
      <c r="B495" s="106" t="s">
        <v>693</v>
      </c>
      <c r="C495" s="107">
        <v>8960111644</v>
      </c>
      <c r="D495" s="107">
        <v>6250000000</v>
      </c>
      <c r="E495" s="108">
        <v>5.7864719518854866</v>
      </c>
      <c r="F495" s="108">
        <v>0.30455115536239402</v>
      </c>
      <c r="G495" s="107">
        <v>2351.6406480000001</v>
      </c>
      <c r="H495" s="108">
        <v>2.94</v>
      </c>
      <c r="I495" s="108">
        <v>-1.9677037461947933E-2</v>
      </c>
      <c r="J495" s="107">
        <v>-1191006000</v>
      </c>
      <c r="K495" s="108">
        <v>-15.952900321241035</v>
      </c>
      <c r="L495" s="108">
        <v>6.4</v>
      </c>
      <c r="M495" s="108">
        <v>37.619999999999997</v>
      </c>
      <c r="N495" s="109">
        <v>22.517969335342844</v>
      </c>
      <c r="O495" s="110">
        <v>243.01061271228076</v>
      </c>
      <c r="P495" s="109">
        <v>8.1003537570760251</v>
      </c>
    </row>
    <row r="496" spans="1:16">
      <c r="A496" s="106" t="s">
        <v>749</v>
      </c>
      <c r="B496" s="106" t="s">
        <v>693</v>
      </c>
      <c r="C496" s="107">
        <v>13101802922</v>
      </c>
      <c r="D496" s="107">
        <v>7500000000</v>
      </c>
      <c r="E496" s="108">
        <v>10.28505016533218</v>
      </c>
      <c r="F496" s="108">
        <v>1.5069670571915281</v>
      </c>
      <c r="G496" s="107">
        <v>3669.4808480000002</v>
      </c>
      <c r="H496" s="108">
        <v>1.06</v>
      </c>
      <c r="I496" s="108">
        <v>1.6075332237708517E-2</v>
      </c>
      <c r="J496" s="107">
        <v>-684262200</v>
      </c>
      <c r="K496" s="108">
        <v>-9.9742467141981539</v>
      </c>
      <c r="L496" s="108">
        <v>5.333333333333333</v>
      </c>
      <c r="M496" s="108">
        <v>48.92</v>
      </c>
      <c r="N496" s="109">
        <v>0</v>
      </c>
      <c r="O496" s="110">
        <v>1457.7154700465644</v>
      </c>
      <c r="P496" s="109">
        <v>48.590515668218814</v>
      </c>
    </row>
    <row r="497" spans="1:16">
      <c r="A497" s="106" t="s">
        <v>714</v>
      </c>
      <c r="B497" s="106" t="s">
        <v>693</v>
      </c>
      <c r="C497" s="107">
        <v>15945776654</v>
      </c>
      <c r="D497" s="107">
        <v>13500000000</v>
      </c>
      <c r="E497" s="108">
        <v>7.1296367592663881</v>
      </c>
      <c r="F497" s="108">
        <v>0.51273906934673774</v>
      </c>
      <c r="G497" s="107">
        <v>5395.399598</v>
      </c>
      <c r="H497" s="108">
        <v>1.04</v>
      </c>
      <c r="I497" s="108">
        <v>4.1286861891469684E-3</v>
      </c>
      <c r="J497" s="107">
        <v>734210566</v>
      </c>
      <c r="K497" s="108">
        <v>18.938708653778757</v>
      </c>
      <c r="L497" s="108">
        <v>2.9629629629629628</v>
      </c>
      <c r="M497" s="108">
        <v>39.96</v>
      </c>
      <c r="N497" s="109">
        <v>36.360147536214136</v>
      </c>
      <c r="O497" s="110">
        <v>883.1653484901268</v>
      </c>
      <c r="P497" s="109">
        <v>29.438844949670894</v>
      </c>
    </row>
    <row r="498" spans="1:16">
      <c r="A498" s="45" t="s">
        <v>297</v>
      </c>
      <c r="B498" s="45" t="s">
        <v>426</v>
      </c>
      <c r="C498" s="46">
        <v>367547592</v>
      </c>
      <c r="D498" s="46">
        <v>17512456</v>
      </c>
      <c r="E498" s="47">
        <v>66.019446908938335</v>
      </c>
      <c r="F498" s="47">
        <v>78.538678066412572</v>
      </c>
      <c r="G498" s="46">
        <v>12.279838</v>
      </c>
      <c r="H498" s="47">
        <v>49.34</v>
      </c>
      <c r="I498" s="47">
        <v>-2.2842721409851592</v>
      </c>
      <c r="J498" s="46">
        <v>-25349652</v>
      </c>
      <c r="K498" s="47">
        <v>-33.160135216057405</v>
      </c>
      <c r="L498" s="47">
        <v>2284.088536753497</v>
      </c>
      <c r="M498" s="47">
        <v>70.12</v>
      </c>
      <c r="N498" s="48">
        <v>33.33316440542422</v>
      </c>
      <c r="O498" s="49">
        <v>42.55358440838377</v>
      </c>
      <c r="P498" s="48">
        <v>1.4184528136127923</v>
      </c>
    </row>
    <row r="499" spans="1:16">
      <c r="A499" s="45" t="s">
        <v>449</v>
      </c>
      <c r="B499" s="45" t="s">
        <v>426</v>
      </c>
      <c r="C499" s="46">
        <v>1225783772</v>
      </c>
      <c r="D499" s="46">
        <v>120000000</v>
      </c>
      <c r="E499" s="47">
        <v>24.51446166928579</v>
      </c>
      <c r="F499" s="47">
        <v>4.8639804899376564</v>
      </c>
      <c r="G499" s="46">
        <v>42.238092000000002</v>
      </c>
      <c r="H499" s="47">
        <v>38.64</v>
      </c>
      <c r="I499" s="47">
        <v>0.9932730984700342</v>
      </c>
      <c r="J499" s="46">
        <v>33866409</v>
      </c>
      <c r="K499" s="47">
        <v>148.82002990042434</v>
      </c>
      <c r="L499" s="47">
        <v>333.33333333333331</v>
      </c>
      <c r="M499" s="47">
        <v>35.19</v>
      </c>
      <c r="N499" s="48">
        <v>66.675866194064966</v>
      </c>
      <c r="O499" s="49">
        <v>1422.0928401085171</v>
      </c>
      <c r="P499" s="48">
        <v>47.403094670283899</v>
      </c>
    </row>
    <row r="500" spans="1:16">
      <c r="A500" s="45" t="s">
        <v>130</v>
      </c>
      <c r="B500" s="45" t="s">
        <v>426</v>
      </c>
      <c r="C500" s="46">
        <v>753453064</v>
      </c>
      <c r="D500" s="46">
        <v>298200000</v>
      </c>
      <c r="E500" s="47">
        <v>44.959518552901862</v>
      </c>
      <c r="F500" s="47">
        <v>15.076967992254145</v>
      </c>
      <c r="G500" s="46">
        <v>83.863085999999996</v>
      </c>
      <c r="H500" s="47">
        <v>10.61</v>
      </c>
      <c r="I500" s="47">
        <v>-0.18396434977839249</v>
      </c>
      <c r="J500" s="46">
        <v>-7762713</v>
      </c>
      <c r="K500" s="47">
        <v>-384.14404860774835</v>
      </c>
      <c r="L500" s="47">
        <v>134.1381623071764</v>
      </c>
      <c r="M500" s="47">
        <v>28.12</v>
      </c>
      <c r="N500" s="48">
        <v>24.993520669107358</v>
      </c>
      <c r="O500" s="49">
        <v>148.54858129723434</v>
      </c>
      <c r="P500" s="48">
        <v>4.9516193765744783</v>
      </c>
    </row>
    <row r="501" spans="1:16">
      <c r="A501" s="45" t="s">
        <v>516</v>
      </c>
      <c r="B501" s="45" t="s">
        <v>426</v>
      </c>
      <c r="C501" s="46">
        <v>7942743158</v>
      </c>
      <c r="D501" s="46">
        <v>2400000000</v>
      </c>
      <c r="E501" s="47">
        <v>21.290439059950472</v>
      </c>
      <c r="F501" s="47">
        <v>8.8710162749793628</v>
      </c>
      <c r="G501" s="46">
        <v>958.66017199999999</v>
      </c>
      <c r="H501" s="47">
        <v>1.96</v>
      </c>
      <c r="I501" s="47">
        <v>-0.13892676765002676</v>
      </c>
      <c r="J501" s="46">
        <v>-166416272</v>
      </c>
      <c r="K501" s="47">
        <v>-14.421666650482353</v>
      </c>
      <c r="L501" s="47">
        <v>16.666666666666668</v>
      </c>
      <c r="M501" s="47">
        <v>39.94</v>
      </c>
      <c r="N501" s="48">
        <v>23.96871921754645</v>
      </c>
      <c r="O501" s="49">
        <v>0</v>
      </c>
      <c r="P501" s="48">
        <v>0</v>
      </c>
    </row>
    <row r="502" spans="1:16">
      <c r="A502" s="25" t="s">
        <v>16</v>
      </c>
      <c r="B502" s="25" t="s">
        <v>353</v>
      </c>
      <c r="C502" s="26">
        <v>238701401</v>
      </c>
      <c r="D502" s="26">
        <v>1770000</v>
      </c>
      <c r="E502" s="27">
        <v>29.976548222205214</v>
      </c>
      <c r="F502" s="27">
        <v>11.260573770211719</v>
      </c>
      <c r="G502" s="26">
        <v>8.7624699999999992E-4</v>
      </c>
      <c r="H502" s="27">
        <v>1523</v>
      </c>
      <c r="I502" s="27">
        <v>-17.335516356647759</v>
      </c>
      <c r="J502" s="26">
        <v>-188709133</v>
      </c>
      <c r="K502" s="27">
        <v>-14.106789415433328</v>
      </c>
      <c r="L502" s="27">
        <v>22598.870056497177</v>
      </c>
      <c r="M502" s="27">
        <v>49.5</v>
      </c>
      <c r="N502" s="28">
        <v>91.202804858681304</v>
      </c>
      <c r="O502" s="29">
        <v>396.50723214616949</v>
      </c>
      <c r="P502" s="28">
        <v>13.21690773820565</v>
      </c>
    </row>
    <row r="503" spans="1:16">
      <c r="A503" s="25" t="s">
        <v>11</v>
      </c>
      <c r="B503" s="25" t="s">
        <v>353</v>
      </c>
      <c r="C503" s="26">
        <v>4795702538</v>
      </c>
      <c r="D503" s="26">
        <v>4873440</v>
      </c>
      <c r="E503" s="27">
        <v>13.254160214333551</v>
      </c>
      <c r="F503" s="27">
        <v>0.71949005037376723</v>
      </c>
      <c r="G503" s="26">
        <v>7.7739300000000003E-4</v>
      </c>
      <c r="H503" s="27">
        <v>3882.5</v>
      </c>
      <c r="I503" s="27">
        <v>24.088601330123311</v>
      </c>
      <c r="J503" s="26">
        <v>-148778729</v>
      </c>
      <c r="K503" s="27">
        <v>-123.81879670446708</v>
      </c>
      <c r="L503" s="27">
        <v>8207.7546866279263</v>
      </c>
      <c r="M503" s="27">
        <v>15.95</v>
      </c>
      <c r="N503" s="28">
        <v>27.742498663634347</v>
      </c>
      <c r="O503" s="29">
        <v>1681.3713907788588</v>
      </c>
      <c r="P503" s="28">
        <v>56.045713025961959</v>
      </c>
    </row>
    <row r="504" spans="1:16">
      <c r="A504" s="25" t="s">
        <v>113</v>
      </c>
      <c r="B504" s="25" t="s">
        <v>353</v>
      </c>
      <c r="C504" s="26">
        <v>10527575581</v>
      </c>
      <c r="D504" s="26">
        <v>18000000</v>
      </c>
      <c r="E504" s="27">
        <v>11.163344399556637</v>
      </c>
      <c r="F504" s="27">
        <v>2.1239239725183858</v>
      </c>
      <c r="G504" s="26">
        <v>12.229931000000001</v>
      </c>
      <c r="H504" s="27">
        <v>293</v>
      </c>
      <c r="I504" s="27">
        <v>-2.8438203797509232</v>
      </c>
      <c r="J504" s="26">
        <v>62342924</v>
      </c>
      <c r="K504" s="27">
        <v>84.307883922800926</v>
      </c>
      <c r="L504" s="27">
        <v>2222.2222222222222</v>
      </c>
      <c r="M504" s="27">
        <v>67.94</v>
      </c>
      <c r="N504" s="28">
        <v>26.71039890836218</v>
      </c>
      <c r="O504" s="29">
        <v>310.02145448352712</v>
      </c>
      <c r="P504" s="28">
        <v>10.334048482784237</v>
      </c>
    </row>
    <row r="505" spans="1:16">
      <c r="A505" s="25" t="s">
        <v>171</v>
      </c>
      <c r="B505" s="25" t="s">
        <v>353</v>
      </c>
      <c r="C505" s="26">
        <v>58292296</v>
      </c>
      <c r="D505" s="26">
        <v>39000000</v>
      </c>
      <c r="E505" s="27">
        <v>36.095310388988331</v>
      </c>
      <c r="F505" s="27">
        <v>14.69080601912427</v>
      </c>
      <c r="G505" s="26">
        <v>17.102171999999999</v>
      </c>
      <c r="H505" s="27">
        <v>64.8</v>
      </c>
      <c r="I505" s="27">
        <v>-4.6744298267018678</v>
      </c>
      <c r="J505" s="26">
        <v>-7099673</v>
      </c>
      <c r="K505" s="27">
        <v>-346.07227684993381</v>
      </c>
      <c r="L505" s="27">
        <v>1025.6410256410256</v>
      </c>
      <c r="M505" s="27">
        <v>43.85</v>
      </c>
      <c r="N505" s="28">
        <v>69.007396190071745</v>
      </c>
      <c r="O505" s="29">
        <v>492.86278153577433</v>
      </c>
      <c r="P505" s="28">
        <v>16.428759384525812</v>
      </c>
    </row>
    <row r="506" spans="1:16">
      <c r="A506" s="25" t="s">
        <v>150</v>
      </c>
      <c r="B506" s="25" t="s">
        <v>353</v>
      </c>
      <c r="C506" s="26">
        <v>4808797069</v>
      </c>
      <c r="D506" s="26">
        <v>39916800</v>
      </c>
      <c r="E506" s="27">
        <v>49.886412693065516</v>
      </c>
      <c r="F506" s="27">
        <v>16.230646983734452</v>
      </c>
      <c r="G506" s="26">
        <v>10.270289999999999</v>
      </c>
      <c r="H506" s="27">
        <v>78.099999999999994</v>
      </c>
      <c r="I506" s="27">
        <v>-1.3294093307452073</v>
      </c>
      <c r="J506" s="26">
        <v>25018829</v>
      </c>
      <c r="K506" s="27">
        <v>122.85121737712025</v>
      </c>
      <c r="L506" s="27">
        <v>1002.0843354176687</v>
      </c>
      <c r="M506" s="27">
        <v>25.72</v>
      </c>
      <c r="N506" s="28">
        <v>22.005448192975141</v>
      </c>
      <c r="O506" s="29">
        <v>389.30920380730339</v>
      </c>
      <c r="P506" s="28">
        <v>12.976973460243446</v>
      </c>
    </row>
    <row r="507" spans="1:16">
      <c r="A507" s="25" t="s">
        <v>387</v>
      </c>
      <c r="B507" s="25" t="s">
        <v>353</v>
      </c>
      <c r="C507" s="26">
        <v>16771427000</v>
      </c>
      <c r="D507" s="26">
        <v>87112000</v>
      </c>
      <c r="E507" s="27">
        <v>67.352986867548296</v>
      </c>
      <c r="F507" s="27">
        <v>3.0560352121111225</v>
      </c>
      <c r="G507" s="26">
        <v>2.3602780000000001</v>
      </c>
      <c r="H507" s="27">
        <v>252.5</v>
      </c>
      <c r="I507" s="27">
        <v>-7.1481051744930255</v>
      </c>
      <c r="J507" s="26">
        <v>-942067000</v>
      </c>
      <c r="K507" s="27">
        <v>-23.394658766308552</v>
      </c>
      <c r="L507" s="27">
        <v>459.1789879695105</v>
      </c>
      <c r="M507" s="27">
        <v>2.7</v>
      </c>
      <c r="N507" s="28">
        <v>24.844937467379367</v>
      </c>
      <c r="O507" s="29">
        <v>370.87024703772096</v>
      </c>
      <c r="P507" s="28">
        <v>12.362341567924032</v>
      </c>
    </row>
    <row r="508" spans="1:16">
      <c r="A508" s="25" t="s">
        <v>151</v>
      </c>
      <c r="B508" s="25" t="s">
        <v>353</v>
      </c>
      <c r="C508" s="26">
        <v>22759617000</v>
      </c>
      <c r="D508" s="26">
        <v>150214000</v>
      </c>
      <c r="E508" s="27">
        <v>7.328439507409291</v>
      </c>
      <c r="F508" s="27">
        <v>0.23455125519032882</v>
      </c>
      <c r="G508" s="26">
        <v>25.942046000000001</v>
      </c>
      <c r="H508" s="27">
        <v>210.4</v>
      </c>
      <c r="I508" s="27">
        <v>-2.443040566114604</v>
      </c>
      <c r="J508" s="26">
        <v>-859532000</v>
      </c>
      <c r="K508" s="27">
        <v>-36.350609401395175</v>
      </c>
      <c r="L508" s="27">
        <v>266.2867642163846</v>
      </c>
      <c r="M508" s="27">
        <v>17.27</v>
      </c>
      <c r="N508" s="28">
        <v>19.083491350124977</v>
      </c>
      <c r="O508" s="29">
        <v>316.69353084507298</v>
      </c>
      <c r="P508" s="28">
        <v>10.5564510281691</v>
      </c>
    </row>
    <row r="509" spans="1:16">
      <c r="A509" s="25" t="s">
        <v>604</v>
      </c>
      <c r="B509" s="25" t="s">
        <v>353</v>
      </c>
      <c r="C509" s="26">
        <v>5111720579</v>
      </c>
      <c r="D509" s="26">
        <v>168000000</v>
      </c>
      <c r="E509" s="27">
        <v>29.205653878141675</v>
      </c>
      <c r="F509" s="27">
        <v>5.6078444466477873</v>
      </c>
      <c r="G509" s="26">
        <v>42.916003000000003</v>
      </c>
      <c r="H509" s="27">
        <v>31.92</v>
      </c>
      <c r="I509" s="27">
        <v>-2.1408563940741132</v>
      </c>
      <c r="J509" s="26">
        <v>29451851</v>
      </c>
      <c r="K509" s="27">
        <v>176.83099103007143</v>
      </c>
      <c r="L509" s="27">
        <v>238.0952380952381</v>
      </c>
      <c r="M509" s="27">
        <v>25.54</v>
      </c>
      <c r="N509" s="28">
        <v>26.445393349074514</v>
      </c>
      <c r="O509" s="29">
        <v>528.10215270488925</v>
      </c>
      <c r="P509" s="28">
        <v>17.603405090162976</v>
      </c>
    </row>
    <row r="510" spans="1:16">
      <c r="A510" s="25" t="s">
        <v>275</v>
      </c>
      <c r="B510" s="25" t="s">
        <v>353</v>
      </c>
      <c r="C510" s="26">
        <v>27204728000</v>
      </c>
      <c r="D510" s="26">
        <v>191447000</v>
      </c>
      <c r="E510" s="27">
        <v>4.1586707144669264</v>
      </c>
      <c r="F510" s="27">
        <v>8.9761603625035519E-2</v>
      </c>
      <c r="G510" s="26">
        <v>39.326844000000001</v>
      </c>
      <c r="H510" s="27">
        <v>244.6</v>
      </c>
      <c r="I510" s="27">
        <v>1.7554497336069803</v>
      </c>
      <c r="J510" s="26">
        <v>-324227000</v>
      </c>
      <c r="K510" s="27">
        <v>-142.89425001619236</v>
      </c>
      <c r="L510" s="27">
        <v>208.93510997821852</v>
      </c>
      <c r="M510" s="27">
        <v>20.54</v>
      </c>
      <c r="N510" s="28">
        <v>28.748870296216207</v>
      </c>
      <c r="O510" s="29">
        <v>2045.6408042742748</v>
      </c>
      <c r="P510" s="28">
        <v>68.188026809142499</v>
      </c>
    </row>
    <row r="511" spans="1:16">
      <c r="A511" s="25" t="s">
        <v>513</v>
      </c>
      <c r="B511" s="25" t="s">
        <v>353</v>
      </c>
      <c r="C511" s="26">
        <v>2452293810</v>
      </c>
      <c r="D511" s="26">
        <v>228600000</v>
      </c>
      <c r="E511" s="27">
        <v>53.494295185410941</v>
      </c>
      <c r="F511" s="27">
        <v>19.500690866656072</v>
      </c>
      <c r="G511" s="26">
        <v>61.006332999999998</v>
      </c>
      <c r="H511" s="27">
        <v>12.26</v>
      </c>
      <c r="I511" s="27">
        <v>-4.1745644026192963E-2</v>
      </c>
      <c r="J511" s="26">
        <v>-12902172</v>
      </c>
      <c r="K511" s="27">
        <v>-212.61536429680211</v>
      </c>
      <c r="L511" s="27">
        <v>174.97812773403325</v>
      </c>
      <c r="M511" s="27">
        <v>26.68</v>
      </c>
      <c r="N511" s="28">
        <v>45.152623224898072</v>
      </c>
      <c r="O511" s="29">
        <v>376.66967402129848</v>
      </c>
      <c r="P511" s="28">
        <v>12.55565580070995</v>
      </c>
    </row>
    <row r="512" spans="1:16">
      <c r="A512" s="25" t="s">
        <v>758</v>
      </c>
      <c r="B512" s="25" t="s">
        <v>353</v>
      </c>
      <c r="C512" s="26">
        <v>1633923073</v>
      </c>
      <c r="D512" s="26">
        <v>300000000</v>
      </c>
      <c r="E512" s="27">
        <v>103.93921842385011</v>
      </c>
      <c r="F512" s="27">
        <v>22.011693863585368</v>
      </c>
      <c r="G512" s="26">
        <v>29.313393000000001</v>
      </c>
      <c r="H512" s="27">
        <v>13.13</v>
      </c>
      <c r="I512" s="27">
        <v>-0.45807106403748676</v>
      </c>
      <c r="J512" s="26">
        <v>-70757340</v>
      </c>
      <c r="K512" s="27">
        <v>-66.735125995409092</v>
      </c>
      <c r="L512" s="27">
        <v>133.33333333333334</v>
      </c>
      <c r="M512" s="27">
        <v>9.77</v>
      </c>
      <c r="N512" s="28">
        <v>9.0611392962528559</v>
      </c>
      <c r="O512" s="29">
        <v>378.93131450019956</v>
      </c>
      <c r="P512" s="28">
        <v>12.631043816673319</v>
      </c>
    </row>
    <row r="513" spans="1:16">
      <c r="A513" s="25" t="s">
        <v>172</v>
      </c>
      <c r="B513" s="25" t="s">
        <v>353</v>
      </c>
      <c r="C513" s="26">
        <v>446326737</v>
      </c>
      <c r="D513" s="26">
        <v>324000000</v>
      </c>
      <c r="E513" s="27">
        <v>33.675164540558214</v>
      </c>
      <c r="F513" s="27">
        <v>25.983923256603561</v>
      </c>
      <c r="G513" s="26">
        <v>267.548676</v>
      </c>
      <c r="H513" s="27">
        <v>4.4400000000000004</v>
      </c>
      <c r="I513" s="27">
        <v>0.14809362439970286</v>
      </c>
      <c r="J513" s="26">
        <v>-12403957</v>
      </c>
      <c r="K513" s="27">
        <v>-104.48278722668903</v>
      </c>
      <c r="L513" s="27">
        <v>123.45679012345678</v>
      </c>
      <c r="M513" s="27">
        <v>82.57</v>
      </c>
      <c r="N513" s="28">
        <v>35.789087952675509</v>
      </c>
      <c r="O513" s="29">
        <v>1627.6851218950342</v>
      </c>
      <c r="P513" s="28">
        <v>54.256170729834473</v>
      </c>
    </row>
    <row r="514" spans="1:16">
      <c r="A514" s="25" t="s">
        <v>462</v>
      </c>
      <c r="B514" s="25" t="s">
        <v>353</v>
      </c>
      <c r="C514" s="26">
        <v>13842631067</v>
      </c>
      <c r="D514" s="26">
        <v>361000000</v>
      </c>
      <c r="E514" s="27">
        <v>23.340774372203189</v>
      </c>
      <c r="F514" s="27">
        <v>3.078851651787784</v>
      </c>
      <c r="G514" s="26">
        <v>83.034749000000005</v>
      </c>
      <c r="H514" s="27">
        <v>20.64</v>
      </c>
      <c r="I514" s="27">
        <v>6.7861071703774201E-3</v>
      </c>
      <c r="J514" s="26">
        <v>-428282693</v>
      </c>
      <c r="K514" s="27">
        <v>-17.70092540255882</v>
      </c>
      <c r="L514" s="27">
        <v>110.80332409972299</v>
      </c>
      <c r="M514" s="27">
        <v>23</v>
      </c>
      <c r="N514" s="28">
        <v>49.621464949248171</v>
      </c>
      <c r="O514" s="29">
        <v>686.0416025509752</v>
      </c>
      <c r="P514" s="28">
        <v>22.868053418365839</v>
      </c>
    </row>
    <row r="515" spans="1:16">
      <c r="A515" s="25" t="s">
        <v>170</v>
      </c>
      <c r="B515" s="25" t="s">
        <v>353</v>
      </c>
      <c r="C515" s="26">
        <v>6815590152</v>
      </c>
      <c r="D515" s="26">
        <v>380000000</v>
      </c>
      <c r="E515" s="27">
        <v>15.81054914622244</v>
      </c>
      <c r="F515" s="27">
        <v>1.8912140127060335</v>
      </c>
      <c r="G515" s="26">
        <v>113.969858</v>
      </c>
      <c r="H515" s="27">
        <v>22.2</v>
      </c>
      <c r="I515" s="27">
        <v>0.76456688776790926</v>
      </c>
      <c r="J515" s="26">
        <v>-422832425</v>
      </c>
      <c r="K515" s="27">
        <v>-19.771425996953759</v>
      </c>
      <c r="L515" s="27">
        <v>105.26315789473684</v>
      </c>
      <c r="M515" s="27">
        <v>29.99</v>
      </c>
      <c r="N515" s="28">
        <v>56.972341440900088</v>
      </c>
      <c r="O515" s="29">
        <v>2389.6350747984698</v>
      </c>
      <c r="P515" s="28">
        <v>79.654502493282322</v>
      </c>
    </row>
    <row r="516" spans="1:16">
      <c r="A516" s="25" t="s">
        <v>158</v>
      </c>
      <c r="B516" s="25" t="s">
        <v>353</v>
      </c>
      <c r="C516" s="26">
        <v>7665218313</v>
      </c>
      <c r="D516" s="26">
        <v>400000000</v>
      </c>
      <c r="E516" s="27">
        <v>16.510698354659375</v>
      </c>
      <c r="F516" s="27">
        <v>3.43972882388737</v>
      </c>
      <c r="G516" s="26">
        <v>194.30446800000001</v>
      </c>
      <c r="H516" s="27">
        <v>12.47</v>
      </c>
      <c r="I516" s="27">
        <v>-5.8892744998706448E-2</v>
      </c>
      <c r="J516" s="26">
        <v>-73365961</v>
      </c>
      <c r="K516" s="27">
        <v>-65.425436191042323</v>
      </c>
      <c r="L516" s="27">
        <v>100</v>
      </c>
      <c r="M516" s="27">
        <v>48.57</v>
      </c>
      <c r="N516" s="28">
        <v>16.911376383396806</v>
      </c>
      <c r="O516" s="29">
        <v>525.70982952773466</v>
      </c>
      <c r="P516" s="28">
        <v>17.523660984257823</v>
      </c>
    </row>
    <row r="517" spans="1:16">
      <c r="A517" s="25" t="s">
        <v>638</v>
      </c>
      <c r="B517" s="25" t="s">
        <v>353</v>
      </c>
      <c r="C517" s="26">
        <v>4561332204</v>
      </c>
      <c r="D517" s="26">
        <v>413000000</v>
      </c>
      <c r="E517" s="27">
        <v>41.866795531546863</v>
      </c>
      <c r="F517" s="27">
        <v>12.671548284366484</v>
      </c>
      <c r="G517" s="26">
        <v>112.701047</v>
      </c>
      <c r="H517" s="27">
        <v>8.48</v>
      </c>
      <c r="I517" s="27">
        <v>-3.9153157572632935E-2</v>
      </c>
      <c r="J517" s="26">
        <v>-320710072</v>
      </c>
      <c r="K517" s="27">
        <v>-10.302139809316621</v>
      </c>
      <c r="L517" s="27">
        <v>96.852300242130752</v>
      </c>
      <c r="M517" s="27">
        <v>27.28</v>
      </c>
      <c r="N517" s="28">
        <v>66.311507968125198</v>
      </c>
      <c r="O517" s="29">
        <v>1329.1973573818568</v>
      </c>
      <c r="P517" s="28">
        <v>44.306578579395229</v>
      </c>
    </row>
    <row r="518" spans="1:16">
      <c r="A518" s="25" t="s">
        <v>273</v>
      </c>
      <c r="B518" s="25" t="s">
        <v>353</v>
      </c>
      <c r="C518" s="26">
        <v>7127430217</v>
      </c>
      <c r="D518" s="26">
        <v>460000000</v>
      </c>
      <c r="E518" s="27">
        <v>12.635264454505625</v>
      </c>
      <c r="F518" s="27">
        <v>1.0987186482178806</v>
      </c>
      <c r="G518" s="26">
        <v>119.470669</v>
      </c>
      <c r="H518" s="27">
        <v>26.5</v>
      </c>
      <c r="I518" s="27">
        <v>-0.15672214720872191</v>
      </c>
      <c r="J518" s="26">
        <v>6350791</v>
      </c>
      <c r="K518" s="27">
        <v>1810.7980564940651</v>
      </c>
      <c r="L518" s="27">
        <v>86.956521739130437</v>
      </c>
      <c r="M518" s="27">
        <v>25.97</v>
      </c>
      <c r="N518" s="28">
        <v>26.686013538602005</v>
      </c>
      <c r="O518" s="29">
        <v>306.19012057370071</v>
      </c>
      <c r="P518" s="28">
        <v>10.206337352456691</v>
      </c>
    </row>
    <row r="519" spans="1:16">
      <c r="A519" s="25" t="s">
        <v>472</v>
      </c>
      <c r="B519" s="25" t="s">
        <v>353</v>
      </c>
      <c r="C519" s="26">
        <v>6438662624</v>
      </c>
      <c r="D519" s="26">
        <v>514778661</v>
      </c>
      <c r="E519" s="27">
        <v>15.83700169232905</v>
      </c>
      <c r="F519" s="27">
        <v>1.3983946263220963</v>
      </c>
      <c r="G519" s="26">
        <v>109.374763</v>
      </c>
      <c r="H519" s="27">
        <v>23.1</v>
      </c>
      <c r="I519" s="27">
        <v>-0.53727285692145443</v>
      </c>
      <c r="J519" s="26">
        <v>-133038799</v>
      </c>
      <c r="K519" s="27">
        <v>-85.126524195396556</v>
      </c>
      <c r="L519" s="27">
        <v>77.703298583310939</v>
      </c>
      <c r="M519" s="27">
        <v>21.24</v>
      </c>
      <c r="N519" s="28">
        <v>68.970846194431985</v>
      </c>
      <c r="O519" s="29">
        <v>75.436659056319854</v>
      </c>
      <c r="P519" s="28">
        <v>2.5145553018773286</v>
      </c>
    </row>
    <row r="520" spans="1:16">
      <c r="A520" s="25" t="s">
        <v>526</v>
      </c>
      <c r="B520" s="25" t="s">
        <v>353</v>
      </c>
      <c r="C520" s="26">
        <v>8353028000</v>
      </c>
      <c r="D520" s="26">
        <v>516180000</v>
      </c>
      <c r="E520" s="27">
        <v>13.164990719153245</v>
      </c>
      <c r="F520" s="27">
        <v>1.2145071873371271</v>
      </c>
      <c r="G520" s="26">
        <v>138.27239</v>
      </c>
      <c r="H520" s="27">
        <v>21.98</v>
      </c>
      <c r="I520" s="27">
        <v>-0.70065362040482881</v>
      </c>
      <c r="J520" s="26">
        <v>9266000</v>
      </c>
      <c r="K520" s="27">
        <v>1169.8445931361969</v>
      </c>
      <c r="L520" s="27">
        <v>77.492347630671475</v>
      </c>
      <c r="M520" s="27">
        <v>26.78</v>
      </c>
      <c r="N520" s="28">
        <v>19.880042034781134</v>
      </c>
      <c r="O520" s="29">
        <v>129.09681474218567</v>
      </c>
      <c r="P520" s="28">
        <v>4.3032271580728558</v>
      </c>
    </row>
    <row r="521" spans="1:16">
      <c r="A521" s="25" t="s">
        <v>381</v>
      </c>
      <c r="B521" s="25" t="s">
        <v>353</v>
      </c>
      <c r="C521" s="26">
        <v>7835710127</v>
      </c>
      <c r="D521" s="26">
        <v>660000000</v>
      </c>
      <c r="E521" s="27">
        <v>57.369828576083727</v>
      </c>
      <c r="F521" s="27">
        <v>6.0871136338260472</v>
      </c>
      <c r="G521" s="26">
        <v>49.182918000000001</v>
      </c>
      <c r="H521" s="27">
        <v>14.18</v>
      </c>
      <c r="I521" s="27">
        <v>7.5505425253249214E-2</v>
      </c>
      <c r="J521" s="26">
        <v>392044758</v>
      </c>
      <c r="K521" s="27">
        <v>24.040112277180352</v>
      </c>
      <c r="L521" s="27">
        <v>60.606060606060609</v>
      </c>
      <c r="M521" s="27">
        <v>7.45</v>
      </c>
      <c r="N521" s="28">
        <v>67.709360458601765</v>
      </c>
      <c r="O521" s="29">
        <v>1332.2875062951903</v>
      </c>
      <c r="P521" s="28">
        <v>44.409583543173007</v>
      </c>
    </row>
    <row r="522" spans="1:16">
      <c r="A522" s="25" t="s">
        <v>157</v>
      </c>
      <c r="B522" s="25" t="s">
        <v>353</v>
      </c>
      <c r="C522" s="26">
        <v>2077382264</v>
      </c>
      <c r="D522" s="26">
        <v>720000000</v>
      </c>
      <c r="E522" s="27">
        <v>55.819021336262722</v>
      </c>
      <c r="F522" s="27">
        <v>38.763209261293554</v>
      </c>
      <c r="G522" s="26">
        <v>247.17509200000001</v>
      </c>
      <c r="H522" s="27">
        <v>2.9</v>
      </c>
      <c r="I522" s="27">
        <v>-2.1812733792649919E-2</v>
      </c>
      <c r="J522" s="26">
        <v>-115858447</v>
      </c>
      <c r="K522" s="27">
        <v>-12.428959970437027</v>
      </c>
      <c r="L522" s="27">
        <v>55.555555555555557</v>
      </c>
      <c r="M522" s="27">
        <v>34.32</v>
      </c>
      <c r="N522" s="28">
        <v>72.640640206856915</v>
      </c>
      <c r="O522" s="29">
        <v>418.98424826554327</v>
      </c>
      <c r="P522" s="28">
        <v>13.966141608851443</v>
      </c>
    </row>
    <row r="523" spans="1:16">
      <c r="A523" s="25" t="s">
        <v>274</v>
      </c>
      <c r="B523" s="25" t="s">
        <v>353</v>
      </c>
      <c r="C523" s="26">
        <v>34760766000</v>
      </c>
      <c r="D523" s="26">
        <v>945591000</v>
      </c>
      <c r="E523" s="27">
        <v>2.1379846510486162</v>
      </c>
      <c r="F523" s="27">
        <v>5.2581478969449133E-2</v>
      </c>
      <c r="G523" s="26">
        <v>426.23041999999998</v>
      </c>
      <c r="H523" s="27">
        <v>43.9</v>
      </c>
      <c r="I523" s="27">
        <v>-0.73949096928887315</v>
      </c>
      <c r="J523" s="26">
        <v>704762000</v>
      </c>
      <c r="K523" s="27">
        <v>57.693821460294394</v>
      </c>
      <c r="L523" s="27">
        <v>42.30158704979214</v>
      </c>
      <c r="M523" s="27">
        <v>45.07</v>
      </c>
      <c r="N523" s="28">
        <v>51.396510871973511</v>
      </c>
      <c r="O523" s="29">
        <v>253.20967986189567</v>
      </c>
      <c r="P523" s="28">
        <v>8.4403226620631884</v>
      </c>
    </row>
    <row r="524" spans="1:16">
      <c r="A524" s="25" t="s">
        <v>276</v>
      </c>
      <c r="B524" s="25" t="s">
        <v>353</v>
      </c>
      <c r="C524" s="26">
        <v>17087095351</v>
      </c>
      <c r="D524" s="26">
        <v>1500000000</v>
      </c>
      <c r="E524" s="27">
        <v>12.931305510659682</v>
      </c>
      <c r="F524" s="27">
        <v>1.7241740680879576</v>
      </c>
      <c r="G524" s="26">
        <v>545.59110899999996</v>
      </c>
      <c r="H524" s="27">
        <v>5.67</v>
      </c>
      <c r="I524" s="27">
        <v>0.14153827376204298</v>
      </c>
      <c r="J524" s="26">
        <v>-292614183</v>
      </c>
      <c r="K524" s="27">
        <v>-25.631020079433402</v>
      </c>
      <c r="L524" s="27">
        <v>26.666666666666668</v>
      </c>
      <c r="M524" s="27">
        <v>36.369999999999997</v>
      </c>
      <c r="N524" s="28">
        <v>34.090190118006674</v>
      </c>
      <c r="O524" s="29">
        <v>1548.0138797185593</v>
      </c>
      <c r="P524" s="28">
        <v>51.600462657285313</v>
      </c>
    </row>
    <row r="525" spans="1:16">
      <c r="A525" s="25" t="s">
        <v>149</v>
      </c>
      <c r="B525" s="25" t="s">
        <v>353</v>
      </c>
      <c r="C525" s="26">
        <v>13453377967</v>
      </c>
      <c r="D525" s="26">
        <v>1600000000</v>
      </c>
      <c r="E525" s="27">
        <v>3.8811390304728404</v>
      </c>
      <c r="F525" s="27">
        <v>0.11551009019264406</v>
      </c>
      <c r="G525" s="26">
        <v>405.15482900000001</v>
      </c>
      <c r="H525" s="27">
        <v>25.44</v>
      </c>
      <c r="I525" s="27">
        <v>-2.8954962293937179</v>
      </c>
      <c r="J525" s="26">
        <v>-433674414</v>
      </c>
      <c r="K525" s="27">
        <v>-77.477478300114797</v>
      </c>
      <c r="L525" s="27">
        <v>25</v>
      </c>
      <c r="M525" s="27">
        <v>25.32</v>
      </c>
      <c r="N525" s="28">
        <v>29.110551719318927</v>
      </c>
      <c r="O525" s="29">
        <v>872.1843701296109</v>
      </c>
      <c r="P525" s="28">
        <v>29.072812337653698</v>
      </c>
    </row>
    <row r="526" spans="1:16">
      <c r="A526" s="25" t="s">
        <v>173</v>
      </c>
      <c r="B526" s="25" t="s">
        <v>353</v>
      </c>
      <c r="C526" s="26">
        <v>6576271825</v>
      </c>
      <c r="D526" s="26">
        <v>2450000000</v>
      </c>
      <c r="E526" s="27">
        <v>18.558780762339037</v>
      </c>
      <c r="F526" s="27">
        <v>7.5750125560567501</v>
      </c>
      <c r="G526" s="26">
        <v>1796.201816</v>
      </c>
      <c r="H526" s="27">
        <v>1.2</v>
      </c>
      <c r="I526" s="27">
        <v>-3.5686112142109927E-2</v>
      </c>
      <c r="J526" s="26">
        <v>-129905290</v>
      </c>
      <c r="K526" s="27">
        <v>-18.85989400431653</v>
      </c>
      <c r="L526" s="27">
        <v>16.326530612244898</v>
      </c>
      <c r="M526" s="27">
        <v>73.31</v>
      </c>
      <c r="N526" s="28">
        <v>47.580953396127846</v>
      </c>
      <c r="O526" s="29">
        <v>321.17946836934215</v>
      </c>
      <c r="P526" s="28">
        <v>10.705982278978071</v>
      </c>
    </row>
    <row r="527" spans="1:16">
      <c r="A527" s="25" t="s">
        <v>6</v>
      </c>
      <c r="B527" s="25" t="s">
        <v>353</v>
      </c>
      <c r="C527" s="26">
        <v>69393865000</v>
      </c>
      <c r="D527" s="26">
        <v>4861656000</v>
      </c>
      <c r="E527" s="27">
        <v>1.9356669559518416</v>
      </c>
      <c r="F527" s="27">
        <v>1.8959510288281956E-2</v>
      </c>
      <c r="G527" s="26">
        <v>961.42923199999996</v>
      </c>
      <c r="H527" s="27">
        <v>21.5</v>
      </c>
      <c r="I527" s="27">
        <v>0.16229600368272301</v>
      </c>
      <c r="J527" s="26">
        <v>102523000</v>
      </c>
      <c r="K527" s="27">
        <v>995.82314212420624</v>
      </c>
      <c r="L527" s="27">
        <v>8.2276491796210998</v>
      </c>
      <c r="M527" s="27">
        <v>19.77</v>
      </c>
      <c r="N527" s="28">
        <v>18.70120916399916</v>
      </c>
      <c r="O527" s="29">
        <v>816.56983642023067</v>
      </c>
      <c r="P527" s="28">
        <v>27.218994547341023</v>
      </c>
    </row>
    <row r="528" spans="1:16">
      <c r="A528" s="25" t="s">
        <v>93</v>
      </c>
      <c r="B528" s="25" t="s">
        <v>353</v>
      </c>
      <c r="C528" s="26">
        <v>23667886165</v>
      </c>
      <c r="D528" s="26">
        <v>5580000000</v>
      </c>
      <c r="E528" s="27">
        <v>2.8165813971997902</v>
      </c>
      <c r="F528" s="27">
        <v>0.1682545637514809</v>
      </c>
      <c r="G528" s="26">
        <v>3586.7231099999999</v>
      </c>
      <c r="H528" s="27">
        <v>3.96</v>
      </c>
      <c r="I528" s="27">
        <v>-0.32908138793814423</v>
      </c>
      <c r="J528" s="26">
        <v>-429118472</v>
      </c>
      <c r="K528" s="27">
        <v>-39.010206020681395</v>
      </c>
      <c r="L528" s="27">
        <v>7.1684587813620073</v>
      </c>
      <c r="M528" s="27">
        <v>64.27</v>
      </c>
      <c r="N528" s="28">
        <v>30.394596676317178</v>
      </c>
      <c r="O528" s="29">
        <v>479.09968081586447</v>
      </c>
      <c r="P528" s="28">
        <v>15.969989360528816</v>
      </c>
    </row>
    <row r="529" spans="1:16">
      <c r="A529" s="50" t="s">
        <v>63</v>
      </c>
      <c r="B529" s="50" t="s">
        <v>355</v>
      </c>
      <c r="C529" s="51">
        <v>549820175</v>
      </c>
      <c r="D529" s="51">
        <v>22750000</v>
      </c>
      <c r="E529" s="52">
        <v>40.777007301321952</v>
      </c>
      <c r="F529" s="52">
        <v>14.572324596201895</v>
      </c>
      <c r="G529" s="51">
        <v>7.6577849999999996</v>
      </c>
      <c r="H529" s="52">
        <v>128.1</v>
      </c>
      <c r="I529" s="52">
        <v>-5.6228851325641926E-2</v>
      </c>
      <c r="J529" s="51">
        <v>17853471</v>
      </c>
      <c r="K529" s="52">
        <v>156.73422831896386</v>
      </c>
      <c r="L529" s="52">
        <v>1758.2417582417581</v>
      </c>
      <c r="M529" s="52">
        <v>33.659999999999997</v>
      </c>
      <c r="N529" s="53">
        <v>36.10957121615575</v>
      </c>
      <c r="O529" s="54">
        <v>1325.7802473339202</v>
      </c>
      <c r="P529" s="53">
        <v>44.192674911130673</v>
      </c>
    </row>
    <row r="530" spans="1:16">
      <c r="A530" s="50" t="s">
        <v>95</v>
      </c>
      <c r="B530" s="50" t="s">
        <v>355</v>
      </c>
      <c r="C530" s="51">
        <v>418442261</v>
      </c>
      <c r="D530" s="51">
        <v>23000000</v>
      </c>
      <c r="E530" s="52">
        <v>85.460241107696334</v>
      </c>
      <c r="F530" s="52">
        <v>97.78059623306217</v>
      </c>
      <c r="G530" s="51">
        <v>11.696857</v>
      </c>
      <c r="H530" s="52">
        <v>40.020000000000003</v>
      </c>
      <c r="I530" s="52">
        <v>-0.62223668646031172</v>
      </c>
      <c r="J530" s="51">
        <v>-26354647</v>
      </c>
      <c r="K530" s="52">
        <v>-33.16303193133264</v>
      </c>
      <c r="L530" s="52">
        <v>1739.1304347826087</v>
      </c>
      <c r="M530" s="52">
        <v>50.85</v>
      </c>
      <c r="N530" s="53">
        <v>77.610472899512956</v>
      </c>
      <c r="O530" s="54">
        <v>516.67240640218506</v>
      </c>
      <c r="P530" s="53">
        <v>17.222413546739503</v>
      </c>
    </row>
    <row r="531" spans="1:16">
      <c r="A531" s="50" t="s">
        <v>464</v>
      </c>
      <c r="B531" s="50" t="s">
        <v>355</v>
      </c>
      <c r="C531" s="51">
        <v>2001882616</v>
      </c>
      <c r="D531" s="51">
        <v>24000000</v>
      </c>
      <c r="E531" s="52">
        <v>50.199291186008452</v>
      </c>
      <c r="F531" s="52">
        <v>5.6683933136865914</v>
      </c>
      <c r="G531" s="51">
        <v>2.016016</v>
      </c>
      <c r="H531" s="52">
        <v>395.25</v>
      </c>
      <c r="I531" s="52">
        <v>-4.2004345474215938</v>
      </c>
      <c r="J531" s="51">
        <v>3056816</v>
      </c>
      <c r="K531" s="52">
        <v>2897.1321793657189</v>
      </c>
      <c r="L531" s="52">
        <v>1666.6666666666667</v>
      </c>
      <c r="M531" s="52">
        <v>8.4</v>
      </c>
      <c r="N531" s="53">
        <v>86.727216051470165</v>
      </c>
      <c r="O531" s="54">
        <v>983.97394109783397</v>
      </c>
      <c r="P531" s="53">
        <v>32.7991313699278</v>
      </c>
    </row>
    <row r="532" spans="1:16">
      <c r="A532" s="50" t="s">
        <v>60</v>
      </c>
      <c r="B532" s="50" t="s">
        <v>355</v>
      </c>
      <c r="C532" s="51">
        <v>385874216</v>
      </c>
      <c r="D532" s="51">
        <v>30000000</v>
      </c>
      <c r="E532" s="52">
        <v>33.757470633743338</v>
      </c>
      <c r="F532" s="52">
        <v>13.39582168005688</v>
      </c>
      <c r="G532" s="51">
        <v>12.224814</v>
      </c>
      <c r="H532" s="52">
        <v>96.95</v>
      </c>
      <c r="I532" s="52">
        <v>-4.2016350615893856</v>
      </c>
      <c r="J532" s="51">
        <v>11913466</v>
      </c>
      <c r="K532" s="52">
        <v>211.52534451351102</v>
      </c>
      <c r="L532" s="52">
        <v>1333.3333333333333</v>
      </c>
      <c r="M532" s="52">
        <v>40.74</v>
      </c>
      <c r="N532" s="53">
        <v>89.311552722303588</v>
      </c>
      <c r="O532" s="54">
        <v>596.99549333234427</v>
      </c>
      <c r="P532" s="53">
        <v>19.899849777744809</v>
      </c>
    </row>
    <row r="533" spans="1:16">
      <c r="A533" s="50" t="s">
        <v>335</v>
      </c>
      <c r="B533" s="50" t="s">
        <v>355</v>
      </c>
      <c r="C533" s="51">
        <v>447890029</v>
      </c>
      <c r="D533" s="51">
        <v>31862500</v>
      </c>
      <c r="E533" s="52">
        <v>59.336234283607546</v>
      </c>
      <c r="F533" s="52">
        <v>84.648146201515814</v>
      </c>
      <c r="G533" s="51">
        <v>29.645479000000002</v>
      </c>
      <c r="H533" s="52">
        <v>22.74</v>
      </c>
      <c r="I533" s="52">
        <v>-0.71370601153693158</v>
      </c>
      <c r="J533" s="51">
        <v>-12400268</v>
      </c>
      <c r="K533" s="52">
        <v>-56.529020179241286</v>
      </c>
      <c r="L533" s="52">
        <v>1255.3942722636327</v>
      </c>
      <c r="M533" s="52">
        <v>93.04</v>
      </c>
      <c r="N533" s="53">
        <v>40.883360709649878</v>
      </c>
      <c r="O533" s="54">
        <v>128.95025802974163</v>
      </c>
      <c r="P533" s="53">
        <v>4.2983419343247213</v>
      </c>
    </row>
    <row r="534" spans="1:16">
      <c r="A534" s="50" t="s">
        <v>278</v>
      </c>
      <c r="B534" s="50" t="s">
        <v>355</v>
      </c>
      <c r="C534" s="51">
        <v>3337733172</v>
      </c>
      <c r="D534" s="51">
        <v>38700772</v>
      </c>
      <c r="E534" s="52">
        <v>25.369902915151368</v>
      </c>
      <c r="F534" s="52">
        <v>5.9594542725615556</v>
      </c>
      <c r="G534" s="51">
        <v>13.534167</v>
      </c>
      <c r="H534" s="52">
        <v>116.5</v>
      </c>
      <c r="I534" s="52">
        <v>-10.494222675022257</v>
      </c>
      <c r="J534" s="51">
        <v>-6595639</v>
      </c>
      <c r="K534" s="52">
        <v>-645.43934560396644</v>
      </c>
      <c r="L534" s="52">
        <v>1033.5711132584124</v>
      </c>
      <c r="M534" s="52">
        <v>34.97</v>
      </c>
      <c r="N534" s="53">
        <v>45.16276237742197</v>
      </c>
      <c r="O534" s="54">
        <v>827.06567384296159</v>
      </c>
      <c r="P534" s="53">
        <v>27.568855794765387</v>
      </c>
    </row>
    <row r="535" spans="1:16">
      <c r="A535" s="50" t="s">
        <v>347</v>
      </c>
      <c r="B535" s="50" t="s">
        <v>355</v>
      </c>
      <c r="C535" s="51">
        <v>765978559</v>
      </c>
      <c r="D535" s="51">
        <v>45500000</v>
      </c>
      <c r="E535" s="52">
        <v>72.828214088563755</v>
      </c>
      <c r="F535" s="52">
        <v>47.077061466427764</v>
      </c>
      <c r="G535" s="51">
        <v>15.667655999999999</v>
      </c>
      <c r="H535" s="52">
        <v>35.06</v>
      </c>
      <c r="I535" s="52">
        <v>-1.4632307923709078</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16.146715455898562</v>
      </c>
      <c r="F536" s="52">
        <v>2.5144321098371889</v>
      </c>
      <c r="G536" s="51">
        <v>23.936191999999998</v>
      </c>
      <c r="H536" s="52">
        <v>103.5</v>
      </c>
      <c r="I536" s="52">
        <v>8.8040300809391852</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15.102590709359662</v>
      </c>
      <c r="F537" s="52">
        <v>2.0871463114095716</v>
      </c>
      <c r="G537" s="51">
        <v>23.711504000000001</v>
      </c>
      <c r="H537" s="52">
        <v>111.7</v>
      </c>
      <c r="I537" s="52">
        <v>-1.1708888293176756</v>
      </c>
      <c r="J537" s="51">
        <v>9762773</v>
      </c>
      <c r="K537" s="52">
        <v>741.1828585997032</v>
      </c>
      <c r="L537" s="52">
        <v>597.01492537313436</v>
      </c>
      <c r="M537" s="52">
        <v>35.39</v>
      </c>
      <c r="N537" s="53">
        <v>59.562529766186529</v>
      </c>
      <c r="O537" s="54">
        <v>1132.9826316536905</v>
      </c>
      <c r="P537" s="53">
        <v>37.766087721789681</v>
      </c>
    </row>
    <row r="538" spans="1:16">
      <c r="A538" s="50" t="s">
        <v>773</v>
      </c>
      <c r="B538" s="50" t="s">
        <v>355</v>
      </c>
      <c r="C538" s="51">
        <v>2885058804</v>
      </c>
      <c r="D538" s="51">
        <v>92600000</v>
      </c>
      <c r="E538" s="52">
        <v>13.2674038885381</v>
      </c>
      <c r="F538" s="52">
        <v>0.90111006211459987</v>
      </c>
      <c r="G538" s="51">
        <v>18.897796</v>
      </c>
      <c r="H538" s="52">
        <v>159.6</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7.0190302085625316</v>
      </c>
      <c r="F539" s="52">
        <v>0.25906455210380741</v>
      </c>
      <c r="G539" s="51">
        <v>18.316268000000001</v>
      </c>
      <c r="H539" s="52">
        <v>311.25</v>
      </c>
      <c r="I539" s="52">
        <v>13.599310702467788</v>
      </c>
      <c r="J539" s="51">
        <v>771275247</v>
      </c>
      <c r="K539" s="52">
        <v>35.128509705692657</v>
      </c>
      <c r="L539" s="52">
        <v>426.66666666666669</v>
      </c>
      <c r="M539" s="52">
        <v>19.53</v>
      </c>
      <c r="N539" s="53">
        <v>8.3273159889042656</v>
      </c>
      <c r="O539" s="54">
        <v>2359.5579435603554</v>
      </c>
      <c r="P539" s="53">
        <v>78.651931452011851</v>
      </c>
    </row>
    <row r="540" spans="1:16">
      <c r="A540" s="50" t="s">
        <v>281</v>
      </c>
      <c r="B540" s="50" t="s">
        <v>355</v>
      </c>
      <c r="C540" s="51">
        <v>4102311000</v>
      </c>
      <c r="D540" s="51">
        <v>95000000</v>
      </c>
      <c r="E540" s="52">
        <v>4.8586105462166573</v>
      </c>
      <c r="F540" s="52">
        <v>0.38453585644769744</v>
      </c>
      <c r="G540" s="51">
        <v>61.261921000000001</v>
      </c>
      <c r="H540" s="52">
        <v>134.4</v>
      </c>
      <c r="I540" s="52">
        <v>-0.66317369240420021</v>
      </c>
      <c r="J540" s="51">
        <v>130778000</v>
      </c>
      <c r="K540" s="52">
        <v>96.614109406780955</v>
      </c>
      <c r="L540" s="52">
        <v>421.05263157894734</v>
      </c>
      <c r="M540" s="52">
        <v>64.48</v>
      </c>
      <c r="N540" s="53">
        <v>49.065910816726173</v>
      </c>
      <c r="O540" s="54">
        <v>366.06998967778998</v>
      </c>
      <c r="P540" s="53">
        <v>12.202332989259666</v>
      </c>
    </row>
    <row r="541" spans="1:16">
      <c r="A541" s="50" t="s">
        <v>282</v>
      </c>
      <c r="B541" s="50" t="s">
        <v>355</v>
      </c>
      <c r="C541" s="51">
        <v>1869476072</v>
      </c>
      <c r="D541" s="51">
        <v>100000000</v>
      </c>
      <c r="E541" s="52">
        <v>40.609660652477444</v>
      </c>
      <c r="F541" s="52">
        <v>21.373505606567075</v>
      </c>
      <c r="G541" s="51">
        <v>50.595194999999997</v>
      </c>
      <c r="H541" s="52">
        <v>19.47</v>
      </c>
      <c r="I541" s="52">
        <v>-0.84308202122316456</v>
      </c>
      <c r="J541" s="51">
        <v>-304722758</v>
      </c>
      <c r="K541" s="52">
        <v>-6.2351759102941697</v>
      </c>
      <c r="L541" s="52">
        <v>400</v>
      </c>
      <c r="M541" s="52">
        <v>50.59</v>
      </c>
      <c r="N541" s="53">
        <v>84.422832912542091</v>
      </c>
      <c r="O541" s="54">
        <v>69.720495340335049</v>
      </c>
      <c r="P541" s="53">
        <v>2.3240165113445017</v>
      </c>
    </row>
    <row r="542" spans="1:16">
      <c r="A542" s="50" t="s">
        <v>154</v>
      </c>
      <c r="B542" s="50" t="s">
        <v>355</v>
      </c>
      <c r="C542" s="51">
        <v>1139133952</v>
      </c>
      <c r="D542" s="51">
        <v>100500000</v>
      </c>
      <c r="E542" s="52">
        <v>31.381912126910031</v>
      </c>
      <c r="F542" s="52">
        <v>10.072833293824436</v>
      </c>
      <c r="G542" s="51">
        <v>40.319831000000001</v>
      </c>
      <c r="H542" s="52">
        <v>31.62</v>
      </c>
      <c r="I542" s="52">
        <v>0.53494480913651543</v>
      </c>
      <c r="J542" s="51">
        <v>60728696</v>
      </c>
      <c r="K542" s="52">
        <v>51.301941342524465</v>
      </c>
      <c r="L542" s="52">
        <v>398.00995024875624</v>
      </c>
      <c r="M542" s="52">
        <v>40.11</v>
      </c>
      <c r="N542" s="53">
        <v>17.080824958736908</v>
      </c>
      <c r="O542" s="54">
        <v>1752.5419682506185</v>
      </c>
      <c r="P542" s="53">
        <v>58.418065608353949</v>
      </c>
    </row>
    <row r="543" spans="1:16">
      <c r="A543" s="50" t="s">
        <v>733</v>
      </c>
      <c r="B543" s="50" t="s">
        <v>355</v>
      </c>
      <c r="C543" s="51">
        <v>2222618346</v>
      </c>
      <c r="D543" s="51">
        <v>110500000</v>
      </c>
      <c r="E543" s="52">
        <v>0.7041529532879014</v>
      </c>
      <c r="F543" s="52">
        <v>4.3408889077878694E-3</v>
      </c>
      <c r="G543" s="51">
        <v>47.739924000000002</v>
      </c>
      <c r="H543" s="52">
        <v>1190</v>
      </c>
      <c r="I543" s="52">
        <v>-290.40937771960216</v>
      </c>
      <c r="J543" s="51">
        <v>27078608</v>
      </c>
      <c r="K543" s="52">
        <v>5990.4851829902036</v>
      </c>
      <c r="L543" s="52">
        <v>361.99095022624437</v>
      </c>
      <c r="M543" s="52">
        <v>43.2</v>
      </c>
      <c r="N543" s="53">
        <v>29.211658890183301</v>
      </c>
      <c r="O543" s="54">
        <v>1254.5700156463229</v>
      </c>
      <c r="P543" s="53">
        <v>41.819000521544098</v>
      </c>
    </row>
    <row r="544" spans="1:16">
      <c r="A544" s="50" t="s">
        <v>555</v>
      </c>
      <c r="B544" s="50" t="s">
        <v>355</v>
      </c>
      <c r="C544" s="51">
        <v>1784851552</v>
      </c>
      <c r="D544" s="51">
        <v>112000000</v>
      </c>
      <c r="E544" s="52">
        <v>13.497462477054315</v>
      </c>
      <c r="F544" s="52">
        <v>0.70475472415697127</v>
      </c>
      <c r="G544" s="51">
        <v>16.937535</v>
      </c>
      <c r="H544" s="52">
        <v>175</v>
      </c>
      <c r="I544" s="52">
        <v>-0.93348986699098191</v>
      </c>
      <c r="J544" s="51">
        <v>-293057834</v>
      </c>
      <c r="K544" s="52">
        <v>-65.352288108428453</v>
      </c>
      <c r="L544" s="52">
        <v>357.14285714285717</v>
      </c>
      <c r="M544" s="52">
        <v>15.12</v>
      </c>
      <c r="N544" s="53">
        <v>15.607867892503615</v>
      </c>
      <c r="O544" s="54">
        <v>974.9133706766911</v>
      </c>
      <c r="P544" s="53">
        <v>32.497112355889705</v>
      </c>
    </row>
    <row r="545" spans="1:16">
      <c r="A545" s="50" t="s">
        <v>89</v>
      </c>
      <c r="B545" s="50" t="s">
        <v>355</v>
      </c>
      <c r="C545" s="51">
        <v>1056734129</v>
      </c>
      <c r="D545" s="51">
        <v>117000000</v>
      </c>
      <c r="E545" s="52">
        <v>19.604201829743278</v>
      </c>
      <c r="F545" s="52">
        <v>4.5285751512458488</v>
      </c>
      <c r="G545" s="51">
        <v>53.028322000000003</v>
      </c>
      <c r="H545" s="52">
        <v>38.479999999999997</v>
      </c>
      <c r="I545" s="52">
        <v>1.875931751833015</v>
      </c>
      <c r="J545" s="51">
        <v>51520744</v>
      </c>
      <c r="K545" s="52">
        <v>84.024407722062392</v>
      </c>
      <c r="L545" s="52">
        <v>341.88034188034186</v>
      </c>
      <c r="M545" s="52">
        <v>45.32</v>
      </c>
      <c r="N545" s="53">
        <v>56.930557551510638</v>
      </c>
      <c r="O545" s="54">
        <v>2712.9683871701031</v>
      </c>
      <c r="P545" s="53">
        <v>90.432279572336768</v>
      </c>
    </row>
    <row r="546" spans="1:16">
      <c r="A546" s="50" t="s">
        <v>769</v>
      </c>
      <c r="B546" s="50" t="s">
        <v>355</v>
      </c>
      <c r="C546" s="51">
        <v>3756403776</v>
      </c>
      <c r="D546" s="51">
        <v>137000000</v>
      </c>
      <c r="E546" s="52">
        <v>8.655582546931825</v>
      </c>
      <c r="F546" s="52">
        <v>0.53541893770455429</v>
      </c>
      <c r="G546" s="51">
        <v>39.979588999999997</v>
      </c>
      <c r="H546" s="52">
        <v>115.6</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7.8975520076505168</v>
      </c>
      <c r="F547" s="52">
        <v>0.43548673877311922</v>
      </c>
      <c r="G547" s="51">
        <v>44.987780999999998</v>
      </c>
      <c r="H547" s="52">
        <v>112.6</v>
      </c>
      <c r="I547" s="52">
        <v>-7.3590846742835083</v>
      </c>
      <c r="J547" s="51">
        <v>5825744</v>
      </c>
      <c r="K547" s="52">
        <v>3112.9071239656255</v>
      </c>
      <c r="L547" s="52">
        <v>258.06451612903226</v>
      </c>
      <c r="M547" s="52">
        <v>29.02</v>
      </c>
      <c r="N547" s="53">
        <v>37.162606644808648</v>
      </c>
      <c r="O547" s="54">
        <v>480.50776645004407</v>
      </c>
      <c r="P547" s="53">
        <v>16.016925548334804</v>
      </c>
    </row>
    <row r="548" spans="1:16">
      <c r="A548" s="50" t="s">
        <v>770</v>
      </c>
      <c r="B548" s="50" t="s">
        <v>355</v>
      </c>
      <c r="C548" s="51">
        <v>1774061912</v>
      </c>
      <c r="D548" s="51">
        <v>170000000</v>
      </c>
      <c r="E548" s="52">
        <v>15.557479324304445</v>
      </c>
      <c r="F548" s="52">
        <v>1.2536244419262244</v>
      </c>
      <c r="G548" s="51">
        <v>37.993921</v>
      </c>
      <c r="H548" s="52">
        <v>67.7</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14.526928501193282</v>
      </c>
      <c r="F549" s="52">
        <v>3.6888075805353342</v>
      </c>
      <c r="G549" s="51">
        <v>111.579138</v>
      </c>
      <c r="H549" s="52">
        <v>24.68</v>
      </c>
      <c r="I549" s="52">
        <v>-0.1382724000665938</v>
      </c>
      <c r="J549" s="51">
        <v>3224393</v>
      </c>
      <c r="K549" s="52">
        <v>1221.3491308286552</v>
      </c>
      <c r="L549" s="52">
        <v>233.61462636879773</v>
      </c>
      <c r="M549" s="52">
        <v>65.16</v>
      </c>
      <c r="N549" s="53">
        <v>37.268274537600654</v>
      </c>
      <c r="O549" s="54">
        <v>1636.9044742509061</v>
      </c>
      <c r="P549" s="53">
        <v>54.563482475030206</v>
      </c>
    </row>
    <row r="550" spans="1:16">
      <c r="A550" s="50" t="s">
        <v>97</v>
      </c>
      <c r="B550" s="50" t="s">
        <v>355</v>
      </c>
      <c r="C550" s="51">
        <v>1396248544</v>
      </c>
      <c r="D550" s="51">
        <v>197500000</v>
      </c>
      <c r="E550" s="52">
        <v>34.13779968635555</v>
      </c>
      <c r="F550" s="52">
        <v>24.692802666441626</v>
      </c>
      <c r="G550" s="51">
        <v>147.57517300000001</v>
      </c>
      <c r="H550" s="52">
        <v>7.94</v>
      </c>
      <c r="I550" s="52">
        <v>-0.20039174559938644</v>
      </c>
      <c r="J550" s="51">
        <v>-32811409</v>
      </c>
      <c r="K550" s="52">
        <v>-42.134734293184422</v>
      </c>
      <c r="L550" s="52">
        <v>202.53164556962025</v>
      </c>
      <c r="M550" s="52">
        <v>74.72</v>
      </c>
      <c r="N550" s="53">
        <v>27.207108145118372</v>
      </c>
      <c r="O550" s="54">
        <v>97.678725273413889</v>
      </c>
      <c r="P550" s="53">
        <v>3.2559575091137964</v>
      </c>
    </row>
    <row r="551" spans="1:16">
      <c r="A551" s="50" t="s">
        <v>155</v>
      </c>
      <c r="B551" s="50" t="s">
        <v>355</v>
      </c>
      <c r="C551" s="51">
        <v>427961966</v>
      </c>
      <c r="D551" s="51">
        <v>206250000</v>
      </c>
      <c r="E551" s="52">
        <v>15.169718814092061</v>
      </c>
      <c r="F551" s="52">
        <v>6.1291793188250754</v>
      </c>
      <c r="G551" s="51">
        <v>206.00537199999999</v>
      </c>
      <c r="H551" s="52">
        <v>12.8</v>
      </c>
      <c r="I551" s="52">
        <v>3.4547032393701826E-2</v>
      </c>
      <c r="J551" s="51">
        <v>-116573372</v>
      </c>
      <c r="K551" s="52">
        <v>-21.231263688589191</v>
      </c>
      <c r="L551" s="52">
        <v>193.93939393939394</v>
      </c>
      <c r="M551" s="52">
        <v>99.88</v>
      </c>
      <c r="N551" s="53">
        <v>42.107297905538751</v>
      </c>
      <c r="O551" s="54">
        <v>636.37180249953474</v>
      </c>
      <c r="P551" s="53">
        <v>21.212393416651157</v>
      </c>
    </row>
    <row r="552" spans="1:16">
      <c r="A552" s="50" t="s">
        <v>401</v>
      </c>
      <c r="B552" s="50" t="s">
        <v>355</v>
      </c>
      <c r="C552" s="51">
        <v>3159865956</v>
      </c>
      <c r="D552" s="51">
        <v>300000000</v>
      </c>
      <c r="E552" s="52">
        <v>13.458856008006405</v>
      </c>
      <c r="F552" s="52">
        <v>1.3194956870594514</v>
      </c>
      <c r="G552" s="51">
        <v>82.764232000000007</v>
      </c>
      <c r="H552" s="52">
        <v>35.92</v>
      </c>
      <c r="I552" s="52">
        <v>-0.56503514578292879</v>
      </c>
      <c r="J552" s="51">
        <v>82928795</v>
      </c>
      <c r="K552" s="52">
        <v>122.99708442646489</v>
      </c>
      <c r="L552" s="52">
        <v>133.33333333333334</v>
      </c>
      <c r="M552" s="52">
        <v>27.58</v>
      </c>
      <c r="N552" s="53">
        <v>15.003075765692493</v>
      </c>
      <c r="O552" s="54">
        <v>507.24766558235785</v>
      </c>
      <c r="P552" s="53">
        <v>16.908255519411927</v>
      </c>
    </row>
    <row r="553" spans="1:16">
      <c r="A553" s="50" t="s">
        <v>283</v>
      </c>
      <c r="B553" s="50" t="s">
        <v>355</v>
      </c>
      <c r="C553" s="51">
        <v>5879015160</v>
      </c>
      <c r="D553" s="51">
        <v>322274086</v>
      </c>
      <c r="E553" s="52">
        <v>3.6219106867588136</v>
      </c>
      <c r="F553" s="52">
        <v>0.13705614084481166</v>
      </c>
      <c r="G553" s="51">
        <v>127.238255</v>
      </c>
      <c r="H553" s="52">
        <v>86.8</v>
      </c>
      <c r="I553" s="52">
        <v>2.6338744224148911</v>
      </c>
      <c r="J553" s="51">
        <v>307486341</v>
      </c>
      <c r="K553" s="52">
        <v>85.943573838292863</v>
      </c>
      <c r="L553" s="52">
        <v>124.11795343669053</v>
      </c>
      <c r="M553" s="52">
        <v>39.479999999999997</v>
      </c>
      <c r="N553" s="53">
        <v>31.807439687424072</v>
      </c>
      <c r="O553" s="54">
        <v>2184.5750148760235</v>
      </c>
      <c r="P553" s="53">
        <v>72.819167162534114</v>
      </c>
    </row>
    <row r="554" spans="1:16">
      <c r="A554" s="50" t="s">
        <v>279</v>
      </c>
      <c r="B554" s="50" t="s">
        <v>355</v>
      </c>
      <c r="C554" s="51">
        <v>4414419520</v>
      </c>
      <c r="D554" s="51">
        <v>393516000</v>
      </c>
      <c r="E554" s="52">
        <v>19.174402975781486</v>
      </c>
      <c r="F554" s="52">
        <v>4.0604877937579591</v>
      </c>
      <c r="G554" s="51">
        <v>160.62860900000001</v>
      </c>
      <c r="H554" s="52">
        <v>12.99</v>
      </c>
      <c r="I554" s="52">
        <v>-0.10275733436375313</v>
      </c>
      <c r="J554" s="51">
        <v>14989579</v>
      </c>
      <c r="K554" s="52">
        <v>315.03166299733971</v>
      </c>
      <c r="L554" s="52">
        <v>101.64770936886937</v>
      </c>
      <c r="M554" s="52">
        <v>40.81</v>
      </c>
      <c r="N554" s="53">
        <v>70.900911805112401</v>
      </c>
      <c r="O554" s="54">
        <v>348.27168813833396</v>
      </c>
      <c r="P554" s="53">
        <v>11.609056271277799</v>
      </c>
    </row>
    <row r="555" spans="1:16">
      <c r="A555" s="50" t="s">
        <v>88</v>
      </c>
      <c r="B555" s="50" t="s">
        <v>355</v>
      </c>
      <c r="C555" s="51">
        <v>919494030</v>
      </c>
      <c r="D555" s="51">
        <v>402170000</v>
      </c>
      <c r="E555" s="52">
        <v>15.734919661846979</v>
      </c>
      <c r="F555" s="52">
        <v>2.1736136545141189</v>
      </c>
      <c r="G555" s="51">
        <v>145.268338</v>
      </c>
      <c r="H555" s="52">
        <v>17.5</v>
      </c>
      <c r="I555" s="52">
        <v>-0.269800755491449</v>
      </c>
      <c r="J555" s="51">
        <v>-57888264</v>
      </c>
      <c r="K555" s="52">
        <v>-125.05229039171049</v>
      </c>
      <c r="L555" s="52">
        <v>99.460427182534744</v>
      </c>
      <c r="M555" s="52">
        <v>36.119999999999997</v>
      </c>
      <c r="N555" s="53">
        <v>28.948460304915347</v>
      </c>
      <c r="O555" s="54">
        <v>778.38817644644439</v>
      </c>
      <c r="P555" s="53">
        <v>25.946272548214814</v>
      </c>
    </row>
    <row r="556" spans="1:16">
      <c r="A556" s="50" t="s">
        <v>184</v>
      </c>
      <c r="B556" s="50" t="s">
        <v>355</v>
      </c>
      <c r="C556" s="51">
        <v>5647873743</v>
      </c>
      <c r="D556" s="51">
        <v>494000000</v>
      </c>
      <c r="E556" s="52">
        <v>4.0452852793916572</v>
      </c>
      <c r="F556" s="52">
        <v>0.30329024436884522</v>
      </c>
      <c r="G556" s="51">
        <v>292.914446</v>
      </c>
      <c r="H556" s="52">
        <v>33.76</v>
      </c>
      <c r="I556" s="52">
        <v>-0.67207075938864236</v>
      </c>
      <c r="J556" s="51">
        <v>-217874647</v>
      </c>
      <c r="K556" s="52">
        <v>-61.218687826491347</v>
      </c>
      <c r="L556" s="52">
        <v>80.97165991902834</v>
      </c>
      <c r="M556" s="52">
        <v>59.29</v>
      </c>
      <c r="N556" s="53">
        <v>27.205207999841747</v>
      </c>
      <c r="O556" s="54">
        <v>736.41926203187495</v>
      </c>
      <c r="P556" s="53">
        <v>24.54730873439583</v>
      </c>
    </row>
    <row r="557" spans="1:16">
      <c r="A557" s="50" t="s">
        <v>525</v>
      </c>
      <c r="B557" s="50" t="s">
        <v>355</v>
      </c>
      <c r="C557" s="51">
        <v>3963724062</v>
      </c>
      <c r="D557" s="51">
        <v>674934433</v>
      </c>
      <c r="E557" s="52">
        <v>6.8881876584512467</v>
      </c>
      <c r="F557" s="52">
        <v>0.53714283169497978</v>
      </c>
      <c r="G557" s="51">
        <v>292.99600400000003</v>
      </c>
      <c r="H557" s="52">
        <v>19.82</v>
      </c>
      <c r="I557" s="52">
        <v>-0.19630159387965662</v>
      </c>
      <c r="J557" s="51">
        <v>-901082449</v>
      </c>
      <c r="K557" s="52">
        <v>-14.231499283147174</v>
      </c>
      <c r="L557" s="52">
        <v>59.26501604341766</v>
      </c>
      <c r="M557" s="52">
        <v>43.41</v>
      </c>
      <c r="N557" s="53">
        <v>40.540103556028505</v>
      </c>
      <c r="O557" s="54">
        <v>245.86384014729248</v>
      </c>
      <c r="P557" s="53">
        <v>8.1954613382430832</v>
      </c>
    </row>
    <row r="558" spans="1:16">
      <c r="A558" s="50" t="s">
        <v>61</v>
      </c>
      <c r="B558" s="50" t="s">
        <v>355</v>
      </c>
      <c r="C558" s="51">
        <v>3787777042</v>
      </c>
      <c r="D558" s="51">
        <v>704842185</v>
      </c>
      <c r="E558" s="52">
        <v>16.751113173119315</v>
      </c>
      <c r="F558" s="52">
        <v>4.7531528417582765</v>
      </c>
      <c r="G558" s="51">
        <v>465.53517099999999</v>
      </c>
      <c r="H558" s="52">
        <v>5.13</v>
      </c>
      <c r="I558" s="52">
        <v>-0.14223771723852607</v>
      </c>
      <c r="J558" s="51">
        <v>132778559</v>
      </c>
      <c r="K558" s="52">
        <v>26.542018165749184</v>
      </c>
      <c r="L558" s="52">
        <v>56.750292265778619</v>
      </c>
      <c r="M558" s="52">
        <v>66.040000000000006</v>
      </c>
      <c r="N558" s="53">
        <v>2.0924501977181258</v>
      </c>
      <c r="O558" s="54">
        <v>758.04666797121934</v>
      </c>
      <c r="P558" s="53">
        <v>25.268222265707312</v>
      </c>
    </row>
    <row r="559" spans="1:16">
      <c r="A559" s="50" t="s">
        <v>285</v>
      </c>
      <c r="B559" s="50" t="s">
        <v>355</v>
      </c>
      <c r="C559" s="51">
        <v>7665829861</v>
      </c>
      <c r="D559" s="51">
        <v>750000000</v>
      </c>
      <c r="E559" s="52">
        <v>7.3307279926047615</v>
      </c>
      <c r="F559" s="52">
        <v>0.88857309001269835</v>
      </c>
      <c r="G559" s="51">
        <v>459.303876</v>
      </c>
      <c r="H559" s="52">
        <v>11.88</v>
      </c>
      <c r="I559" s="52">
        <v>0.28483494649722907</v>
      </c>
      <c r="J559" s="51">
        <v>309742404</v>
      </c>
      <c r="K559" s="52">
        <v>26.635035737631842</v>
      </c>
      <c r="L559" s="52">
        <v>53.333333333333336</v>
      </c>
      <c r="M559" s="52">
        <v>61.24</v>
      </c>
      <c r="N559" s="53">
        <v>80.257584655929321</v>
      </c>
      <c r="O559" s="54">
        <v>2505.7251309410285</v>
      </c>
      <c r="P559" s="53">
        <v>83.524171031367615</v>
      </c>
    </row>
    <row r="560" spans="1:16">
      <c r="A560" s="50" t="s">
        <v>284</v>
      </c>
      <c r="B560" s="50" t="s">
        <v>355</v>
      </c>
      <c r="C560" s="51">
        <v>1104228363</v>
      </c>
      <c r="D560" s="51">
        <v>805885530</v>
      </c>
      <c r="E560" s="52">
        <v>16.04506300189016</v>
      </c>
      <c r="F560" s="52">
        <v>2.4887317125997659</v>
      </c>
      <c r="G560" s="51">
        <v>306.64052400000003</v>
      </c>
      <c r="H560" s="52">
        <v>8.1300000000000008</v>
      </c>
      <c r="I560" s="52">
        <v>-0.41823894365886888</v>
      </c>
      <c r="J560" s="51">
        <v>-213403973</v>
      </c>
      <c r="K560" s="52">
        <v>-30.210703902874386</v>
      </c>
      <c r="L560" s="52">
        <v>49.634840819142141</v>
      </c>
      <c r="M560" s="52">
        <v>38.049999999999997</v>
      </c>
      <c r="N560" s="53">
        <v>88.964100026904944</v>
      </c>
      <c r="O560" s="54">
        <v>175.43822579050575</v>
      </c>
      <c r="P560" s="53">
        <v>5.8479408596835247</v>
      </c>
    </row>
    <row r="561" spans="1:16">
      <c r="A561" s="50" t="s">
        <v>62</v>
      </c>
      <c r="B561" s="50" t="s">
        <v>355</v>
      </c>
      <c r="C561" s="51">
        <v>1966732279</v>
      </c>
      <c r="D561" s="51">
        <v>891754956</v>
      </c>
      <c r="E561" s="52">
        <v>13.427126876474775</v>
      </c>
      <c r="F561" s="52">
        <v>3.0113938332796382</v>
      </c>
      <c r="G561" s="51">
        <v>565.32693600000005</v>
      </c>
      <c r="H561" s="52">
        <v>5.27</v>
      </c>
      <c r="I561" s="52">
        <v>-0.23253890281405543</v>
      </c>
      <c r="J561" s="51">
        <v>179708663</v>
      </c>
      <c r="K561" s="52">
        <v>24.811128776802484</v>
      </c>
      <c r="L561" s="52">
        <v>44.855371681276083</v>
      </c>
      <c r="M561" s="52">
        <v>63.39</v>
      </c>
      <c r="N561" s="53">
        <v>21.054541648124367</v>
      </c>
      <c r="O561" s="54">
        <v>523.76628140119101</v>
      </c>
      <c r="P561" s="53">
        <v>17.458876046706369</v>
      </c>
    </row>
    <row r="562" spans="1:16">
      <c r="A562" s="50" t="s">
        <v>152</v>
      </c>
      <c r="B562" s="50" t="s">
        <v>355</v>
      </c>
      <c r="C562" s="51">
        <v>1876232593</v>
      </c>
      <c r="D562" s="51">
        <v>936000000</v>
      </c>
      <c r="E562" s="52">
        <v>14.78972473698567</v>
      </c>
      <c r="F562" s="52">
        <v>3.9502469917162579</v>
      </c>
      <c r="G562" s="51">
        <v>576.74861299999998</v>
      </c>
      <c r="H562" s="52">
        <v>4.6900000000000004</v>
      </c>
      <c r="I562" s="52">
        <v>-0.1281058510078763</v>
      </c>
      <c r="J562" s="51">
        <v>22610716</v>
      </c>
      <c r="K562" s="52">
        <v>165.58520305150884</v>
      </c>
      <c r="L562" s="52">
        <v>42.735042735042732</v>
      </c>
      <c r="M562" s="52">
        <v>61.61</v>
      </c>
      <c r="N562" s="53">
        <v>9.119840841952179</v>
      </c>
      <c r="O562" s="54">
        <v>719.52968069612382</v>
      </c>
      <c r="P562" s="53">
        <v>23.984322689870794</v>
      </c>
    </row>
    <row r="563" spans="1:16">
      <c r="A563" s="50" t="s">
        <v>480</v>
      </c>
      <c r="B563" s="50" t="s">
        <v>355</v>
      </c>
      <c r="C563" s="51">
        <v>8578258629</v>
      </c>
      <c r="D563" s="51">
        <v>950000000</v>
      </c>
      <c r="E563" s="52">
        <v>12.185711090011553</v>
      </c>
      <c r="F563" s="52">
        <v>2.5654128610550639</v>
      </c>
      <c r="G563" s="51">
        <v>592.57757400000003</v>
      </c>
      <c r="H563" s="52">
        <v>5.54</v>
      </c>
      <c r="I563" s="52">
        <v>-0.23424476096540833</v>
      </c>
      <c r="J563" s="51">
        <v>-348120495</v>
      </c>
      <c r="K563" s="52">
        <v>-13.644700809700963</v>
      </c>
      <c r="L563" s="52">
        <v>42.10526315789474</v>
      </c>
      <c r="M563" s="52">
        <v>62.37</v>
      </c>
      <c r="N563" s="53">
        <v>21.482647373319271</v>
      </c>
      <c r="O563" s="54">
        <v>79.730410922892361</v>
      </c>
      <c r="P563" s="53">
        <v>2.6576803640964122</v>
      </c>
    </row>
    <row r="564" spans="1:16">
      <c r="A564" s="50" t="s">
        <v>379</v>
      </c>
      <c r="B564" s="50" t="s">
        <v>355</v>
      </c>
      <c r="C564" s="51">
        <v>1914868068</v>
      </c>
      <c r="D564" s="51">
        <v>1000000000</v>
      </c>
      <c r="E564" s="52">
        <v>42.476913797351138</v>
      </c>
      <c r="F564" s="52">
        <v>14.158971265783713</v>
      </c>
      <c r="G564" s="51">
        <v>255.25220999999999</v>
      </c>
      <c r="H564" s="52">
        <v>3.69</v>
      </c>
      <c r="I564" s="52">
        <v>-0.22242667193794663</v>
      </c>
      <c r="J564" s="51">
        <v>-154583940</v>
      </c>
      <c r="K564" s="52">
        <v>-19.406931923199785</v>
      </c>
      <c r="L564" s="52">
        <v>40</v>
      </c>
      <c r="M564" s="52">
        <v>25.52</v>
      </c>
      <c r="N564" s="53">
        <v>65.118209216220436</v>
      </c>
      <c r="O564" s="54">
        <v>477.37270662869076</v>
      </c>
      <c r="P564" s="53">
        <v>15.912423554289692</v>
      </c>
    </row>
    <row r="565" spans="1:16">
      <c r="A565" s="50" t="s">
        <v>286</v>
      </c>
      <c r="B565" s="50" t="s">
        <v>355</v>
      </c>
      <c r="C565" s="51">
        <v>8958460788</v>
      </c>
      <c r="D565" s="51">
        <v>1025000000</v>
      </c>
      <c r="E565" s="52">
        <v>14.690766391481983</v>
      </c>
      <c r="F565" s="52">
        <v>1.1943712513399987</v>
      </c>
      <c r="G565" s="51">
        <v>206.78594200000001</v>
      </c>
      <c r="H565" s="52">
        <v>13.17</v>
      </c>
      <c r="I565" s="52">
        <v>-0.34162640980944836</v>
      </c>
      <c r="J565" s="51">
        <v>65823811</v>
      </c>
      <c r="K565" s="52">
        <v>186.86247139352051</v>
      </c>
      <c r="L565" s="52">
        <v>39.024390243902438</v>
      </c>
      <c r="M565" s="52">
        <v>20.170000000000002</v>
      </c>
      <c r="N565" s="53">
        <v>34.876457019114426</v>
      </c>
      <c r="O565" s="54">
        <v>654.41635658340817</v>
      </c>
      <c r="P565" s="53">
        <v>21.813878552780274</v>
      </c>
    </row>
    <row r="566" spans="1:16">
      <c r="A566" s="55" t="s">
        <v>450</v>
      </c>
      <c r="B566" s="55" t="s">
        <v>354</v>
      </c>
      <c r="C566" s="56">
        <v>2690495427</v>
      </c>
      <c r="D566" s="56">
        <v>58000000</v>
      </c>
      <c r="E566" s="57">
        <v>129.98259857961517</v>
      </c>
      <c r="F566" s="57">
        <v>112.0539642927717</v>
      </c>
      <c r="G566" s="56">
        <v>13.776082000000001</v>
      </c>
      <c r="H566" s="57">
        <v>22.34</v>
      </c>
      <c r="I566" s="57">
        <v>-0.20530018625558455</v>
      </c>
      <c r="J566" s="56">
        <v>15575892</v>
      </c>
      <c r="K566" s="57">
        <v>74.474065433941121</v>
      </c>
      <c r="L566" s="57">
        <v>689.65517241379314</v>
      </c>
      <c r="M566" s="57">
        <v>23.75</v>
      </c>
      <c r="N566" s="58">
        <v>40.460380955581336</v>
      </c>
      <c r="O566" s="59">
        <v>1252.4399598848584</v>
      </c>
      <c r="P566" s="58">
        <v>41.747998662828614</v>
      </c>
    </row>
    <row r="567" spans="1:16">
      <c r="A567" s="55" t="s">
        <v>541</v>
      </c>
      <c r="B567" s="55" t="s">
        <v>354</v>
      </c>
      <c r="C567" s="56">
        <v>2818472369</v>
      </c>
      <c r="D567" s="56">
        <v>62830000</v>
      </c>
      <c r="E567" s="57">
        <v>30.768417086606906</v>
      </c>
      <c r="F567" s="57">
        <v>8.7448037466766628</v>
      </c>
      <c r="G567" s="56">
        <v>22.243836999999999</v>
      </c>
      <c r="H567" s="57">
        <v>58.45</v>
      </c>
      <c r="I567" s="57">
        <v>-0.81412582190374394</v>
      </c>
      <c r="J567" s="56">
        <v>-43176773</v>
      </c>
      <c r="K567" s="57">
        <v>-81.490110435071188</v>
      </c>
      <c r="L567" s="57">
        <v>636.63854846410948</v>
      </c>
      <c r="M567" s="57">
        <v>35.4</v>
      </c>
      <c r="N567" s="58">
        <v>26.085638104932311</v>
      </c>
      <c r="O567" s="59">
        <v>481.67503620470399</v>
      </c>
      <c r="P567" s="58">
        <v>16.055834540156798</v>
      </c>
    </row>
    <row r="568" spans="1:16">
      <c r="A568" s="55" t="s">
        <v>536</v>
      </c>
      <c r="B568" s="55" t="s">
        <v>354</v>
      </c>
      <c r="C568" s="56">
        <v>5034163461</v>
      </c>
      <c r="D568" s="56">
        <v>1000000000</v>
      </c>
      <c r="E568" s="57">
        <v>6.2488166303506274</v>
      </c>
      <c r="F568" s="57">
        <v>0.39055103939691421</v>
      </c>
      <c r="G568" s="56">
        <v>371.30834199999998</v>
      </c>
      <c r="H568" s="57">
        <v>17.239999999999998</v>
      </c>
      <c r="I568" s="57">
        <v>0.22875778863559404</v>
      </c>
      <c r="J568" s="56">
        <v>-78845344</v>
      </c>
      <c r="K568" s="57">
        <v>-202.92891359570959</v>
      </c>
      <c r="L568" s="57">
        <v>40</v>
      </c>
      <c r="M568" s="57">
        <v>37.130000000000003</v>
      </c>
      <c r="N568" s="58">
        <v>49.203279038029883</v>
      </c>
      <c r="O568" s="59">
        <v>1581.2874026044904</v>
      </c>
      <c r="P568" s="58">
        <v>52.709580086816345</v>
      </c>
    </row>
    <row r="569" spans="1:16">
      <c r="A569" s="55" t="s">
        <v>277</v>
      </c>
      <c r="B569" s="55" t="s">
        <v>354</v>
      </c>
      <c r="C569" s="56">
        <v>281073867000</v>
      </c>
      <c r="D569" s="56">
        <v>4560000000</v>
      </c>
      <c r="E569" s="57">
        <v>8.5816153411409218E-2</v>
      </c>
      <c r="F569" s="57">
        <v>4.9524557601228776E-5</v>
      </c>
      <c r="G569" s="56">
        <v>1175.783874</v>
      </c>
      <c r="H569" s="57">
        <v>396.5</v>
      </c>
      <c r="I569" s="57">
        <v>4.9913713809461342</v>
      </c>
      <c r="J569" s="56">
        <v>5549453000</v>
      </c>
      <c r="K569" s="57">
        <v>312.24699082954663</v>
      </c>
      <c r="L569" s="57">
        <v>8.7719298245614041</v>
      </c>
      <c r="M569" s="57">
        <v>25.78</v>
      </c>
      <c r="N569" s="58">
        <v>41.705800860307441</v>
      </c>
      <c r="O569" s="59">
        <v>2052.5769432963543</v>
      </c>
      <c r="P569" s="58">
        <v>68.419231443211814</v>
      </c>
    </row>
    <row r="570" spans="1:16">
      <c r="A570" s="60" t="s">
        <v>391</v>
      </c>
      <c r="B570" s="60" t="s">
        <v>287</v>
      </c>
      <c r="C570" s="61">
        <v>16511882</v>
      </c>
      <c r="D570" s="61">
        <v>10650000</v>
      </c>
      <c r="E570" s="62">
        <v>141.33195902136382</v>
      </c>
      <c r="F570" s="62">
        <v>491.50394373626784</v>
      </c>
      <c r="G570" s="61">
        <v>10.108192000000001</v>
      </c>
      <c r="H570" s="62">
        <v>28</v>
      </c>
      <c r="I570" s="62">
        <v>0.89720955970553373</v>
      </c>
      <c r="J570" s="61">
        <v>-2418566</v>
      </c>
      <c r="K570" s="62">
        <v>-118.89276538246217</v>
      </c>
      <c r="L570" s="62">
        <v>3755.868544600939</v>
      </c>
      <c r="M570" s="62">
        <v>94.91</v>
      </c>
      <c r="N570" s="63">
        <v>49.366315461455031</v>
      </c>
      <c r="O570" s="64">
        <v>1914.8542033309486</v>
      </c>
      <c r="P570" s="63">
        <v>63.828473444364953</v>
      </c>
    </row>
    <row r="571" spans="1:16">
      <c r="A571" s="60" t="s">
        <v>100</v>
      </c>
      <c r="B571" s="60" t="s">
        <v>287</v>
      </c>
      <c r="C571" s="61">
        <v>8264972237</v>
      </c>
      <c r="D571" s="61">
        <v>25200000</v>
      </c>
      <c r="E571" s="62">
        <v>74.069136131665289</v>
      </c>
      <c r="F571" s="62">
        <v>31.268632274428104</v>
      </c>
      <c r="G571" s="61">
        <v>5.4011089999999999</v>
      </c>
      <c r="H571" s="62">
        <v>100</v>
      </c>
      <c r="I571" s="62">
        <v>-4.1102350105055052</v>
      </c>
      <c r="J571" s="61">
        <v>78553885</v>
      </c>
      <c r="K571" s="62">
        <v>30.155096721186993</v>
      </c>
      <c r="L571" s="62">
        <v>1587.3015873015872</v>
      </c>
      <c r="M571" s="62">
        <v>21.43</v>
      </c>
      <c r="N571" s="63">
        <v>24.399331594818968</v>
      </c>
      <c r="O571" s="64">
        <v>624.09742565929241</v>
      </c>
      <c r="P571" s="63">
        <v>20.803247521976413</v>
      </c>
    </row>
    <row r="572" spans="1:16">
      <c r="A572" s="60" t="s">
        <v>115</v>
      </c>
      <c r="B572" s="60" t="s">
        <v>287</v>
      </c>
      <c r="C572" s="61">
        <v>1639886673</v>
      </c>
      <c r="D572" s="61">
        <v>28000000</v>
      </c>
      <c r="E572" s="62">
        <v>102.22306544893098</v>
      </c>
      <c r="F572" s="62">
        <v>45.071898346089498</v>
      </c>
      <c r="G572" s="61">
        <v>4.7491070000000004</v>
      </c>
      <c r="H572" s="62">
        <v>82.4</v>
      </c>
      <c r="I572" s="62">
        <v>-2.7713554491736119</v>
      </c>
      <c r="J572" s="61">
        <v>3154808</v>
      </c>
      <c r="K572" s="62">
        <v>718.90270342917859</v>
      </c>
      <c r="L572" s="62">
        <v>1428.5714285714287</v>
      </c>
      <c r="M572" s="62">
        <v>16.96</v>
      </c>
      <c r="N572" s="63">
        <v>25.72990536366402</v>
      </c>
      <c r="O572" s="64">
        <v>296.45873432875226</v>
      </c>
      <c r="P572" s="63">
        <v>9.8819578109584079</v>
      </c>
    </row>
    <row r="573" spans="1:16">
      <c r="A573" s="60" t="s">
        <v>313</v>
      </c>
      <c r="B573" s="60" t="s">
        <v>287</v>
      </c>
      <c r="C573" s="61">
        <v>76967995</v>
      </c>
      <c r="D573" s="61">
        <v>28340000</v>
      </c>
      <c r="E573" s="62">
        <v>90.347992667678554</v>
      </c>
      <c r="F573" s="62">
        <v>118.07416904215812</v>
      </c>
      <c r="G573" s="61">
        <v>16.64443</v>
      </c>
      <c r="H573" s="62">
        <v>26.6</v>
      </c>
      <c r="I573" s="62">
        <v>0.43662204847746017</v>
      </c>
      <c r="J573" s="61">
        <v>-51595</v>
      </c>
      <c r="K573" s="62">
        <v>-14830.50683205737</v>
      </c>
      <c r="L573" s="62">
        <v>1411.4326040931546</v>
      </c>
      <c r="M573" s="62">
        <v>58.73</v>
      </c>
      <c r="N573" s="63">
        <v>55.438618331220148</v>
      </c>
      <c r="O573" s="64">
        <v>1990.8249147714491</v>
      </c>
      <c r="P573" s="63">
        <v>66.360830492381638</v>
      </c>
    </row>
    <row r="574" spans="1:16">
      <c r="A574" s="60" t="s">
        <v>17</v>
      </c>
      <c r="B574" s="60" t="s">
        <v>287</v>
      </c>
      <c r="C574" s="61">
        <v>1829648308</v>
      </c>
      <c r="D574" s="61">
        <v>35100498</v>
      </c>
      <c r="E574" s="62">
        <v>452.22523110800182</v>
      </c>
      <c r="F574" s="62">
        <v>2576.7453846837261</v>
      </c>
      <c r="G574" s="61">
        <v>17.518242999999998</v>
      </c>
      <c r="H574" s="62">
        <v>5.05</v>
      </c>
      <c r="I574" s="62">
        <v>-1.7144915711246995</v>
      </c>
      <c r="J574" s="61">
        <v>-43666649</v>
      </c>
      <c r="K574" s="62">
        <v>-4.0191426184317462</v>
      </c>
      <c r="L574" s="62">
        <v>1139.5849711306091</v>
      </c>
      <c r="M574" s="62">
        <v>49.9</v>
      </c>
      <c r="N574" s="63">
        <v>40.719618521247547</v>
      </c>
      <c r="O574" s="64">
        <v>491.114162274477</v>
      </c>
      <c r="P574" s="63">
        <v>16.370472075815901</v>
      </c>
    </row>
    <row r="575" spans="1:16">
      <c r="A575" s="60" t="s">
        <v>18</v>
      </c>
      <c r="B575" s="60" t="s">
        <v>287</v>
      </c>
      <c r="C575" s="61">
        <v>723569532</v>
      </c>
      <c r="D575" s="61">
        <v>54000000</v>
      </c>
      <c r="E575" s="62">
        <v>79.366706382560224</v>
      </c>
      <c r="F575" s="62">
        <v>43.228053585272455</v>
      </c>
      <c r="G575" s="61">
        <v>14.576017</v>
      </c>
      <c r="H575" s="62">
        <v>34.58</v>
      </c>
      <c r="I575" s="62">
        <v>-0.30207370212835372</v>
      </c>
      <c r="J575" s="61">
        <v>31231591</v>
      </c>
      <c r="K575" s="62">
        <v>58.786630498587151</v>
      </c>
      <c r="L575" s="62">
        <v>740.74074074074076</v>
      </c>
      <c r="M575" s="62">
        <v>26.99</v>
      </c>
      <c r="N575" s="63">
        <v>60.410642505321476</v>
      </c>
      <c r="O575" s="64">
        <v>513.85078279083723</v>
      </c>
      <c r="P575" s="63">
        <v>17.128359426361239</v>
      </c>
    </row>
    <row r="576" spans="1:16">
      <c r="A576" s="60" t="s">
        <v>716</v>
      </c>
      <c r="B576" s="60" t="s">
        <v>287</v>
      </c>
      <c r="C576" s="61">
        <v>1697139850</v>
      </c>
      <c r="D576" s="61">
        <v>63000000</v>
      </c>
      <c r="E576" s="62">
        <v>69.525112042021064</v>
      </c>
      <c r="F576" s="62">
        <v>91.964433918017278</v>
      </c>
      <c r="G576" s="61">
        <v>44.915382999999999</v>
      </c>
      <c r="H576" s="62">
        <v>12.81</v>
      </c>
      <c r="I576" s="62">
        <v>-0.18695607010509718</v>
      </c>
      <c r="J576" s="61">
        <v>-9013360</v>
      </c>
      <c r="K576" s="62">
        <v>-83.875491492628726</v>
      </c>
      <c r="L576" s="62">
        <v>634.92063492063494</v>
      </c>
      <c r="M576" s="62">
        <v>71.290000000000006</v>
      </c>
      <c r="N576" s="63">
        <v>54.420812035785445</v>
      </c>
      <c r="O576" s="64">
        <v>341.46378324251515</v>
      </c>
      <c r="P576" s="63">
        <v>11.382126108083838</v>
      </c>
    </row>
    <row r="577" spans="1:16">
      <c r="A577" s="60" t="s">
        <v>528</v>
      </c>
      <c r="B577" s="60" t="s">
        <v>287</v>
      </c>
      <c r="C577" s="61">
        <v>2429481251</v>
      </c>
      <c r="D577" s="61">
        <v>70000000</v>
      </c>
      <c r="E577" s="62">
        <v>47.237564917699764</v>
      </c>
      <c r="F577" s="62">
        <v>16.459081852857061</v>
      </c>
      <c r="G577" s="61">
        <v>19.831706000000001</v>
      </c>
      <c r="H577" s="62">
        <v>42.7</v>
      </c>
      <c r="I577" s="62">
        <v>0.60165135165632933</v>
      </c>
      <c r="J577" s="61">
        <v>13856774</v>
      </c>
      <c r="K577" s="62">
        <v>207.11891526844559</v>
      </c>
      <c r="L577" s="62">
        <v>571.42857142857144</v>
      </c>
      <c r="M577" s="62">
        <v>28.33</v>
      </c>
      <c r="N577" s="63">
        <v>27.509129606328752</v>
      </c>
      <c r="O577" s="64">
        <v>1853.8357449153032</v>
      </c>
      <c r="P577" s="63">
        <v>61.794524830510106</v>
      </c>
    </row>
    <row r="578" spans="1:16">
      <c r="A578" s="60" t="s">
        <v>343</v>
      </c>
      <c r="B578" s="60" t="s">
        <v>287</v>
      </c>
      <c r="C578" s="61">
        <v>4894491923</v>
      </c>
      <c r="D578" s="61">
        <v>81950000</v>
      </c>
      <c r="E578" s="62">
        <v>26.571904452979801</v>
      </c>
      <c r="F578" s="62">
        <v>10.808177528159366</v>
      </c>
      <c r="G578" s="61">
        <v>48.191560000000003</v>
      </c>
      <c r="H578" s="62">
        <v>31.24</v>
      </c>
      <c r="I578" s="62">
        <v>1.0658042434712947</v>
      </c>
      <c r="J578" s="61">
        <v>52632181</v>
      </c>
      <c r="K578" s="62">
        <v>46.710965673263665</v>
      </c>
      <c r="L578" s="62">
        <v>488.10250152532029</v>
      </c>
      <c r="M578" s="62">
        <v>58.8</v>
      </c>
      <c r="N578" s="63">
        <v>20.919036814252596</v>
      </c>
      <c r="O578" s="64">
        <v>1723.3816495385847</v>
      </c>
      <c r="P578" s="63">
        <v>57.446054984619494</v>
      </c>
    </row>
    <row r="579" spans="1:16">
      <c r="A579" s="60" t="s">
        <v>385</v>
      </c>
      <c r="B579" s="60" t="s">
        <v>287</v>
      </c>
      <c r="C579" s="61">
        <v>24898395</v>
      </c>
      <c r="D579" s="61">
        <v>89254043</v>
      </c>
      <c r="E579" s="62">
        <v>56.79397313290989</v>
      </c>
      <c r="F579" s="62">
        <v>48.947554835919213</v>
      </c>
      <c r="G579" s="61">
        <v>57.175823000000001</v>
      </c>
      <c r="H579" s="62">
        <v>12.32</v>
      </c>
      <c r="I579" s="62">
        <v>-1.2209726523636686</v>
      </c>
      <c r="J579" s="61">
        <v>-7515031</v>
      </c>
      <c r="K579" s="62">
        <v>-154.39757454094334</v>
      </c>
      <c r="L579" s="62">
        <v>448.15897023286664</v>
      </c>
      <c r="M579" s="62">
        <v>64.05</v>
      </c>
      <c r="N579" s="63">
        <v>84.854246792739289</v>
      </c>
      <c r="O579" s="64">
        <v>976.2466648262573</v>
      </c>
      <c r="P579" s="63">
        <v>32.541555494208573</v>
      </c>
    </row>
    <row r="580" spans="1:16">
      <c r="A580" s="60" t="s">
        <v>289</v>
      </c>
      <c r="B580" s="60" t="s">
        <v>287</v>
      </c>
      <c r="C580" s="61">
        <v>4489506254</v>
      </c>
      <c r="D580" s="61">
        <v>100000000</v>
      </c>
      <c r="E580" s="62">
        <v>474.26237380174643</v>
      </c>
      <c r="F580" s="62">
        <v>2371.3118690087322</v>
      </c>
      <c r="G580" s="61">
        <v>35.895862999999999</v>
      </c>
      <c r="H580" s="62">
        <v>2.35</v>
      </c>
      <c r="I580" s="62">
        <v>3.8683280398978948E-2</v>
      </c>
      <c r="J580" s="61">
        <v>-156863405</v>
      </c>
      <c r="K580" s="62">
        <v>-1.2749946362569395</v>
      </c>
      <c r="L580" s="62">
        <v>400</v>
      </c>
      <c r="M580" s="62">
        <v>35.89</v>
      </c>
      <c r="N580" s="63">
        <v>14.665780125180868</v>
      </c>
      <c r="O580" s="64">
        <v>1721.928752069959</v>
      </c>
      <c r="P580" s="63">
        <v>57.397625068998636</v>
      </c>
    </row>
    <row r="581" spans="1:16">
      <c r="A581" s="60" t="s">
        <v>384</v>
      </c>
      <c r="B581" s="60" t="s">
        <v>287</v>
      </c>
      <c r="C581" s="61">
        <v>2347697482</v>
      </c>
      <c r="D581" s="61">
        <v>140000000</v>
      </c>
      <c r="E581" s="62">
        <v>28.333034419820205</v>
      </c>
      <c r="F581" s="62">
        <v>16.86490144036917</v>
      </c>
      <c r="G581" s="61">
        <v>116.683181</v>
      </c>
      <c r="H581" s="62">
        <v>12.1</v>
      </c>
      <c r="I581" s="62">
        <v>3.2673650987275593E-2</v>
      </c>
      <c r="J581" s="61">
        <v>9027555</v>
      </c>
      <c r="K581" s="62">
        <v>186.09689999119362</v>
      </c>
      <c r="L581" s="62">
        <v>285.71428571428572</v>
      </c>
      <c r="M581" s="62">
        <v>83.34</v>
      </c>
      <c r="N581" s="63">
        <v>19.381903561177413</v>
      </c>
      <c r="O581" s="64">
        <v>980.5753468993156</v>
      </c>
      <c r="P581" s="63">
        <v>32.68584489664385</v>
      </c>
    </row>
    <row r="582" spans="1:16">
      <c r="A582" s="60" t="s">
        <v>0</v>
      </c>
      <c r="B582" s="60" t="s">
        <v>287</v>
      </c>
      <c r="C582" s="61">
        <v>11903282434</v>
      </c>
      <c r="D582" s="61">
        <v>149798932</v>
      </c>
      <c r="E582" s="62">
        <v>14.934236725706491</v>
      </c>
      <c r="F582" s="62">
        <v>3.3231738318193287</v>
      </c>
      <c r="G582" s="61">
        <v>88.406610999999998</v>
      </c>
      <c r="H582" s="62">
        <v>30.3</v>
      </c>
      <c r="I582" s="62">
        <v>-1.1624074448091761</v>
      </c>
      <c r="J582" s="61">
        <v>21625828</v>
      </c>
      <c r="K582" s="62">
        <v>207.8055906113745</v>
      </c>
      <c r="L582" s="62">
        <v>267.02460068273382</v>
      </c>
      <c r="M582" s="62">
        <v>59.01</v>
      </c>
      <c r="N582" s="63">
        <v>53.947790459449898</v>
      </c>
      <c r="O582" s="64">
        <v>504.89910712227771</v>
      </c>
      <c r="P582" s="63">
        <v>16.829970237409256</v>
      </c>
    </row>
    <row r="583" spans="1:16">
      <c r="A583" s="60" t="s">
        <v>291</v>
      </c>
      <c r="B583" s="60" t="s">
        <v>287</v>
      </c>
      <c r="C583" s="61">
        <v>16001001473</v>
      </c>
      <c r="D583" s="61">
        <v>194529076</v>
      </c>
      <c r="E583" s="62">
        <v>9.0919227136730463</v>
      </c>
      <c r="F583" s="62">
        <v>0.62317489331161624</v>
      </c>
      <c r="G583" s="61">
        <v>55.665987999999999</v>
      </c>
      <c r="H583" s="62">
        <v>79.05</v>
      </c>
      <c r="I583" s="62">
        <v>0.80228081056712597</v>
      </c>
      <c r="J583" s="61">
        <v>133437319</v>
      </c>
      <c r="K583" s="62">
        <v>109.3373338833344</v>
      </c>
      <c r="L583" s="62">
        <v>205.6247879365859</v>
      </c>
      <c r="M583" s="62">
        <v>28.61</v>
      </c>
      <c r="N583" s="63">
        <v>61.030998319960659</v>
      </c>
      <c r="O583" s="64">
        <v>1220.2310881119345</v>
      </c>
      <c r="P583" s="63">
        <v>40.674369603731151</v>
      </c>
    </row>
    <row r="584" spans="1:16">
      <c r="A584" s="60" t="s">
        <v>136</v>
      </c>
      <c r="B584" s="60" t="s">
        <v>287</v>
      </c>
      <c r="C584" s="61">
        <v>16338135196</v>
      </c>
      <c r="D584" s="61">
        <v>277292576</v>
      </c>
      <c r="E584" s="62">
        <v>26.309088397881133</v>
      </c>
      <c r="F584" s="62">
        <v>9.4878444916899376</v>
      </c>
      <c r="G584" s="61">
        <v>137.36788300000001</v>
      </c>
      <c r="H584" s="62">
        <v>11.07</v>
      </c>
      <c r="I584" s="62">
        <v>8.4938573582196142E-2</v>
      </c>
      <c r="J584" s="61">
        <v>-114083192</v>
      </c>
      <c r="K584" s="62">
        <v>-24.306172639349011</v>
      </c>
      <c r="L584" s="62">
        <v>144.25196872201872</v>
      </c>
      <c r="M584" s="62">
        <v>49.53</v>
      </c>
      <c r="N584" s="63">
        <v>30.453477499447047</v>
      </c>
      <c r="O584" s="64">
        <v>630.17632962387097</v>
      </c>
      <c r="P584" s="63">
        <v>21.005877654129034</v>
      </c>
    </row>
    <row r="585" spans="1:16">
      <c r="A585" s="60" t="s">
        <v>420</v>
      </c>
      <c r="B585" s="60" t="s">
        <v>287</v>
      </c>
      <c r="C585" s="61">
        <v>7850147630</v>
      </c>
      <c r="D585" s="61">
        <v>390000000</v>
      </c>
      <c r="E585" s="62">
        <v>116.81055098310388</v>
      </c>
      <c r="F585" s="62">
        <v>14.975711664500498</v>
      </c>
      <c r="G585" s="61">
        <v>16.107241999999999</v>
      </c>
      <c r="H585" s="62">
        <v>21.26</v>
      </c>
      <c r="I585" s="62">
        <v>0.16308706605338585</v>
      </c>
      <c r="J585" s="61">
        <v>-154878371</v>
      </c>
      <c r="K585" s="62">
        <v>-50.362099947448442</v>
      </c>
      <c r="L585" s="62">
        <v>102.56410256410257</v>
      </c>
      <c r="M585" s="62">
        <v>4.13</v>
      </c>
      <c r="N585" s="63">
        <v>14.244928020982345</v>
      </c>
      <c r="O585" s="64">
        <v>1836.3242113118652</v>
      </c>
      <c r="P585" s="63">
        <v>61.210807043728842</v>
      </c>
    </row>
    <row r="586" spans="1:16">
      <c r="A586" s="60" t="s">
        <v>20</v>
      </c>
      <c r="B586" s="60" t="s">
        <v>287</v>
      </c>
      <c r="C586" s="61">
        <v>1735116415</v>
      </c>
      <c r="D586" s="61">
        <v>400000000</v>
      </c>
      <c r="E586" s="62">
        <v>24.491243400834463</v>
      </c>
      <c r="F586" s="62">
        <v>6.8031231668984624</v>
      </c>
      <c r="G586" s="61">
        <v>175.248232</v>
      </c>
      <c r="H586" s="62">
        <v>9.32</v>
      </c>
      <c r="I586" s="62">
        <v>5.7553359102413992E-2</v>
      </c>
      <c r="J586" s="61">
        <v>-80036018</v>
      </c>
      <c r="K586" s="62">
        <v>-44.979748992509847</v>
      </c>
      <c r="L586" s="62">
        <v>100</v>
      </c>
      <c r="M586" s="62">
        <v>43.81</v>
      </c>
      <c r="N586" s="63">
        <v>62.669573509340381</v>
      </c>
      <c r="O586" s="64">
        <v>1477.04712052071</v>
      </c>
      <c r="P586" s="63">
        <v>49.234904017357003</v>
      </c>
    </row>
    <row r="587" spans="1:16">
      <c r="A587" s="60" t="s">
        <v>290</v>
      </c>
      <c r="B587" s="60" t="s">
        <v>287</v>
      </c>
      <c r="C587" s="61">
        <v>6286808537</v>
      </c>
      <c r="D587" s="61">
        <v>424397982</v>
      </c>
      <c r="E587" s="62">
        <v>68.452800494784597</v>
      </c>
      <c r="F587" s="62">
        <v>26.88231463471968</v>
      </c>
      <c r="G587" s="61">
        <v>82.424139999999994</v>
      </c>
      <c r="H587" s="62">
        <v>7.09</v>
      </c>
      <c r="I587" s="62">
        <v>-1.2890319812222549E-2</v>
      </c>
      <c r="J587" s="61">
        <v>-167012251</v>
      </c>
      <c r="K587" s="62">
        <v>-15.246713200698073</v>
      </c>
      <c r="L587" s="62">
        <v>94.25115503965803</v>
      </c>
      <c r="M587" s="62">
        <v>19.420000000000002</v>
      </c>
      <c r="N587" s="63">
        <v>44.429348955154651</v>
      </c>
      <c r="O587" s="64">
        <v>1429.2039823277994</v>
      </c>
      <c r="P587" s="63">
        <v>47.640132744259979</v>
      </c>
    </row>
    <row r="588" spans="1:16">
      <c r="A588" s="60" t="s">
        <v>360</v>
      </c>
      <c r="B588" s="60" t="s">
        <v>287</v>
      </c>
      <c r="C588" s="61">
        <v>7693162624</v>
      </c>
      <c r="D588" s="61">
        <v>474600000</v>
      </c>
      <c r="E588" s="62">
        <v>10.652395837740631</v>
      </c>
      <c r="F588" s="62">
        <v>0.70140617347112244</v>
      </c>
      <c r="G588" s="61">
        <v>113.270408</v>
      </c>
      <c r="H588" s="62">
        <v>33.159999999999997</v>
      </c>
      <c r="I588" s="62">
        <v>-1.9099151890000456</v>
      </c>
      <c r="J588" s="61">
        <v>-76940951</v>
      </c>
      <c r="K588" s="62">
        <v>-197.38773439387305</v>
      </c>
      <c r="L588" s="62">
        <v>84.281500210703754</v>
      </c>
      <c r="M588" s="62">
        <v>23.86</v>
      </c>
      <c r="N588" s="63">
        <v>41.768005346141983</v>
      </c>
      <c r="O588" s="64">
        <v>491.01825415235209</v>
      </c>
      <c r="P588" s="63">
        <v>16.367275138411735</v>
      </c>
    </row>
    <row r="589" spans="1:16">
      <c r="A589" s="60" t="s">
        <v>19</v>
      </c>
      <c r="B589" s="60" t="s">
        <v>287</v>
      </c>
      <c r="C589" s="61">
        <v>4880226905</v>
      </c>
      <c r="D589" s="61">
        <v>480000000</v>
      </c>
      <c r="E589" s="62">
        <v>26.91326972758819</v>
      </c>
      <c r="F589" s="62">
        <v>8.0099017046393417</v>
      </c>
      <c r="G589" s="61">
        <v>200.330117</v>
      </c>
      <c r="H589" s="62">
        <v>7.42</v>
      </c>
      <c r="I589" s="62">
        <v>-0.41350229684058443</v>
      </c>
      <c r="J589" s="61">
        <v>35267669</v>
      </c>
      <c r="K589" s="62">
        <v>95.271394318688877</v>
      </c>
      <c r="L589" s="62">
        <v>83.333333333333329</v>
      </c>
      <c r="M589" s="62">
        <v>41.73</v>
      </c>
      <c r="N589" s="63">
        <v>25.272516359951695</v>
      </c>
      <c r="O589" s="64">
        <v>515.28751693489335</v>
      </c>
      <c r="P589" s="63">
        <v>17.176250564496446</v>
      </c>
    </row>
    <row r="590" spans="1:16">
      <c r="A590" s="60" t="s">
        <v>73</v>
      </c>
      <c r="B590" s="60" t="s">
        <v>287</v>
      </c>
      <c r="C590" s="61">
        <v>4342116936</v>
      </c>
      <c r="D590" s="61">
        <v>490000000</v>
      </c>
      <c r="E590" s="62">
        <v>47.10101495622078</v>
      </c>
      <c r="F590" s="62">
        <v>10.680502257646435</v>
      </c>
      <c r="G590" s="61">
        <v>88.016211999999996</v>
      </c>
      <c r="H590" s="62">
        <v>9.65</v>
      </c>
      <c r="I590" s="62">
        <v>-0.11252967027132323</v>
      </c>
      <c r="J590" s="61">
        <v>111486274</v>
      </c>
      <c r="K590" s="62">
        <v>39.556439028539067</v>
      </c>
      <c r="L590" s="62">
        <v>81.632653061224488</v>
      </c>
      <c r="M590" s="62">
        <v>17.96</v>
      </c>
      <c r="N590" s="63">
        <v>24.591625636326011</v>
      </c>
      <c r="O590" s="64">
        <v>106.08913706312079</v>
      </c>
      <c r="P590" s="63">
        <v>3.5363045687706931</v>
      </c>
    </row>
    <row r="591" spans="1:16">
      <c r="A591" s="60" t="s">
        <v>96</v>
      </c>
      <c r="B591" s="60" t="s">
        <v>287</v>
      </c>
      <c r="C591" s="61">
        <v>2553702389</v>
      </c>
      <c r="D591" s="61">
        <v>500000000</v>
      </c>
      <c r="E591" s="62">
        <v>41.100992845858435</v>
      </c>
      <c r="F591" s="62">
        <v>27.400661897238958</v>
      </c>
      <c r="G591" s="61">
        <v>299.480053</v>
      </c>
      <c r="H591" s="62">
        <v>3.25</v>
      </c>
      <c r="I591" s="62">
        <v>-1.9708463398748766E-2</v>
      </c>
      <c r="J591" s="61">
        <v>75735008</v>
      </c>
      <c r="K591" s="62">
        <v>19.805900066716834</v>
      </c>
      <c r="L591" s="62">
        <v>80</v>
      </c>
      <c r="M591" s="62">
        <v>59.89</v>
      </c>
      <c r="N591" s="63">
        <v>46.058177788483142</v>
      </c>
      <c r="O591" s="64">
        <v>833.24673443897484</v>
      </c>
      <c r="P591" s="63">
        <v>27.774891147965828</v>
      </c>
    </row>
    <row r="592" spans="1:16">
      <c r="A592" s="60" t="s">
        <v>199</v>
      </c>
      <c r="B592" s="60" t="s">
        <v>287</v>
      </c>
      <c r="C592" s="61">
        <v>1509446134</v>
      </c>
      <c r="D592" s="61">
        <v>546000000</v>
      </c>
      <c r="E592" s="62">
        <v>43.133082004628449</v>
      </c>
      <c r="F592" s="62">
        <v>19.749579672448924</v>
      </c>
      <c r="G592" s="61">
        <v>205.642202</v>
      </c>
      <c r="H592" s="62">
        <v>4.51</v>
      </c>
      <c r="I592" s="62">
        <v>-0.27525553738039221</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39.690505346459908</v>
      </c>
      <c r="F593" s="62">
        <v>5.0885263264692187</v>
      </c>
      <c r="G593" s="61">
        <v>158.22672900000001</v>
      </c>
      <c r="H593" s="62">
        <v>6.37</v>
      </c>
      <c r="I593" s="62">
        <v>-3.8838209316838679E-2</v>
      </c>
      <c r="J593" s="61">
        <v>13336188</v>
      </c>
      <c r="K593" s="62">
        <v>584.87477830996386</v>
      </c>
      <c r="L593" s="62">
        <v>30.76923076923077</v>
      </c>
      <c r="M593" s="62">
        <v>12.17</v>
      </c>
      <c r="N593" s="63">
        <v>26.240053915917031</v>
      </c>
      <c r="O593" s="64">
        <v>186.24734516092491</v>
      </c>
      <c r="P593" s="63">
        <v>6.2082448386974969</v>
      </c>
    </row>
    <row r="594" spans="1:16">
      <c r="A594" s="60" t="s">
        <v>135</v>
      </c>
      <c r="B594" s="60" t="s">
        <v>287</v>
      </c>
      <c r="C594" s="61">
        <v>12175279869</v>
      </c>
      <c r="D594" s="61">
        <v>1762000000</v>
      </c>
      <c r="E594" s="62">
        <v>16.499988077108615</v>
      </c>
      <c r="F594" s="62">
        <v>3.1214506388779069</v>
      </c>
      <c r="G594" s="61">
        <v>624.90556200000003</v>
      </c>
      <c r="H594" s="62">
        <v>3.88</v>
      </c>
      <c r="I594" s="62">
        <v>0.13651192483659624</v>
      </c>
      <c r="J594" s="61">
        <v>527350742</v>
      </c>
      <c r="K594" s="62">
        <v>10.023689319090785</v>
      </c>
      <c r="L594" s="62">
        <v>22.701475595913735</v>
      </c>
      <c r="M594" s="62">
        <v>35.46</v>
      </c>
      <c r="N594" s="63">
        <v>17.813850952116347</v>
      </c>
      <c r="O594" s="64">
        <v>2072.1958889579014</v>
      </c>
      <c r="P594" s="63">
        <v>69.073196298596713</v>
      </c>
    </row>
    <row r="595" spans="1:16">
      <c r="A595" s="35" t="s">
        <v>5</v>
      </c>
      <c r="B595" s="35" t="s">
        <v>745</v>
      </c>
      <c r="C595" s="36">
        <v>290909226000</v>
      </c>
      <c r="D595" s="36">
        <v>2200000000</v>
      </c>
      <c r="E595" s="37">
        <v>0.43213770984256084</v>
      </c>
      <c r="F595" s="37">
        <v>2.0461065806939432E-3</v>
      </c>
      <c r="G595" s="36">
        <v>941.18174399999998</v>
      </c>
      <c r="H595" s="37">
        <v>98.35</v>
      </c>
      <c r="I595" s="37">
        <v>-2.0710615463202657</v>
      </c>
      <c r="J595" s="36">
        <v>4634415000</v>
      </c>
      <c r="K595" s="37">
        <v>45.572094859869047</v>
      </c>
      <c r="L595" s="37">
        <v>18.181818181818183</v>
      </c>
      <c r="M595" s="37">
        <v>42.78</v>
      </c>
      <c r="N595" s="38">
        <v>52.938839616880983</v>
      </c>
      <c r="O595" s="39">
        <v>532.12487393981894</v>
      </c>
      <c r="P595" s="38">
        <v>17.737495797993965</v>
      </c>
    </row>
    <row r="596" spans="1:16">
      <c r="A596" s="35" t="s">
        <v>239</v>
      </c>
      <c r="B596" s="35" t="s">
        <v>745</v>
      </c>
      <c r="C596" s="36">
        <v>243598033000</v>
      </c>
      <c r="D596" s="36">
        <v>3500000000</v>
      </c>
      <c r="E596" s="37">
        <v>1.6744619848988647</v>
      </c>
      <c r="F596" s="37">
        <v>9.5683541994220841E-3</v>
      </c>
      <c r="G596" s="36">
        <v>463.44384700000001</v>
      </c>
      <c r="H596" s="37">
        <v>51.55</v>
      </c>
      <c r="I596" s="37">
        <v>-1.1056550347801206</v>
      </c>
      <c r="J596" s="36">
        <v>10457008000</v>
      </c>
      <c r="K596" s="37">
        <v>16.735188497512866</v>
      </c>
      <c r="L596" s="37">
        <v>11.428571428571429</v>
      </c>
      <c r="M596" s="37">
        <v>13.24</v>
      </c>
      <c r="N596" s="38">
        <v>59.499713511362124</v>
      </c>
      <c r="O596" s="39">
        <v>312.10530011126906</v>
      </c>
      <c r="P596" s="38">
        <v>10.403510003708968</v>
      </c>
    </row>
    <row r="597" spans="1:16">
      <c r="A597" s="30" t="s">
        <v>64</v>
      </c>
      <c r="B597" s="30" t="s">
        <v>357</v>
      </c>
      <c r="C597" s="31">
        <v>240921520</v>
      </c>
      <c r="D597" s="31">
        <v>7425000</v>
      </c>
      <c r="E597" s="32">
        <v>48.570487969235849</v>
      </c>
      <c r="F597" s="32">
        <v>40.630309696748732</v>
      </c>
      <c r="G597" s="31">
        <v>5.4653780000000003</v>
      </c>
      <c r="H597" s="32">
        <v>150.69999999999999</v>
      </c>
      <c r="I597" s="32">
        <v>3.9823989391008747</v>
      </c>
      <c r="J597" s="31">
        <v>-3585419</v>
      </c>
      <c r="K597" s="32">
        <v>-333.4129149201251</v>
      </c>
      <c r="L597" s="32">
        <v>5387.2053872053875</v>
      </c>
      <c r="M597" s="32">
        <v>73.599999999999994</v>
      </c>
      <c r="N597" s="33">
        <v>95.206491953348859</v>
      </c>
      <c r="O597" s="34">
        <v>1545.8938732381007</v>
      </c>
      <c r="P597" s="33">
        <v>51.529795774603357</v>
      </c>
    </row>
    <row r="598" spans="1:16">
      <c r="A598" s="30" t="s">
        <v>546</v>
      </c>
      <c r="B598" s="30" t="s">
        <v>357</v>
      </c>
      <c r="C598" s="31">
        <v>155992742</v>
      </c>
      <c r="D598" s="31">
        <v>8000000</v>
      </c>
      <c r="E598" s="32">
        <v>86.244204605061057</v>
      </c>
      <c r="F598" s="32">
        <v>46.871850328837532</v>
      </c>
      <c r="G598" s="31">
        <v>2.010942</v>
      </c>
      <c r="H598" s="32">
        <v>230.7</v>
      </c>
      <c r="I598" s="32">
        <v>-14.801744061481005</v>
      </c>
      <c r="J598" s="31">
        <v>-115395100</v>
      </c>
      <c r="K598" s="32">
        <v>-15.945217777877916</v>
      </c>
      <c r="L598" s="32">
        <v>5000</v>
      </c>
      <c r="M598" s="32">
        <v>25.13</v>
      </c>
      <c r="N598" s="33">
        <v>86.727216051470165</v>
      </c>
      <c r="O598" s="34">
        <v>420.71604090692085</v>
      </c>
      <c r="P598" s="33">
        <v>14.023868030230695</v>
      </c>
    </row>
    <row r="599" spans="1:16">
      <c r="A599" s="30" t="s">
        <v>104</v>
      </c>
      <c r="B599" s="30" t="s">
        <v>357</v>
      </c>
      <c r="C599" s="31">
        <v>360638941</v>
      </c>
      <c r="D599" s="31">
        <v>15000000</v>
      </c>
      <c r="E599" s="32">
        <v>13.894184599456533</v>
      </c>
      <c r="F599" s="32">
        <v>4.369240440080671</v>
      </c>
      <c r="G599" s="31">
        <v>12.081939999999999</v>
      </c>
      <c r="H599" s="32">
        <v>238.3</v>
      </c>
      <c r="I599" s="32">
        <v>12.391484944175005</v>
      </c>
      <c r="J599" s="31">
        <v>3667696</v>
      </c>
      <c r="K599" s="32">
        <v>867.02932849396461</v>
      </c>
      <c r="L599" s="32">
        <v>2666.6666666666665</v>
      </c>
      <c r="M599" s="32">
        <v>80.540000000000006</v>
      </c>
      <c r="N599" s="33">
        <v>98.067344001997398</v>
      </c>
      <c r="O599" s="34">
        <v>2499.2315973629493</v>
      </c>
      <c r="P599" s="33">
        <v>83.307719912098307</v>
      </c>
    </row>
    <row r="600" spans="1:16">
      <c r="A600" s="30" t="s">
        <v>336</v>
      </c>
      <c r="B600" s="30" t="s">
        <v>357</v>
      </c>
      <c r="C600" s="31">
        <v>919757915</v>
      </c>
      <c r="D600" s="31">
        <v>19440000</v>
      </c>
      <c r="E600" s="32">
        <v>67.464607004597838</v>
      </c>
      <c r="F600" s="32">
        <v>14.643044704163376</v>
      </c>
      <c r="G600" s="31">
        <v>2.4591859999999999</v>
      </c>
      <c r="H600" s="32">
        <v>241.1</v>
      </c>
      <c r="I600" s="32">
        <v>-3.4985214630971195</v>
      </c>
      <c r="J600" s="31">
        <v>-13239520</v>
      </c>
      <c r="K600" s="32">
        <v>-347.99448922619553</v>
      </c>
      <c r="L600" s="32">
        <v>2057.6131687242801</v>
      </c>
      <c r="M600" s="32">
        <v>12.65</v>
      </c>
      <c r="N600" s="33">
        <v>78.501147953787751</v>
      </c>
      <c r="O600" s="34">
        <v>282.99554609340447</v>
      </c>
      <c r="P600" s="33">
        <v>9.433184869780149</v>
      </c>
    </row>
    <row r="601" spans="1:16">
      <c r="A601" s="30" t="s">
        <v>727</v>
      </c>
      <c r="B601" s="30" t="s">
        <v>357</v>
      </c>
      <c r="C601" s="31">
        <v>455277050</v>
      </c>
      <c r="D601" s="31">
        <v>31042007</v>
      </c>
      <c r="E601" s="32">
        <v>9.1408992293987108</v>
      </c>
      <c r="F601" s="32">
        <v>1.6359371833354559</v>
      </c>
      <c r="G601" s="31">
        <v>24.164194999999999</v>
      </c>
      <c r="H601" s="32">
        <v>181.1</v>
      </c>
      <c r="I601" s="32">
        <v>7.6618372077209349</v>
      </c>
      <c r="J601" s="31">
        <v>8883359</v>
      </c>
      <c r="K601" s="32">
        <v>628.99194550169591</v>
      </c>
      <c r="L601" s="32">
        <v>1288.5764763856926</v>
      </c>
      <c r="M601" s="32">
        <v>77.84</v>
      </c>
      <c r="N601" s="33">
        <v>83.014332507635672</v>
      </c>
      <c r="O601" s="34">
        <v>2356.992136531836</v>
      </c>
      <c r="P601" s="33">
        <v>78.566404551061197</v>
      </c>
    </row>
    <row r="602" spans="1:16">
      <c r="A602" s="30" t="s">
        <v>553</v>
      </c>
      <c r="B602" s="30" t="s">
        <v>357</v>
      </c>
      <c r="C602" s="31">
        <v>9944531679</v>
      </c>
      <c r="D602" s="31">
        <v>125000000</v>
      </c>
      <c r="E602" s="32">
        <v>7.9880598475428863</v>
      </c>
      <c r="F602" s="32">
        <v>0.33991744032097387</v>
      </c>
      <c r="G602" s="31">
        <v>25.599695000000001</v>
      </c>
      <c r="H602" s="32">
        <v>195.7</v>
      </c>
      <c r="I602" s="32">
        <v>-10.01849942071766</v>
      </c>
      <c r="J602" s="31">
        <v>199317137</v>
      </c>
      <c r="K602" s="32">
        <v>117.90255646708391</v>
      </c>
      <c r="L602" s="32">
        <v>320</v>
      </c>
      <c r="M602" s="32">
        <v>20.47</v>
      </c>
      <c r="N602" s="33">
        <v>14.881840592712162</v>
      </c>
      <c r="O602" s="34">
        <v>159.88024479302641</v>
      </c>
      <c r="P602" s="33">
        <v>5.3293414931008805</v>
      </c>
    </row>
    <row r="603" spans="1:16">
      <c r="A603" s="30" t="s">
        <v>65</v>
      </c>
      <c r="B603" s="30" t="s">
        <v>357</v>
      </c>
      <c r="C603" s="31">
        <v>2454857833</v>
      </c>
      <c r="D603" s="31">
        <v>150000000</v>
      </c>
      <c r="E603" s="32">
        <v>99.609232979023304</v>
      </c>
      <c r="F603" s="32">
        <v>34.950608062815192</v>
      </c>
      <c r="G603" s="31">
        <v>20.225930999999999</v>
      </c>
      <c r="H603" s="32">
        <v>19.86</v>
      </c>
      <c r="I603" s="32">
        <v>4.6937964102848895E-2</v>
      </c>
      <c r="J603" s="31">
        <v>-74622811</v>
      </c>
      <c r="K603" s="32">
        <v>-38.192075074738206</v>
      </c>
      <c r="L603" s="32">
        <v>266.66666666666669</v>
      </c>
      <c r="M603" s="32">
        <v>13.48</v>
      </c>
      <c r="N603" s="33">
        <v>32.415891618364775</v>
      </c>
      <c r="O603" s="34">
        <v>1860.0575669390373</v>
      </c>
      <c r="P603" s="33">
        <v>62.001918897967911</v>
      </c>
    </row>
    <row r="604" spans="1:16">
      <c r="A604" s="30" t="s">
        <v>295</v>
      </c>
      <c r="B604" s="30" t="s">
        <v>357</v>
      </c>
      <c r="C604" s="31">
        <v>67808233000</v>
      </c>
      <c r="D604" s="31">
        <v>220000000</v>
      </c>
      <c r="E604" s="32">
        <v>2.8302567122085156</v>
      </c>
      <c r="F604" s="32">
        <v>8.0910712184348643E-2</v>
      </c>
      <c r="G604" s="31">
        <v>86.823064000000002</v>
      </c>
      <c r="H604" s="32">
        <v>162.80000000000001</v>
      </c>
      <c r="I604" s="32">
        <v>-5.8144250943680333</v>
      </c>
      <c r="J604" s="31">
        <v>564104000</v>
      </c>
      <c r="K604" s="32">
        <v>62.009842156765416</v>
      </c>
      <c r="L604" s="32">
        <v>181.81818181818181</v>
      </c>
      <c r="M604" s="32">
        <v>39.46</v>
      </c>
      <c r="N604" s="33">
        <v>52.323195234686352</v>
      </c>
      <c r="O604" s="34">
        <v>430.43216080412651</v>
      </c>
      <c r="P604" s="33">
        <v>14.347738693470884</v>
      </c>
    </row>
    <row r="605" spans="1:16">
      <c r="A605" s="30" t="s">
        <v>545</v>
      </c>
      <c r="B605" s="30" t="s">
        <v>357</v>
      </c>
      <c r="C605" s="31">
        <v>1049965568</v>
      </c>
      <c r="D605" s="31">
        <v>390000000</v>
      </c>
      <c r="E605" s="32">
        <v>42.926872195164876</v>
      </c>
      <c r="F605" s="32">
        <v>18.344817177420886</v>
      </c>
      <c r="G605" s="31">
        <v>151.529539</v>
      </c>
      <c r="H605" s="32">
        <v>6.15</v>
      </c>
      <c r="I605" s="32">
        <v>-1.0104530905256315</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-6.1408601658560887E-2</v>
      </c>
      <c r="J606" s="31">
        <v>-82587584</v>
      </c>
      <c r="K606" s="32">
        <v>-7.2650145571518356</v>
      </c>
      <c r="L606" s="32">
        <v>66.666666666666671</v>
      </c>
      <c r="M606" s="32">
        <v>66.569999999999993</v>
      </c>
      <c r="N606" s="33">
        <v>114.70553072265308</v>
      </c>
      <c r="O606" s="34">
        <v>37.470354482890897</v>
      </c>
      <c r="P606" s="33">
        <v>1.2490118160963632</v>
      </c>
    </row>
    <row r="607" spans="1:16">
      <c r="A607" s="30" t="s">
        <v>296</v>
      </c>
      <c r="B607" s="30" t="s">
        <v>357</v>
      </c>
      <c r="C607" s="31">
        <v>34465646741</v>
      </c>
      <c r="D607" s="31">
        <v>621000000</v>
      </c>
      <c r="E607" s="32">
        <v>1.2066905834248665</v>
      </c>
      <c r="F607" s="32">
        <v>5.5518315317454169E-3</v>
      </c>
      <c r="G607" s="31">
        <v>92.579552000000007</v>
      </c>
      <c r="H607" s="32">
        <v>358.25</v>
      </c>
      <c r="I607" s="32">
        <v>33.535013509845442</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3.0974328476558624</v>
      </c>
      <c r="F608" s="32">
        <v>6.8831841059019169E-2</v>
      </c>
      <c r="G608" s="31">
        <v>1152.410032</v>
      </c>
      <c r="H608" s="32">
        <v>11.21</v>
      </c>
      <c r="I608" s="32">
        <v>0.33401612622204446</v>
      </c>
      <c r="J608" s="31">
        <v>374434153</v>
      </c>
      <c r="K608" s="32">
        <v>120.18134467557503</v>
      </c>
      <c r="L608" s="32">
        <v>8.8888888888888893</v>
      </c>
      <c r="M608" s="32">
        <v>25.6</v>
      </c>
      <c r="N608" s="33">
        <v>47.373497903469016</v>
      </c>
      <c r="O608" s="34">
        <v>2110.1968833994351</v>
      </c>
      <c r="P608" s="33">
        <v>70.339896113314509</v>
      </c>
    </row>
    <row r="609" spans="1:16">
      <c r="A609" s="55" t="s">
        <v>68</v>
      </c>
      <c r="B609" s="55" t="s">
        <v>356</v>
      </c>
      <c r="C609" s="56">
        <v>1840705156</v>
      </c>
      <c r="D609" s="56">
        <v>21000000</v>
      </c>
      <c r="E609" s="57">
        <v>60.688536326928897</v>
      </c>
      <c r="F609" s="57">
        <v>37.531562354315952</v>
      </c>
      <c r="G609" s="56">
        <v>8.2712769999999995</v>
      </c>
      <c r="H609" s="57">
        <v>79.7</v>
      </c>
      <c r="I609" s="57">
        <v>-1.2462956862382271</v>
      </c>
      <c r="J609" s="56">
        <v>-125144677</v>
      </c>
      <c r="K609" s="57">
        <v>-12.921044975808281</v>
      </c>
      <c r="L609" s="57">
        <v>1904.7619047619048</v>
      </c>
      <c r="M609" s="57">
        <v>39.380000000000003</v>
      </c>
      <c r="N609" s="58">
        <v>21.154940274216422</v>
      </c>
      <c r="O609" s="59">
        <v>599.18153794954128</v>
      </c>
      <c r="P609" s="58">
        <v>19.972717931651378</v>
      </c>
    </row>
    <row r="610" spans="1:16">
      <c r="A610" s="55" t="s">
        <v>292</v>
      </c>
      <c r="B610" s="55" t="s">
        <v>356</v>
      </c>
      <c r="C610" s="56">
        <v>8163584863</v>
      </c>
      <c r="D610" s="56">
        <v>24300000</v>
      </c>
      <c r="E610" s="57">
        <v>11.319288388598979</v>
      </c>
      <c r="F610" s="57">
        <v>0.32597224421230359</v>
      </c>
      <c r="G610" s="56">
        <v>2.442218</v>
      </c>
      <c r="H610" s="57">
        <v>1447</v>
      </c>
      <c r="I610" s="57">
        <v>-17.469355118560998</v>
      </c>
      <c r="J610" s="56">
        <v>-70950936</v>
      </c>
      <c r="K610" s="57">
        <v>-489.41849054676317</v>
      </c>
      <c r="L610" s="57">
        <v>1646.0905349794239</v>
      </c>
      <c r="M610" s="57">
        <v>10.050000000000001</v>
      </c>
      <c r="N610" s="58">
        <v>63.288409796063938</v>
      </c>
      <c r="O610" s="59">
        <v>209.04831789788904</v>
      </c>
      <c r="P610" s="58">
        <v>6.9682772632629675</v>
      </c>
    </row>
    <row r="611" spans="1:16">
      <c r="A611" s="55" t="s">
        <v>543</v>
      </c>
      <c r="B611" s="55" t="s">
        <v>356</v>
      </c>
      <c r="C611" s="56">
        <v>4125761531</v>
      </c>
      <c r="D611" s="56">
        <v>90488084</v>
      </c>
      <c r="E611" s="57">
        <v>32.302880566306897</v>
      </c>
      <c r="F611" s="57">
        <v>6.3747305442975897</v>
      </c>
      <c r="G611" s="56">
        <v>21.769193000000001</v>
      </c>
      <c r="H611" s="57">
        <v>56.9</v>
      </c>
      <c r="I611" s="57">
        <v>-1.1737503735406136</v>
      </c>
      <c r="J611" s="56">
        <v>-25344686</v>
      </c>
      <c r="K611" s="57">
        <v>-199.93669300144416</v>
      </c>
      <c r="L611" s="57">
        <v>442.0471539655984</v>
      </c>
      <c r="M611" s="57">
        <v>24.05</v>
      </c>
      <c r="N611" s="58">
        <v>59.170664817978519</v>
      </c>
      <c r="O611" s="59">
        <v>0</v>
      </c>
      <c r="P611" s="58">
        <v>0</v>
      </c>
    </row>
    <row r="612" spans="1:16">
      <c r="A612" s="55" t="s">
        <v>66</v>
      </c>
      <c r="B612" s="55" t="s">
        <v>356</v>
      </c>
      <c r="C612" s="56">
        <v>1306156803</v>
      </c>
      <c r="D612" s="56">
        <v>99687500</v>
      </c>
      <c r="E612" s="57">
        <v>75.419812839512304</v>
      </c>
      <c r="F612" s="57">
        <v>36.026780278614623</v>
      </c>
      <c r="G612" s="56">
        <v>24.468298000000001</v>
      </c>
      <c r="H612" s="57">
        <v>21.68</v>
      </c>
      <c r="I612" s="57">
        <v>-0.67448119694181941</v>
      </c>
      <c r="J612" s="56">
        <v>-162987339</v>
      </c>
      <c r="K612" s="57">
        <v>-12.844172515755963</v>
      </c>
      <c r="L612" s="57">
        <v>401.2539184952978</v>
      </c>
      <c r="M612" s="57">
        <v>24.54</v>
      </c>
      <c r="N612" s="58">
        <v>75.860049402761945</v>
      </c>
      <c r="O612" s="59">
        <v>88.883014310378769</v>
      </c>
      <c r="P612" s="58">
        <v>2.9627671436792924</v>
      </c>
    </row>
    <row r="613" spans="1:16">
      <c r="A613" s="55" t="s">
        <v>337</v>
      </c>
      <c r="B613" s="55" t="s">
        <v>356</v>
      </c>
      <c r="C613" s="56">
        <v>12392289821</v>
      </c>
      <c r="D613" s="56">
        <v>102000000</v>
      </c>
      <c r="E613" s="57">
        <v>6.0046097989887821</v>
      </c>
      <c r="F613" s="57">
        <v>0.19492954807780749</v>
      </c>
      <c r="G613" s="56">
        <v>22.563583000000001</v>
      </c>
      <c r="H613" s="57">
        <v>295.25</v>
      </c>
      <c r="I613" s="57">
        <v>-9.5829345247274205</v>
      </c>
      <c r="J613" s="56">
        <v>887823164</v>
      </c>
      <c r="K613" s="57">
        <v>34.696098557752883</v>
      </c>
      <c r="L613" s="57">
        <v>392.15686274509807</v>
      </c>
      <c r="M613" s="57">
        <v>22.12</v>
      </c>
      <c r="N613" s="58">
        <v>23.739501236649485</v>
      </c>
      <c r="O613" s="59">
        <v>324.31236330079338</v>
      </c>
      <c r="P613" s="58">
        <v>10.810412110026446</v>
      </c>
    </row>
    <row r="614" spans="1:16">
      <c r="A614" s="55" t="s">
        <v>537</v>
      </c>
      <c r="B614" s="55" t="s">
        <v>356</v>
      </c>
      <c r="C614" s="56">
        <v>7584806686</v>
      </c>
      <c r="D614" s="56">
        <v>115200000</v>
      </c>
      <c r="E614" s="57">
        <v>14.102141472231981</v>
      </c>
      <c r="F614" s="57">
        <v>1.3452134340880628</v>
      </c>
      <c r="G614" s="56">
        <v>32.517617000000001</v>
      </c>
      <c r="H614" s="57">
        <v>87.25</v>
      </c>
      <c r="I614" s="57">
        <v>-2.216113863135007</v>
      </c>
      <c r="J614" s="56">
        <v>266471917</v>
      </c>
      <c r="K614" s="57">
        <v>39.340730978416758</v>
      </c>
      <c r="L614" s="57">
        <v>347.22222222222223</v>
      </c>
      <c r="M614" s="57">
        <v>28.22</v>
      </c>
      <c r="N614" s="58">
        <v>59.497423677855373</v>
      </c>
      <c r="O614" s="59">
        <v>717.45885613219582</v>
      </c>
      <c r="P614" s="58">
        <v>23.915295204406526</v>
      </c>
    </row>
    <row r="615" spans="1:16">
      <c r="A615" s="55" t="s">
        <v>122</v>
      </c>
      <c r="B615" s="55" t="s">
        <v>356</v>
      </c>
      <c r="C615" s="56">
        <v>2913670000</v>
      </c>
      <c r="D615" s="56">
        <v>150000000</v>
      </c>
      <c r="E615" s="57">
        <v>67.535921512453456</v>
      </c>
      <c r="F615" s="57">
        <v>37.519956395807476</v>
      </c>
      <c r="G615" s="56">
        <v>45.644831000000003</v>
      </c>
      <c r="H615" s="57">
        <v>12.98</v>
      </c>
      <c r="I615" s="57">
        <v>-7.3118497205387101E-2</v>
      </c>
      <c r="J615" s="56">
        <v>-64393000</v>
      </c>
      <c r="K615" s="57">
        <v>-27.953348966502571</v>
      </c>
      <c r="L615" s="57">
        <v>266.66666666666669</v>
      </c>
      <c r="M615" s="57">
        <v>30.42</v>
      </c>
      <c r="N615" s="58">
        <v>32.591821078338377</v>
      </c>
      <c r="O615" s="59">
        <v>1027.7981516734526</v>
      </c>
      <c r="P615" s="58">
        <v>34.259938389115085</v>
      </c>
    </row>
    <row r="616" spans="1:16">
      <c r="A616" s="55" t="s">
        <v>293</v>
      </c>
      <c r="B616" s="55" t="s">
        <v>356</v>
      </c>
      <c r="C616" s="56">
        <v>115747897000</v>
      </c>
      <c r="D616" s="56">
        <v>500000000</v>
      </c>
      <c r="E616" s="57">
        <v>1.1682635368886514</v>
      </c>
      <c r="F616" s="57">
        <v>1.5787345093089884E-2</v>
      </c>
      <c r="G616" s="56">
        <v>231.500754</v>
      </c>
      <c r="H616" s="57">
        <v>147.9</v>
      </c>
      <c r="I616" s="57">
        <v>-2.5645124087636475</v>
      </c>
      <c r="J616" s="56">
        <v>-7758354000</v>
      </c>
      <c r="K616" s="57">
        <v>-9.5381056342621129</v>
      </c>
      <c r="L616" s="57">
        <v>80</v>
      </c>
      <c r="M616" s="57">
        <v>46.3</v>
      </c>
      <c r="N616" s="58">
        <v>72.514038386411244</v>
      </c>
      <c r="O616" s="59">
        <v>454.03853154148192</v>
      </c>
      <c r="P616" s="58">
        <v>15.134617718049396</v>
      </c>
    </row>
    <row r="617" spans="1:16">
      <c r="A617" s="55" t="s">
        <v>468</v>
      </c>
      <c r="B617" s="55" t="s">
        <v>356</v>
      </c>
      <c r="C617" s="56">
        <v>3885250224</v>
      </c>
      <c r="D617" s="56">
        <v>672000000</v>
      </c>
      <c r="E617" s="57">
        <v>1.1514774902455578</v>
      </c>
      <c r="F617" s="57">
        <v>9.7914752571901173E-3</v>
      </c>
      <c r="G617" s="56">
        <v>217.993559</v>
      </c>
      <c r="H617" s="57">
        <v>159.4</v>
      </c>
      <c r="I617" s="57">
        <v>9.0896885216425289</v>
      </c>
      <c r="J617" s="56">
        <v>15350052</v>
      </c>
      <c r="K617" s="57">
        <v>7661.2118317253908</v>
      </c>
      <c r="L617" s="57">
        <v>59.523809523809526</v>
      </c>
      <c r="M617" s="57">
        <v>32.43</v>
      </c>
      <c r="N617" s="58">
        <v>40.152998892736015</v>
      </c>
      <c r="O617" s="59">
        <v>1654.9080803183424</v>
      </c>
      <c r="P617" s="58">
        <v>55.163602677278078</v>
      </c>
    </row>
    <row r="618" spans="1:16">
      <c r="A618" s="55" t="s">
        <v>118</v>
      </c>
      <c r="B618" s="55" t="s">
        <v>356</v>
      </c>
      <c r="C618" s="56">
        <v>8174952000</v>
      </c>
      <c r="D618" s="56">
        <v>1080000000</v>
      </c>
      <c r="E618" s="57">
        <v>15.477208379020116</v>
      </c>
      <c r="F618" s="57">
        <v>2.8661496998185401</v>
      </c>
      <c r="G618" s="56">
        <v>431.473364</v>
      </c>
      <c r="H618" s="57">
        <v>5.99</v>
      </c>
      <c r="I618" s="57">
        <v>-0.2160767992468271</v>
      </c>
      <c r="J618" s="56">
        <v>64035000</v>
      </c>
      <c r="K618" s="57">
        <v>84.32888264230499</v>
      </c>
      <c r="L618" s="57">
        <v>37.037037037037038</v>
      </c>
      <c r="M618" s="57">
        <v>39.950000000000003</v>
      </c>
      <c r="N618" s="58">
        <v>34.440837745389111</v>
      </c>
      <c r="O618" s="59">
        <v>76.552474822337288</v>
      </c>
      <c r="P618" s="58">
        <v>2.5517491607445764</v>
      </c>
    </row>
    <row r="619" spans="1:16">
      <c r="A619" s="55" t="s">
        <v>294</v>
      </c>
      <c r="B619" s="55" t="s">
        <v>356</v>
      </c>
      <c r="C619" s="56">
        <v>966388000000</v>
      </c>
      <c r="D619" s="56">
        <v>1380000000</v>
      </c>
      <c r="E619" s="57">
        <v>0.19647301853719001</v>
      </c>
      <c r="F619" s="57">
        <v>4.8925000880818269E-4</v>
      </c>
      <c r="G619" s="56">
        <v>692.54227100000003</v>
      </c>
      <c r="H619" s="57">
        <v>294</v>
      </c>
      <c r="I619" s="57">
        <v>-4.836197825967929</v>
      </c>
      <c r="J619" s="56">
        <v>9856000000</v>
      </c>
      <c r="K619" s="57">
        <v>40.744724025974023</v>
      </c>
      <c r="L619" s="57">
        <v>28.985507246376812</v>
      </c>
      <c r="M619" s="57">
        <v>50.18</v>
      </c>
      <c r="N619" s="58">
        <v>55.220193574426339</v>
      </c>
      <c r="O619" s="59">
        <v>509.84744483222642</v>
      </c>
      <c r="P619" s="58">
        <v>16.994914827740882</v>
      </c>
    </row>
    <row r="620" spans="1:16">
      <c r="A620" s="55" t="s">
        <v>739</v>
      </c>
      <c r="B620" s="55" t="s">
        <v>356</v>
      </c>
      <c r="C620" s="56">
        <v>27061282133</v>
      </c>
      <c r="D620" s="56">
        <v>2000000000</v>
      </c>
      <c r="E620" s="57">
        <v>2.2276800383160964</v>
      </c>
      <c r="F620" s="57">
        <v>3.9780000684216006E-2</v>
      </c>
      <c r="G620" s="56">
        <v>639.07318699999996</v>
      </c>
      <c r="H620" s="57">
        <v>28.1</v>
      </c>
      <c r="I620" s="57">
        <v>1.5741574291333222</v>
      </c>
      <c r="J620" s="56">
        <v>774982515</v>
      </c>
      <c r="K620" s="57">
        <v>72.259694788081774</v>
      </c>
      <c r="L620" s="57">
        <v>20</v>
      </c>
      <c r="M620" s="57">
        <v>31.95</v>
      </c>
      <c r="N620" s="58">
        <v>26.54643140201021</v>
      </c>
      <c r="O620" s="59">
        <v>2765.8305203415712</v>
      </c>
      <c r="P620" s="58">
        <v>92.194350678052373</v>
      </c>
    </row>
    <row r="621" spans="1:16">
      <c r="A621" s="45" t="s">
        <v>694</v>
      </c>
      <c r="B621" s="45" t="s">
        <v>695</v>
      </c>
      <c r="C621" s="46">
        <v>1441301000</v>
      </c>
      <c r="D621" s="46">
        <v>56000000</v>
      </c>
      <c r="E621" s="47">
        <v>32.270819817910613</v>
      </c>
      <c r="F621" s="47">
        <v>6.2671521436166033</v>
      </c>
      <c r="G621" s="46">
        <v>13.570377000000001</v>
      </c>
      <c r="H621" s="47">
        <v>91.35</v>
      </c>
      <c r="I621" s="47">
        <v>3.2106839143635426</v>
      </c>
      <c r="J621" s="46">
        <v>137762000</v>
      </c>
      <c r="K621" s="47">
        <v>37.377506133766929</v>
      </c>
      <c r="L621" s="47">
        <v>714.28571428571433</v>
      </c>
      <c r="M621" s="47">
        <v>24.23</v>
      </c>
      <c r="N621" s="48">
        <v>0</v>
      </c>
      <c r="O621" s="49">
        <v>1992.5563678822946</v>
      </c>
      <c r="P621" s="48">
        <v>66.418545596076484</v>
      </c>
    </row>
    <row r="622" spans="1:16">
      <c r="A622" s="45" t="s">
        <v>711</v>
      </c>
      <c r="B622" s="45" t="s">
        <v>695</v>
      </c>
      <c r="C622" s="46">
        <v>4247524000</v>
      </c>
      <c r="D622" s="46">
        <v>139700000</v>
      </c>
      <c r="E622" s="47">
        <v>29.536482764973481</v>
      </c>
      <c r="F622" s="47">
        <v>3.5120919727100883</v>
      </c>
      <c r="G622" s="46">
        <v>26.359023000000001</v>
      </c>
      <c r="H622" s="47">
        <v>51.4</v>
      </c>
      <c r="I622" s="47">
        <v>-0.39165737759953601</v>
      </c>
      <c r="J622" s="46">
        <v>402500000</v>
      </c>
      <c r="K622" s="47">
        <v>20.894260869565219</v>
      </c>
      <c r="L622" s="47">
        <v>286.32784538296352</v>
      </c>
      <c r="M622" s="47">
        <v>18.86</v>
      </c>
      <c r="N622" s="48">
        <v>0</v>
      </c>
      <c r="O622" s="49">
        <v>283.33047290391517</v>
      </c>
      <c r="P622" s="48">
        <v>9.4443490967971719</v>
      </c>
    </row>
    <row r="623" spans="1:16">
      <c r="A623" s="45" t="s">
        <v>742</v>
      </c>
      <c r="B623" s="45" t="s">
        <v>695</v>
      </c>
      <c r="C623" s="46">
        <v>2485538000</v>
      </c>
      <c r="D623" s="46">
        <v>600000000</v>
      </c>
      <c r="E623" s="47">
        <v>23.988339747815385</v>
      </c>
      <c r="F623" s="47">
        <v>2.5894149123289489</v>
      </c>
      <c r="G623" s="46">
        <v>159.75809699999999</v>
      </c>
      <c r="H623" s="47">
        <v>10.44</v>
      </c>
      <c r="I623" s="47">
        <v>-0.45345181566586673</v>
      </c>
      <c r="J623" s="46">
        <v>131816000</v>
      </c>
      <c r="K623" s="47">
        <v>70.279783941251438</v>
      </c>
      <c r="L623" s="47">
        <v>66.666666666666671</v>
      </c>
      <c r="M623" s="47">
        <v>26.62</v>
      </c>
      <c r="N623" s="48">
        <v>0</v>
      </c>
      <c r="O623" s="49">
        <v>35.650485221150092</v>
      </c>
      <c r="P623" s="48">
        <v>1.1883495073716697</v>
      </c>
    </row>
    <row r="624" spans="1:16">
      <c r="A624" s="25" t="s">
        <v>675</v>
      </c>
      <c r="B624" s="25" t="s">
        <v>691</v>
      </c>
      <c r="C624" s="26">
        <v>1459734156</v>
      </c>
      <c r="D624" s="26">
        <v>33811732</v>
      </c>
      <c r="E624" s="27">
        <v>15.711609185889175</v>
      </c>
      <c r="F624" s="27">
        <v>1.5489307267557482</v>
      </c>
      <c r="G624" s="26">
        <v>7.956887</v>
      </c>
      <c r="H624" s="27">
        <v>320</v>
      </c>
      <c r="I624" s="27">
        <v>-7.0779601310789531E-2</v>
      </c>
      <c r="J624" s="26">
        <v>174328179</v>
      </c>
      <c r="K624" s="27">
        <v>58.186345192075919</v>
      </c>
      <c r="L624" s="27">
        <v>1183.0213252607114</v>
      </c>
      <c r="M624" s="27">
        <v>23.53</v>
      </c>
      <c r="N624" s="28">
        <v>26.786695117843799</v>
      </c>
      <c r="O624" s="29">
        <v>1256.1199595155492</v>
      </c>
      <c r="P624" s="28">
        <v>41.870665317184972</v>
      </c>
    </row>
    <row r="625" spans="1:16">
      <c r="A625" s="25" t="s">
        <v>116</v>
      </c>
      <c r="B625" s="25" t="s">
        <v>691</v>
      </c>
      <c r="C625" s="26">
        <v>2293640501</v>
      </c>
      <c r="D625" s="26">
        <v>592000000</v>
      </c>
      <c r="E625" s="27">
        <v>48.240839884600192</v>
      </c>
      <c r="F625" s="27">
        <v>11.6411293157819</v>
      </c>
      <c r="G625" s="26">
        <v>110.71429000000001</v>
      </c>
      <c r="H625" s="27">
        <v>7.49</v>
      </c>
      <c r="I625" s="27">
        <v>4.0176015150307443E-2</v>
      </c>
      <c r="J625" s="26">
        <v>-484144539</v>
      </c>
      <c r="K625" s="27">
        <v>-8.5594273325057575</v>
      </c>
      <c r="L625" s="27">
        <v>67.567567567567565</v>
      </c>
      <c r="M625" s="27">
        <v>18.7</v>
      </c>
      <c r="N625" s="28">
        <v>58.330816287923518</v>
      </c>
      <c r="O625" s="29">
        <v>1868.5034779220043</v>
      </c>
      <c r="P625" s="28">
        <v>62.28344926406681</v>
      </c>
    </row>
    <row r="626" spans="1:16">
      <c r="A626" s="25" t="s">
        <v>83</v>
      </c>
      <c r="B626" s="25" t="s">
        <v>691</v>
      </c>
      <c r="C626" s="26">
        <v>4451435451</v>
      </c>
      <c r="D626" s="26">
        <v>800000000</v>
      </c>
      <c r="E626" s="27">
        <v>71.920300799466062</v>
      </c>
      <c r="F626" s="27">
        <v>89.900375999332582</v>
      </c>
      <c r="G626" s="26">
        <v>475.40234800000002</v>
      </c>
      <c r="H626" s="27">
        <v>1.17</v>
      </c>
      <c r="I626" s="27">
        <v>-1.4366346555541252E-2</v>
      </c>
      <c r="J626" s="26">
        <v>-73450635</v>
      </c>
      <c r="K626" s="27">
        <v>-10.891668942004381</v>
      </c>
      <c r="L626" s="27">
        <v>50</v>
      </c>
      <c r="M626" s="27">
        <v>59.42</v>
      </c>
      <c r="N626" s="28">
        <v>16.055939799272334</v>
      </c>
      <c r="O626" s="29">
        <v>621.82513561970904</v>
      </c>
      <c r="P626" s="28">
        <v>20.727504520656968</v>
      </c>
    </row>
    <row r="627" spans="1:16">
      <c r="A627" s="65" t="s">
        <v>67</v>
      </c>
      <c r="B627" s="65" t="s">
        <v>608</v>
      </c>
      <c r="C627" s="66">
        <v>24553432694</v>
      </c>
      <c r="D627" s="66">
        <v>10983458</v>
      </c>
      <c r="E627" s="67">
        <v>0.37069501003247285</v>
      </c>
      <c r="F627" s="67">
        <v>2.9076287471373214E-3</v>
      </c>
      <c r="G627" s="66">
        <v>3.4871699999999996E-4</v>
      </c>
      <c r="H627" s="67">
        <v>11425</v>
      </c>
      <c r="I627" s="67">
        <v>39.23547612272705</v>
      </c>
      <c r="J627" s="66">
        <v>5402190789</v>
      </c>
      <c r="K627" s="67">
        <v>23.599775297569558</v>
      </c>
      <c r="L627" s="67">
        <v>3641.8403020250998</v>
      </c>
      <c r="M627" s="67">
        <v>85.99</v>
      </c>
      <c r="N627" s="68">
        <v>0</v>
      </c>
      <c r="O627" s="69">
        <v>1679.2491028152294</v>
      </c>
      <c r="P627" s="68">
        <v>55.97497009384098</v>
      </c>
    </row>
    <row r="628" spans="1:16">
      <c r="A628" s="65" t="s">
        <v>488</v>
      </c>
      <c r="B628" s="65" t="s">
        <v>608</v>
      </c>
      <c r="C628" s="66">
        <v>1606779225</v>
      </c>
      <c r="D628" s="66">
        <v>84000000</v>
      </c>
      <c r="E628" s="67">
        <v>62.32528430956107</v>
      </c>
      <c r="F628" s="67">
        <v>20.610213065331042</v>
      </c>
      <c r="G628" s="66">
        <v>17.924288000000001</v>
      </c>
      <c r="H628" s="67">
        <v>35.82</v>
      </c>
      <c r="I628" s="67">
        <v>-0.49488696635940949</v>
      </c>
      <c r="J628" s="66">
        <v>-6732835</v>
      </c>
      <c r="K628" s="67">
        <v>-449.14215185727852</v>
      </c>
      <c r="L628" s="67">
        <v>476.1904761904762</v>
      </c>
      <c r="M628" s="67">
        <v>21.33</v>
      </c>
      <c r="N628" s="68">
        <v>53.350129079536238</v>
      </c>
      <c r="O628" s="69">
        <v>922.06896106317981</v>
      </c>
      <c r="P628" s="68">
        <v>30.735632035439327</v>
      </c>
    </row>
    <row r="629" spans="1:16">
      <c r="A629" s="65" t="s">
        <v>311</v>
      </c>
      <c r="B629" s="65" t="s">
        <v>608</v>
      </c>
      <c r="C629" s="66">
        <v>530578724</v>
      </c>
      <c r="D629" s="66">
        <v>240000000</v>
      </c>
      <c r="E629" s="67">
        <v>48.057330472961027</v>
      </c>
      <c r="F629" s="67">
        <v>40.047775394134192</v>
      </c>
      <c r="G629" s="66">
        <v>148.650609</v>
      </c>
      <c r="H629" s="67">
        <v>5.6</v>
      </c>
      <c r="I629" s="67">
        <v>-9.7000796889914476E-2</v>
      </c>
      <c r="J629" s="66">
        <v>-38865072</v>
      </c>
      <c r="K629" s="67">
        <v>-30.876052410246402</v>
      </c>
      <c r="L629" s="67">
        <v>166.66666666666666</v>
      </c>
      <c r="M629" s="67">
        <v>61.93</v>
      </c>
      <c r="N629" s="68">
        <v>64.55549327548492</v>
      </c>
      <c r="O629" s="69">
        <v>788.2476811194183</v>
      </c>
      <c r="P629" s="68">
        <v>26.274922703980611</v>
      </c>
    </row>
    <row r="630" spans="1:16">
      <c r="A630" s="65" t="s">
        <v>512</v>
      </c>
      <c r="B630" s="65" t="s">
        <v>608</v>
      </c>
      <c r="C630" s="66">
        <v>24772686000</v>
      </c>
      <c r="D630" s="66">
        <v>261292000</v>
      </c>
      <c r="E630" s="67">
        <v>2.6971823828583807</v>
      </c>
      <c r="F630" s="67">
        <v>4.4493463760889203E-2</v>
      </c>
      <c r="G630" s="66">
        <v>62.8855</v>
      </c>
      <c r="H630" s="67">
        <v>235.9</v>
      </c>
      <c r="I630" s="67">
        <v>-3.2610934157425504</v>
      </c>
      <c r="J630" s="66">
        <v>224412000</v>
      </c>
      <c r="K630" s="67">
        <v>270.1270163805857</v>
      </c>
      <c r="L630" s="67">
        <v>153.08543698237986</v>
      </c>
      <c r="M630" s="67">
        <v>24.06</v>
      </c>
      <c r="N630" s="68">
        <v>38.835752569274149</v>
      </c>
      <c r="O630" s="69">
        <v>534.52436675765273</v>
      </c>
      <c r="P630" s="68">
        <v>17.817478891921759</v>
      </c>
    </row>
    <row r="631" spans="1:16">
      <c r="A631" s="65" t="s">
        <v>461</v>
      </c>
      <c r="B631" s="65" t="s">
        <v>608</v>
      </c>
      <c r="C631" s="66">
        <v>1357332842</v>
      </c>
      <c r="D631" s="66">
        <v>535000000</v>
      </c>
      <c r="E631" s="67">
        <v>26.482155689579759</v>
      </c>
      <c r="F631" s="67">
        <v>9.8998712858242097</v>
      </c>
      <c r="G631" s="66">
        <v>285.553631</v>
      </c>
      <c r="H631" s="67">
        <v>5.29</v>
      </c>
      <c r="I631" s="67">
        <v>-0.3063244329600554</v>
      </c>
      <c r="J631" s="66">
        <v>-32229759</v>
      </c>
      <c r="K631" s="67">
        <v>-82.99782818729733</v>
      </c>
      <c r="L631" s="67">
        <v>74.766355140186917</v>
      </c>
      <c r="M631" s="67">
        <v>53.37</v>
      </c>
      <c r="N631" s="68">
        <v>60.289058478218877</v>
      </c>
      <c r="O631" s="69">
        <v>46.220925214868913</v>
      </c>
      <c r="P631" s="68">
        <v>1.540697507162297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7" t="s">
        <v>2322</v>
      </c>
      <c r="B1" s="238"/>
      <c r="C1" s="238"/>
      <c r="D1" s="238"/>
      <c r="E1" s="238"/>
      <c r="F1" s="238"/>
      <c r="G1" s="238"/>
      <c r="H1" s="239"/>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0.23243981145412254</v>
      </c>
      <c r="F3" s="128">
        <f>VLOOKUP(A3,'Tüm - Sektör'!$A:$H,6,0)</f>
        <v>9.4029049940988084E-4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1.9186947807267416</v>
      </c>
      <c r="R3" s="166" t="str">
        <f>IF(OR(H3="", H4="", Q3=0), "", IF(H3&lt;H4, (H4-H3)/H3, ""))</f>
        <v/>
      </c>
      <c r="S3" s="191">
        <v>1.97310905934168</v>
      </c>
      <c r="T3" s="208">
        <f t="shared" si="1"/>
        <v>5.4414278614938416E-2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5.1870728890293005</v>
      </c>
      <c r="F4" s="128">
        <f>VLOOKUP(A4,'Tüm - Sektör'!$A:$H,6,0)</f>
        <v>4.3619341084343032E-2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12.362552282334542</v>
      </c>
      <c r="R4" s="166" t="str">
        <f>IF(OR(H4="", H5="", Q4=0), "", IF(H4&lt;H5, (H5-H4)/H4, ""))</f>
        <v/>
      </c>
      <c r="S4" s="191">
        <v>7.3104137057080933</v>
      </c>
      <c r="T4" s="208">
        <f t="shared" si="1"/>
        <v>-5.0521385766264491</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19.05680696948594</v>
      </c>
      <c r="F5" s="128">
        <f>VLOOKUP(A5,'Tüm - Sektör'!$A:$H,6,0)</f>
        <v>1.5124449975782492</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9.9078058358346048</v>
      </c>
      <c r="R5" s="166" t="str">
        <f>IF(OR(H5="", H9="", Q5=0), "", IF(H5&lt;H9, (H9-H5)/H5, ""))</f>
        <v/>
      </c>
      <c r="S5" s="191">
        <v>9.5280066121276121</v>
      </c>
      <c r="T5" s="208">
        <f t="shared" si="1"/>
        <v>-0.37979922370699271</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22.887721972711827</v>
      </c>
      <c r="F6" s="128">
        <f>VLOOKUP(A6,'Tüm - Sektör'!$A:$H,6,0)</f>
        <v>3.4949340512091362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40.258808536515446</v>
      </c>
      <c r="R6" s="166">
        <f>IF(OR(H6="", H3="", Q6=0), "", IF(H6&lt;H3, (H3-H6)/H6, ""))</f>
        <v>31.379032258064516</v>
      </c>
      <c r="S6" s="191">
        <v>37.682244790178459</v>
      </c>
      <c r="T6" s="208">
        <f t="shared" si="1"/>
        <v>-2.576563746336987</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144.27781559058863</v>
      </c>
      <c r="F7" s="128">
        <f>VLOOKUP(A7,'Tüm - Sektör'!$A:$H,6,0)</f>
        <v>450.86817372058948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75.241993212450168</v>
      </c>
      <c r="R7" s="166" t="str">
        <f>IF(OR(H7="", H9="", Q7=0), "", IF(H7&lt;H9, (H9-H7)/H7, ""))</f>
        <v/>
      </c>
      <c r="S7" s="191">
        <v>76.537614269042109</v>
      </c>
      <c r="T7" s="208">
        <f t="shared" si="1"/>
        <v>1.2956210565919406</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144.81392026704845</v>
      </c>
      <c r="F8" s="128">
        <f>VLOOKUP(A8,'Tüm - Sektör'!$A:$H,6,0)</f>
        <v>556.97661641172476</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86.401723806981281</v>
      </c>
      <c r="R8" s="166">
        <f>IF(OR(H8="", H10="", Q8=0), "", IF(H8&lt;H10, (H10-H8)/H8, ""))</f>
        <v>0.14307458143074572</v>
      </c>
      <c r="S8" s="191">
        <v>92.316918744536167</v>
      </c>
      <c r="T8" s="208">
        <f t="shared" si="1"/>
        <v>5.9151949375548867</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124.88212438720154</v>
      </c>
      <c r="F9" s="128">
        <f>VLOOKUP(A9,'Tüm - Sektör'!$A:$H,6,0)</f>
        <v>110.00891859337698</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141.1805953419597</v>
      </c>
      <c r="R9" s="166">
        <f>IF(OR(H9="", H6="", Q9=0), "", IF(H9&lt;H6, (H6-H9)/H9, ""))</f>
        <v>9.5406360424028266E-2</v>
      </c>
      <c r="S9" s="191">
        <v>144.41184136211018</v>
      </c>
      <c r="T9" s="208">
        <f t="shared" si="1"/>
        <v>3.2312460201504791</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38.405137267795247</v>
      </c>
      <c r="F10" s="128">
        <f>VLOOKUP(A10,'Tüm - Sektör'!$A:$H,6,0)</f>
        <v>6.8239405237731425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159.78734030875091</v>
      </c>
      <c r="R10" s="166" t="str">
        <f>IF(OR(H10="", BTA!H604="", Q10=0), "", IF(H10&lt;BTA!H604, (BTA!H604-H10)/H10, ""))</f>
        <v/>
      </c>
      <c r="S10" s="191">
        <v>148.10818800934027</v>
      </c>
      <c r="T10" s="208">
        <f t="shared" si="1"/>
        <v>-11.679152299410646</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25.566293398783046</v>
      </c>
      <c r="F11" s="128">
        <f>VLOOKUP(A11,'Tüm - Sektör'!$A:$H,6,0)</f>
        <v>3.4642673982090848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206.61485018152069</v>
      </c>
      <c r="R11" s="166">
        <f>IF(OR(H11="", H10="", Q11=0), "", IF(H11&lt;H10, (H10-H11)/H11, ""))</f>
        <v>2.4849187935034807</v>
      </c>
      <c r="S11" s="191">
        <v>204.2067516945566</v>
      </c>
      <c r="T11" s="208">
        <f t="shared" si="1"/>
        <v>-2.4080984869640929</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426.43195851669913</v>
      </c>
      <c r="F12" s="128">
        <f>VLOOKUP(A12,'Tüm - Sektör'!$A:$H,6,0)</f>
        <v>5330.3994814587395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250.00282297956542</v>
      </c>
      <c r="R12" s="166" t="str">
        <f>IF(OR(H12="", BTA!H604="", Q12=0), "", IF(H12&lt;BTA!H604, (BTA!H604-H12)/H12, ""))</f>
        <v/>
      </c>
      <c r="S12" s="191">
        <v>252.63443164250822</v>
      </c>
      <c r="T12" s="208">
        <f t="shared" si="1"/>
        <v>2.6316086629427957</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66.724598404386128</v>
      </c>
      <c r="F13" s="128">
        <f>VLOOKUP(A13,'Tüm - Sektör'!$A:$H,6,0)</f>
        <v>113.39815731242138</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489.72495845463555</v>
      </c>
      <c r="R13" s="166">
        <f>IF(OR(H13="", H12="", Q13=0), "", IF(H13&lt;H12, (H12-H13)/H13, ""))</f>
        <v>0.81226053639846774</v>
      </c>
      <c r="S13" s="191">
        <v>434.49282028306004</v>
      </c>
      <c r="T13" s="208">
        <f t="shared" si="1"/>
        <v>-55.232138171575514</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379.95306819701631</v>
      </c>
      <c r="F14" s="128">
        <f>VLOOKUP(A14,'Tüm - Sektör'!$A:$H,6,0)</f>
        <v>3454.1188017910572</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1704.7427565747078</v>
      </c>
      <c r="R14" s="166">
        <f>IF(OR(H14="", BTA!H605="", Q14=0), "", IF(H14&lt;BTA!H605, (BTA!H605-H14)/H14, ""))</f>
        <v>1.2028985507246379</v>
      </c>
      <c r="S14" s="191">
        <v>1586.9605297568189</v>
      </c>
      <c r="T14" s="208">
        <f t="shared" si="1"/>
        <v>-117.78222681788884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512925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3610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619</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195.8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181.1</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122</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64.8</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53.9</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40.96</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32.299999999999997</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29.14</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26.42</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22.98</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26.6</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21.68</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18.32</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22.32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16.45</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11.23</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12.03</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11.5</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9.7799999999999994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11.05</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7.72</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7.14</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5.89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5.17</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5.05</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5.26</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15.95</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4.26</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13.89</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2.78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2.2400000000000002</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2.0699999999999998</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2.19</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7.46</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11425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12780</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1583</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1523</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1146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1642</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1005</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687.5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444</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357.25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558</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367.75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395.25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464</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287.75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227.6</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320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186.5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241.1</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243.6</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158.4</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49.82</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238.3</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138.9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151.6</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154.80000000000001</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194.8</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120</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284.75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159.6</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122.3</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113.1</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150.69999999999999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140.5</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128.1</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101</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164.1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205.5</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111.7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96.95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77.2</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82.4</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79.7</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78.099999999999994</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71.05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91.35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40.799999999999997</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75.400000000000006</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67.7</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50.4</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56.9</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58.45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103.5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52.75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49.34</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52.4</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69.349999999999994</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46.58</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37.619999999999997</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43.44</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43.38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40.1</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70.5</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55.95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30.16</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42.7</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45.42</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35.06</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31.8</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32.659999999999997</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40.020000000000003</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33.159999999999997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21.24</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33.4</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35.82</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35.380000000000003</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39.46</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34.58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30.34</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30.1</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38.06</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32.14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35.04</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32.46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39.94</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31.32</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19.3</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27.82</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31.84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31.62</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27.52</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25.36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38.64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39</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27.58</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38.479999999999997</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23.48</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28.36</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26.5</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20.22</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26.16</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19.47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23.7</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22.74</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20.54</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24.68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21.68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23.08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24.18</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22.34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20.66</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22.42</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2.35</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24.76</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31.24</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21.88</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21.56</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19.86</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13.03</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19.38</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14.77</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17.489999999999998</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19.010000000000002</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14.25</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16.66</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14.91</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19.579999999999998</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11.51</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15.46</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15.37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15.91</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13.05</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12.81</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10.78</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12.94</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15.78</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16.25</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16.149999999999999</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15.6</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9.1199999999999992</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10.9</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13.14</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9.9499999999999993</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9.23</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12.26</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11.11</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12.98</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11.62</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10.9</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10.48</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12.15</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2.06</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6.15</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12.18</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10.61</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10.25</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12.24</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11.07</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12.96</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9.0299999999999994</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10.52</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10.41</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7.18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8.7899999999999991</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8.7899999999999991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9.5500000000000007</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8.73</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8.16</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9.0399999999999991</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8.48</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7.94</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8.33</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7.42</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7.94</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12.08</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8.43</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8.2100000000000009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6.88</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7.34</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12.33</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5.0199999999999996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7.09</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7.04</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5.29</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5.61</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6.37</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5.82</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7.49</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6.22</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6.66</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5.13</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4.95</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4.51</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4.53</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5.0199999999999996</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3.69</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3.56</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4.21</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4.09</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4.4400000000000004</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4.84</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3.11</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3.83</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3.38</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3.93</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3.26</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3.25</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3.88</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2.64</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2.89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2.56</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2.56</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2.21</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2.27</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2.73</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2.42</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2.98</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2.25</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2.5</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2.56</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1.53</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2.36</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2.2000000000000002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2.04</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1.58</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1.55</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1.56</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2.02</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1.23</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1.17</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1.1399999999999999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11.62</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9.9499999999999993</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43.38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22.34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24.76</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8.2100000000000009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3.83</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8.73</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10.41</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4.09</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2.64</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43.44</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40.1</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27.82</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32.659999999999997</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24.18</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194.8</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16.25</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6.88</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5.0199999999999996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19.38</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50.4</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23.48</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7.46</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31.84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70.5</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30.1</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32.46</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19.3</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10.25</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39</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3.93</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2.25</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2.56</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71.05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30.16</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26.5</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2.56</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1.56</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21.88</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16.149999999999999</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21.24</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9.0399999999999991</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25.36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7.34</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9.1199999999999992</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14.77</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5.82</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3.56</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3.38</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2.04</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3.26</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2.56</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15.6</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2.98</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12.33</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10.78</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243.6</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154.80000000000001</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46.58</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69.349999999999994</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9.0299999999999994</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140.5</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464</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21.56</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17.489999999999998</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12.24</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12.18</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8.7899999999999991</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39.46</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10.52</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11.51</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12.15</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8.33</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4.84</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2.36</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6.66</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5.61</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11.11</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1.55</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2.27</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1.58</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10.9</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1.23</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12780</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77.2</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1146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15.91</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31.8</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7.04</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2.42</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33.159999999999997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10.48</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2.06</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39.94</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8.43</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2.89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4.53</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1.53</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2.5</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1.1399999999999999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45.42</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49.82</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138.9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1642</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120</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558</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33.4</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28.36</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205.5</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35.380000000000003</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23.08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12.94</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14.25</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20.22</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9.23</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4.95</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5.0199999999999996</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7.94</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357.25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37.619999999999997</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158.4</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75.400000000000006</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26.16</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32.14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13.14</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12.08</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15.46</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2.73</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8.7899999999999991</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52.75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10.9</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9.5500000000000007</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4.21</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2.2000000000000002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1583</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113.1</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367.75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186.5</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27.58</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164.1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20.66</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19.010000000000002</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40.799999999999997</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8.16</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31.32</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14.91</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12.96</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22.42</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13.03</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20.54</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19.579999999999998</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6.22</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38.06</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30.34</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15.37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3.11</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2.21</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687.5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287.75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101</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27.52</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55.95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227.6</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15.78</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7.15</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7.18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2.02</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1005</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444</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122.3</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284.75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13.05</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16.66</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23.7</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52.4</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151.6</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35.04</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38.64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10.61</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49.34</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12.26</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8.48</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4.4400000000000004</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1523</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78.099999999999994</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103.5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19.47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31.62</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67.7</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38.479999999999997</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7.94</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24.68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5.13</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3.69</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395.25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128.1</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40.020000000000003</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111.7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22.74</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96.95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35.06</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159.6</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58.45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2.35</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11.07</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7.09</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7.42</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3.25</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6.37</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4.51</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3.88</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82.4</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31.24</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42.7</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12.81</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34.58</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19.86</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6.15</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150.69999999999999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241.1</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238.3</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12.98</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79.7</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56.9</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21.68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91.35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7.49</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1.17</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320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11425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5.29</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35.82</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1"/>
      <c r="B1" s="242"/>
      <c r="C1" s="242"/>
      <c r="D1" s="242"/>
      <c r="E1" s="242"/>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257.5</v>
      </c>
      <c r="I2" s="87">
        <v>5.2739698862085334</v>
      </c>
      <c r="J2" s="86">
        <v>2089864424</v>
      </c>
      <c r="K2" s="87">
        <v>21.532497267870617</v>
      </c>
      <c r="L2" s="87">
        <v>0</v>
      </c>
      <c r="M2" s="87">
        <v>19.89</v>
      </c>
      <c r="N2" s="88">
        <v>42.089484594348342</v>
      </c>
      <c r="O2" s="89">
        <v>2296.3008266092957</v>
      </c>
      <c r="P2" s="88">
        <v>76.543360886976515</v>
      </c>
    </row>
    <row r="3" spans="1:16">
      <c r="A3" s="85" t="s">
        <v>685</v>
      </c>
      <c r="B3" s="85" t="s">
        <v>683</v>
      </c>
      <c r="C3" s="86">
        <v>7810665698</v>
      </c>
      <c r="D3" s="86">
        <v>0</v>
      </c>
      <c r="E3" s="87">
        <v>0</v>
      </c>
      <c r="F3" s="87">
        <v>0</v>
      </c>
      <c r="G3" s="86">
        <v>451.23490800000002</v>
      </c>
      <c r="H3" s="87">
        <v>6.1</v>
      </c>
      <c r="I3" s="87">
        <v>-0.15224292065365663</v>
      </c>
      <c r="J3" s="86">
        <v>3157815002</v>
      </c>
      <c r="K3" s="87">
        <v>3.6346144383793133</v>
      </c>
      <c r="L3" s="87">
        <v>0</v>
      </c>
      <c r="M3" s="87">
        <v>27.99</v>
      </c>
      <c r="N3" s="88">
        <v>63.426380347460125</v>
      </c>
      <c r="O3" s="89">
        <v>649.00803039194909</v>
      </c>
      <c r="P3" s="88">
        <v>21.633601013064968</v>
      </c>
    </row>
    <row r="4" spans="1:16">
      <c r="A4" s="60" t="s">
        <v>434</v>
      </c>
      <c r="B4" s="60" t="s">
        <v>374</v>
      </c>
      <c r="C4" s="61">
        <v>29439691000</v>
      </c>
      <c r="D4" s="61">
        <v>0</v>
      </c>
      <c r="E4" s="62">
        <v>0</v>
      </c>
      <c r="F4" s="62">
        <v>0</v>
      </c>
      <c r="G4" s="61">
        <v>1007.169114</v>
      </c>
      <c r="H4" s="62">
        <v>8.76</v>
      </c>
      <c r="I4" s="62">
        <v>0.13340231065887664</v>
      </c>
      <c r="J4" s="61">
        <v>0</v>
      </c>
      <c r="K4" s="62">
        <v>0</v>
      </c>
      <c r="L4" s="62">
        <v>0</v>
      </c>
      <c r="M4" s="62">
        <v>40.28</v>
      </c>
      <c r="N4" s="63">
        <v>347.93630595625137</v>
      </c>
      <c r="O4" s="64">
        <v>2248.3083491204939</v>
      </c>
      <c r="P4" s="63">
        <v>74.94361163734979</v>
      </c>
    </row>
    <row r="5" spans="1:16">
      <c r="A5" s="85" t="s">
        <v>435</v>
      </c>
      <c r="B5" s="85" t="s">
        <v>683</v>
      </c>
      <c r="C5" s="86">
        <v>11342832137</v>
      </c>
      <c r="D5" s="86">
        <v>0</v>
      </c>
      <c r="E5" s="87">
        <v>0</v>
      </c>
      <c r="F5" s="87">
        <v>0</v>
      </c>
      <c r="G5" s="86">
        <v>64.744270999999998</v>
      </c>
      <c r="H5" s="87">
        <v>104</v>
      </c>
      <c r="I5" s="87">
        <v>-0.99091210723535983</v>
      </c>
      <c r="J5" s="86">
        <v>1459724461</v>
      </c>
      <c r="K5" s="87">
        <v>30.135139319282807</v>
      </c>
      <c r="L5" s="87">
        <v>0</v>
      </c>
      <c r="M5" s="87">
        <v>15.05</v>
      </c>
      <c r="N5" s="88">
        <v>86.723233805975028</v>
      </c>
      <c r="O5" s="89">
        <v>606.64352118238287</v>
      </c>
      <c r="P5" s="88">
        <v>20.22145070607943</v>
      </c>
    </row>
    <row r="6" spans="1:16">
      <c r="A6" s="85" t="s">
        <v>686</v>
      </c>
      <c r="B6" s="85" t="s">
        <v>683</v>
      </c>
      <c r="C6" s="86">
        <v>35288102843</v>
      </c>
      <c r="D6" s="86">
        <v>0</v>
      </c>
      <c r="E6" s="87">
        <v>0</v>
      </c>
      <c r="F6" s="87">
        <v>0</v>
      </c>
      <c r="G6" s="86">
        <v>694.73875399999997</v>
      </c>
      <c r="H6" s="87">
        <v>25.98</v>
      </c>
      <c r="I6" s="87">
        <v>-0.46258279173927624</v>
      </c>
      <c r="J6" s="86">
        <v>9395308662</v>
      </c>
      <c r="K6" s="87">
        <v>6.0455704057634287</v>
      </c>
      <c r="L6" s="87">
        <v>0</v>
      </c>
      <c r="M6" s="87">
        <v>34.729999999999997</v>
      </c>
      <c r="N6" s="88">
        <v>37.409960967555847</v>
      </c>
      <c r="O6" s="89">
        <v>562.33303596884707</v>
      </c>
      <c r="P6" s="88">
        <v>18.744434532294903</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151.6</v>
      </c>
      <c r="I9" s="87">
        <v>-4.0257288444326775</v>
      </c>
      <c r="J9" s="86">
        <v>2238951517</v>
      </c>
      <c r="K9" s="87">
        <v>13.765462337164132</v>
      </c>
      <c r="L9" s="87">
        <v>0</v>
      </c>
      <c r="M9" s="87">
        <v>5.5</v>
      </c>
      <c r="N9" s="88">
        <v>23.516401948437789</v>
      </c>
      <c r="O9" s="89">
        <v>135.560629764515</v>
      </c>
      <c r="P9" s="88">
        <v>4.5186876588171669</v>
      </c>
    </row>
    <row r="10" spans="1:16">
      <c r="A10" s="85" t="s">
        <v>750</v>
      </c>
      <c r="B10" s="85" t="s">
        <v>683</v>
      </c>
      <c r="C10" s="86">
        <v>54752015449</v>
      </c>
      <c r="D10" s="86">
        <v>0</v>
      </c>
      <c r="E10" s="87">
        <v>0</v>
      </c>
      <c r="F10" s="87">
        <v>0</v>
      </c>
      <c r="G10" s="86">
        <v>4648.4724200000001</v>
      </c>
      <c r="H10" s="87">
        <v>6.07</v>
      </c>
      <c r="I10" s="87">
        <v>-7.3289056712573242E-2</v>
      </c>
      <c r="J10" s="86">
        <v>8018316367</v>
      </c>
      <c r="K10" s="87">
        <v>15.863679378317052</v>
      </c>
      <c r="L10" s="87">
        <v>0</v>
      </c>
      <c r="M10" s="87">
        <v>23.24</v>
      </c>
      <c r="N10" s="88">
        <v>304.66968663870136</v>
      </c>
      <c r="O10" s="89">
        <v>553.98636783424979</v>
      </c>
      <c r="P10" s="88">
        <v>18.46621226114166</v>
      </c>
    </row>
    <row r="11" spans="1:16">
      <c r="A11" t="s">
        <v>2183</v>
      </c>
      <c r="C11" s="14">
        <v>27947178234</v>
      </c>
      <c r="D11" s="14">
        <v>0</v>
      </c>
      <c r="E11" s="19">
        <v>0</v>
      </c>
      <c r="F11" s="19">
        <v>0</v>
      </c>
      <c r="G11" s="14">
        <v>0</v>
      </c>
      <c r="H11" s="19">
        <v>60.7</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-4.1532674804329872E-3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10.492029913414676</v>
      </c>
      <c r="F14" s="62">
        <v>0.73535393281571881</v>
      </c>
      <c r="G14" s="61">
        <v>7.4329999999999998E-6</v>
      </c>
      <c r="H14" s="62">
        <v>512925</v>
      </c>
      <c r="I14" s="62">
        <v>2898.6546043978888</v>
      </c>
      <c r="J14" s="61">
        <v>0</v>
      </c>
      <c r="K14" s="62">
        <v>0</v>
      </c>
      <c r="L14" s="62">
        <v>1379310.3448275863</v>
      </c>
      <c r="M14" s="62">
        <v>25.63</v>
      </c>
      <c r="N14" s="63">
        <v>368.7554026000949</v>
      </c>
      <c r="O14" s="64">
        <v>1940.889464774029</v>
      </c>
      <c r="P14" s="63">
        <v>64.696315492467633</v>
      </c>
    </row>
    <row r="15" spans="1:16">
      <c r="A15" s="25" t="s">
        <v>16</v>
      </c>
      <c r="B15" s="25" t="s">
        <v>353</v>
      </c>
      <c r="C15" s="26">
        <v>238701401</v>
      </c>
      <c r="D15" s="26">
        <v>1770000</v>
      </c>
      <c r="E15" s="27">
        <v>29.976548222205214</v>
      </c>
      <c r="F15" s="27">
        <v>11.260573770211719</v>
      </c>
      <c r="G15" s="26">
        <v>8.7624699999999992E-4</v>
      </c>
      <c r="H15" s="27">
        <v>1523</v>
      </c>
      <c r="I15" s="27">
        <v>-17.335516356647759</v>
      </c>
      <c r="J15" s="26">
        <v>-188709133</v>
      </c>
      <c r="K15" s="27">
        <v>-14.106789415433328</v>
      </c>
      <c r="L15" s="27">
        <v>22598.870056497177</v>
      </c>
      <c r="M15" s="27">
        <v>49.5</v>
      </c>
      <c r="N15" s="28">
        <v>91.202804858681304</v>
      </c>
      <c r="O15" s="29">
        <v>396.50723214616949</v>
      </c>
      <c r="P15" s="28">
        <v>13.21690773820565</v>
      </c>
    </row>
    <row r="16" spans="1:16">
      <c r="A16" s="55" t="s">
        <v>554</v>
      </c>
      <c r="B16" s="55" t="s">
        <v>233</v>
      </c>
      <c r="C16" s="56">
        <v>3279541734</v>
      </c>
      <c r="D16" s="56">
        <v>1891070</v>
      </c>
      <c r="E16" s="57">
        <v>5.1512284055504391</v>
      </c>
      <c r="F16" s="57">
        <v>0.22983256243820704</v>
      </c>
      <c r="G16" s="56">
        <v>6.0773900000000004E-4</v>
      </c>
      <c r="H16" s="57">
        <v>12780</v>
      </c>
      <c r="I16" s="57">
        <v>-240.65233684544543</v>
      </c>
      <c r="J16" s="56">
        <v>-614132063</v>
      </c>
      <c r="K16" s="57">
        <v>-36.495345203951679</v>
      </c>
      <c r="L16" s="57">
        <v>21152.046196068892</v>
      </c>
      <c r="M16" s="57">
        <v>32.130000000000003</v>
      </c>
      <c r="N16" s="58">
        <v>23.985322030848558</v>
      </c>
      <c r="O16" s="59">
        <v>458.58185903691839</v>
      </c>
      <c r="P16" s="58">
        <v>15.286061967897279</v>
      </c>
    </row>
    <row r="17" spans="1:16" ht="15.75" customHeight="1">
      <c r="A17" s="45" t="s">
        <v>190</v>
      </c>
      <c r="B17" s="45" t="s">
        <v>375</v>
      </c>
      <c r="C17" s="46">
        <v>8450730000</v>
      </c>
      <c r="D17" s="46">
        <v>3150000</v>
      </c>
      <c r="E17" s="47">
        <v>6.9191826706821269</v>
      </c>
      <c r="F17" s="47">
        <v>0.45666651293153332</v>
      </c>
      <c r="G17" s="46">
        <v>1.1325970000000001</v>
      </c>
      <c r="H17" s="47">
        <v>5105</v>
      </c>
      <c r="I17" s="47">
        <v>-92.447801108726708</v>
      </c>
      <c r="J17" s="46">
        <v>-123597000</v>
      </c>
      <c r="K17" s="47">
        <v>-122.5879268914294</v>
      </c>
      <c r="L17" s="47">
        <v>12698.412698412698</v>
      </c>
      <c r="M17" s="47">
        <v>35.950000000000003</v>
      </c>
      <c r="N17" s="48">
        <v>21.29059238382284</v>
      </c>
      <c r="O17" s="49">
        <v>401.75121682656021</v>
      </c>
      <c r="P17" s="48">
        <v>13.391707227552008</v>
      </c>
    </row>
    <row r="18" spans="1:16">
      <c r="A18" s="40" t="s">
        <v>71</v>
      </c>
      <c r="B18" s="40" t="s">
        <v>255</v>
      </c>
      <c r="C18" s="41">
        <v>336306420</v>
      </c>
      <c r="D18" s="41">
        <v>3750000</v>
      </c>
      <c r="E18" s="42">
        <v>13.447011002596534</v>
      </c>
      <c r="F18" s="42">
        <v>0.89646740017310234</v>
      </c>
      <c r="G18" s="41">
        <v>7.3957799999999996E-4</v>
      </c>
      <c r="H18" s="42">
        <v>4022.5</v>
      </c>
      <c r="I18" s="42">
        <v>-176.25876138678814</v>
      </c>
      <c r="J18" s="41">
        <v>-10342879</v>
      </c>
      <c r="K18" s="42">
        <v>-1450.2731782901067</v>
      </c>
      <c r="L18" s="42">
        <v>10666.666666666666</v>
      </c>
      <c r="M18" s="42">
        <v>19.72</v>
      </c>
      <c r="N18" s="43">
        <v>43.578571089344692</v>
      </c>
      <c r="O18" s="44">
        <v>92.978079762782301</v>
      </c>
      <c r="P18" s="43">
        <v>3.0992693254260768</v>
      </c>
    </row>
    <row r="19" spans="1:16">
      <c r="A19" s="90" t="s">
        <v>410</v>
      </c>
      <c r="B19" s="90" t="s">
        <v>609</v>
      </c>
      <c r="C19" s="91">
        <v>849237071</v>
      </c>
      <c r="D19" s="91">
        <v>4244586</v>
      </c>
      <c r="E19" s="92">
        <v>35.274407011336066</v>
      </c>
      <c r="F19" s="92">
        <v>2.941750715783165</v>
      </c>
      <c r="G19" s="91">
        <v>5.2214700000000004E-4</v>
      </c>
      <c r="H19" s="92">
        <v>2172</v>
      </c>
      <c r="I19" s="92">
        <v>-91.67779038254821</v>
      </c>
      <c r="J19" s="91">
        <v>84300833</v>
      </c>
      <c r="K19" s="92">
        <v>142.2400799882962</v>
      </c>
      <c r="L19" s="92">
        <v>9423.7694795204989</v>
      </c>
      <c r="M19" s="92">
        <v>12.3</v>
      </c>
      <c r="N19" s="93">
        <v>53.472121406965769</v>
      </c>
      <c r="O19" s="94">
        <v>371.44837726673904</v>
      </c>
      <c r="P19" s="93">
        <v>12.381612575557968</v>
      </c>
    </row>
    <row r="20" spans="1:16">
      <c r="A20" s="25" t="s">
        <v>11</v>
      </c>
      <c r="B20" s="25" t="s">
        <v>353</v>
      </c>
      <c r="C20" s="26">
        <v>4795702538</v>
      </c>
      <c r="D20" s="26">
        <v>4873440</v>
      </c>
      <c r="E20" s="27">
        <v>13.254160214333551</v>
      </c>
      <c r="F20" s="27">
        <v>0.71949005037376723</v>
      </c>
      <c r="G20" s="26">
        <v>7.7739300000000003E-4</v>
      </c>
      <c r="H20" s="27">
        <v>3882.5</v>
      </c>
      <c r="I20" s="27">
        <v>24.088601330123311</v>
      </c>
      <c r="J20" s="26">
        <v>-148778729</v>
      </c>
      <c r="K20" s="27">
        <v>-123.81879670446708</v>
      </c>
      <c r="L20" s="27">
        <v>8207.7546866279263</v>
      </c>
      <c r="M20" s="27">
        <v>15.95</v>
      </c>
      <c r="N20" s="28">
        <v>27.742498663634347</v>
      </c>
      <c r="O20" s="29">
        <v>1681.3713907788588</v>
      </c>
      <c r="P20" s="28">
        <v>56.045713025961959</v>
      </c>
    </row>
    <row r="21" spans="1:16">
      <c r="A21" s="80" t="s">
        <v>386</v>
      </c>
      <c r="B21" s="80" t="s">
        <v>352</v>
      </c>
      <c r="C21" s="81">
        <v>181056017</v>
      </c>
      <c r="D21" s="81">
        <v>4900000</v>
      </c>
      <c r="E21" s="82">
        <v>121.89122970296194</v>
      </c>
      <c r="F21" s="82">
        <v>360.51827773724324</v>
      </c>
      <c r="G21" s="81">
        <v>4.7495229999999999</v>
      </c>
      <c r="H21" s="82">
        <v>69.099999999999994</v>
      </c>
      <c r="I21" s="82">
        <v>-0.63917069523847658</v>
      </c>
      <c r="J21" s="81">
        <v>5473469</v>
      </c>
      <c r="K21" s="82">
        <v>61.770697888304475</v>
      </c>
      <c r="L21" s="82">
        <v>8163.2653061224491</v>
      </c>
      <c r="M21" s="82">
        <v>96.92</v>
      </c>
      <c r="N21" s="83">
        <v>34.051998422297949</v>
      </c>
      <c r="O21" s="84">
        <v>339.04067137417104</v>
      </c>
      <c r="P21" s="83">
        <v>11.301355712472368</v>
      </c>
    </row>
    <row r="22" spans="1:16">
      <c r="A22" s="45" t="s">
        <v>394</v>
      </c>
      <c r="B22" s="45" t="s">
        <v>375</v>
      </c>
      <c r="C22" s="46">
        <v>227558534</v>
      </c>
      <c r="D22" s="46">
        <v>6200000</v>
      </c>
      <c r="E22" s="47">
        <v>118.52610418918663</v>
      </c>
      <c r="F22" s="47">
        <v>127.44742385934046</v>
      </c>
      <c r="G22" s="46">
        <v>2.1097030000000001</v>
      </c>
      <c r="H22" s="47">
        <v>160</v>
      </c>
      <c r="I22" s="47">
        <v>-1.4767709366508939</v>
      </c>
      <c r="J22" s="46">
        <v>1749577</v>
      </c>
      <c r="K22" s="47">
        <v>531.5570563627665</v>
      </c>
      <c r="L22" s="47">
        <v>6451.6129032258068</v>
      </c>
      <c r="M22" s="47">
        <v>34.020000000000003</v>
      </c>
      <c r="N22" s="48">
        <v>47.885560001479988</v>
      </c>
      <c r="O22" s="49">
        <v>917.90966398358159</v>
      </c>
      <c r="P22" s="48">
        <v>30.596988799452721</v>
      </c>
    </row>
    <row r="23" spans="1:16">
      <c r="A23" s="90" t="s">
        <v>423</v>
      </c>
      <c r="B23" s="90" t="s">
        <v>390</v>
      </c>
      <c r="C23" s="91">
        <v>471013063</v>
      </c>
      <c r="D23" s="91">
        <v>6224400</v>
      </c>
      <c r="E23" s="92">
        <v>98.135761648584392</v>
      </c>
      <c r="F23" s="92">
        <v>44.039945897091421</v>
      </c>
      <c r="G23" s="91">
        <v>1.5986990000000001</v>
      </c>
      <c r="H23" s="92">
        <v>255</v>
      </c>
      <c r="I23" s="92">
        <v>-12.709638744749611</v>
      </c>
      <c r="J23" s="91">
        <v>15019123</v>
      </c>
      <c r="K23" s="92">
        <v>148.36653245332633</v>
      </c>
      <c r="L23" s="92">
        <v>6426.3222157958999</v>
      </c>
      <c r="M23" s="92">
        <v>25.68</v>
      </c>
      <c r="N23" s="93">
        <v>24.534759882572583</v>
      </c>
      <c r="O23" s="94">
        <v>300.51963045654566</v>
      </c>
      <c r="P23" s="93">
        <v>10.017321015218188</v>
      </c>
    </row>
    <row r="24" spans="1:16">
      <c r="A24" s="30" t="s">
        <v>388</v>
      </c>
      <c r="B24" s="30" t="s">
        <v>349</v>
      </c>
      <c r="C24" s="31">
        <v>162494773</v>
      </c>
      <c r="D24" s="31">
        <v>6917538</v>
      </c>
      <c r="E24" s="32">
        <v>72.284207423684563</v>
      </c>
      <c r="F24" s="32">
        <v>90.081141465315341</v>
      </c>
      <c r="G24" s="31">
        <v>4.5362669999999996</v>
      </c>
      <c r="H24" s="32">
        <v>122</v>
      </c>
      <c r="I24" s="32">
        <v>-0.89585793103917399</v>
      </c>
      <c r="J24" s="31">
        <v>-22534642</v>
      </c>
      <c r="K24" s="32">
        <v>-35.608926380991541</v>
      </c>
      <c r="L24" s="32">
        <v>5782.4040865406159</v>
      </c>
      <c r="M24" s="32">
        <v>65.569999999999993</v>
      </c>
      <c r="N24" s="33">
        <v>55.537223898139715</v>
      </c>
      <c r="O24" s="34">
        <v>221.31475041056135</v>
      </c>
      <c r="P24" s="33">
        <v>7.3771583470187112</v>
      </c>
    </row>
    <row r="25" spans="1:16">
      <c r="A25" s="35" t="s">
        <v>50</v>
      </c>
      <c r="B25" s="35" t="s">
        <v>200</v>
      </c>
      <c r="C25" s="36">
        <v>91186532</v>
      </c>
      <c r="D25" s="36">
        <v>7347672</v>
      </c>
      <c r="E25" s="37">
        <v>20.125104502021646</v>
      </c>
      <c r="F25" s="37">
        <v>4.368384346242868</v>
      </c>
      <c r="G25" s="36">
        <v>3.211576</v>
      </c>
      <c r="H25" s="37">
        <v>619</v>
      </c>
      <c r="I25" s="37">
        <v>-49.777856031192186</v>
      </c>
      <c r="J25" s="36">
        <v>-1925420</v>
      </c>
      <c r="K25" s="37">
        <v>-2392.7196892106658</v>
      </c>
      <c r="L25" s="37">
        <v>5443.9011431103618</v>
      </c>
      <c r="M25" s="37">
        <v>43.7</v>
      </c>
      <c r="N25" s="38">
        <v>57.965254331545879</v>
      </c>
      <c r="O25" s="39">
        <v>300.72984827927058</v>
      </c>
      <c r="P25" s="38">
        <v>10.024328275975686</v>
      </c>
    </row>
    <row r="26" spans="1:16">
      <c r="A26" s="30" t="s">
        <v>64</v>
      </c>
      <c r="B26" s="30" t="s">
        <v>357</v>
      </c>
      <c r="C26" s="31">
        <v>240921520</v>
      </c>
      <c r="D26" s="31">
        <v>7425000</v>
      </c>
      <c r="E26" s="32">
        <v>48.570487969235849</v>
      </c>
      <c r="F26" s="32">
        <v>40.630309696748732</v>
      </c>
      <c r="G26" s="31">
        <v>5.4653780000000003</v>
      </c>
      <c r="H26" s="32">
        <v>150.69999999999999</v>
      </c>
      <c r="I26" s="32">
        <v>3.9823989391008747</v>
      </c>
      <c r="J26" s="31">
        <v>-3585419</v>
      </c>
      <c r="K26" s="32">
        <v>-333.4129149201251</v>
      </c>
      <c r="L26" s="32">
        <v>5387.2053872053875</v>
      </c>
      <c r="M26" s="32">
        <v>73.599999999999994</v>
      </c>
      <c r="N26" s="33">
        <v>95.206491953348859</v>
      </c>
      <c r="O26" s="34">
        <v>1545.8938732381007</v>
      </c>
      <c r="P26" s="33">
        <v>51.529795774603357</v>
      </c>
    </row>
    <row r="27" spans="1:16">
      <c r="A27" s="30" t="s">
        <v>417</v>
      </c>
      <c r="B27" s="30" t="s">
        <v>349</v>
      </c>
      <c r="C27" s="31">
        <v>651050782</v>
      </c>
      <c r="D27" s="31">
        <v>7635461</v>
      </c>
      <c r="E27" s="32">
        <v>51.299954980277207</v>
      </c>
      <c r="F27" s="32">
        <v>50.898828843190692</v>
      </c>
      <c r="G27" s="31">
        <v>5.6142630000000002</v>
      </c>
      <c r="H27" s="32">
        <v>138.9</v>
      </c>
      <c r="I27" s="32">
        <v>-11.44670022052594</v>
      </c>
      <c r="J27" s="31">
        <v>5770573</v>
      </c>
      <c r="K27" s="32">
        <v>174.65871274828339</v>
      </c>
      <c r="L27" s="32">
        <v>5238.7144666183221</v>
      </c>
      <c r="M27" s="32">
        <v>73.52</v>
      </c>
      <c r="N27" s="33">
        <v>30.090616389035471</v>
      </c>
      <c r="O27" s="34">
        <v>174.34741833145281</v>
      </c>
      <c r="P27" s="33">
        <v>5.8115806110484272</v>
      </c>
    </row>
    <row r="28" spans="1:16">
      <c r="A28" s="30" t="s">
        <v>377</v>
      </c>
      <c r="B28" s="30" t="s">
        <v>349</v>
      </c>
      <c r="C28" s="31">
        <v>124002509</v>
      </c>
      <c r="D28" s="31">
        <v>8000000</v>
      </c>
      <c r="E28" s="32">
        <v>40.678881721269924</v>
      </c>
      <c r="F28" s="32">
        <v>42.023638141807773</v>
      </c>
      <c r="G28" s="31">
        <v>7.9945810000000002</v>
      </c>
      <c r="H28" s="32">
        <v>123</v>
      </c>
      <c r="I28" s="32">
        <v>2.6981543189398849</v>
      </c>
      <c r="J28" s="31">
        <v>-631248</v>
      </c>
      <c r="K28" s="32">
        <v>-1533.470205054115</v>
      </c>
      <c r="L28" s="32">
        <v>5000</v>
      </c>
      <c r="M28" s="32">
        <v>99.93</v>
      </c>
      <c r="N28" s="33">
        <v>29.700334105349686</v>
      </c>
      <c r="O28" s="34">
        <v>2001.718393214217</v>
      </c>
      <c r="P28" s="33">
        <v>66.723946440473895</v>
      </c>
    </row>
    <row r="29" spans="1:16">
      <c r="A29" s="30" t="s">
        <v>546</v>
      </c>
      <c r="B29" s="30" t="s">
        <v>357</v>
      </c>
      <c r="C29" s="31">
        <v>155992742</v>
      </c>
      <c r="D29" s="31">
        <v>8000000</v>
      </c>
      <c r="E29" s="32">
        <v>86.244204605061057</v>
      </c>
      <c r="F29" s="32">
        <v>46.871850328837532</v>
      </c>
      <c r="G29" s="31">
        <v>2.010942</v>
      </c>
      <c r="H29" s="32">
        <v>230.7</v>
      </c>
      <c r="I29" s="32">
        <v>-14.801744061481005</v>
      </c>
      <c r="J29" s="31">
        <v>-115395100</v>
      </c>
      <c r="K29" s="32">
        <v>-15.945217777877916</v>
      </c>
      <c r="L29" s="32">
        <v>5000</v>
      </c>
      <c r="M29" s="32">
        <v>25.13</v>
      </c>
      <c r="N29" s="33">
        <v>86.727216051470165</v>
      </c>
      <c r="O29" s="34">
        <v>420.71604090692085</v>
      </c>
      <c r="P29" s="33">
        <v>14.023868030230695</v>
      </c>
    </row>
    <row r="30" spans="1:16">
      <c r="A30" s="90" t="s">
        <v>46</v>
      </c>
      <c r="B30" s="90" t="s">
        <v>609</v>
      </c>
      <c r="C30" s="91">
        <v>5369083553</v>
      </c>
      <c r="D30" s="91">
        <v>8640048</v>
      </c>
      <c r="E30" s="92">
        <v>24.309082080929965</v>
      </c>
      <c r="F30" s="92">
        <v>2.7856787485359638</v>
      </c>
      <c r="G30" s="91">
        <v>1.6379030000000001</v>
      </c>
      <c r="H30" s="92">
        <v>1005</v>
      </c>
      <c r="I30" s="92">
        <v>-8.0816871287405547</v>
      </c>
      <c r="J30" s="91">
        <v>-26123952</v>
      </c>
      <c r="K30" s="92">
        <v>-334.04013604067256</v>
      </c>
      <c r="L30" s="92">
        <v>4629.6039096079094</v>
      </c>
      <c r="M30" s="92">
        <v>18.95</v>
      </c>
      <c r="N30" s="93">
        <v>12.391752669405619</v>
      </c>
      <c r="O30" s="94">
        <v>448.73475614449831</v>
      </c>
      <c r="P30" s="93">
        <v>14.95782520481661</v>
      </c>
    </row>
    <row r="31" spans="1:16">
      <c r="A31" s="55" t="s">
        <v>436</v>
      </c>
      <c r="B31" s="55" t="s">
        <v>233</v>
      </c>
      <c r="C31" s="56">
        <v>358892796</v>
      </c>
      <c r="D31" s="56">
        <v>9284470</v>
      </c>
      <c r="E31" s="57">
        <v>119.97439191077972</v>
      </c>
      <c r="F31" s="57">
        <v>230.75090506508587</v>
      </c>
      <c r="G31" s="56">
        <v>5.8189539999999997</v>
      </c>
      <c r="H31" s="57">
        <v>57.3</v>
      </c>
      <c r="I31" s="57">
        <v>-2.8019022580364137</v>
      </c>
      <c r="J31" s="56">
        <v>-3381110</v>
      </c>
      <c r="K31" s="57">
        <v>-153.77503837497153</v>
      </c>
      <c r="L31" s="57">
        <v>4308.2696158208273</v>
      </c>
      <c r="M31" s="57">
        <v>62.67</v>
      </c>
      <c r="N31" s="58">
        <v>22.042094139091056</v>
      </c>
      <c r="O31" s="59">
        <v>610.79205925429039</v>
      </c>
      <c r="P31" s="58">
        <v>20.359735308476345</v>
      </c>
    </row>
    <row r="32" spans="1:16">
      <c r="A32" s="95" t="s">
        <v>530</v>
      </c>
      <c r="B32" s="95" t="s">
        <v>351</v>
      </c>
      <c r="C32" s="96">
        <v>257737541</v>
      </c>
      <c r="D32" s="96">
        <v>9500000</v>
      </c>
      <c r="E32" s="97">
        <v>38.469088020062394</v>
      </c>
      <c r="F32" s="97">
        <v>18.406262210556168</v>
      </c>
      <c r="G32" s="96">
        <v>5.3107189999999997</v>
      </c>
      <c r="H32" s="97">
        <v>195.8</v>
      </c>
      <c r="I32" s="97">
        <v>-13.293985516208693</v>
      </c>
      <c r="J32" s="96">
        <v>-5361958</v>
      </c>
      <c r="K32" s="97">
        <v>-389.78298599131136</v>
      </c>
      <c r="L32" s="97">
        <v>4210.5263157894733</v>
      </c>
      <c r="M32" s="97">
        <v>55.9</v>
      </c>
      <c r="N32" s="98">
        <v>24.761515628831699</v>
      </c>
      <c r="O32" s="99">
        <v>71.980396894054337</v>
      </c>
      <c r="P32" s="98">
        <v>2.3993465631351447</v>
      </c>
    </row>
    <row r="33" spans="1:16">
      <c r="A33" s="60" t="s">
        <v>391</v>
      </c>
      <c r="B33" s="60" t="s">
        <v>287</v>
      </c>
      <c r="C33" s="61">
        <v>16511882</v>
      </c>
      <c r="D33" s="61">
        <v>10650000</v>
      </c>
      <c r="E33" s="62">
        <v>141.33195902136382</v>
      </c>
      <c r="F33" s="62">
        <v>491.50394373626784</v>
      </c>
      <c r="G33" s="61">
        <v>10.108192000000001</v>
      </c>
      <c r="H33" s="62">
        <v>28</v>
      </c>
      <c r="I33" s="62">
        <v>0.89720955970553373</v>
      </c>
      <c r="J33" s="61">
        <v>-2418566</v>
      </c>
      <c r="K33" s="62">
        <v>-118.89276538246217</v>
      </c>
      <c r="L33" s="62">
        <v>3755.868544600939</v>
      </c>
      <c r="M33" s="62">
        <v>94.91</v>
      </c>
      <c r="N33" s="63">
        <v>49.366315461455031</v>
      </c>
      <c r="O33" s="64">
        <v>1914.8542033309486</v>
      </c>
      <c r="P33" s="63">
        <v>63.828473444364953</v>
      </c>
    </row>
    <row r="34" spans="1:16">
      <c r="A34" s="40" t="s">
        <v>39</v>
      </c>
      <c r="B34" s="40" t="s">
        <v>255</v>
      </c>
      <c r="C34" s="41">
        <v>638570889</v>
      </c>
      <c r="D34" s="41">
        <v>10721700</v>
      </c>
      <c r="E34" s="42">
        <v>68.252244839520188</v>
      </c>
      <c r="F34" s="42">
        <v>58.401875061679497</v>
      </c>
      <c r="G34" s="41">
        <v>5.1827810000000003</v>
      </c>
      <c r="H34" s="42">
        <v>113.1</v>
      </c>
      <c r="I34" s="42">
        <v>-3.7164983362532245</v>
      </c>
      <c r="J34" s="41">
        <v>5814918</v>
      </c>
      <c r="K34" s="42">
        <v>200.97709030462681</v>
      </c>
      <c r="L34" s="42">
        <v>3730.7516531893261</v>
      </c>
      <c r="M34" s="42">
        <v>48.33</v>
      </c>
      <c r="N34" s="43">
        <v>36.620577973153658</v>
      </c>
      <c r="O34" s="44">
        <v>473.7696718854404</v>
      </c>
      <c r="P34" s="43">
        <v>15.792322396181346</v>
      </c>
    </row>
    <row r="35" spans="1:16">
      <c r="A35" s="45" t="s">
        <v>51</v>
      </c>
      <c r="B35" s="45" t="s">
        <v>375</v>
      </c>
      <c r="C35" s="46">
        <v>2033187111</v>
      </c>
      <c r="D35" s="46">
        <v>10800000</v>
      </c>
      <c r="E35" s="47">
        <v>33.881794888084201</v>
      </c>
      <c r="F35" s="47">
        <v>4.6271434076374138</v>
      </c>
      <c r="G35" s="46">
        <v>1.717981</v>
      </c>
      <c r="H35" s="47">
        <v>687.5</v>
      </c>
      <c r="I35" s="47">
        <v>-18.629373280963364</v>
      </c>
      <c r="J35" s="46">
        <v>-67675452</v>
      </c>
      <c r="K35" s="47">
        <v>-108.19876016491179</v>
      </c>
      <c r="L35" s="47">
        <v>3703.7037037037039</v>
      </c>
      <c r="M35" s="47">
        <v>15.9</v>
      </c>
      <c r="N35" s="48">
        <v>65.324546238632863</v>
      </c>
      <c r="O35" s="49">
        <v>514.64015763399925</v>
      </c>
      <c r="P35" s="48">
        <v>17.154671921133307</v>
      </c>
    </row>
    <row r="36" spans="1:16">
      <c r="A36" s="65" t="s">
        <v>67</v>
      </c>
      <c r="B36" s="65" t="s">
        <v>608</v>
      </c>
      <c r="C36" s="66">
        <v>24553432694</v>
      </c>
      <c r="D36" s="66">
        <v>10983458</v>
      </c>
      <c r="E36" s="67">
        <v>0.37069501003247285</v>
      </c>
      <c r="F36" s="67">
        <v>2.9076287471373214E-3</v>
      </c>
      <c r="G36" s="66">
        <v>3.4871699999999996E-4</v>
      </c>
      <c r="H36" s="67">
        <v>11425</v>
      </c>
      <c r="I36" s="67">
        <v>39.23547612272705</v>
      </c>
      <c r="J36" s="66">
        <v>5402190789</v>
      </c>
      <c r="K36" s="67">
        <v>23.599775297569558</v>
      </c>
      <c r="L36" s="67">
        <v>3641.8403020250998</v>
      </c>
      <c r="M36" s="67">
        <v>85.99</v>
      </c>
      <c r="N36" s="68">
        <v>0</v>
      </c>
      <c r="O36" s="69">
        <v>1679.2491028152294</v>
      </c>
      <c r="P36" s="68">
        <v>55.97497009384098</v>
      </c>
    </row>
    <row r="37" spans="1:16">
      <c r="A37" s="40" t="s">
        <v>320</v>
      </c>
      <c r="B37" s="40" t="s">
        <v>255</v>
      </c>
      <c r="C37" s="41">
        <v>1138168471</v>
      </c>
      <c r="D37" s="41">
        <v>10994134</v>
      </c>
      <c r="E37" s="42">
        <v>36.081004358291551</v>
      </c>
      <c r="F37" s="42">
        <v>2.1037445011696954</v>
      </c>
      <c r="G37" s="41">
        <v>7.01302E-4</v>
      </c>
      <c r="H37" s="42">
        <v>1583</v>
      </c>
      <c r="I37" s="42">
        <v>-41.685313746692827</v>
      </c>
      <c r="J37" s="41">
        <v>164509463</v>
      </c>
      <c r="K37" s="42">
        <v>104.2544831600356</v>
      </c>
      <c r="L37" s="42">
        <v>3638.303844577481</v>
      </c>
      <c r="M37" s="42">
        <v>6.37</v>
      </c>
      <c r="N37" s="43">
        <v>73.797606369392582</v>
      </c>
      <c r="O37" s="44">
        <v>467.5140723924053</v>
      </c>
      <c r="P37" s="43">
        <v>15.583802413080177</v>
      </c>
    </row>
    <row r="38" spans="1:16">
      <c r="A38" s="65" t="s">
        <v>765</v>
      </c>
      <c r="B38" s="65" t="s">
        <v>743</v>
      </c>
      <c r="C38" s="66">
        <v>311457358</v>
      </c>
      <c r="D38" s="66">
        <v>11320341</v>
      </c>
      <c r="E38" s="67">
        <v>17.002808554662046</v>
      </c>
      <c r="F38" s="67">
        <v>5.3834037460304511</v>
      </c>
      <c r="G38" s="66">
        <v>8.0576760000000007</v>
      </c>
      <c r="H38" s="67">
        <v>292</v>
      </c>
      <c r="I38" s="67">
        <v>-1.8727123025209949</v>
      </c>
      <c r="J38" s="66">
        <v>16005244</v>
      </c>
      <c r="K38" s="67">
        <v>197.33377004436795</v>
      </c>
      <c r="L38" s="67">
        <v>3533.46246371907</v>
      </c>
      <c r="M38" s="67">
        <v>71.17</v>
      </c>
      <c r="N38" s="68">
        <v>63.902350149513119</v>
      </c>
      <c r="O38" s="69">
        <v>1114.8736677341135</v>
      </c>
      <c r="P38" s="68">
        <v>37.162455591137117</v>
      </c>
    </row>
    <row r="39" spans="1:16">
      <c r="A39" s="30" t="s">
        <v>414</v>
      </c>
      <c r="B39" s="30" t="s">
        <v>349</v>
      </c>
      <c r="C39" s="31">
        <v>-2879838</v>
      </c>
      <c r="D39" s="31">
        <v>13336879</v>
      </c>
      <c r="E39" s="32">
        <v>67.940344047427999</v>
      </c>
      <c r="F39" s="32">
        <v>115.77661672949394</v>
      </c>
      <c r="G39" s="31">
        <v>12.119565</v>
      </c>
      <c r="H39" s="32">
        <v>48.58</v>
      </c>
      <c r="I39" s="32">
        <v>-3.6772350943399346</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37.720735091981908</v>
      </c>
      <c r="F40" s="47">
        <v>43.87293768337134</v>
      </c>
      <c r="G40" s="46">
        <v>13.431647</v>
      </c>
      <c r="H40" s="47">
        <v>78.95</v>
      </c>
      <c r="I40" s="47">
        <v>0.71654847832611779</v>
      </c>
      <c r="J40" s="46">
        <v>-27125850</v>
      </c>
      <c r="K40" s="47">
        <v>-31.695680209099439</v>
      </c>
      <c r="L40" s="47">
        <v>2882.1587599684863</v>
      </c>
      <c r="M40" s="47">
        <v>96.78</v>
      </c>
      <c r="N40" s="48">
        <v>52.822499176123891</v>
      </c>
      <c r="O40" s="49">
        <v>1315.2499247473863</v>
      </c>
      <c r="P40" s="48">
        <v>43.841664158246211</v>
      </c>
    </row>
    <row r="41" spans="1:16">
      <c r="A41" s="40" t="s">
        <v>45</v>
      </c>
      <c r="B41" s="40" t="s">
        <v>255</v>
      </c>
      <c r="C41" s="41">
        <v>879240094</v>
      </c>
      <c r="D41" s="41">
        <v>14175000</v>
      </c>
      <c r="E41" s="42">
        <v>19.710599729271649</v>
      </c>
      <c r="F41" s="42">
        <v>3.9503366460781724</v>
      </c>
      <c r="G41" s="41">
        <v>5.5196949999999996</v>
      </c>
      <c r="H41" s="42">
        <v>367.75</v>
      </c>
      <c r="I41" s="42">
        <v>-28.065792745015298</v>
      </c>
      <c r="J41" s="41">
        <v>-27853019</v>
      </c>
      <c r="K41" s="42">
        <v>-179.14036535859901</v>
      </c>
      <c r="L41" s="42">
        <v>2821.8694885361551</v>
      </c>
      <c r="M41" s="42">
        <v>38.93</v>
      </c>
      <c r="N41" s="43">
        <v>61.984161215976336</v>
      </c>
      <c r="O41" s="44">
        <v>848.67837382860614</v>
      </c>
      <c r="P41" s="43">
        <v>28.289279127620205</v>
      </c>
    </row>
    <row r="42" spans="1:16">
      <c r="A42" s="45" t="s">
        <v>54</v>
      </c>
      <c r="B42" s="45" t="s">
        <v>375</v>
      </c>
      <c r="C42" s="46">
        <v>646697458</v>
      </c>
      <c r="D42" s="46">
        <v>14276790</v>
      </c>
      <c r="E42" s="47">
        <v>43.898789595016972</v>
      </c>
      <c r="F42" s="47">
        <v>10.942477301695593</v>
      </c>
      <c r="G42" s="46">
        <v>3.1674739999999999</v>
      </c>
      <c r="H42" s="47">
        <v>287.75</v>
      </c>
      <c r="I42" s="47">
        <v>-1.0176557142265779</v>
      </c>
      <c r="J42" s="46">
        <v>43394990</v>
      </c>
      <c r="K42" s="47">
        <v>92.44795286276134</v>
      </c>
      <c r="L42" s="47">
        <v>2801.7502533832885</v>
      </c>
      <c r="M42" s="47">
        <v>22.18</v>
      </c>
      <c r="N42" s="48">
        <v>14.140957331902888</v>
      </c>
      <c r="O42" s="49">
        <v>330.49062282126238</v>
      </c>
      <c r="P42" s="48">
        <v>11.016354094042079</v>
      </c>
    </row>
    <row r="43" spans="1:16">
      <c r="A43" s="30" t="s">
        <v>104</v>
      </c>
      <c r="B43" s="30" t="s">
        <v>357</v>
      </c>
      <c r="C43" s="31">
        <v>360638941</v>
      </c>
      <c r="D43" s="31">
        <v>15000000</v>
      </c>
      <c r="E43" s="32">
        <v>13.894184599456533</v>
      </c>
      <c r="F43" s="32">
        <v>4.369240440080671</v>
      </c>
      <c r="G43" s="31">
        <v>12.081939999999999</v>
      </c>
      <c r="H43" s="32">
        <v>238.3</v>
      </c>
      <c r="I43" s="32">
        <v>12.391484944175005</v>
      </c>
      <c r="J43" s="31">
        <v>3667696</v>
      </c>
      <c r="K43" s="32">
        <v>867.02932849396461</v>
      </c>
      <c r="L43" s="32">
        <v>2666.6666666666665</v>
      </c>
      <c r="M43" s="32">
        <v>80.540000000000006</v>
      </c>
      <c r="N43" s="33">
        <v>98.067344001997398</v>
      </c>
      <c r="O43" s="34">
        <v>2499.2315973629493</v>
      </c>
      <c r="P43" s="33">
        <v>83.307719912098307</v>
      </c>
    </row>
    <row r="44" spans="1:16">
      <c r="A44" s="90" t="s">
        <v>427</v>
      </c>
      <c r="B44" s="90" t="s">
        <v>390</v>
      </c>
      <c r="C44" s="91">
        <v>604420825</v>
      </c>
      <c r="D44" s="91">
        <v>16800000</v>
      </c>
      <c r="E44" s="92">
        <v>158.03574964621325</v>
      </c>
      <c r="F44" s="92">
        <v>169.49351098907471</v>
      </c>
      <c r="G44" s="91">
        <v>5.7719040000000001</v>
      </c>
      <c r="H44" s="92">
        <v>43.86</v>
      </c>
      <c r="I44" s="92">
        <v>-1.6103670707507547</v>
      </c>
      <c r="J44" s="91">
        <v>4772795</v>
      </c>
      <c r="K44" s="92">
        <v>195.35722778791043</v>
      </c>
      <c r="L44" s="92">
        <v>2380.9523809523807</v>
      </c>
      <c r="M44" s="92">
        <v>34.35</v>
      </c>
      <c r="N44" s="93">
        <v>52.723015007891988</v>
      </c>
      <c r="O44" s="94">
        <v>212.42268818481827</v>
      </c>
      <c r="P44" s="93">
        <v>7.0807562728272755</v>
      </c>
    </row>
    <row r="45" spans="1:16">
      <c r="A45" s="45" t="s">
        <v>297</v>
      </c>
      <c r="B45" s="45" t="s">
        <v>426</v>
      </c>
      <c r="C45" s="46">
        <v>367547592</v>
      </c>
      <c r="D45" s="46">
        <v>17512456</v>
      </c>
      <c r="E45" s="47">
        <v>66.019446908938335</v>
      </c>
      <c r="F45" s="47">
        <v>78.538678066412572</v>
      </c>
      <c r="G45" s="46">
        <v>12.279838</v>
      </c>
      <c r="H45" s="47">
        <v>49.34</v>
      </c>
      <c r="I45" s="47">
        <v>-2.2842721409851592</v>
      </c>
      <c r="J45" s="46">
        <v>-25349652</v>
      </c>
      <c r="K45" s="47">
        <v>-33.160135216057405</v>
      </c>
      <c r="L45" s="47">
        <v>2284.088536753497</v>
      </c>
      <c r="M45" s="47">
        <v>70.12</v>
      </c>
      <c r="N45" s="48">
        <v>33.33316440542422</v>
      </c>
      <c r="O45" s="49">
        <v>42.55358440838377</v>
      </c>
      <c r="P45" s="48">
        <v>1.4184528136127923</v>
      </c>
    </row>
    <row r="46" spans="1:16">
      <c r="A46" s="25" t="s">
        <v>113</v>
      </c>
      <c r="B46" s="25" t="s">
        <v>353</v>
      </c>
      <c r="C46" s="26">
        <v>10527575581</v>
      </c>
      <c r="D46" s="26">
        <v>18000000</v>
      </c>
      <c r="E46" s="27">
        <v>11.163344399556637</v>
      </c>
      <c r="F46" s="27">
        <v>2.1239239725183858</v>
      </c>
      <c r="G46" s="26">
        <v>12.229931000000001</v>
      </c>
      <c r="H46" s="27">
        <v>293</v>
      </c>
      <c r="I46" s="27">
        <v>-2.8438203797509232</v>
      </c>
      <c r="J46" s="26">
        <v>62342924</v>
      </c>
      <c r="K46" s="27">
        <v>84.307883922800926</v>
      </c>
      <c r="L46" s="27">
        <v>2222.2222222222222</v>
      </c>
      <c r="M46" s="27">
        <v>67.94</v>
      </c>
      <c r="N46" s="28">
        <v>26.71039890836218</v>
      </c>
      <c r="O46" s="29">
        <v>310.02145448352712</v>
      </c>
      <c r="P46" s="28">
        <v>10.334048482784237</v>
      </c>
    </row>
    <row r="47" spans="1:16">
      <c r="A47" s="25" t="s">
        <v>314</v>
      </c>
      <c r="B47" s="25" t="s">
        <v>376</v>
      </c>
      <c r="C47" s="26">
        <v>202339880</v>
      </c>
      <c r="D47" s="26">
        <v>18255333</v>
      </c>
      <c r="E47" s="27">
        <v>48.62092795074642</v>
      </c>
      <c r="F47" s="27">
        <v>51.218887390696295</v>
      </c>
      <c r="G47" s="26">
        <v>15.26498</v>
      </c>
      <c r="H47" s="27">
        <v>53.9</v>
      </c>
      <c r="I47" s="27">
        <v>-3.4675553351226256</v>
      </c>
      <c r="J47" s="26">
        <v>81750563</v>
      </c>
      <c r="K47" s="27">
        <v>11.611874966536927</v>
      </c>
      <c r="L47" s="27">
        <v>2191.1405286334684</v>
      </c>
      <c r="M47" s="27">
        <v>83.61</v>
      </c>
      <c r="N47" s="28">
        <v>44.748796694607449</v>
      </c>
      <c r="O47" s="29">
        <v>1023.745522489225</v>
      </c>
      <c r="P47" s="28">
        <v>34.124850749640835</v>
      </c>
    </row>
    <row r="48" spans="1:16">
      <c r="A48" s="30" t="s">
        <v>336</v>
      </c>
      <c r="B48" s="30" t="s">
        <v>357</v>
      </c>
      <c r="C48" s="31">
        <v>919757915</v>
      </c>
      <c r="D48" s="31">
        <v>19440000</v>
      </c>
      <c r="E48" s="32">
        <v>67.464607004597838</v>
      </c>
      <c r="F48" s="32">
        <v>14.643044704163376</v>
      </c>
      <c r="G48" s="31">
        <v>2.4591859999999999</v>
      </c>
      <c r="H48" s="32">
        <v>241.1</v>
      </c>
      <c r="I48" s="32">
        <v>-3.4985214630971195</v>
      </c>
      <c r="J48" s="31">
        <v>-13239520</v>
      </c>
      <c r="K48" s="32">
        <v>-347.99448922619553</v>
      </c>
      <c r="L48" s="32">
        <v>2057.6131687242801</v>
      </c>
      <c r="M48" s="32">
        <v>12.65</v>
      </c>
      <c r="N48" s="33">
        <v>78.501147953787751</v>
      </c>
      <c r="O48" s="34">
        <v>282.99554609340447</v>
      </c>
      <c r="P48" s="33">
        <v>9.433184869780149</v>
      </c>
    </row>
    <row r="49" spans="1:16">
      <c r="A49" s="35" t="s">
        <v>201</v>
      </c>
      <c r="B49" s="35" t="s">
        <v>200</v>
      </c>
      <c r="C49" s="36">
        <v>3755081013</v>
      </c>
      <c r="D49" s="36">
        <v>20000000</v>
      </c>
      <c r="E49" s="37">
        <v>23.565508579023398</v>
      </c>
      <c r="F49" s="37">
        <v>8.2396883143438462</v>
      </c>
      <c r="G49" s="36">
        <v>11.626663000000001</v>
      </c>
      <c r="H49" s="37">
        <v>146</v>
      </c>
      <c r="I49" s="37">
        <v>-3.851662218922399</v>
      </c>
      <c r="J49" s="36">
        <v>-127375317</v>
      </c>
      <c r="K49" s="37">
        <v>-22.453329792301911</v>
      </c>
      <c r="L49" s="37">
        <v>2000</v>
      </c>
      <c r="M49" s="37">
        <v>58.13</v>
      </c>
      <c r="N49" s="38">
        <v>26.672591286716067</v>
      </c>
      <c r="O49" s="39">
        <v>299.26315789473682</v>
      </c>
      <c r="P49" s="38">
        <v>9.9754385964912267</v>
      </c>
    </row>
    <row r="50" spans="1:16">
      <c r="A50" s="25" t="s">
        <v>703</v>
      </c>
      <c r="B50" s="25" t="s">
        <v>689</v>
      </c>
      <c r="C50" s="26">
        <v>69325879</v>
      </c>
      <c r="D50" s="26">
        <v>20000000</v>
      </c>
      <c r="E50" s="27">
        <v>144.27781559058863</v>
      </c>
      <c r="F50" s="27">
        <v>450.86817372058948</v>
      </c>
      <c r="G50" s="26">
        <v>52.150770999999999</v>
      </c>
      <c r="H50" s="27">
        <v>15.95</v>
      </c>
      <c r="I50" s="27">
        <v>0.534153009178155</v>
      </c>
      <c r="J50" s="26">
        <v>-5598285</v>
      </c>
      <c r="K50" s="27">
        <v>-57.160362503873955</v>
      </c>
      <c r="L50" s="27">
        <v>2000</v>
      </c>
      <c r="M50" s="27">
        <v>86.91</v>
      </c>
      <c r="N50" s="28">
        <v>12.430338475408345</v>
      </c>
      <c r="O50" s="29">
        <v>2304.2867195949279</v>
      </c>
      <c r="P50" s="28">
        <v>76.80955731983093</v>
      </c>
    </row>
    <row r="51" spans="1:16">
      <c r="A51" s="25" t="s">
        <v>704</v>
      </c>
      <c r="B51" s="25" t="s">
        <v>689</v>
      </c>
      <c r="C51" s="26">
        <v>82997498</v>
      </c>
      <c r="D51" s="26">
        <v>20000000</v>
      </c>
      <c r="E51" s="27">
        <v>144.81392026704845</v>
      </c>
      <c r="F51" s="27">
        <v>556.97661641172476</v>
      </c>
      <c r="G51" s="26">
        <v>59.663963000000003</v>
      </c>
      <c r="H51" s="27">
        <v>13.89</v>
      </c>
      <c r="I51" s="27">
        <v>0.23700143934425455</v>
      </c>
      <c r="J51" s="26">
        <v>-6495135</v>
      </c>
      <c r="K51" s="27">
        <v>-40.029960886109372</v>
      </c>
      <c r="L51" s="27">
        <v>2000</v>
      </c>
      <c r="M51" s="27">
        <v>99.43</v>
      </c>
      <c r="N51" s="28">
        <v>7.7081568777782419</v>
      </c>
      <c r="O51" s="29">
        <v>2774.5002443558687</v>
      </c>
      <c r="P51" s="28">
        <v>92.483341478528956</v>
      </c>
    </row>
    <row r="52" spans="1:16">
      <c r="A52" s="25" t="s">
        <v>705</v>
      </c>
      <c r="B52" s="25" t="s">
        <v>689</v>
      </c>
      <c r="C52" s="26">
        <v>83633027</v>
      </c>
      <c r="D52" s="26">
        <v>20000000</v>
      </c>
      <c r="E52" s="27">
        <v>426.43195851669913</v>
      </c>
      <c r="F52" s="27">
        <v>5330.3994814587395</v>
      </c>
      <c r="G52" s="26">
        <v>58.626662000000003</v>
      </c>
      <c r="H52" s="27">
        <v>4.8</v>
      </c>
      <c r="I52" s="27">
        <v>-0.13644118068086097</v>
      </c>
      <c r="J52" s="26">
        <v>-4821694</v>
      </c>
      <c r="K52" s="27">
        <v>-16.591679189927856</v>
      </c>
      <c r="L52" s="27">
        <v>2000</v>
      </c>
      <c r="M52" s="27">
        <v>97.71</v>
      </c>
      <c r="N52" s="28">
        <v>6.5367797316132519</v>
      </c>
      <c r="O52" s="29">
        <v>296.05807712490014</v>
      </c>
      <c r="P52" s="28">
        <v>9.8686025708300047</v>
      </c>
    </row>
    <row r="53" spans="1:16">
      <c r="A53" s="30" t="s">
        <v>84</v>
      </c>
      <c r="B53" s="30" t="s">
        <v>605</v>
      </c>
      <c r="C53" s="31">
        <v>1981884130</v>
      </c>
      <c r="D53" s="31">
        <v>20000000</v>
      </c>
      <c r="E53" s="32">
        <v>28.231570871653282</v>
      </c>
      <c r="F53" s="32">
        <v>3.7541982542092129</v>
      </c>
      <c r="G53" s="31">
        <v>3.9666589999999999</v>
      </c>
      <c r="H53" s="32">
        <v>357.25</v>
      </c>
      <c r="I53" s="32">
        <v>-21.39931938562313</v>
      </c>
      <c r="J53" s="31">
        <v>-83036840</v>
      </c>
      <c r="K53" s="32">
        <v>-90.562213109265713</v>
      </c>
      <c r="L53" s="32">
        <v>2000</v>
      </c>
      <c r="M53" s="32">
        <v>19.829999999999998</v>
      </c>
      <c r="N53" s="33">
        <v>32.715736228460969</v>
      </c>
      <c r="O53" s="34">
        <v>581.90226109558137</v>
      </c>
      <c r="P53" s="33">
        <v>19.396742036519377</v>
      </c>
    </row>
    <row r="54" spans="1:16">
      <c r="A54" s="25" t="s">
        <v>734</v>
      </c>
      <c r="B54" s="25" t="s">
        <v>689</v>
      </c>
      <c r="C54" s="26">
        <v>162912546</v>
      </c>
      <c r="D54" s="26">
        <v>20000000</v>
      </c>
      <c r="E54" s="27">
        <v>92.688164388762331</v>
      </c>
      <c r="F54" s="27">
        <v>113.03434681556382</v>
      </c>
      <c r="G54" s="26">
        <v>10.537267999999999</v>
      </c>
      <c r="H54" s="27">
        <v>40.96</v>
      </c>
      <c r="I54" s="27">
        <v>-1.2971216257059837</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-1.0397466805166431</v>
      </c>
      <c r="J55" s="31">
        <v>2866179</v>
      </c>
      <c r="K55" s="32">
        <v>607.83712392003429</v>
      </c>
      <c r="L55" s="32">
        <v>1905.6693663649357</v>
      </c>
      <c r="M55" s="32">
        <v>98.93</v>
      </c>
      <c r="N55" s="33">
        <v>43.190922374501532</v>
      </c>
      <c r="O55" s="34">
        <v>1134.8004769671236</v>
      </c>
      <c r="P55" s="33">
        <v>37.826682565570785</v>
      </c>
    </row>
    <row r="56" spans="1:16">
      <c r="A56" s="40" t="s">
        <v>482</v>
      </c>
      <c r="B56" s="40" t="s">
        <v>255</v>
      </c>
      <c r="C56" s="41">
        <v>3023972122</v>
      </c>
      <c r="D56" s="41">
        <v>21000000</v>
      </c>
      <c r="E56" s="42">
        <v>15.531649628738244</v>
      </c>
      <c r="F56" s="42">
        <v>1.4502007123004896</v>
      </c>
      <c r="G56" s="41">
        <v>4.9969520000000003</v>
      </c>
      <c r="H56" s="42">
        <v>515.5</v>
      </c>
      <c r="I56" s="42">
        <v>14.766369863312436</v>
      </c>
      <c r="J56" s="41">
        <v>40710262</v>
      </c>
      <c r="K56" s="42">
        <v>263.07863113236658</v>
      </c>
      <c r="L56" s="42">
        <v>1904.7619047619048</v>
      </c>
      <c r="M56" s="42">
        <v>23.79</v>
      </c>
      <c r="N56" s="43">
        <v>39.157529117534942</v>
      </c>
      <c r="O56" s="44">
        <v>2058.3015084637923</v>
      </c>
      <c r="P56" s="43">
        <v>68.610050282126409</v>
      </c>
    </row>
    <row r="57" spans="1:16">
      <c r="A57" s="55" t="s">
        <v>68</v>
      </c>
      <c r="B57" s="55" t="s">
        <v>356</v>
      </c>
      <c r="C57" s="56">
        <v>1840705156</v>
      </c>
      <c r="D57" s="56">
        <v>21000000</v>
      </c>
      <c r="E57" s="57">
        <v>60.688536326928897</v>
      </c>
      <c r="F57" s="57">
        <v>37.531562354315952</v>
      </c>
      <c r="G57" s="56">
        <v>8.2712769999999995</v>
      </c>
      <c r="H57" s="57">
        <v>79.7</v>
      </c>
      <c r="I57" s="57">
        <v>-1.2462956862382271</v>
      </c>
      <c r="J57" s="56">
        <v>-125144677</v>
      </c>
      <c r="K57" s="57">
        <v>-12.921044975808281</v>
      </c>
      <c r="L57" s="57">
        <v>1904.7619047619048</v>
      </c>
      <c r="M57" s="57">
        <v>39.380000000000003</v>
      </c>
      <c r="N57" s="58">
        <v>21.154940274216422</v>
      </c>
      <c r="O57" s="59">
        <v>599.18153794954128</v>
      </c>
      <c r="P57" s="58">
        <v>19.972717931651378</v>
      </c>
    </row>
    <row r="58" spans="1:16">
      <c r="A58" s="50" t="s">
        <v>63</v>
      </c>
      <c r="B58" s="50" t="s">
        <v>355</v>
      </c>
      <c r="C58" s="51">
        <v>549820175</v>
      </c>
      <c r="D58" s="51">
        <v>22750000</v>
      </c>
      <c r="E58" s="52">
        <v>40.777007301321952</v>
      </c>
      <c r="F58" s="52">
        <v>14.572324596201895</v>
      </c>
      <c r="G58" s="51">
        <v>7.6577849999999996</v>
      </c>
      <c r="H58" s="52">
        <v>128.1</v>
      </c>
      <c r="I58" s="52">
        <v>-5.6228851325641926E-2</v>
      </c>
      <c r="J58" s="51">
        <v>17853471</v>
      </c>
      <c r="K58" s="52">
        <v>156.73422831896386</v>
      </c>
      <c r="L58" s="52">
        <v>1758.2417582417581</v>
      </c>
      <c r="M58" s="52">
        <v>33.659999999999997</v>
      </c>
      <c r="N58" s="53">
        <v>36.10957121615575</v>
      </c>
      <c r="O58" s="54">
        <v>1325.7802473339202</v>
      </c>
      <c r="P58" s="53">
        <v>44.192674911130673</v>
      </c>
    </row>
    <row r="59" spans="1:16">
      <c r="A59" s="50" t="s">
        <v>95</v>
      </c>
      <c r="B59" s="50" t="s">
        <v>355</v>
      </c>
      <c r="C59" s="51">
        <v>418442261</v>
      </c>
      <c r="D59" s="51">
        <v>23000000</v>
      </c>
      <c r="E59" s="52">
        <v>85.460241107696334</v>
      </c>
      <c r="F59" s="52">
        <v>97.78059623306217</v>
      </c>
      <c r="G59" s="51">
        <v>11.696857</v>
      </c>
      <c r="H59" s="52">
        <v>40.020000000000003</v>
      </c>
      <c r="I59" s="52">
        <v>-0.62223668646031172</v>
      </c>
      <c r="J59" s="51">
        <v>-26354647</v>
      </c>
      <c r="K59" s="52">
        <v>-33.16303193133264</v>
      </c>
      <c r="L59" s="52">
        <v>1739.1304347826087</v>
      </c>
      <c r="M59" s="52">
        <v>50.85</v>
      </c>
      <c r="N59" s="53">
        <v>77.610472899512956</v>
      </c>
      <c r="O59" s="54">
        <v>516.67240640218506</v>
      </c>
      <c r="P59" s="53">
        <v>17.222413546739503</v>
      </c>
    </row>
    <row r="60" spans="1:16">
      <c r="A60" s="40" t="s">
        <v>448</v>
      </c>
      <c r="B60" s="40" t="s">
        <v>255</v>
      </c>
      <c r="C60" s="41">
        <v>447250420</v>
      </c>
      <c r="D60" s="41">
        <v>23850000</v>
      </c>
      <c r="E60" s="42">
        <v>21.274556923545465</v>
      </c>
      <c r="F60" s="42">
        <v>5.0113200300439225</v>
      </c>
      <c r="G60" s="41">
        <v>10.082440999999999</v>
      </c>
      <c r="H60" s="42">
        <v>186.5</v>
      </c>
      <c r="I60" s="42">
        <v>-15.150992671402719</v>
      </c>
      <c r="J60" s="41">
        <v>5945065</v>
      </c>
      <c r="K60" s="42">
        <v>714.08807136675546</v>
      </c>
      <c r="L60" s="42">
        <v>1677.1488469601677</v>
      </c>
      <c r="M60" s="42">
        <v>42.27</v>
      </c>
      <c r="N60" s="43">
        <v>43.569757440233438</v>
      </c>
      <c r="O60" s="44">
        <v>179.43103401690792</v>
      </c>
      <c r="P60" s="43">
        <v>5.9810344672302636</v>
      </c>
    </row>
    <row r="61" spans="1:16">
      <c r="A61" s="50" t="s">
        <v>464</v>
      </c>
      <c r="B61" s="50" t="s">
        <v>355</v>
      </c>
      <c r="C61" s="51">
        <v>2001882616</v>
      </c>
      <c r="D61" s="51">
        <v>24000000</v>
      </c>
      <c r="E61" s="52">
        <v>50.199291186008452</v>
      </c>
      <c r="F61" s="52">
        <v>5.6683933136865914</v>
      </c>
      <c r="G61" s="51">
        <v>2.016016</v>
      </c>
      <c r="H61" s="52">
        <v>395.25</v>
      </c>
      <c r="I61" s="52">
        <v>-4.2004345474215938</v>
      </c>
      <c r="J61" s="51">
        <v>3056816</v>
      </c>
      <c r="K61" s="52">
        <v>2897.1321793657189</v>
      </c>
      <c r="L61" s="52">
        <v>1666.6666666666667</v>
      </c>
      <c r="M61" s="52">
        <v>8.4</v>
      </c>
      <c r="N61" s="53">
        <v>86.727216051470165</v>
      </c>
      <c r="O61" s="54">
        <v>983.97394109783397</v>
      </c>
      <c r="P61" s="53">
        <v>32.7991313699278</v>
      </c>
    </row>
    <row r="62" spans="1:16">
      <c r="A62" s="55" t="s">
        <v>292</v>
      </c>
      <c r="B62" s="55" t="s">
        <v>356</v>
      </c>
      <c r="C62" s="56">
        <v>8163584863</v>
      </c>
      <c r="D62" s="56">
        <v>24300000</v>
      </c>
      <c r="E62" s="57">
        <v>11.319288388598979</v>
      </c>
      <c r="F62" s="57">
        <v>0.32597224421230359</v>
      </c>
      <c r="G62" s="56">
        <v>2.442218</v>
      </c>
      <c r="H62" s="57">
        <v>1447</v>
      </c>
      <c r="I62" s="57">
        <v>-17.469355118560998</v>
      </c>
      <c r="J62" s="56">
        <v>-70950936</v>
      </c>
      <c r="K62" s="57">
        <v>-489.41849054676317</v>
      </c>
      <c r="L62" s="57">
        <v>1646.0905349794239</v>
      </c>
      <c r="M62" s="57">
        <v>10.050000000000001</v>
      </c>
      <c r="N62" s="58">
        <v>63.288409796063938</v>
      </c>
      <c r="O62" s="59">
        <v>209.04831789788904</v>
      </c>
      <c r="P62" s="58">
        <v>6.9682772632629675</v>
      </c>
    </row>
    <row r="63" spans="1:16">
      <c r="A63" s="90" t="s">
        <v>442</v>
      </c>
      <c r="B63" s="90" t="s">
        <v>609</v>
      </c>
      <c r="C63" s="91">
        <v>1596724578</v>
      </c>
      <c r="D63" s="91">
        <v>24883200</v>
      </c>
      <c r="E63" s="92">
        <v>40.294275117920321</v>
      </c>
      <c r="F63" s="92">
        <v>13.165337764677327</v>
      </c>
      <c r="G63" s="91">
        <v>8.1175940000000004</v>
      </c>
      <c r="H63" s="92">
        <v>122.3</v>
      </c>
      <c r="I63" s="92">
        <v>-2.1382105741436277</v>
      </c>
      <c r="J63" s="91">
        <v>-139121733</v>
      </c>
      <c r="K63" s="92">
        <v>-21.999679949357734</v>
      </c>
      <c r="L63" s="92">
        <v>1607.5102880658437</v>
      </c>
      <c r="M63" s="92">
        <v>32.619999999999997</v>
      </c>
      <c r="N63" s="93">
        <v>28.734173077360648</v>
      </c>
      <c r="O63" s="94">
        <v>328.42056486485643</v>
      </c>
      <c r="P63" s="93">
        <v>10.947352162161881</v>
      </c>
    </row>
    <row r="64" spans="1:16">
      <c r="A64" s="90" t="s">
        <v>309</v>
      </c>
      <c r="B64" s="90" t="s">
        <v>609</v>
      </c>
      <c r="C64" s="91">
        <v>5221598542</v>
      </c>
      <c r="D64" s="91">
        <v>25000000</v>
      </c>
      <c r="E64" s="92">
        <v>48.241012096433785</v>
      </c>
      <c r="F64" s="92">
        <v>4.4359551353042557</v>
      </c>
      <c r="G64" s="91">
        <v>1.8682810000000001</v>
      </c>
      <c r="H64" s="92">
        <v>444</v>
      </c>
      <c r="I64" s="92">
        <v>-12.883782091189175</v>
      </c>
      <c r="J64" s="91">
        <v>-47172595</v>
      </c>
      <c r="K64" s="92">
        <v>-230.53639512517807</v>
      </c>
      <c r="L64" s="92">
        <v>1600</v>
      </c>
      <c r="M64" s="92">
        <v>7.47</v>
      </c>
      <c r="N64" s="93">
        <v>22.602353734050737</v>
      </c>
      <c r="O64" s="94">
        <v>303.9534186064908</v>
      </c>
      <c r="P64" s="93">
        <v>10.131780620216359</v>
      </c>
    </row>
    <row r="65" spans="1:16">
      <c r="A65" s="55" t="s">
        <v>33</v>
      </c>
      <c r="B65" s="55" t="s">
        <v>233</v>
      </c>
      <c r="C65" s="56">
        <v>519583617</v>
      </c>
      <c r="D65" s="56">
        <v>25000000</v>
      </c>
      <c r="E65" s="57">
        <v>19.35312190047657</v>
      </c>
      <c r="F65" s="57">
        <v>8.6980323148209298</v>
      </c>
      <c r="G65" s="56">
        <v>22.966707</v>
      </c>
      <c r="H65" s="57">
        <v>90</v>
      </c>
      <c r="I65" s="57">
        <v>-0.66097727043657528</v>
      </c>
      <c r="J65" s="56">
        <v>1543645</v>
      </c>
      <c r="K65" s="57">
        <v>1441.3935846648678</v>
      </c>
      <c r="L65" s="57">
        <v>1600</v>
      </c>
      <c r="M65" s="57">
        <v>91.86</v>
      </c>
      <c r="N65" s="58">
        <v>19.349633158093827</v>
      </c>
      <c r="O65" s="59">
        <v>1073.3871037251463</v>
      </c>
      <c r="P65" s="58">
        <v>35.779570124171542</v>
      </c>
    </row>
    <row r="66" spans="1:16">
      <c r="A66" s="60" t="s">
        <v>100</v>
      </c>
      <c r="B66" s="60" t="s">
        <v>287</v>
      </c>
      <c r="C66" s="61">
        <v>8264972237</v>
      </c>
      <c r="D66" s="61">
        <v>25200000</v>
      </c>
      <c r="E66" s="62">
        <v>74.069136131665289</v>
      </c>
      <c r="F66" s="62">
        <v>31.268632274428104</v>
      </c>
      <c r="G66" s="61">
        <v>5.4011089999999999</v>
      </c>
      <c r="H66" s="62">
        <v>100</v>
      </c>
      <c r="I66" s="62">
        <v>-4.1102350105055052</v>
      </c>
      <c r="J66" s="61">
        <v>78553885</v>
      </c>
      <c r="K66" s="62">
        <v>30.155096721186993</v>
      </c>
      <c r="L66" s="62">
        <v>1587.3015873015872</v>
      </c>
      <c r="M66" s="62">
        <v>21.43</v>
      </c>
      <c r="N66" s="63">
        <v>24.399331594818968</v>
      </c>
      <c r="O66" s="64">
        <v>624.09742565929241</v>
      </c>
      <c r="P66" s="63">
        <v>20.803247521976413</v>
      </c>
    </row>
    <row r="67" spans="1:16">
      <c r="A67" s="90" t="s">
        <v>312</v>
      </c>
      <c r="B67" s="90" t="s">
        <v>609</v>
      </c>
      <c r="C67" s="91">
        <v>470862105</v>
      </c>
      <c r="D67" s="91">
        <v>25382175</v>
      </c>
      <c r="E67" s="92">
        <v>81.304980915224391</v>
      </c>
      <c r="F67" s="92">
        <v>152.53483036295464</v>
      </c>
      <c r="G67" s="91">
        <v>22.044357999999999</v>
      </c>
      <c r="H67" s="92">
        <v>22.32</v>
      </c>
      <c r="I67" s="92">
        <v>-0.17436167136844816</v>
      </c>
      <c r="J67" s="91">
        <v>-15730860</v>
      </c>
      <c r="K67" s="92">
        <v>-33.88407722146151</v>
      </c>
      <c r="L67" s="92">
        <v>1575.909077925749</v>
      </c>
      <c r="M67" s="92">
        <v>86.84</v>
      </c>
      <c r="N67" s="93">
        <v>31.79525572521305</v>
      </c>
      <c r="O67" s="94">
        <v>754.67594829278573</v>
      </c>
      <c r="P67" s="93">
        <v>25.155864943092858</v>
      </c>
    </row>
    <row r="68" spans="1:16">
      <c r="A68" s="90" t="s">
        <v>416</v>
      </c>
      <c r="B68" s="90" t="s">
        <v>390</v>
      </c>
      <c r="C68" s="91">
        <v>6909611026</v>
      </c>
      <c r="D68" s="91">
        <v>27200000</v>
      </c>
      <c r="E68" s="92">
        <v>73.652116190278875</v>
      </c>
      <c r="F68" s="92">
        <v>13.964922069873584</v>
      </c>
      <c r="G68" s="91">
        <v>3.6238980000000001</v>
      </c>
      <c r="H68" s="92">
        <v>149.9</v>
      </c>
      <c r="I68" s="92">
        <v>-5.1512913007215104</v>
      </c>
      <c r="J68" s="91">
        <v>-21429790</v>
      </c>
      <c r="K68" s="92">
        <v>-246.10973789290514</v>
      </c>
      <c r="L68" s="92">
        <v>1470.5882352941176</v>
      </c>
      <c r="M68" s="92">
        <v>13.32</v>
      </c>
      <c r="N68" s="93">
        <v>36.326065491562922</v>
      </c>
      <c r="O68" s="94">
        <v>51.243722328915581</v>
      </c>
      <c r="P68" s="93">
        <v>1.7081240776305193</v>
      </c>
    </row>
    <row r="69" spans="1:16">
      <c r="A69" s="60" t="s">
        <v>115</v>
      </c>
      <c r="B69" s="60" t="s">
        <v>287</v>
      </c>
      <c r="C69" s="61">
        <v>1639886673</v>
      </c>
      <c r="D69" s="61">
        <v>28000000</v>
      </c>
      <c r="E69" s="62">
        <v>102.22306544893098</v>
      </c>
      <c r="F69" s="62">
        <v>45.071898346089498</v>
      </c>
      <c r="G69" s="61">
        <v>4.7491070000000004</v>
      </c>
      <c r="H69" s="62">
        <v>82.4</v>
      </c>
      <c r="I69" s="62">
        <v>-2.7713554491736119</v>
      </c>
      <c r="J69" s="61">
        <v>3154808</v>
      </c>
      <c r="K69" s="62">
        <v>718.90270342917859</v>
      </c>
      <c r="L69" s="62">
        <v>1428.5714285714287</v>
      </c>
      <c r="M69" s="62">
        <v>16.96</v>
      </c>
      <c r="N69" s="63">
        <v>25.72990536366402</v>
      </c>
      <c r="O69" s="64">
        <v>296.45873432875226</v>
      </c>
      <c r="P69" s="63">
        <v>9.8819578109584079</v>
      </c>
    </row>
    <row r="70" spans="1:16">
      <c r="A70" s="30" t="s">
        <v>140</v>
      </c>
      <c r="B70" s="30" t="s">
        <v>349</v>
      </c>
      <c r="C70" s="31">
        <v>35696366730</v>
      </c>
      <c r="D70" s="31">
        <v>28125000</v>
      </c>
      <c r="E70" s="32">
        <v>5.5775979612485056</v>
      </c>
      <c r="F70" s="32">
        <v>0.12174008236815509</v>
      </c>
      <c r="G70" s="31">
        <v>4.3228220000000004</v>
      </c>
      <c r="H70" s="32">
        <v>1659</v>
      </c>
      <c r="I70" s="32">
        <v>-34.320830295286669</v>
      </c>
      <c r="J70" s="31">
        <v>162266865</v>
      </c>
      <c r="K70" s="32">
        <v>282.34738496981498</v>
      </c>
      <c r="L70" s="32">
        <v>1422.2222222222222</v>
      </c>
      <c r="M70" s="32">
        <v>15.37</v>
      </c>
      <c r="N70" s="33">
        <v>5.1148354266213447</v>
      </c>
      <c r="O70" s="34">
        <v>431.12287951303176</v>
      </c>
      <c r="P70" s="33">
        <v>14.370762650434392</v>
      </c>
    </row>
    <row r="71" spans="1:16">
      <c r="A71" s="60" t="s">
        <v>313</v>
      </c>
      <c r="B71" s="60" t="s">
        <v>287</v>
      </c>
      <c r="C71" s="61">
        <v>76967995</v>
      </c>
      <c r="D71" s="61">
        <v>28340000</v>
      </c>
      <c r="E71" s="62">
        <v>90.347992667678554</v>
      </c>
      <c r="F71" s="62">
        <v>118.07416904215812</v>
      </c>
      <c r="G71" s="61">
        <v>16.64443</v>
      </c>
      <c r="H71" s="62">
        <v>26.6</v>
      </c>
      <c r="I71" s="62">
        <v>0.43662204847746017</v>
      </c>
      <c r="J71" s="61">
        <v>-51595</v>
      </c>
      <c r="K71" s="62">
        <v>-14830.50683205737</v>
      </c>
      <c r="L71" s="62">
        <v>1411.4326040931546</v>
      </c>
      <c r="M71" s="62">
        <v>58.73</v>
      </c>
      <c r="N71" s="63">
        <v>55.438618331220148</v>
      </c>
      <c r="O71" s="64">
        <v>1990.8249147714491</v>
      </c>
      <c r="P71" s="63">
        <v>66.360830492381638</v>
      </c>
    </row>
    <row r="72" spans="1:16">
      <c r="A72" s="50" t="s">
        <v>60</v>
      </c>
      <c r="B72" s="50" t="s">
        <v>355</v>
      </c>
      <c r="C72" s="51">
        <v>385874216</v>
      </c>
      <c r="D72" s="51">
        <v>30000000</v>
      </c>
      <c r="E72" s="52">
        <v>33.757470633743338</v>
      </c>
      <c r="F72" s="52">
        <v>13.39582168005688</v>
      </c>
      <c r="G72" s="51">
        <v>12.224814</v>
      </c>
      <c r="H72" s="52">
        <v>96.95</v>
      </c>
      <c r="I72" s="52">
        <v>-4.2016350615893856</v>
      </c>
      <c r="J72" s="51">
        <v>11913466</v>
      </c>
      <c r="K72" s="52">
        <v>211.52534451351102</v>
      </c>
      <c r="L72" s="52">
        <v>1333.3333333333333</v>
      </c>
      <c r="M72" s="52">
        <v>40.74</v>
      </c>
      <c r="N72" s="53">
        <v>89.311552722303588</v>
      </c>
      <c r="O72" s="54">
        <v>596.99549333234427</v>
      </c>
      <c r="P72" s="53">
        <v>19.899849777744809</v>
      </c>
    </row>
    <row r="73" spans="1:16">
      <c r="A73" s="30" t="s">
        <v>669</v>
      </c>
      <c r="B73" s="30" t="s">
        <v>349</v>
      </c>
      <c r="C73" s="31">
        <v>204500139</v>
      </c>
      <c r="D73" s="31">
        <v>30000000</v>
      </c>
      <c r="E73" s="32">
        <v>1.1788841802289924</v>
      </c>
      <c r="F73" s="32">
        <v>1.1069335025624343E-2</v>
      </c>
      <c r="G73" s="31">
        <v>9.3998380000000008</v>
      </c>
      <c r="H73" s="32">
        <v>3610</v>
      </c>
      <c r="I73" s="32">
        <v>433.23549228699858</v>
      </c>
      <c r="J73" s="31">
        <v>30988843</v>
      </c>
      <c r="K73" s="32">
        <v>3436.72075785469</v>
      </c>
      <c r="L73" s="32">
        <v>1333.3333333333333</v>
      </c>
      <c r="M73" s="32">
        <v>31.33</v>
      </c>
      <c r="N73" s="33">
        <v>66.191165879989086</v>
      </c>
      <c r="O73" s="34">
        <v>2852.2941135852557</v>
      </c>
      <c r="P73" s="33">
        <v>95.07647045284186</v>
      </c>
    </row>
    <row r="74" spans="1:16">
      <c r="A74" s="25" t="s">
        <v>756</v>
      </c>
      <c r="B74" s="25" t="s">
        <v>689</v>
      </c>
      <c r="C74" s="26">
        <v>55337978</v>
      </c>
      <c r="D74" s="26">
        <v>30000000</v>
      </c>
      <c r="E74" s="27">
        <v>127.38321252309457</v>
      </c>
      <c r="F74" s="27">
        <v>193.00486745923419</v>
      </c>
      <c r="G74" s="26">
        <v>14.484933</v>
      </c>
      <c r="H74" s="27">
        <v>21.68</v>
      </c>
      <c r="I74" s="27">
        <v>-0.72317297231877475</v>
      </c>
      <c r="J74" s="26">
        <v>-5688287</v>
      </c>
      <c r="K74" s="27">
        <v>-116.02790084255594</v>
      </c>
      <c r="L74" s="27">
        <v>1333.3333333333333</v>
      </c>
      <c r="M74" s="27">
        <v>48.28</v>
      </c>
      <c r="N74" s="28">
        <v>3.2371993996780168</v>
      </c>
      <c r="O74" s="29">
        <v>161.54955642134311</v>
      </c>
      <c r="P74" s="28">
        <v>5.3849852140447707</v>
      </c>
    </row>
    <row r="75" spans="1:16">
      <c r="A75" s="30" t="s">
        <v>727</v>
      </c>
      <c r="B75" s="30" t="s">
        <v>357</v>
      </c>
      <c r="C75" s="31">
        <v>455277050</v>
      </c>
      <c r="D75" s="31">
        <v>31042007</v>
      </c>
      <c r="E75" s="32">
        <v>9.1408992293987108</v>
      </c>
      <c r="F75" s="32">
        <v>1.6359371833354559</v>
      </c>
      <c r="G75" s="31">
        <v>24.164194999999999</v>
      </c>
      <c r="H75" s="32">
        <v>181.1</v>
      </c>
      <c r="I75" s="32">
        <v>7.6618372077209349</v>
      </c>
      <c r="J75" s="31">
        <v>8883359</v>
      </c>
      <c r="K75" s="32">
        <v>628.99194550169591</v>
      </c>
      <c r="L75" s="32">
        <v>1288.5764763856926</v>
      </c>
      <c r="M75" s="32">
        <v>77.84</v>
      </c>
      <c r="N75" s="33">
        <v>83.014332507635672</v>
      </c>
      <c r="O75" s="34">
        <v>2356.992136531836</v>
      </c>
      <c r="P75" s="33">
        <v>78.566404551061197</v>
      </c>
    </row>
    <row r="76" spans="1:16">
      <c r="A76" s="35" t="s">
        <v>127</v>
      </c>
      <c r="B76" s="35" t="s">
        <v>208</v>
      </c>
      <c r="C76" s="36">
        <v>666088085</v>
      </c>
      <c r="D76" s="36">
        <v>31095331</v>
      </c>
      <c r="E76" s="37">
        <v>75.88051776948339</v>
      </c>
      <c r="F76" s="37">
        <v>33.42814223547483</v>
      </c>
      <c r="G76" s="36">
        <v>7.4210630000000002</v>
      </c>
      <c r="H76" s="37">
        <v>71.05</v>
      </c>
      <c r="I76" s="37">
        <v>-2.3610298286825611</v>
      </c>
      <c r="J76" s="36">
        <v>-76866655</v>
      </c>
      <c r="K76" s="37">
        <v>-29.531129759711803</v>
      </c>
      <c r="L76" s="37">
        <v>1286.3667539027001</v>
      </c>
      <c r="M76" s="37">
        <v>23.86</v>
      </c>
      <c r="N76" s="38">
        <v>44.240831009941445</v>
      </c>
      <c r="O76" s="39">
        <v>386.76653720630964</v>
      </c>
      <c r="P76" s="38">
        <v>12.892217906876988</v>
      </c>
    </row>
    <row r="77" spans="1:16">
      <c r="A77" s="50" t="s">
        <v>335</v>
      </c>
      <c r="B77" s="50" t="s">
        <v>355</v>
      </c>
      <c r="C77" s="51">
        <v>447890029</v>
      </c>
      <c r="D77" s="51">
        <v>31862500</v>
      </c>
      <c r="E77" s="52">
        <v>59.336234283607546</v>
      </c>
      <c r="F77" s="52">
        <v>84.648146201515814</v>
      </c>
      <c r="G77" s="51">
        <v>29.645479000000002</v>
      </c>
      <c r="H77" s="52">
        <v>22.74</v>
      </c>
      <c r="I77" s="52">
        <v>-0.71370601153693158</v>
      </c>
      <c r="J77" s="51">
        <v>-12400268</v>
      </c>
      <c r="K77" s="52">
        <v>-56.529020179241286</v>
      </c>
      <c r="L77" s="52">
        <v>1255.3942722636327</v>
      </c>
      <c r="M77" s="52">
        <v>93.04</v>
      </c>
      <c r="N77" s="53">
        <v>40.883360709649878</v>
      </c>
      <c r="O77" s="54">
        <v>128.95025802974163</v>
      </c>
      <c r="P77" s="53">
        <v>4.2983419343247213</v>
      </c>
    </row>
    <row r="78" spans="1:16">
      <c r="A78" s="30" t="s">
        <v>405</v>
      </c>
      <c r="B78" s="30" t="s">
        <v>349</v>
      </c>
      <c r="C78" s="31">
        <v>7204572126</v>
      </c>
      <c r="D78" s="31">
        <v>32387040</v>
      </c>
      <c r="E78" s="32">
        <v>38.818558300900087</v>
      </c>
      <c r="F78" s="32">
        <v>16.763399783162892</v>
      </c>
      <c r="G78" s="31">
        <v>14.567467000000001</v>
      </c>
      <c r="H78" s="32">
        <v>70.75</v>
      </c>
      <c r="I78" s="32">
        <v>0.16449873087339029</v>
      </c>
      <c r="J78" s="31">
        <v>-327345700</v>
      </c>
      <c r="K78" s="32">
        <v>-7.0740912741484001</v>
      </c>
      <c r="L78" s="32">
        <v>1235.0619260049698</v>
      </c>
      <c r="M78" s="32">
        <v>44.97</v>
      </c>
      <c r="N78" s="33">
        <v>368.74689757873256</v>
      </c>
      <c r="O78" s="34">
        <v>564.47637806342732</v>
      </c>
      <c r="P78" s="33">
        <v>18.815879268780911</v>
      </c>
    </row>
    <row r="79" spans="1:16">
      <c r="A79" s="25" t="s">
        <v>675</v>
      </c>
      <c r="B79" s="25" t="s">
        <v>691</v>
      </c>
      <c r="C79" s="26">
        <v>1459734156</v>
      </c>
      <c r="D79" s="26">
        <v>33811732</v>
      </c>
      <c r="E79" s="27">
        <v>15.711609185889175</v>
      </c>
      <c r="F79" s="27">
        <v>1.5489307267557482</v>
      </c>
      <c r="G79" s="26">
        <v>7.956887</v>
      </c>
      <c r="H79" s="27">
        <v>320</v>
      </c>
      <c r="I79" s="27">
        <v>-7.0779601310789531E-2</v>
      </c>
      <c r="J79" s="26">
        <v>174328179</v>
      </c>
      <c r="K79" s="27">
        <v>58.186345192075919</v>
      </c>
      <c r="L79" s="27">
        <v>1183.0213252607114</v>
      </c>
      <c r="M79" s="27">
        <v>23.53</v>
      </c>
      <c r="N79" s="28">
        <v>26.786695117843799</v>
      </c>
      <c r="O79" s="29">
        <v>1256.1199595155492</v>
      </c>
      <c r="P79" s="28">
        <v>41.870665317184972</v>
      </c>
    </row>
    <row r="80" spans="1:16">
      <c r="A80" s="60" t="s">
        <v>17</v>
      </c>
      <c r="B80" s="60" t="s">
        <v>287</v>
      </c>
      <c r="C80" s="61">
        <v>1829648308</v>
      </c>
      <c r="D80" s="61">
        <v>35100498</v>
      </c>
      <c r="E80" s="62">
        <v>452.22523110800182</v>
      </c>
      <c r="F80" s="62">
        <v>2576.7453846837261</v>
      </c>
      <c r="G80" s="61">
        <v>17.518242999999998</v>
      </c>
      <c r="H80" s="62">
        <v>5.05</v>
      </c>
      <c r="I80" s="62">
        <v>-1.7144915711246995</v>
      </c>
      <c r="J80" s="61">
        <v>-43666649</v>
      </c>
      <c r="K80" s="62">
        <v>-4.0191426184317462</v>
      </c>
      <c r="L80" s="62">
        <v>1139.5849711306091</v>
      </c>
      <c r="M80" s="62">
        <v>49.9</v>
      </c>
      <c r="N80" s="63">
        <v>40.719618521247547</v>
      </c>
      <c r="O80" s="64">
        <v>491.114162274477</v>
      </c>
      <c r="P80" s="63">
        <v>16.370472075815901</v>
      </c>
    </row>
    <row r="81" spans="1:16">
      <c r="A81" s="55" t="s">
        <v>29</v>
      </c>
      <c r="B81" s="55" t="s">
        <v>233</v>
      </c>
      <c r="C81" s="56">
        <v>453946752</v>
      </c>
      <c r="D81" s="56">
        <v>36000000</v>
      </c>
      <c r="E81" s="57">
        <v>73.863769150548634</v>
      </c>
      <c r="F81" s="57">
        <v>93.262334786046253</v>
      </c>
      <c r="G81" s="56">
        <v>23.567941000000001</v>
      </c>
      <c r="H81" s="57">
        <v>22.98</v>
      </c>
      <c r="I81" s="57">
        <v>-0.2603145110483176</v>
      </c>
      <c r="J81" s="56">
        <v>-15955475</v>
      </c>
      <c r="K81" s="57">
        <v>-49.638133618710818</v>
      </c>
      <c r="L81" s="57">
        <v>1111.1111111111111</v>
      </c>
      <c r="M81" s="57">
        <v>65.459999999999994</v>
      </c>
      <c r="N81" s="58">
        <v>39.925299861183376</v>
      </c>
      <c r="O81" s="59">
        <v>747.61512912894955</v>
      </c>
      <c r="P81" s="58">
        <v>24.920504304298319</v>
      </c>
    </row>
    <row r="82" spans="1:16">
      <c r="A82" s="30" t="s">
        <v>673</v>
      </c>
      <c r="B82" s="30" t="s">
        <v>349</v>
      </c>
      <c r="C82" s="31">
        <v>1474864054</v>
      </c>
      <c r="D82" s="31">
        <v>36732300</v>
      </c>
      <c r="E82" s="32">
        <v>15.357362395958537</v>
      </c>
      <c r="F82" s="32">
        <v>3.4269571913276438</v>
      </c>
      <c r="G82" s="31">
        <v>21.706330999999999</v>
      </c>
      <c r="H82" s="32">
        <v>120</v>
      </c>
      <c r="I82" s="32">
        <v>0.86951607233184802</v>
      </c>
      <c r="J82" s="31">
        <v>-253569202</v>
      </c>
      <c r="K82" s="32">
        <v>-17.673047691335952</v>
      </c>
      <c r="L82" s="32">
        <v>1088.959852772628</v>
      </c>
      <c r="M82" s="32">
        <v>59.09</v>
      </c>
      <c r="N82" s="33">
        <v>15.272355791452421</v>
      </c>
      <c r="O82" s="34">
        <v>2870.5650486729578</v>
      </c>
      <c r="P82" s="33">
        <v>95.685501622431929</v>
      </c>
    </row>
    <row r="83" spans="1:16">
      <c r="A83" s="30" t="s">
        <v>81</v>
      </c>
      <c r="B83" s="30" t="s">
        <v>349</v>
      </c>
      <c r="C83" s="31">
        <v>886453369</v>
      </c>
      <c r="D83" s="31">
        <v>37250000</v>
      </c>
      <c r="E83" s="32">
        <v>45.047588864125672</v>
      </c>
      <c r="F83" s="32">
        <v>36.646401353773172</v>
      </c>
      <c r="G83" s="31">
        <v>26.585895000000001</v>
      </c>
      <c r="H83" s="32">
        <v>33.4</v>
      </c>
      <c r="I83" s="32">
        <v>-1.3624547370612845</v>
      </c>
      <c r="J83" s="31">
        <v>-336099310</v>
      </c>
      <c r="K83" s="32">
        <v>-3.6574011413471812</v>
      </c>
      <c r="L83" s="32">
        <v>1073.8255033557048</v>
      </c>
      <c r="M83" s="32">
        <v>71.37</v>
      </c>
      <c r="N83" s="33">
        <v>38.787078004221968</v>
      </c>
      <c r="O83" s="34">
        <v>141.86845102919392</v>
      </c>
      <c r="P83" s="33">
        <v>4.7289483676397976</v>
      </c>
    </row>
    <row r="84" spans="1:16">
      <c r="A84" s="70" t="s">
        <v>165</v>
      </c>
      <c r="B84" s="70" t="s">
        <v>221</v>
      </c>
      <c r="C84" s="71">
        <v>10580143341</v>
      </c>
      <c r="D84" s="71">
        <v>37264000</v>
      </c>
      <c r="E84" s="72">
        <v>48.798389129727681</v>
      </c>
      <c r="F84" s="72">
        <v>5.3232995783248684</v>
      </c>
      <c r="G84" s="71">
        <v>3.3655849999999998</v>
      </c>
      <c r="H84" s="72">
        <v>243.6</v>
      </c>
      <c r="I84" s="72">
        <v>-1.1103640819384282</v>
      </c>
      <c r="J84" s="71">
        <v>25223013</v>
      </c>
      <c r="K84" s="72">
        <v>363.4357243522017</v>
      </c>
      <c r="L84" s="72">
        <v>1073.4220695577501</v>
      </c>
      <c r="M84" s="72">
        <v>9.0299999999999994</v>
      </c>
      <c r="N84" s="73">
        <v>19.320531940060764</v>
      </c>
      <c r="O84" s="74">
        <v>849.74289613489839</v>
      </c>
      <c r="P84" s="73">
        <v>28.324763204496612</v>
      </c>
    </row>
    <row r="85" spans="1:16">
      <c r="A85" s="25" t="s">
        <v>713</v>
      </c>
      <c r="B85" s="25" t="s">
        <v>689</v>
      </c>
      <c r="C85" s="26">
        <v>91442529</v>
      </c>
      <c r="D85" s="26">
        <v>37500000</v>
      </c>
      <c r="E85" s="27">
        <v>98.735628566438891</v>
      </c>
      <c r="F85" s="27">
        <v>239.35909955500338</v>
      </c>
      <c r="G85" s="26">
        <v>36.075847000000003</v>
      </c>
      <c r="H85" s="27">
        <v>11.23</v>
      </c>
      <c r="I85" s="27">
        <v>-0.94654419986540361</v>
      </c>
      <c r="J85" s="26">
        <v>-6134544</v>
      </c>
      <c r="K85" s="27">
        <v>-67.242161764590819</v>
      </c>
      <c r="L85" s="27">
        <v>1066.6666666666667</v>
      </c>
      <c r="M85" s="27">
        <v>96.2</v>
      </c>
      <c r="N85" s="28">
        <v>4.7752863045947738</v>
      </c>
      <c r="O85" s="29">
        <v>319.23090944244325</v>
      </c>
      <c r="P85" s="28">
        <v>10.641030314748109</v>
      </c>
    </row>
    <row r="86" spans="1:16">
      <c r="A86" s="45" t="s">
        <v>453</v>
      </c>
      <c r="B86" s="45" t="s">
        <v>375</v>
      </c>
      <c r="C86" s="46">
        <v>2638457366</v>
      </c>
      <c r="D86" s="46">
        <v>37600000</v>
      </c>
      <c r="E86" s="47">
        <v>28.841643456834785</v>
      </c>
      <c r="F86" s="47">
        <v>7.670649855541166</v>
      </c>
      <c r="G86" s="46">
        <v>13.732926000000001</v>
      </c>
      <c r="H86" s="47">
        <v>101</v>
      </c>
      <c r="I86" s="47">
        <v>-2.791249577468264</v>
      </c>
      <c r="J86" s="46">
        <v>-115451486</v>
      </c>
      <c r="K86" s="47">
        <v>-32.567792154706439</v>
      </c>
      <c r="L86" s="47">
        <v>1063.8297872340424</v>
      </c>
      <c r="M86" s="47">
        <v>36.520000000000003</v>
      </c>
      <c r="N86" s="48">
        <v>45.616553430156905</v>
      </c>
      <c r="O86" s="49">
        <v>143.89101278031185</v>
      </c>
      <c r="P86" s="48">
        <v>4.7963670926770616</v>
      </c>
    </row>
    <row r="87" spans="1:16">
      <c r="A87" s="50" t="s">
        <v>278</v>
      </c>
      <c r="B87" s="50" t="s">
        <v>355</v>
      </c>
      <c r="C87" s="51">
        <v>3337733172</v>
      </c>
      <c r="D87" s="51">
        <v>38700772</v>
      </c>
      <c r="E87" s="52">
        <v>25.369902915151368</v>
      </c>
      <c r="F87" s="52">
        <v>5.9594542725615556</v>
      </c>
      <c r="G87" s="51">
        <v>13.534167</v>
      </c>
      <c r="H87" s="52">
        <v>116.5</v>
      </c>
      <c r="I87" s="52">
        <v>-10.494222675022257</v>
      </c>
      <c r="J87" s="51">
        <v>-6595639</v>
      </c>
      <c r="K87" s="52">
        <v>-645.43934560396644</v>
      </c>
      <c r="L87" s="52">
        <v>1033.5711132584124</v>
      </c>
      <c r="M87" s="52">
        <v>34.97</v>
      </c>
      <c r="N87" s="53">
        <v>45.16276237742197</v>
      </c>
      <c r="O87" s="54">
        <v>827.06567384296159</v>
      </c>
      <c r="P87" s="53">
        <v>27.568855794765387</v>
      </c>
    </row>
    <row r="88" spans="1:16">
      <c r="A88" s="25" t="s">
        <v>171</v>
      </c>
      <c r="B88" s="25" t="s">
        <v>353</v>
      </c>
      <c r="C88" s="26">
        <v>58292296</v>
      </c>
      <c r="D88" s="26">
        <v>39000000</v>
      </c>
      <c r="E88" s="27">
        <v>36.095310388988331</v>
      </c>
      <c r="F88" s="27">
        <v>14.69080601912427</v>
      </c>
      <c r="G88" s="26">
        <v>17.102171999999999</v>
      </c>
      <c r="H88" s="27">
        <v>64.8</v>
      </c>
      <c r="I88" s="27">
        <v>-4.6744298267018678</v>
      </c>
      <c r="J88" s="26">
        <v>-7099673</v>
      </c>
      <c r="K88" s="27">
        <v>-346.07227684993381</v>
      </c>
      <c r="L88" s="27">
        <v>1025.6410256410256</v>
      </c>
      <c r="M88" s="27">
        <v>43.85</v>
      </c>
      <c r="N88" s="28">
        <v>69.007396190071745</v>
      </c>
      <c r="O88" s="29">
        <v>492.86278153577433</v>
      </c>
      <c r="P88" s="28">
        <v>16.428759384525812</v>
      </c>
    </row>
    <row r="89" spans="1:16">
      <c r="A89" s="55" t="s">
        <v>550</v>
      </c>
      <c r="B89" s="55" t="s">
        <v>233</v>
      </c>
      <c r="C89" s="56">
        <v>832617284</v>
      </c>
      <c r="D89" s="56">
        <v>39000000</v>
      </c>
      <c r="E89" s="57">
        <v>3.4185436094890975</v>
      </c>
      <c r="F89" s="57">
        <v>6.2835099889515619E-2</v>
      </c>
      <c r="G89" s="56">
        <v>10.211128</v>
      </c>
      <c r="H89" s="57">
        <v>1146</v>
      </c>
      <c r="I89" s="57">
        <v>-145.38830617809231</v>
      </c>
      <c r="J89" s="56">
        <v>-34585163</v>
      </c>
      <c r="K89" s="57">
        <v>-1573.0734014467419</v>
      </c>
      <c r="L89" s="57">
        <v>1025.6410256410256</v>
      </c>
      <c r="M89" s="57">
        <v>26.18</v>
      </c>
      <c r="N89" s="58">
        <v>15.489860437091497</v>
      </c>
      <c r="O89" s="59">
        <v>1208.5073876878125</v>
      </c>
      <c r="P89" s="58">
        <v>40.283579589593749</v>
      </c>
    </row>
    <row r="90" spans="1:16">
      <c r="A90" s="25" t="s">
        <v>150</v>
      </c>
      <c r="B90" s="25" t="s">
        <v>353</v>
      </c>
      <c r="C90" s="26">
        <v>4808797069</v>
      </c>
      <c r="D90" s="26">
        <v>39916800</v>
      </c>
      <c r="E90" s="27">
        <v>49.886412693065516</v>
      </c>
      <c r="F90" s="27">
        <v>16.230646983734452</v>
      </c>
      <c r="G90" s="26">
        <v>10.270289999999999</v>
      </c>
      <c r="H90" s="27">
        <v>78.099999999999994</v>
      </c>
      <c r="I90" s="27">
        <v>-1.3294093307452073</v>
      </c>
      <c r="J90" s="26">
        <v>25018829</v>
      </c>
      <c r="K90" s="27">
        <v>122.85121737712025</v>
      </c>
      <c r="L90" s="27">
        <v>1002.0843354176687</v>
      </c>
      <c r="M90" s="27">
        <v>25.72</v>
      </c>
      <c r="N90" s="28">
        <v>22.005448192975141</v>
      </c>
      <c r="O90" s="29">
        <v>389.30920380730339</v>
      </c>
      <c r="P90" s="28">
        <v>12.976973460243446</v>
      </c>
    </row>
    <row r="91" spans="1:16">
      <c r="A91" s="25" t="s">
        <v>732</v>
      </c>
      <c r="B91" s="25" t="s">
        <v>689</v>
      </c>
      <c r="C91" s="26">
        <v>583507211</v>
      </c>
      <c r="D91" s="26">
        <v>42000000</v>
      </c>
      <c r="E91" s="27">
        <v>116.61959899651168</v>
      </c>
      <c r="F91" s="27">
        <v>347.08213987057047</v>
      </c>
      <c r="G91" s="26">
        <v>39.884191999999999</v>
      </c>
      <c r="H91" s="27">
        <v>8.6</v>
      </c>
      <c r="I91" s="27">
        <v>-0.18835714778141188</v>
      </c>
      <c r="J91" s="26">
        <v>83842992</v>
      </c>
      <c r="K91" s="27">
        <v>4.0074905723784289</v>
      </c>
      <c r="L91" s="27">
        <v>952.38095238095241</v>
      </c>
      <c r="M91" s="27">
        <v>94.96</v>
      </c>
      <c r="N91" s="28">
        <v>0.34872596430086666</v>
      </c>
      <c r="O91" s="29">
        <v>62.048975939448361</v>
      </c>
      <c r="P91" s="28">
        <v>2.0682991979816121</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114.60082070231738</v>
      </c>
      <c r="F93" s="32">
        <v>143.61005100541024</v>
      </c>
      <c r="G93" s="31">
        <v>17.263808999999998</v>
      </c>
      <c r="H93" s="32">
        <v>20.22</v>
      </c>
      <c r="I93" s="32">
        <v>-0.7255180524479492</v>
      </c>
      <c r="J93" s="31">
        <v>-153589240</v>
      </c>
      <c r="K93" s="32">
        <v>-5.1956764679609062</v>
      </c>
      <c r="L93" s="32">
        <v>952.38095238095241</v>
      </c>
      <c r="M93" s="32">
        <v>41.1</v>
      </c>
      <c r="N93" s="33">
        <v>102.06882631398656</v>
      </c>
      <c r="O93" s="34">
        <v>407.74055915139957</v>
      </c>
      <c r="P93" s="33">
        <v>13.591351971713319</v>
      </c>
    </row>
    <row r="94" spans="1:16">
      <c r="A94" s="111" t="s">
        <v>134</v>
      </c>
      <c r="B94" s="111" t="s">
        <v>697</v>
      </c>
      <c r="C94" s="112">
        <v>443664778</v>
      </c>
      <c r="D94" s="112">
        <v>44000000</v>
      </c>
      <c r="E94" s="113">
        <v>76.744639732265583</v>
      </c>
      <c r="F94" s="113">
        <v>75.834624241369156</v>
      </c>
      <c r="G94" s="112">
        <v>22.200189999999999</v>
      </c>
      <c r="H94" s="113">
        <v>23.48</v>
      </c>
      <c r="I94" s="113">
        <v>-0.18366703199285794</v>
      </c>
      <c r="J94" s="112">
        <v>-36555569</v>
      </c>
      <c r="K94" s="113">
        <v>-27.683880395898093</v>
      </c>
      <c r="L94" s="113">
        <v>909.09090909090912</v>
      </c>
      <c r="M94" s="113">
        <v>50.45</v>
      </c>
      <c r="N94" s="114">
        <v>10.941316003748438</v>
      </c>
      <c r="O94" s="115">
        <v>112.83520080151426</v>
      </c>
      <c r="P94" s="114">
        <v>3.7611733600504755</v>
      </c>
    </row>
    <row r="95" spans="1:16">
      <c r="A95" s="90" t="s">
        <v>310</v>
      </c>
      <c r="B95" s="90" t="s">
        <v>609</v>
      </c>
      <c r="C95" s="91">
        <v>1308185749</v>
      </c>
      <c r="D95" s="91">
        <v>45000000</v>
      </c>
      <c r="E95" s="92">
        <v>107.45978868140016</v>
      </c>
      <c r="F95" s="92">
        <v>217.09048218464679</v>
      </c>
      <c r="G95" s="91">
        <v>30.943805000000001</v>
      </c>
      <c r="H95" s="92">
        <v>12.03</v>
      </c>
      <c r="I95" s="92">
        <v>-0.56887837517625961</v>
      </c>
      <c r="J95" s="91">
        <v>4012898</v>
      </c>
      <c r="K95" s="92">
        <v>123.35225066772193</v>
      </c>
      <c r="L95" s="92">
        <v>888.88888888888891</v>
      </c>
      <c r="M95" s="92">
        <v>68.760000000000005</v>
      </c>
      <c r="N95" s="93">
        <v>1.7170568074462831</v>
      </c>
      <c r="O95" s="94">
        <v>450.47802170675163</v>
      </c>
      <c r="P95" s="93">
        <v>15.015934056891721</v>
      </c>
    </row>
    <row r="96" spans="1:16">
      <c r="A96" s="50" t="s">
        <v>347</v>
      </c>
      <c r="B96" s="50" t="s">
        <v>355</v>
      </c>
      <c r="C96" s="51">
        <v>765978559</v>
      </c>
      <c r="D96" s="51">
        <v>45500000</v>
      </c>
      <c r="E96" s="52">
        <v>72.828214088563755</v>
      </c>
      <c r="F96" s="52">
        <v>47.077061466427764</v>
      </c>
      <c r="G96" s="51">
        <v>15.667655999999999</v>
      </c>
      <c r="H96" s="52">
        <v>35.06</v>
      </c>
      <c r="I96" s="52">
        <v>-1.4632307923709078</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35.409613809296147</v>
      </c>
      <c r="F97" s="57">
        <v>10.263656176607579</v>
      </c>
      <c r="G97" s="56">
        <v>14.636780999999999</v>
      </c>
      <c r="H97" s="57">
        <v>77.2</v>
      </c>
      <c r="I97" s="57">
        <v>-3.8288105586042178</v>
      </c>
      <c r="J97" s="56">
        <v>-47850125</v>
      </c>
      <c r="K97" s="57">
        <v>-72.100125130289626</v>
      </c>
      <c r="L97" s="57">
        <v>869.56521739130437</v>
      </c>
      <c r="M97" s="57">
        <v>31.81</v>
      </c>
      <c r="N97" s="58">
        <v>18.951677649315446</v>
      </c>
      <c r="O97" s="59">
        <v>546.99735126450128</v>
      </c>
      <c r="P97" s="58">
        <v>18.233245042150042</v>
      </c>
    </row>
    <row r="98" spans="1:16">
      <c r="A98" s="40" t="s">
        <v>102</v>
      </c>
      <c r="B98" s="40" t="s">
        <v>255</v>
      </c>
      <c r="C98" s="41">
        <v>1186366071</v>
      </c>
      <c r="D98" s="41">
        <v>46656000</v>
      </c>
      <c r="E98" s="42">
        <v>58.453415719062633</v>
      </c>
      <c r="F98" s="42">
        <v>46.402205995547106</v>
      </c>
      <c r="G98" s="41">
        <v>24.81212</v>
      </c>
      <c r="H98" s="42">
        <v>27.58</v>
      </c>
      <c r="I98" s="42">
        <v>-0.22305304984195118</v>
      </c>
      <c r="J98" s="41">
        <v>-1305327</v>
      </c>
      <c r="K98" s="42">
        <v>-965.05473341162792</v>
      </c>
      <c r="L98" s="42">
        <v>857.33882030178324</v>
      </c>
      <c r="M98" s="42">
        <v>53.18</v>
      </c>
      <c r="N98" s="43">
        <v>25.26565196327811</v>
      </c>
      <c r="O98" s="44">
        <v>365.60294989020622</v>
      </c>
      <c r="P98" s="43">
        <v>12.186764996340207</v>
      </c>
    </row>
    <row r="99" spans="1:16">
      <c r="A99" s="30" t="s">
        <v>303</v>
      </c>
      <c r="B99" s="30" t="s">
        <v>349</v>
      </c>
      <c r="C99" s="31">
        <v>2686991410</v>
      </c>
      <c r="D99" s="31">
        <v>46846881</v>
      </c>
      <c r="E99" s="32">
        <v>1.438460217627394</v>
      </c>
      <c r="F99" s="32">
        <v>2.0470380481002838E-2</v>
      </c>
      <c r="G99" s="31">
        <v>16.937048000000001</v>
      </c>
      <c r="H99" s="32">
        <v>1642</v>
      </c>
      <c r="I99" s="32">
        <v>-38.53657750066418</v>
      </c>
      <c r="J99" s="31">
        <v>-10386136</v>
      </c>
      <c r="K99" s="32">
        <v>-6765.7809891955967</v>
      </c>
      <c r="L99" s="32">
        <v>853.84553135992132</v>
      </c>
      <c r="M99" s="32">
        <v>36.15</v>
      </c>
      <c r="N99" s="33">
        <v>12.119447882095669</v>
      </c>
      <c r="O99" s="34">
        <v>1364.9239435117245</v>
      </c>
      <c r="P99" s="33">
        <v>45.497464783724148</v>
      </c>
    </row>
    <row r="100" spans="1:16">
      <c r="A100" s="70" t="s">
        <v>302</v>
      </c>
      <c r="B100" s="70" t="s">
        <v>221</v>
      </c>
      <c r="C100" s="71">
        <v>791053925</v>
      </c>
      <c r="D100" s="71">
        <v>47500000</v>
      </c>
      <c r="E100" s="72">
        <v>167.51912963761006</v>
      </c>
      <c r="F100" s="72">
        <v>391.85761318739196</v>
      </c>
      <c r="G100" s="71">
        <v>24.419506999999999</v>
      </c>
      <c r="H100" s="72">
        <v>9.7799999999999994</v>
      </c>
      <c r="I100" s="72">
        <v>-0.29887017383125425</v>
      </c>
      <c r="J100" s="71">
        <v>-11680733</v>
      </c>
      <c r="K100" s="72">
        <v>-36.598730576240378</v>
      </c>
      <c r="L100" s="72">
        <v>842.10526315789468</v>
      </c>
      <c r="M100" s="72">
        <v>51.4</v>
      </c>
      <c r="N100" s="73">
        <v>18.32080735445652</v>
      </c>
      <c r="O100" s="74">
        <v>452.86571798728068</v>
      </c>
      <c r="P100" s="73">
        <v>15.095523932909355</v>
      </c>
    </row>
    <row r="101" spans="1:16">
      <c r="A101" s="25" t="s">
        <v>757</v>
      </c>
      <c r="B101" s="25" t="s">
        <v>376</v>
      </c>
      <c r="C101" s="26">
        <v>903452863</v>
      </c>
      <c r="D101" s="26">
        <v>49875000</v>
      </c>
      <c r="E101" s="27">
        <v>46.774690206008465</v>
      </c>
      <c r="F101" s="27">
        <v>46.891920006023526</v>
      </c>
      <c r="G101" s="26">
        <v>37.056989999999999</v>
      </c>
      <c r="H101" s="27">
        <v>23.08</v>
      </c>
      <c r="I101" s="27">
        <v>-0.30229175672028674</v>
      </c>
      <c r="J101" s="26">
        <v>-3766086</v>
      </c>
      <c r="K101" s="27">
        <v>-264.86384007162872</v>
      </c>
      <c r="L101" s="27">
        <v>802.00501253132836</v>
      </c>
      <c r="M101" s="27">
        <v>74.290000000000006</v>
      </c>
      <c r="N101" s="28">
        <v>9.0611392962528559</v>
      </c>
      <c r="O101" s="29">
        <v>1455.5649132548667</v>
      </c>
      <c r="P101" s="28">
        <v>48.518830441828889</v>
      </c>
    </row>
    <row r="102" spans="1:16">
      <c r="A102" s="101" t="s">
        <v>91</v>
      </c>
      <c r="B102" s="101" t="s">
        <v>696</v>
      </c>
      <c r="C102" s="102">
        <v>4663031329</v>
      </c>
      <c r="D102" s="102">
        <v>52000000</v>
      </c>
      <c r="E102" s="103">
        <v>63.78210156360803</v>
      </c>
      <c r="F102" s="103">
        <v>37.169056855249437</v>
      </c>
      <c r="G102" s="102">
        <v>18.913271000000002</v>
      </c>
      <c r="H102" s="103">
        <v>33.159999999999997</v>
      </c>
      <c r="I102" s="103">
        <v>-0.93500302987377637</v>
      </c>
      <c r="J102" s="102">
        <v>-394278669</v>
      </c>
      <c r="K102" s="103">
        <v>-4.3522516811580285</v>
      </c>
      <c r="L102" s="103">
        <v>769.23076923076928</v>
      </c>
      <c r="M102" s="103">
        <v>36.369999999999997</v>
      </c>
      <c r="N102" s="104">
        <v>1.08233001750768</v>
      </c>
      <c r="O102" s="105">
        <v>224.40949078375763</v>
      </c>
      <c r="P102" s="104">
        <v>7.4803163594585875</v>
      </c>
    </row>
    <row r="103" spans="1:16">
      <c r="A103" s="60" t="s">
        <v>18</v>
      </c>
      <c r="B103" s="60" t="s">
        <v>287</v>
      </c>
      <c r="C103" s="61">
        <v>723569532</v>
      </c>
      <c r="D103" s="61">
        <v>54000000</v>
      </c>
      <c r="E103" s="62">
        <v>79.366706382560224</v>
      </c>
      <c r="F103" s="62">
        <v>43.228053585272455</v>
      </c>
      <c r="G103" s="61">
        <v>14.576017</v>
      </c>
      <c r="H103" s="62">
        <v>34.58</v>
      </c>
      <c r="I103" s="62">
        <v>-0.30207370212835372</v>
      </c>
      <c r="J103" s="61">
        <v>31231591</v>
      </c>
      <c r="K103" s="62">
        <v>58.786630498587151</v>
      </c>
      <c r="L103" s="62">
        <v>740.74074074074076</v>
      </c>
      <c r="M103" s="62">
        <v>26.99</v>
      </c>
      <c r="N103" s="63">
        <v>60.410642505321476</v>
      </c>
      <c r="O103" s="64">
        <v>513.85078279083723</v>
      </c>
      <c r="P103" s="63">
        <v>17.128359426361239</v>
      </c>
    </row>
    <row r="104" spans="1:16">
      <c r="A104" s="35" t="s">
        <v>666</v>
      </c>
      <c r="B104" s="35" t="s">
        <v>208</v>
      </c>
      <c r="C104" s="36">
        <v>3375599291</v>
      </c>
      <c r="D104" s="36">
        <v>55000000</v>
      </c>
      <c r="E104" s="37">
        <v>379.95306819701631</v>
      </c>
      <c r="F104" s="37">
        <v>3454.1188017910572</v>
      </c>
      <c r="G104" s="36">
        <v>448.67192799999998</v>
      </c>
      <c r="H104" s="37">
        <v>2.56</v>
      </c>
      <c r="I104" s="37">
        <v>-6.1993913268973071E-2</v>
      </c>
      <c r="J104" s="36">
        <v>3618440</v>
      </c>
      <c r="K104" s="37">
        <v>30.399840815379005</v>
      </c>
      <c r="L104" s="37">
        <v>727.27272727272725</v>
      </c>
      <c r="M104" s="37">
        <v>74.77</v>
      </c>
      <c r="N104" s="38">
        <v>22.700966757361265</v>
      </c>
      <c r="O104" s="39">
        <v>227.48834719605108</v>
      </c>
      <c r="P104" s="38">
        <v>7.5829449065350358</v>
      </c>
    </row>
    <row r="105" spans="1:16">
      <c r="A105" s="40" t="s">
        <v>548</v>
      </c>
      <c r="B105" s="40" t="s">
        <v>255</v>
      </c>
      <c r="C105" s="41">
        <v>1321868358</v>
      </c>
      <c r="D105" s="41">
        <v>55000000</v>
      </c>
      <c r="E105" s="42">
        <v>13.511851920912429</v>
      </c>
      <c r="F105" s="42">
        <v>1.584967967262455</v>
      </c>
      <c r="G105" s="41">
        <v>18.044423999999999</v>
      </c>
      <c r="H105" s="42">
        <v>164.1</v>
      </c>
      <c r="I105" s="42">
        <v>11.876544905694573</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76.257820851973989</v>
      </c>
      <c r="F106" s="37">
        <v>50.661232919431313</v>
      </c>
      <c r="G106" s="36">
        <v>18.855746</v>
      </c>
      <c r="H106" s="37">
        <v>27.82</v>
      </c>
      <c r="I106" s="37">
        <v>-0.57403365783553895</v>
      </c>
      <c r="J106" s="36">
        <v>-90367678</v>
      </c>
      <c r="K106" s="37">
        <v>-16.656951172298573</v>
      </c>
      <c r="L106" s="37">
        <v>717.48878923766813</v>
      </c>
      <c r="M106" s="37">
        <v>33.82</v>
      </c>
      <c r="N106" s="38">
        <v>51.23630334503607</v>
      </c>
      <c r="O106" s="39">
        <v>295.41023588618782</v>
      </c>
      <c r="P106" s="38">
        <v>9.8470078628729265</v>
      </c>
    </row>
    <row r="107" spans="1:16">
      <c r="A107" s="45" t="s">
        <v>694</v>
      </c>
      <c r="B107" s="45" t="s">
        <v>695</v>
      </c>
      <c r="C107" s="46">
        <v>1441301000</v>
      </c>
      <c r="D107" s="46">
        <v>56000000</v>
      </c>
      <c r="E107" s="47">
        <v>32.270819817910613</v>
      </c>
      <c r="F107" s="47">
        <v>6.2671521436166033</v>
      </c>
      <c r="G107" s="46">
        <v>13.570377000000001</v>
      </c>
      <c r="H107" s="47">
        <v>91.35</v>
      </c>
      <c r="I107" s="47">
        <v>3.2106839143635426</v>
      </c>
      <c r="J107" s="46">
        <v>137762000</v>
      </c>
      <c r="K107" s="47">
        <v>37.377506133766929</v>
      </c>
      <c r="L107" s="47">
        <v>714.28571428571433</v>
      </c>
      <c r="M107" s="47">
        <v>24.23</v>
      </c>
      <c r="N107" s="48">
        <v>0</v>
      </c>
      <c r="O107" s="49">
        <v>1992.5563678822946</v>
      </c>
      <c r="P107" s="48">
        <v>66.418545596076484</v>
      </c>
    </row>
    <row r="108" spans="1:16">
      <c r="A108" s="55" t="s">
        <v>450</v>
      </c>
      <c r="B108" s="55" t="s">
        <v>354</v>
      </c>
      <c r="C108" s="56">
        <v>2690495427</v>
      </c>
      <c r="D108" s="56">
        <v>58000000</v>
      </c>
      <c r="E108" s="57">
        <v>129.98259857961517</v>
      </c>
      <c r="F108" s="57">
        <v>112.0539642927717</v>
      </c>
      <c r="G108" s="56">
        <v>13.776082000000001</v>
      </c>
      <c r="H108" s="57">
        <v>22.34</v>
      </c>
      <c r="I108" s="57">
        <v>-0.20530018625558455</v>
      </c>
      <c r="J108" s="56">
        <v>15575892</v>
      </c>
      <c r="K108" s="57">
        <v>74.474065433941121</v>
      </c>
      <c r="L108" s="57">
        <v>689.65517241379314</v>
      </c>
      <c r="M108" s="57">
        <v>23.75</v>
      </c>
      <c r="N108" s="58">
        <v>40.460380955581336</v>
      </c>
      <c r="O108" s="59">
        <v>1252.4399598848584</v>
      </c>
      <c r="P108" s="58">
        <v>41.747998662828614</v>
      </c>
    </row>
    <row r="109" spans="1:16">
      <c r="A109" s="25" t="s">
        <v>688</v>
      </c>
      <c r="B109" s="25" t="s">
        <v>689</v>
      </c>
      <c r="C109" s="26">
        <v>575417363</v>
      </c>
      <c r="D109" s="26">
        <v>60000000</v>
      </c>
      <c r="E109" s="27">
        <v>114.13349932909476</v>
      </c>
      <c r="F109" s="27">
        <v>380.44499776364921</v>
      </c>
      <c r="G109" s="26">
        <v>59.507702999999999</v>
      </c>
      <c r="H109" s="27">
        <v>5.89</v>
      </c>
      <c r="I109" s="27">
        <v>-0.3371100738839985</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30.768417086606906</v>
      </c>
      <c r="F110" s="57">
        <v>8.7448037466766628</v>
      </c>
      <c r="G110" s="56">
        <v>22.243836999999999</v>
      </c>
      <c r="H110" s="57">
        <v>58.45</v>
      </c>
      <c r="I110" s="57">
        <v>-0.81412582190374394</v>
      </c>
      <c r="J110" s="56">
        <v>-43176773</v>
      </c>
      <c r="K110" s="57">
        <v>-81.490110435071188</v>
      </c>
      <c r="L110" s="57">
        <v>636.63854846410948</v>
      </c>
      <c r="M110" s="57">
        <v>35.4</v>
      </c>
      <c r="N110" s="58">
        <v>26.085638104932311</v>
      </c>
      <c r="O110" s="59">
        <v>481.67503620470399</v>
      </c>
      <c r="P110" s="58">
        <v>16.055834540156798</v>
      </c>
    </row>
    <row r="111" spans="1:16">
      <c r="A111" s="60" t="s">
        <v>716</v>
      </c>
      <c r="B111" s="60" t="s">
        <v>287</v>
      </c>
      <c r="C111" s="61">
        <v>1697139850</v>
      </c>
      <c r="D111" s="61">
        <v>63000000</v>
      </c>
      <c r="E111" s="62">
        <v>69.525112042021064</v>
      </c>
      <c r="F111" s="62">
        <v>91.964433918017278</v>
      </c>
      <c r="G111" s="61">
        <v>44.915382999999999</v>
      </c>
      <c r="H111" s="62">
        <v>12.81</v>
      </c>
      <c r="I111" s="62">
        <v>-0.18695607010509718</v>
      </c>
      <c r="J111" s="61">
        <v>-9013360</v>
      </c>
      <c r="K111" s="62">
        <v>-83.875491492628726</v>
      </c>
      <c r="L111" s="62">
        <v>634.92063492063494</v>
      </c>
      <c r="M111" s="62">
        <v>71.290000000000006</v>
      </c>
      <c r="N111" s="63">
        <v>54.420812035785445</v>
      </c>
      <c r="O111" s="64">
        <v>341.46378324251515</v>
      </c>
      <c r="P111" s="63">
        <v>11.382126108083838</v>
      </c>
    </row>
    <row r="112" spans="1:16">
      <c r="A112" s="50" t="s">
        <v>280</v>
      </c>
      <c r="B112" s="50" t="s">
        <v>355</v>
      </c>
      <c r="C112" s="51">
        <v>-355894230</v>
      </c>
      <c r="D112" s="51">
        <v>64864800</v>
      </c>
      <c r="E112" s="52">
        <v>16.146715455898562</v>
      </c>
      <c r="F112" s="52">
        <v>2.5144321098371889</v>
      </c>
      <c r="G112" s="51">
        <v>23.936191999999998</v>
      </c>
      <c r="H112" s="52">
        <v>103.5</v>
      </c>
      <c r="I112" s="52">
        <v>8.8040300809391852</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36.357803249893138</v>
      </c>
      <c r="F113" s="27">
        <v>15.981451977975006</v>
      </c>
      <c r="G113" s="26">
        <v>31.101011</v>
      </c>
      <c r="H113" s="27">
        <v>35.380000000000003</v>
      </c>
      <c r="I113" s="27">
        <v>-0.21018785139249022</v>
      </c>
      <c r="J113" s="26">
        <v>100241054</v>
      </c>
      <c r="K113" s="27">
        <v>22.695292090603914</v>
      </c>
      <c r="L113" s="27">
        <v>615.38461538461536</v>
      </c>
      <c r="M113" s="27">
        <v>47.84</v>
      </c>
      <c r="N113" s="28">
        <v>15.291719785102396</v>
      </c>
      <c r="O113" s="29">
        <v>1175.7035430148007</v>
      </c>
      <c r="P113" s="28">
        <v>39.190118100493358</v>
      </c>
    </row>
    <row r="114" spans="1:16">
      <c r="A114" s="90" t="s">
        <v>346</v>
      </c>
      <c r="B114" s="90" t="s">
        <v>715</v>
      </c>
      <c r="C114" s="91">
        <v>1352370851</v>
      </c>
      <c r="D114" s="91">
        <v>65000000</v>
      </c>
      <c r="E114" s="92">
        <v>25.890611132341412</v>
      </c>
      <c r="F114" s="92">
        <v>7.810139104778707</v>
      </c>
      <c r="G114" s="91">
        <v>29.489985999999998</v>
      </c>
      <c r="H114" s="92">
        <v>52.4</v>
      </c>
      <c r="I114" s="92">
        <v>-2.011541968036191</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24.990483374026336</v>
      </c>
      <c r="F115" s="37">
        <v>13.52298883875884</v>
      </c>
      <c r="G115" s="36">
        <v>53.070768999999999</v>
      </c>
      <c r="H115" s="37">
        <v>30.16</v>
      </c>
      <c r="I115" s="37">
        <v>-3.9671289312016493</v>
      </c>
      <c r="J115" s="36">
        <v>-21593090</v>
      </c>
      <c r="K115" s="37">
        <v>-85.582934170144242</v>
      </c>
      <c r="L115" s="37">
        <v>606.06060606060601</v>
      </c>
      <c r="M115" s="37">
        <v>80.41</v>
      </c>
      <c r="N115" s="38">
        <v>12.387574177549329</v>
      </c>
      <c r="O115" s="39">
        <v>1028.961280629065</v>
      </c>
      <c r="P115" s="38">
        <v>34.298709354302169</v>
      </c>
    </row>
    <row r="116" spans="1:16">
      <c r="A116" s="50" t="s">
        <v>467</v>
      </c>
      <c r="B116" s="50" t="s">
        <v>355</v>
      </c>
      <c r="C116" s="51">
        <v>2725996326</v>
      </c>
      <c r="D116" s="51">
        <v>67000000</v>
      </c>
      <c r="E116" s="52">
        <v>15.102590709359662</v>
      </c>
      <c r="F116" s="52">
        <v>2.0871463114095716</v>
      </c>
      <c r="G116" s="51">
        <v>23.711504000000001</v>
      </c>
      <c r="H116" s="52">
        <v>111.7</v>
      </c>
      <c r="I116" s="52">
        <v>-1.1708888293176756</v>
      </c>
      <c r="J116" s="51">
        <v>9762773</v>
      </c>
      <c r="K116" s="52">
        <v>741.1828585997032</v>
      </c>
      <c r="L116" s="52">
        <v>597.01492537313436</v>
      </c>
      <c r="M116" s="52">
        <v>35.39</v>
      </c>
      <c r="N116" s="53">
        <v>59.562529766186529</v>
      </c>
      <c r="O116" s="54">
        <v>1132.9826316536905</v>
      </c>
      <c r="P116" s="53">
        <v>37.766087721789681</v>
      </c>
    </row>
    <row r="117" spans="1:16">
      <c r="A117" s="70" t="s">
        <v>27</v>
      </c>
      <c r="B117" s="70" t="s">
        <v>221</v>
      </c>
      <c r="C117" s="71">
        <v>567993172</v>
      </c>
      <c r="D117" s="71">
        <v>69000000</v>
      </c>
      <c r="E117" s="72">
        <v>39.234845572775832</v>
      </c>
      <c r="F117" s="72">
        <v>35.538809395630281</v>
      </c>
      <c r="G117" s="71">
        <v>61.979830999999997</v>
      </c>
      <c r="H117" s="72">
        <v>16.45</v>
      </c>
      <c r="I117" s="72">
        <v>-1.2288523088102465E-2</v>
      </c>
      <c r="J117" s="71">
        <v>136985810</v>
      </c>
      <c r="K117" s="72">
        <v>8.0592289084540951</v>
      </c>
      <c r="L117" s="72">
        <v>579.71014492753625</v>
      </c>
      <c r="M117" s="72">
        <v>89.82</v>
      </c>
      <c r="N117" s="73">
        <v>13.03940445679757</v>
      </c>
      <c r="O117" s="74">
        <v>565.05982228909613</v>
      </c>
      <c r="P117" s="73">
        <v>18.835327409636538</v>
      </c>
    </row>
    <row r="118" spans="1:16">
      <c r="A118" s="60" t="s">
        <v>528</v>
      </c>
      <c r="B118" s="60" t="s">
        <v>287</v>
      </c>
      <c r="C118" s="61">
        <v>2429481251</v>
      </c>
      <c r="D118" s="61">
        <v>70000000</v>
      </c>
      <c r="E118" s="62">
        <v>47.237564917699764</v>
      </c>
      <c r="F118" s="62">
        <v>16.459081852857061</v>
      </c>
      <c r="G118" s="61">
        <v>19.831706000000001</v>
      </c>
      <c r="H118" s="62">
        <v>42.7</v>
      </c>
      <c r="I118" s="62">
        <v>0.60165135165632933</v>
      </c>
      <c r="J118" s="61">
        <v>13856774</v>
      </c>
      <c r="K118" s="62">
        <v>207.11891526844559</v>
      </c>
      <c r="L118" s="62">
        <v>571.42857142857144</v>
      </c>
      <c r="M118" s="62">
        <v>28.33</v>
      </c>
      <c r="N118" s="63">
        <v>27.509129606328752</v>
      </c>
      <c r="O118" s="64">
        <v>1853.8357449153032</v>
      </c>
      <c r="P118" s="63">
        <v>61.794524830510106</v>
      </c>
    </row>
    <row r="119" spans="1:16">
      <c r="A119" s="30" t="s">
        <v>240</v>
      </c>
      <c r="B119" s="30" t="s">
        <v>349</v>
      </c>
      <c r="C119" s="31">
        <v>4697773484</v>
      </c>
      <c r="D119" s="31">
        <v>70000000</v>
      </c>
      <c r="E119" s="32">
        <v>4.881151287867362</v>
      </c>
      <c r="F119" s="32">
        <v>0.10135280913345851</v>
      </c>
      <c r="G119" s="31">
        <v>14.69279</v>
      </c>
      <c r="H119" s="32">
        <v>558</v>
      </c>
      <c r="I119" s="32">
        <v>18.464231187970313</v>
      </c>
      <c r="J119" s="31">
        <v>-580466284</v>
      </c>
      <c r="K119" s="32">
        <v>-82.967781811768418</v>
      </c>
      <c r="L119" s="32">
        <v>571.42857142857144</v>
      </c>
      <c r="M119" s="32">
        <v>20.98</v>
      </c>
      <c r="N119" s="33">
        <v>17.415546928552576</v>
      </c>
      <c r="O119" s="34">
        <v>1598.3590246304605</v>
      </c>
      <c r="P119" s="33">
        <v>53.27863415434868</v>
      </c>
    </row>
    <row r="120" spans="1:16">
      <c r="A120" s="35" t="s">
        <v>103</v>
      </c>
      <c r="B120" s="35" t="s">
        <v>200</v>
      </c>
      <c r="C120" s="36">
        <v>739485696</v>
      </c>
      <c r="D120" s="36">
        <v>71250000</v>
      </c>
      <c r="E120" s="37">
        <v>90.165748596196792</v>
      </c>
      <c r="F120" s="37">
        <v>55.021051774948461</v>
      </c>
      <c r="G120" s="36">
        <v>18.348433</v>
      </c>
      <c r="H120" s="37">
        <v>24.18</v>
      </c>
      <c r="I120" s="37">
        <v>-0.27862611300355056</v>
      </c>
      <c r="J120" s="36">
        <v>-87222048</v>
      </c>
      <c r="K120" s="37">
        <v>-18.788254089149568</v>
      </c>
      <c r="L120" s="37">
        <v>561.40350877192986</v>
      </c>
      <c r="M120" s="37">
        <v>25.75</v>
      </c>
      <c r="N120" s="38">
        <v>89.410013938106616</v>
      </c>
      <c r="O120" s="39">
        <v>506.81087565447763</v>
      </c>
      <c r="P120" s="38">
        <v>16.893695855149254</v>
      </c>
    </row>
    <row r="121" spans="1:16">
      <c r="A121" s="45" t="s">
        <v>735</v>
      </c>
      <c r="B121" s="45" t="s">
        <v>375</v>
      </c>
      <c r="C121" s="46">
        <v>4491655994</v>
      </c>
      <c r="D121" s="46">
        <v>71350000</v>
      </c>
      <c r="E121" s="47">
        <v>0.78933191552482229</v>
      </c>
      <c r="F121" s="47">
        <v>2.3290138768113371E-3</v>
      </c>
      <c r="G121" s="46">
        <v>10.951673</v>
      </c>
      <c r="H121" s="47">
        <v>4630</v>
      </c>
      <c r="I121" s="47">
        <v>302.19104476362554</v>
      </c>
      <c r="J121" s="46">
        <v>-288815190</v>
      </c>
      <c r="K121" s="47">
        <v>-1173.4580165260697</v>
      </c>
      <c r="L121" s="47">
        <v>560.61667834618083</v>
      </c>
      <c r="M121" s="47">
        <v>15.34</v>
      </c>
      <c r="N121" s="48">
        <v>40.087278019552976</v>
      </c>
      <c r="O121" s="49">
        <v>2783.2307650838384</v>
      </c>
      <c r="P121" s="48">
        <v>92.774358836127945</v>
      </c>
    </row>
    <row r="122" spans="1:16">
      <c r="A122" s="30" t="s">
        <v>94</v>
      </c>
      <c r="B122" s="30" t="s">
        <v>605</v>
      </c>
      <c r="C122" s="31">
        <v>3080653025</v>
      </c>
      <c r="D122" s="31">
        <v>72000000</v>
      </c>
      <c r="E122" s="32">
        <v>84.386049298330008</v>
      </c>
      <c r="F122" s="32">
        <v>31.676444931805559</v>
      </c>
      <c r="G122" s="31">
        <v>12.606714999999999</v>
      </c>
      <c r="H122" s="32">
        <v>37.619999999999997</v>
      </c>
      <c r="I122" s="32">
        <v>-2.4609728570109368</v>
      </c>
      <c r="J122" s="31">
        <v>46315316</v>
      </c>
      <c r="K122" s="32">
        <v>57.518769816878716</v>
      </c>
      <c r="L122" s="32">
        <v>555.55555555555554</v>
      </c>
      <c r="M122" s="32">
        <v>17.5</v>
      </c>
      <c r="N122" s="33">
        <v>52.822499176123891</v>
      </c>
      <c r="O122" s="34">
        <v>586.30358058112381</v>
      </c>
      <c r="P122" s="33">
        <v>19.543452686037462</v>
      </c>
    </row>
    <row r="123" spans="1:16">
      <c r="A123" s="40" t="s">
        <v>179</v>
      </c>
      <c r="B123" s="40" t="s">
        <v>255</v>
      </c>
      <c r="C123" s="41">
        <v>353515478</v>
      </c>
      <c r="D123" s="41">
        <v>73500000</v>
      </c>
      <c r="E123" s="42">
        <v>34.630015387319226</v>
      </c>
      <c r="F123" s="42">
        <v>15.705222397877201</v>
      </c>
      <c r="G123" s="41">
        <v>39.640771000000001</v>
      </c>
      <c r="H123" s="42">
        <v>29.14</v>
      </c>
      <c r="I123" s="42">
        <v>8.6544182206122144E-2</v>
      </c>
      <c r="J123" s="41">
        <v>-4041987</v>
      </c>
      <c r="K123" s="42">
        <v>-545.52377333227446</v>
      </c>
      <c r="L123" s="42">
        <v>544.21768707482988</v>
      </c>
      <c r="M123" s="42">
        <v>53.93</v>
      </c>
      <c r="N123" s="43">
        <v>24.022392231959646</v>
      </c>
      <c r="O123" s="44">
        <v>798.63984688264509</v>
      </c>
      <c r="P123" s="43">
        <v>26.621328229421504</v>
      </c>
    </row>
    <row r="124" spans="1:16">
      <c r="A124" s="90" t="s">
        <v>422</v>
      </c>
      <c r="B124" s="90" t="s">
        <v>404</v>
      </c>
      <c r="C124" s="91">
        <v>4679410564</v>
      </c>
      <c r="D124" s="91">
        <v>74000000</v>
      </c>
      <c r="E124" s="92">
        <v>74.562458175121108</v>
      </c>
      <c r="F124" s="92">
        <v>7.4637095270391498</v>
      </c>
      <c r="G124" s="91">
        <v>3.9758849999999999</v>
      </c>
      <c r="H124" s="92">
        <v>135</v>
      </c>
      <c r="I124" s="92">
        <v>1.4913154225483538</v>
      </c>
      <c r="J124" s="91">
        <v>-113857279</v>
      </c>
      <c r="K124" s="92">
        <v>-87.741425824869751</v>
      </c>
      <c r="L124" s="92">
        <v>540.54054054054052</v>
      </c>
      <c r="M124" s="92">
        <v>5.37</v>
      </c>
      <c r="N124" s="93">
        <v>14.442523569404742</v>
      </c>
      <c r="O124" s="94">
        <v>1051.2309582716166</v>
      </c>
      <c r="P124" s="93">
        <v>35.041031942387221</v>
      </c>
    </row>
    <row r="125" spans="1:16">
      <c r="A125" s="30" t="s">
        <v>440</v>
      </c>
      <c r="B125" s="30" t="s">
        <v>605</v>
      </c>
      <c r="C125" s="31">
        <v>2531212102</v>
      </c>
      <c r="D125" s="31">
        <v>75000000</v>
      </c>
      <c r="E125" s="32">
        <v>14.845693858039537</v>
      </c>
      <c r="F125" s="32">
        <v>1.2143716857292055</v>
      </c>
      <c r="G125" s="31">
        <v>17.011634999999998</v>
      </c>
      <c r="H125" s="32">
        <v>158.4</v>
      </c>
      <c r="I125" s="32">
        <v>-7.5902804226410865</v>
      </c>
      <c r="J125" s="31">
        <v>-204398626</v>
      </c>
      <c r="K125" s="32">
        <v>-59.809599698581145</v>
      </c>
      <c r="L125" s="32">
        <v>533.33333333333337</v>
      </c>
      <c r="M125" s="32">
        <v>22.68</v>
      </c>
      <c r="N125" s="33">
        <v>42.61632195758196</v>
      </c>
      <c r="O125" s="34">
        <v>1183.8058038728902</v>
      </c>
      <c r="P125" s="33">
        <v>39.460193462429672</v>
      </c>
    </row>
    <row r="126" spans="1:16">
      <c r="A126" s="35" t="s">
        <v>325</v>
      </c>
      <c r="B126" s="35" t="s">
        <v>200</v>
      </c>
      <c r="C126" s="36">
        <v>3231285211</v>
      </c>
      <c r="D126" s="36">
        <v>75000000</v>
      </c>
      <c r="E126" s="37">
        <v>47.619345239955372</v>
      </c>
      <c r="F126" s="37">
        <v>16.280118030753972</v>
      </c>
      <c r="G126" s="36">
        <v>20.950914999999998</v>
      </c>
      <c r="H126" s="37">
        <v>40.1</v>
      </c>
      <c r="I126" s="37">
        <v>-1.3398596898161586</v>
      </c>
      <c r="J126" s="36">
        <v>-43919717</v>
      </c>
      <c r="K126" s="37">
        <v>-66.59878978728392</v>
      </c>
      <c r="L126" s="37">
        <v>533.33333333333337</v>
      </c>
      <c r="M126" s="37">
        <v>27.93</v>
      </c>
      <c r="N126" s="38">
        <v>42.642969707434972</v>
      </c>
      <c r="O126" s="39">
        <v>412.29904083901079</v>
      </c>
      <c r="P126" s="38">
        <v>13.743301361300359</v>
      </c>
    </row>
    <row r="127" spans="1:16">
      <c r="A127" s="80" t="s">
        <v>59</v>
      </c>
      <c r="B127" s="80" t="s">
        <v>352</v>
      </c>
      <c r="C127" s="81">
        <v>3075358782</v>
      </c>
      <c r="D127" s="81">
        <v>75350000</v>
      </c>
      <c r="E127" s="82">
        <v>57.391277847029244</v>
      </c>
      <c r="F127" s="82">
        <v>40.087505917667897</v>
      </c>
      <c r="G127" s="81">
        <v>38.051651</v>
      </c>
      <c r="H127" s="82">
        <v>18.32</v>
      </c>
      <c r="I127" s="82">
        <v>-0.32720678619586252</v>
      </c>
      <c r="J127" s="81">
        <v>26168114</v>
      </c>
      <c r="K127" s="82">
        <v>54.709712744296361</v>
      </c>
      <c r="L127" s="82">
        <v>530.85600530856004</v>
      </c>
      <c r="M127" s="82">
        <v>50.49</v>
      </c>
      <c r="N127" s="83">
        <v>12.347946587833629</v>
      </c>
      <c r="O127" s="84">
        <v>300.83504727908542</v>
      </c>
      <c r="P127" s="83">
        <v>10.027834909302847</v>
      </c>
    </row>
    <row r="128" spans="1:16">
      <c r="A128" s="45" t="s">
        <v>315</v>
      </c>
      <c r="B128" s="45" t="s">
        <v>375</v>
      </c>
      <c r="C128" s="46">
        <v>1374469210</v>
      </c>
      <c r="D128" s="46">
        <v>77250000</v>
      </c>
      <c r="E128" s="47">
        <v>16.937555125654999</v>
      </c>
      <c r="F128" s="47">
        <v>4.1369127741723144</v>
      </c>
      <c r="G128" s="46">
        <v>42.211663999999999</v>
      </c>
      <c r="H128" s="47">
        <v>55.95</v>
      </c>
      <c r="I128" s="47">
        <v>0.95838089022434758</v>
      </c>
      <c r="J128" s="46">
        <v>16233628</v>
      </c>
      <c r="K128" s="47">
        <v>252.20794760111542</v>
      </c>
      <c r="L128" s="47">
        <v>517.79935275080902</v>
      </c>
      <c r="M128" s="47">
        <v>54.64</v>
      </c>
      <c r="N128" s="48">
        <v>39.879323151743748</v>
      </c>
      <c r="O128" s="49">
        <v>1758.3112393888225</v>
      </c>
      <c r="P128" s="48">
        <v>58.610374646294083</v>
      </c>
    </row>
    <row r="129" spans="1:16">
      <c r="A129" s="30" t="s">
        <v>306</v>
      </c>
      <c r="B129" s="30" t="s">
        <v>605</v>
      </c>
      <c r="C129" s="31">
        <v>576980288</v>
      </c>
      <c r="D129" s="31">
        <v>77449591</v>
      </c>
      <c r="E129" s="32">
        <v>9.7852398836856871</v>
      </c>
      <c r="F129" s="32">
        <v>1.6845778451665312</v>
      </c>
      <c r="G129" s="31">
        <v>54.217528999999999</v>
      </c>
      <c r="H129" s="32">
        <v>75.400000000000006</v>
      </c>
      <c r="I129" s="32">
        <v>2.4483989363581316</v>
      </c>
      <c r="J129" s="31">
        <v>-12886865</v>
      </c>
      <c r="K129" s="32">
        <v>-450.74727833340381</v>
      </c>
      <c r="L129" s="32">
        <v>516.46496106093059</v>
      </c>
      <c r="M129" s="32">
        <v>70</v>
      </c>
      <c r="N129" s="33">
        <v>22.057903006089337</v>
      </c>
      <c r="O129" s="34">
        <v>1789.8353893077688</v>
      </c>
      <c r="P129" s="33">
        <v>59.661179643592291</v>
      </c>
    </row>
    <row r="130" spans="1:16">
      <c r="A130" s="35" t="s">
        <v>202</v>
      </c>
      <c r="B130" s="35" t="s">
        <v>200</v>
      </c>
      <c r="C130" s="36">
        <v>5927165415</v>
      </c>
      <c r="D130" s="36">
        <v>77770481</v>
      </c>
      <c r="E130" s="37">
        <v>28.913554400562596</v>
      </c>
      <c r="F130" s="37">
        <v>8.8519185308646477</v>
      </c>
      <c r="G130" s="36">
        <v>31.848393999999999</v>
      </c>
      <c r="H130" s="37">
        <v>43.44</v>
      </c>
      <c r="I130" s="37">
        <v>-1.614254579322278</v>
      </c>
      <c r="J130" s="36">
        <v>117049208</v>
      </c>
      <c r="K130" s="37">
        <v>27.905871879116003</v>
      </c>
      <c r="L130" s="37">
        <v>514.33396689419988</v>
      </c>
      <c r="M130" s="37">
        <v>40.950000000000003</v>
      </c>
      <c r="N130" s="38">
        <v>67.682098111339656</v>
      </c>
      <c r="O130" s="39">
        <v>134.93211562979249</v>
      </c>
      <c r="P130" s="38">
        <v>4.4977371876597498</v>
      </c>
    </row>
    <row r="131" spans="1:16">
      <c r="A131" s="45" t="s">
        <v>58</v>
      </c>
      <c r="B131" s="45" t="s">
        <v>375</v>
      </c>
      <c r="C131" s="46">
        <v>3984705965</v>
      </c>
      <c r="D131" s="46">
        <v>79200000</v>
      </c>
      <c r="E131" s="47">
        <v>57.911410256438764</v>
      </c>
      <c r="F131" s="47">
        <v>27.081654627964255</v>
      </c>
      <c r="G131" s="46">
        <v>25.101271000000001</v>
      </c>
      <c r="H131" s="47">
        <v>27.52</v>
      </c>
      <c r="I131" s="47">
        <v>-0.45512697492241111</v>
      </c>
      <c r="J131" s="46">
        <v>-24337127</v>
      </c>
      <c r="K131" s="47">
        <v>-87.865753422743779</v>
      </c>
      <c r="L131" s="47">
        <v>505.05050505050502</v>
      </c>
      <c r="M131" s="47">
        <v>31.69</v>
      </c>
      <c r="N131" s="48">
        <v>63.582778466647532</v>
      </c>
      <c r="O131" s="49">
        <v>244.1408473386947</v>
      </c>
      <c r="P131" s="48">
        <v>8.1380282446231558</v>
      </c>
    </row>
    <row r="132" spans="1:16">
      <c r="A132" s="25" t="s">
        <v>92</v>
      </c>
      <c r="B132" s="25" t="s">
        <v>376</v>
      </c>
      <c r="C132" s="26">
        <v>4540468594</v>
      </c>
      <c r="D132" s="26">
        <v>80000000</v>
      </c>
      <c r="E132" s="27">
        <v>42.636126920586975</v>
      </c>
      <c r="F132" s="27">
        <v>25.378646976539866</v>
      </c>
      <c r="G132" s="26">
        <v>41.814453999999998</v>
      </c>
      <c r="H132" s="27">
        <v>22.44</v>
      </c>
      <c r="I132" s="27">
        <v>0.38120418118921151</v>
      </c>
      <c r="J132" s="26">
        <v>269179938</v>
      </c>
      <c r="K132" s="27">
        <v>6.2411783451707308</v>
      </c>
      <c r="L132" s="27">
        <v>500</v>
      </c>
      <c r="M132" s="27">
        <v>52.26</v>
      </c>
      <c r="N132" s="28">
        <v>36.326065491562922</v>
      </c>
      <c r="O132" s="29">
        <v>1723.5406238001967</v>
      </c>
      <c r="P132" s="28">
        <v>57.451354126673223</v>
      </c>
    </row>
    <row r="133" spans="1:16">
      <c r="A133" s="45" t="s">
        <v>424</v>
      </c>
      <c r="B133" s="45" t="s">
        <v>375</v>
      </c>
      <c r="C133" s="46">
        <v>979739005</v>
      </c>
      <c r="D133" s="46">
        <v>80000000</v>
      </c>
      <c r="E133" s="47">
        <v>34.870421513655259</v>
      </c>
      <c r="F133" s="47">
        <v>1.9286737562862422</v>
      </c>
      <c r="G133" s="46">
        <v>5.0446229999999996</v>
      </c>
      <c r="H133" s="47">
        <v>227.6</v>
      </c>
      <c r="I133" s="47">
        <v>-16.406114361895078</v>
      </c>
      <c r="J133" s="46">
        <v>801615688</v>
      </c>
      <c r="K133" s="47">
        <v>22.554448809639563</v>
      </c>
      <c r="L133" s="47">
        <v>500</v>
      </c>
      <c r="M133" s="47">
        <v>6.3</v>
      </c>
      <c r="N133" s="48">
        <v>87.96793912373316</v>
      </c>
      <c r="O133" s="49">
        <v>497.69013158597966</v>
      </c>
      <c r="P133" s="48">
        <v>16.589671052865988</v>
      </c>
    </row>
    <row r="134" spans="1:16">
      <c r="A134" s="80" t="s">
        <v>183</v>
      </c>
      <c r="B134" s="80" t="s">
        <v>352</v>
      </c>
      <c r="C134" s="81">
        <v>130759168</v>
      </c>
      <c r="D134" s="81">
        <v>80476074</v>
      </c>
      <c r="E134" s="82">
        <v>64.037380681671081</v>
      </c>
      <c r="F134" s="82">
        <v>34.597039893886368</v>
      </c>
      <c r="G134" s="81">
        <v>26.361856</v>
      </c>
      <c r="H134" s="82">
        <v>23.7</v>
      </c>
      <c r="I134" s="82">
        <v>-0.1983248667147528</v>
      </c>
      <c r="J134" s="81">
        <v>-200662823</v>
      </c>
      <c r="K134" s="82">
        <v>-9.2241785215988905</v>
      </c>
      <c r="L134" s="82">
        <v>497.04213950596051</v>
      </c>
      <c r="M134" s="82">
        <v>32.75</v>
      </c>
      <c r="N134" s="83">
        <v>99.461073524745089</v>
      </c>
      <c r="O134" s="84">
        <v>535.48182113885616</v>
      </c>
      <c r="P134" s="83">
        <v>17.849394037961872</v>
      </c>
    </row>
    <row r="135" spans="1:16">
      <c r="A135" s="60" t="s">
        <v>343</v>
      </c>
      <c r="B135" s="60" t="s">
        <v>287</v>
      </c>
      <c r="C135" s="61">
        <v>4894491923</v>
      </c>
      <c r="D135" s="61">
        <v>81950000</v>
      </c>
      <c r="E135" s="62">
        <v>26.571904452979801</v>
      </c>
      <c r="F135" s="62">
        <v>10.808177528159366</v>
      </c>
      <c r="G135" s="61">
        <v>48.191560000000003</v>
      </c>
      <c r="H135" s="62">
        <v>31.24</v>
      </c>
      <c r="I135" s="62">
        <v>1.0658042434712947</v>
      </c>
      <c r="J135" s="61">
        <v>52632181</v>
      </c>
      <c r="K135" s="62">
        <v>46.710965673263665</v>
      </c>
      <c r="L135" s="62">
        <v>488.10250152532029</v>
      </c>
      <c r="M135" s="62">
        <v>58.8</v>
      </c>
      <c r="N135" s="63">
        <v>20.919036814252596</v>
      </c>
      <c r="O135" s="64">
        <v>1723.3816495385847</v>
      </c>
      <c r="P135" s="63">
        <v>57.446054984619494</v>
      </c>
    </row>
    <row r="136" spans="1:16">
      <c r="A136" s="55" t="s">
        <v>30</v>
      </c>
      <c r="B136" s="55" t="s">
        <v>233</v>
      </c>
      <c r="C136" s="56">
        <v>2031267319</v>
      </c>
      <c r="D136" s="56">
        <v>83895000</v>
      </c>
      <c r="E136" s="57">
        <v>60.285097849684909</v>
      </c>
      <c r="F136" s="57">
        <v>47.905197250281034</v>
      </c>
      <c r="G136" s="56">
        <v>41.711512999999997</v>
      </c>
      <c r="H136" s="57">
        <v>15.91</v>
      </c>
      <c r="I136" s="57">
        <v>-5.7995160376979264E-2</v>
      </c>
      <c r="J136" s="56">
        <v>41940809</v>
      </c>
      <c r="K136" s="57">
        <v>30.00478603071295</v>
      </c>
      <c r="L136" s="57">
        <v>476.78645926455687</v>
      </c>
      <c r="M136" s="57">
        <v>49.71</v>
      </c>
      <c r="N136" s="58">
        <v>22.517969335342844</v>
      </c>
      <c r="O136" s="59">
        <v>1641.8790325249856</v>
      </c>
      <c r="P136" s="58">
        <v>54.729301084166188</v>
      </c>
    </row>
    <row r="137" spans="1:16">
      <c r="A137" s="65" t="s">
        <v>488</v>
      </c>
      <c r="B137" s="65" t="s">
        <v>608</v>
      </c>
      <c r="C137" s="66">
        <v>1606779225</v>
      </c>
      <c r="D137" s="66">
        <v>84000000</v>
      </c>
      <c r="E137" s="67">
        <v>62.32528430956107</v>
      </c>
      <c r="F137" s="67">
        <v>20.610213065331042</v>
      </c>
      <c r="G137" s="66">
        <v>17.924288000000001</v>
      </c>
      <c r="H137" s="67">
        <v>35.82</v>
      </c>
      <c r="I137" s="67">
        <v>-0.49488696635940949</v>
      </c>
      <c r="J137" s="66">
        <v>-6732835</v>
      </c>
      <c r="K137" s="67">
        <v>-449.14215185727852</v>
      </c>
      <c r="L137" s="67">
        <v>476.1904761904762</v>
      </c>
      <c r="M137" s="67">
        <v>21.33</v>
      </c>
      <c r="N137" s="68">
        <v>53.350129079536238</v>
      </c>
      <c r="O137" s="69">
        <v>922.06896106317981</v>
      </c>
      <c r="P137" s="68">
        <v>30.735632035439327</v>
      </c>
    </row>
    <row r="138" spans="1:16">
      <c r="A138" s="35" t="s">
        <v>120</v>
      </c>
      <c r="B138" s="35" t="s">
        <v>200</v>
      </c>
      <c r="C138" s="36">
        <v>1191941245</v>
      </c>
      <c r="D138" s="36">
        <v>84240000</v>
      </c>
      <c r="E138" s="37">
        <v>27.608613562931041</v>
      </c>
      <c r="F138" s="37">
        <v>10.572179932501241</v>
      </c>
      <c r="G138" s="36">
        <v>44.361629999999998</v>
      </c>
      <c r="H138" s="37">
        <v>32.659999999999997</v>
      </c>
      <c r="I138" s="37">
        <v>-1.3253055862058432</v>
      </c>
      <c r="J138" s="36">
        <v>-28264473</v>
      </c>
      <c r="K138" s="37">
        <v>-92.393019321464081</v>
      </c>
      <c r="L138" s="37">
        <v>474.83380816714151</v>
      </c>
      <c r="M138" s="37">
        <v>52.66</v>
      </c>
      <c r="N138" s="38">
        <v>41.741516858980198</v>
      </c>
      <c r="O138" s="39">
        <v>190.90038727184563</v>
      </c>
      <c r="P138" s="38">
        <v>6.3633462423948544</v>
      </c>
    </row>
    <row r="139" spans="1:16">
      <c r="A139" s="55" t="s">
        <v>301</v>
      </c>
      <c r="B139" s="55" t="s">
        <v>233</v>
      </c>
      <c r="C139" s="56">
        <v>1140720033</v>
      </c>
      <c r="D139" s="56">
        <v>85000000</v>
      </c>
      <c r="E139" s="57">
        <v>85.083482849828712</v>
      </c>
      <c r="F139" s="57">
        <v>142.99745016777936</v>
      </c>
      <c r="G139" s="56">
        <v>66.222807000000003</v>
      </c>
      <c r="H139" s="57">
        <v>7.1</v>
      </c>
      <c r="I139" s="57">
        <v>-0.16798873082709243</v>
      </c>
      <c r="J139" s="56">
        <v>-28264429</v>
      </c>
      <c r="K139" s="57">
        <v>-21.051194772057841</v>
      </c>
      <c r="L139" s="57">
        <v>470.58823529411762</v>
      </c>
      <c r="M139" s="57">
        <v>77.900000000000006</v>
      </c>
      <c r="N139" s="58">
        <v>29.477841937279432</v>
      </c>
      <c r="O139" s="59">
        <v>481.06115270920702</v>
      </c>
      <c r="P139" s="58">
        <v>16.035371756973568</v>
      </c>
    </row>
    <row r="140" spans="1:16">
      <c r="A140" s="101" t="s">
        <v>338</v>
      </c>
      <c r="B140" s="101" t="s">
        <v>696</v>
      </c>
      <c r="C140" s="102">
        <v>11840467894</v>
      </c>
      <c r="D140" s="102">
        <v>85048841</v>
      </c>
      <c r="E140" s="103">
        <v>80.445742777903035</v>
      </c>
      <c r="F140" s="103">
        <v>63.058466822926711</v>
      </c>
      <c r="G140" s="102">
        <v>31.079121000000001</v>
      </c>
      <c r="H140" s="103">
        <v>16</v>
      </c>
      <c r="I140" s="103">
        <v>-0.62873829838190787</v>
      </c>
      <c r="J140" s="102">
        <v>31544883</v>
      </c>
      <c r="K140" s="103">
        <v>40.441824273052461</v>
      </c>
      <c r="L140" s="103">
        <v>470.31799057673226</v>
      </c>
      <c r="M140" s="103">
        <v>36.54</v>
      </c>
      <c r="N140" s="104">
        <v>23.687258279991955</v>
      </c>
      <c r="O140" s="105">
        <v>579.66218595076202</v>
      </c>
      <c r="P140" s="104">
        <v>19.322072865025401</v>
      </c>
    </row>
    <row r="141" spans="1:16">
      <c r="A141" s="45" t="s">
        <v>194</v>
      </c>
      <c r="B141" s="45" t="s">
        <v>375</v>
      </c>
      <c r="C141" s="46">
        <v>15094360742</v>
      </c>
      <c r="D141" s="46">
        <v>86788722</v>
      </c>
      <c r="E141" s="47">
        <v>23.281380166970848</v>
      </c>
      <c r="F141" s="47">
        <v>3.9449047048943906</v>
      </c>
      <c r="G141" s="46">
        <v>24.411895999999999</v>
      </c>
      <c r="H141" s="47">
        <v>70.400000000000006</v>
      </c>
      <c r="I141" s="47">
        <v>-1.6801461159136437</v>
      </c>
      <c r="J141" s="46">
        <v>-360792995</v>
      </c>
      <c r="K141" s="47">
        <v>-16.35739379030904</v>
      </c>
      <c r="L141" s="47">
        <v>460.88937684783514</v>
      </c>
      <c r="M141" s="47">
        <v>28.12</v>
      </c>
      <c r="N141" s="48">
        <v>40.890997367862973</v>
      </c>
      <c r="O141" s="49">
        <v>560.67539665654022</v>
      </c>
      <c r="P141" s="48">
        <v>18.68917988855134</v>
      </c>
    </row>
    <row r="142" spans="1:16">
      <c r="A142" s="70" t="s">
        <v>25</v>
      </c>
      <c r="B142" s="70" t="s">
        <v>221</v>
      </c>
      <c r="C142" s="71">
        <v>16873295401</v>
      </c>
      <c r="D142" s="71">
        <v>87000000</v>
      </c>
      <c r="E142" s="72">
        <v>8.8876754249375374</v>
      </c>
      <c r="F142" s="72">
        <v>0.70942492216934361</v>
      </c>
      <c r="G142" s="71">
        <v>32.857968999999997</v>
      </c>
      <c r="H142" s="72">
        <v>137</v>
      </c>
      <c r="I142" s="72">
        <v>-4.0883761172820812</v>
      </c>
      <c r="J142" s="71">
        <v>175549475</v>
      </c>
      <c r="K142" s="72">
        <v>71.364497102597426</v>
      </c>
      <c r="L142" s="72">
        <v>459.77011494252872</v>
      </c>
      <c r="M142" s="72">
        <v>37.76</v>
      </c>
      <c r="N142" s="73">
        <v>9.1480119449217447</v>
      </c>
      <c r="O142" s="74">
        <v>861.97579075875058</v>
      </c>
      <c r="P142" s="73">
        <v>28.732526358625019</v>
      </c>
    </row>
    <row r="143" spans="1:16">
      <c r="A143" s="25" t="s">
        <v>387</v>
      </c>
      <c r="B143" s="25" t="s">
        <v>353</v>
      </c>
      <c r="C143" s="26">
        <v>16771427000</v>
      </c>
      <c r="D143" s="26">
        <v>87112000</v>
      </c>
      <c r="E143" s="27">
        <v>67.352986867548296</v>
      </c>
      <c r="F143" s="27">
        <v>3.0560352121111225</v>
      </c>
      <c r="G143" s="26">
        <v>2.3602780000000001</v>
      </c>
      <c r="H143" s="27">
        <v>252.5</v>
      </c>
      <c r="I143" s="27">
        <v>-7.1481051744930255</v>
      </c>
      <c r="J143" s="26">
        <v>-942067000</v>
      </c>
      <c r="K143" s="27">
        <v>-23.394658766308552</v>
      </c>
      <c r="L143" s="27">
        <v>459.1789879695105</v>
      </c>
      <c r="M143" s="27">
        <v>2.7</v>
      </c>
      <c r="N143" s="28">
        <v>24.844937467379367</v>
      </c>
      <c r="O143" s="29">
        <v>370.87024703772096</v>
      </c>
      <c r="P143" s="28">
        <v>12.362341567924032</v>
      </c>
    </row>
    <row r="144" spans="1:16">
      <c r="A144" s="60" t="s">
        <v>385</v>
      </c>
      <c r="B144" s="60" t="s">
        <v>287</v>
      </c>
      <c r="C144" s="61">
        <v>24898395</v>
      </c>
      <c r="D144" s="61">
        <v>89254043</v>
      </c>
      <c r="E144" s="62">
        <v>56.79397313290989</v>
      </c>
      <c r="F144" s="62">
        <v>48.947554835919213</v>
      </c>
      <c r="G144" s="61">
        <v>57.175823000000001</v>
      </c>
      <c r="H144" s="62">
        <v>12.32</v>
      </c>
      <c r="I144" s="62">
        <v>-1.2209726523636686</v>
      </c>
      <c r="J144" s="61">
        <v>-7515031</v>
      </c>
      <c r="K144" s="62">
        <v>-154.39757454094334</v>
      </c>
      <c r="L144" s="62">
        <v>448.15897023286664</v>
      </c>
      <c r="M144" s="62">
        <v>64.05</v>
      </c>
      <c r="N144" s="63">
        <v>84.854246792739289</v>
      </c>
      <c r="O144" s="64">
        <v>976.2466648262573</v>
      </c>
      <c r="P144" s="63">
        <v>32.541555494208573</v>
      </c>
    </row>
    <row r="145" spans="1:16">
      <c r="A145" s="55" t="s">
        <v>543</v>
      </c>
      <c r="B145" s="55" t="s">
        <v>356</v>
      </c>
      <c r="C145" s="56">
        <v>4125761531</v>
      </c>
      <c r="D145" s="56">
        <v>90488084</v>
      </c>
      <c r="E145" s="57">
        <v>32.302880566306897</v>
      </c>
      <c r="F145" s="57">
        <v>6.3747305442975897</v>
      </c>
      <c r="G145" s="56">
        <v>21.769193000000001</v>
      </c>
      <c r="H145" s="57">
        <v>56.9</v>
      </c>
      <c r="I145" s="57">
        <v>-1.1737503735406136</v>
      </c>
      <c r="J145" s="56">
        <v>-25344686</v>
      </c>
      <c r="K145" s="57">
        <v>-199.93669300144416</v>
      </c>
      <c r="L145" s="57">
        <v>442.0471539655984</v>
      </c>
      <c r="M145" s="57">
        <v>24.05</v>
      </c>
      <c r="N145" s="58">
        <v>59.170664817978519</v>
      </c>
      <c r="O145" s="59">
        <v>0</v>
      </c>
      <c r="P145" s="58">
        <v>0</v>
      </c>
    </row>
    <row r="146" spans="1:16">
      <c r="A146" s="50" t="s">
        <v>773</v>
      </c>
      <c r="B146" s="50" t="s">
        <v>355</v>
      </c>
      <c r="C146" s="51">
        <v>2885058804</v>
      </c>
      <c r="D146" s="51">
        <v>92600000</v>
      </c>
      <c r="E146" s="52">
        <v>13.2674038885381</v>
      </c>
      <c r="F146" s="52">
        <v>0.90111006211459987</v>
      </c>
      <c r="G146" s="51">
        <v>18.897796</v>
      </c>
      <c r="H146" s="52">
        <v>159.6</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83.179974414505324</v>
      </c>
      <c r="F147" s="42">
        <v>126.95356290370165</v>
      </c>
      <c r="G147" s="41">
        <v>62.294471000000001</v>
      </c>
      <c r="H147" s="42">
        <v>7.72</v>
      </c>
      <c r="I147" s="42">
        <v>-2.5167008032822125E-2</v>
      </c>
      <c r="J147" s="41">
        <v>-2782893</v>
      </c>
      <c r="K147" s="42">
        <v>-235.4384448126464</v>
      </c>
      <c r="L147" s="42">
        <v>427.35042735042737</v>
      </c>
      <c r="M147" s="42">
        <v>66.55</v>
      </c>
      <c r="N147" s="43">
        <v>23.058113989368483</v>
      </c>
      <c r="O147" s="44">
        <v>324.93747838274595</v>
      </c>
      <c r="P147" s="43">
        <v>10.831249279424865</v>
      </c>
    </row>
    <row r="148" spans="1:16">
      <c r="A148" s="50" t="s">
        <v>119</v>
      </c>
      <c r="B148" s="50" t="s">
        <v>355</v>
      </c>
      <c r="C148" s="51">
        <v>5256723777</v>
      </c>
      <c r="D148" s="51">
        <v>93750000</v>
      </c>
      <c r="E148" s="52">
        <v>7.0190302085625316</v>
      </c>
      <c r="F148" s="52">
        <v>0.25906455210380741</v>
      </c>
      <c r="G148" s="51">
        <v>18.316268000000001</v>
      </c>
      <c r="H148" s="52">
        <v>311.25</v>
      </c>
      <c r="I148" s="52">
        <v>13.599310702467788</v>
      </c>
      <c r="J148" s="51">
        <v>771275247</v>
      </c>
      <c r="K148" s="52">
        <v>35.128509705692657</v>
      </c>
      <c r="L148" s="52">
        <v>426.66666666666669</v>
      </c>
      <c r="M148" s="52">
        <v>19.53</v>
      </c>
      <c r="N148" s="53">
        <v>8.3273159889042656</v>
      </c>
      <c r="O148" s="54">
        <v>2359.5579435603554</v>
      </c>
      <c r="P148" s="53">
        <v>78.651931452011851</v>
      </c>
    </row>
    <row r="149" spans="1:16">
      <c r="A149" s="111" t="s">
        <v>707</v>
      </c>
      <c r="B149" s="111" t="s">
        <v>697</v>
      </c>
      <c r="C149" s="112">
        <v>1069503962</v>
      </c>
      <c r="D149" s="112">
        <v>93750000</v>
      </c>
      <c r="E149" s="113">
        <v>51.814771905706834</v>
      </c>
      <c r="F149" s="113">
        <v>50.244627302503595</v>
      </c>
      <c r="G149" s="112">
        <v>69.867154999999997</v>
      </c>
      <c r="H149" s="113">
        <v>11.05</v>
      </c>
      <c r="I149" s="113">
        <v>0.12210695631396183</v>
      </c>
      <c r="J149" s="112">
        <v>-42754773</v>
      </c>
      <c r="K149" s="113">
        <v>-24.120114027970633</v>
      </c>
      <c r="L149" s="113">
        <v>426.66666666666669</v>
      </c>
      <c r="M149" s="113">
        <v>74.52</v>
      </c>
      <c r="N149" s="114">
        <v>14.341569462501884</v>
      </c>
      <c r="O149" s="115">
        <v>1717.9995811105655</v>
      </c>
      <c r="P149" s="114">
        <v>57.266652703685516</v>
      </c>
    </row>
    <row r="150" spans="1:16">
      <c r="A150" s="50" t="s">
        <v>281</v>
      </c>
      <c r="B150" s="50" t="s">
        <v>355</v>
      </c>
      <c r="C150" s="51">
        <v>4102311000</v>
      </c>
      <c r="D150" s="51">
        <v>95000000</v>
      </c>
      <c r="E150" s="52">
        <v>4.8586105462166573</v>
      </c>
      <c r="F150" s="52">
        <v>0.38453585644769744</v>
      </c>
      <c r="G150" s="51">
        <v>61.261921000000001</v>
      </c>
      <c r="H150" s="52">
        <v>134.4</v>
      </c>
      <c r="I150" s="52">
        <v>-0.66317369240420021</v>
      </c>
      <c r="J150" s="51">
        <v>130778000</v>
      </c>
      <c r="K150" s="52">
        <v>96.614109406780955</v>
      </c>
      <c r="L150" s="52">
        <v>421.05263157894734</v>
      </c>
      <c r="M150" s="52">
        <v>64.48</v>
      </c>
      <c r="N150" s="53">
        <v>49.065910816726173</v>
      </c>
      <c r="O150" s="54">
        <v>366.06998967778998</v>
      </c>
      <c r="P150" s="53">
        <v>12.202332989259666</v>
      </c>
    </row>
    <row r="151" spans="1:16">
      <c r="A151" s="55" t="s">
        <v>66</v>
      </c>
      <c r="B151" s="55" t="s">
        <v>356</v>
      </c>
      <c r="C151" s="56">
        <v>1306156803</v>
      </c>
      <c r="D151" s="56">
        <v>99687500</v>
      </c>
      <c r="E151" s="57">
        <v>75.419812839512304</v>
      </c>
      <c r="F151" s="57">
        <v>36.026780278614623</v>
      </c>
      <c r="G151" s="56">
        <v>24.468298000000001</v>
      </c>
      <c r="H151" s="57">
        <v>21.68</v>
      </c>
      <c r="I151" s="57">
        <v>-0.67448119694181941</v>
      </c>
      <c r="J151" s="56">
        <v>-162987339</v>
      </c>
      <c r="K151" s="57">
        <v>-12.844172515755963</v>
      </c>
      <c r="L151" s="57">
        <v>401.2539184952978</v>
      </c>
      <c r="M151" s="57">
        <v>24.54</v>
      </c>
      <c r="N151" s="58">
        <v>75.860049402761945</v>
      </c>
      <c r="O151" s="59">
        <v>88.883014310378769</v>
      </c>
      <c r="P151" s="58">
        <v>2.9627671436792924</v>
      </c>
    </row>
    <row r="152" spans="1:16">
      <c r="A152" s="50" t="s">
        <v>282</v>
      </c>
      <c r="B152" s="50" t="s">
        <v>355</v>
      </c>
      <c r="C152" s="51">
        <v>1869476072</v>
      </c>
      <c r="D152" s="51">
        <v>100000000</v>
      </c>
      <c r="E152" s="52">
        <v>40.609660652477444</v>
      </c>
      <c r="F152" s="52">
        <v>21.373505606567075</v>
      </c>
      <c r="G152" s="51">
        <v>50.595194999999997</v>
      </c>
      <c r="H152" s="52">
        <v>19.47</v>
      </c>
      <c r="I152" s="52">
        <v>-0.84308202122316456</v>
      </c>
      <c r="J152" s="51">
        <v>-304722758</v>
      </c>
      <c r="K152" s="52">
        <v>-6.2351759102941697</v>
      </c>
      <c r="L152" s="52">
        <v>400</v>
      </c>
      <c r="M152" s="52">
        <v>50.59</v>
      </c>
      <c r="N152" s="53">
        <v>84.422832912542091</v>
      </c>
      <c r="O152" s="54">
        <v>69.720495340335049</v>
      </c>
      <c r="P152" s="53">
        <v>2.3240165113445017</v>
      </c>
    </row>
    <row r="153" spans="1:16">
      <c r="A153" s="60" t="s">
        <v>289</v>
      </c>
      <c r="B153" s="60" t="s">
        <v>287</v>
      </c>
      <c r="C153" s="61">
        <v>4489506254</v>
      </c>
      <c r="D153" s="61">
        <v>100000000</v>
      </c>
      <c r="E153" s="62">
        <v>474.26237380174643</v>
      </c>
      <c r="F153" s="62">
        <v>2371.3118690087322</v>
      </c>
      <c r="G153" s="61">
        <v>35.895862999999999</v>
      </c>
      <c r="H153" s="62">
        <v>2.35</v>
      </c>
      <c r="I153" s="62">
        <v>3.8683280398978948E-2</v>
      </c>
      <c r="J153" s="61">
        <v>-156863405</v>
      </c>
      <c r="K153" s="62">
        <v>-1.2749946362569395</v>
      </c>
      <c r="L153" s="62">
        <v>400</v>
      </c>
      <c r="M153" s="62">
        <v>35.89</v>
      </c>
      <c r="N153" s="63">
        <v>14.665780125180868</v>
      </c>
      <c r="O153" s="64">
        <v>1721.928752069959</v>
      </c>
      <c r="P153" s="63">
        <v>57.397625068998636</v>
      </c>
    </row>
    <row r="154" spans="1:16">
      <c r="A154" s="35" t="s">
        <v>85</v>
      </c>
      <c r="B154" s="35" t="s">
        <v>200</v>
      </c>
      <c r="C154" s="36">
        <v>1271636030</v>
      </c>
      <c r="D154" s="36">
        <v>100000000</v>
      </c>
      <c r="E154" s="37">
        <v>63.983773714985887</v>
      </c>
      <c r="F154" s="37">
        <v>71.093081905539876</v>
      </c>
      <c r="G154" s="36">
        <v>62.830463000000002</v>
      </c>
      <c r="H154" s="37">
        <v>9.9499999999999993</v>
      </c>
      <c r="I154" s="37">
        <v>-0.73336497845041571</v>
      </c>
      <c r="J154" s="36">
        <v>15898817</v>
      </c>
      <c r="K154" s="37">
        <v>56.607985361426579</v>
      </c>
      <c r="L154" s="37">
        <v>400</v>
      </c>
      <c r="M154" s="37">
        <v>62.83</v>
      </c>
      <c r="N154" s="38">
        <v>43.630524173015907</v>
      </c>
      <c r="O154" s="39">
        <v>295.14682876426639</v>
      </c>
      <c r="P154" s="38">
        <v>9.8382276254755467</v>
      </c>
    </row>
    <row r="155" spans="1:16">
      <c r="A155" s="40" t="s">
        <v>10</v>
      </c>
      <c r="B155" s="40" t="s">
        <v>255</v>
      </c>
      <c r="C155" s="41">
        <v>9551963345</v>
      </c>
      <c r="D155" s="41">
        <v>100000000</v>
      </c>
      <c r="E155" s="42">
        <v>8.2310047957949433</v>
      </c>
      <c r="F155" s="42">
        <v>0.79144276882643683</v>
      </c>
      <c r="G155" s="41">
        <v>45.468504000000003</v>
      </c>
      <c r="H155" s="42">
        <v>106.9</v>
      </c>
      <c r="I155" s="42">
        <v>2.3062141439212667</v>
      </c>
      <c r="J155" s="41">
        <v>58835982</v>
      </c>
      <c r="K155" s="42">
        <v>176.76258042230009</v>
      </c>
      <c r="L155" s="42">
        <v>400</v>
      </c>
      <c r="M155" s="42">
        <v>45.46</v>
      </c>
      <c r="N155" s="43">
        <v>17.27077558124892</v>
      </c>
      <c r="O155" s="44">
        <v>1142.990404502093</v>
      </c>
      <c r="P155" s="43">
        <v>38.099680150069766</v>
      </c>
    </row>
    <row r="156" spans="1:16">
      <c r="A156" s="106" t="s">
        <v>730</v>
      </c>
      <c r="B156" s="106" t="s">
        <v>693</v>
      </c>
      <c r="C156" s="107">
        <v>818057024</v>
      </c>
      <c r="D156" s="107">
        <v>100000000</v>
      </c>
      <c r="E156" s="108">
        <v>37.391172991009668</v>
      </c>
      <c r="F156" s="108">
        <v>10.997403820885197</v>
      </c>
      <c r="G156" s="107">
        <v>30.53511</v>
      </c>
      <c r="H156" s="108">
        <v>35.04</v>
      </c>
      <c r="I156" s="108">
        <v>0.25360258006680425</v>
      </c>
      <c r="J156" s="107">
        <v>56374948</v>
      </c>
      <c r="K156" s="108">
        <v>60.310476916094004</v>
      </c>
      <c r="L156" s="108">
        <v>400</v>
      </c>
      <c r="M156" s="108">
        <v>30.53</v>
      </c>
      <c r="N156" s="109">
        <v>18.965056441490265</v>
      </c>
      <c r="O156" s="110">
        <v>972.93719326434984</v>
      </c>
      <c r="P156" s="109">
        <v>32.431239775478325</v>
      </c>
    </row>
    <row r="157" spans="1:16">
      <c r="A157" s="70" t="s">
        <v>740</v>
      </c>
      <c r="B157" s="70" t="s">
        <v>699</v>
      </c>
      <c r="C157" s="71">
        <v>1018312000</v>
      </c>
      <c r="D157" s="71">
        <v>100000000</v>
      </c>
      <c r="E157" s="72">
        <v>176.907236921248</v>
      </c>
      <c r="F157" s="72">
        <v>171.92151321007728</v>
      </c>
      <c r="G157" s="71">
        <v>51.044795000000001</v>
      </c>
      <c r="H157" s="72">
        <v>4.43</v>
      </c>
      <c r="I157" s="72">
        <v>-0.37517589315848898</v>
      </c>
      <c r="J157" s="71">
        <v>73854000</v>
      </c>
      <c r="K157" s="72">
        <v>13.93289461640534</v>
      </c>
      <c r="L157" s="72">
        <v>400</v>
      </c>
      <c r="M157" s="72">
        <v>51.04</v>
      </c>
      <c r="N157" s="73">
        <v>0</v>
      </c>
      <c r="O157" s="74">
        <v>612.0600281829486</v>
      </c>
      <c r="P157" s="73">
        <v>20.40200093943162</v>
      </c>
    </row>
    <row r="158" spans="1:16">
      <c r="A158" t="s">
        <v>2193</v>
      </c>
      <c r="C158" s="14">
        <v>2602246725</v>
      </c>
      <c r="D158" s="14">
        <v>100000000</v>
      </c>
      <c r="E158" s="19">
        <v>0</v>
      </c>
      <c r="F158" s="19">
        <v>0</v>
      </c>
      <c r="G158" s="14">
        <v>0</v>
      </c>
      <c r="H158" s="19">
        <v>97.8</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169.2</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31.162487277527422</v>
      </c>
      <c r="F160" s="57">
        <v>2.1050771085663698</v>
      </c>
      <c r="G160" s="56">
        <v>8.2922969999999996</v>
      </c>
      <c r="H160" s="57">
        <v>154.80000000000001</v>
      </c>
      <c r="I160" s="57">
        <v>-2.2240389394139584</v>
      </c>
      <c r="J160" s="56">
        <v>-796663172</v>
      </c>
      <c r="K160" s="57">
        <v>-18.581867735690938</v>
      </c>
      <c r="L160" s="57">
        <v>399.90570623352721</v>
      </c>
      <c r="M160" s="57">
        <v>8.2899999999999991</v>
      </c>
      <c r="N160" s="58">
        <v>54.512083255061555</v>
      </c>
      <c r="O160" s="59">
        <v>418.10354747107561</v>
      </c>
      <c r="P160" s="58">
        <v>13.936784915702521</v>
      </c>
    </row>
    <row r="161" spans="1:16">
      <c r="A161" s="45" t="s">
        <v>1</v>
      </c>
      <c r="B161" s="45" t="s">
        <v>375</v>
      </c>
      <c r="C161" s="46">
        <v>17091099555</v>
      </c>
      <c r="D161" s="46">
        <v>100066875</v>
      </c>
      <c r="E161" s="47">
        <v>3.7332253594915294</v>
      </c>
      <c r="F161" s="47">
        <v>8.8405934443462481E-2</v>
      </c>
      <c r="G161" s="46">
        <v>24.953838000000001</v>
      </c>
      <c r="H161" s="47">
        <v>429.5</v>
      </c>
      <c r="I161" s="47">
        <v>2.1663189095035023</v>
      </c>
      <c r="J161" s="46">
        <v>-1275590032</v>
      </c>
      <c r="K161" s="47">
        <v>-33.104853589824856</v>
      </c>
      <c r="L161" s="47">
        <v>399.73267877107185</v>
      </c>
      <c r="M161" s="47">
        <v>24.93</v>
      </c>
      <c r="N161" s="48">
        <v>60.686844187760158</v>
      </c>
      <c r="O161" s="49">
        <v>1426.2290575090735</v>
      </c>
      <c r="P161" s="48">
        <v>47.540968583635781</v>
      </c>
    </row>
    <row r="162" spans="1:16">
      <c r="A162" s="50" t="s">
        <v>154</v>
      </c>
      <c r="B162" s="50" t="s">
        <v>355</v>
      </c>
      <c r="C162" s="51">
        <v>1139133952</v>
      </c>
      <c r="D162" s="51">
        <v>100500000</v>
      </c>
      <c r="E162" s="52">
        <v>31.381912126910031</v>
      </c>
      <c r="F162" s="52">
        <v>10.072833293824436</v>
      </c>
      <c r="G162" s="51">
        <v>40.319831000000001</v>
      </c>
      <c r="H162" s="52">
        <v>31.62</v>
      </c>
      <c r="I162" s="52">
        <v>0.53494480913651543</v>
      </c>
      <c r="J162" s="51">
        <v>60728696</v>
      </c>
      <c r="K162" s="52">
        <v>51.301941342524465</v>
      </c>
      <c r="L162" s="52">
        <v>398.00995024875624</v>
      </c>
      <c r="M162" s="52">
        <v>40.11</v>
      </c>
      <c r="N162" s="53">
        <v>17.080824958736908</v>
      </c>
      <c r="O162" s="54">
        <v>1752.5419682506185</v>
      </c>
      <c r="P162" s="53">
        <v>58.418065608353949</v>
      </c>
    </row>
    <row r="163" spans="1:16">
      <c r="A163" s="55" t="s">
        <v>337</v>
      </c>
      <c r="B163" s="55" t="s">
        <v>356</v>
      </c>
      <c r="C163" s="56">
        <v>12392289821</v>
      </c>
      <c r="D163" s="56">
        <v>102000000</v>
      </c>
      <c r="E163" s="57">
        <v>6.0046097989887821</v>
      </c>
      <c r="F163" s="57">
        <v>0.19492954807780749</v>
      </c>
      <c r="G163" s="56">
        <v>22.563583000000001</v>
      </c>
      <c r="H163" s="57">
        <v>295.25</v>
      </c>
      <c r="I163" s="57">
        <v>-9.5829345247274205</v>
      </c>
      <c r="J163" s="56">
        <v>887823164</v>
      </c>
      <c r="K163" s="57">
        <v>34.696098557752883</v>
      </c>
      <c r="L163" s="57">
        <v>392.15686274509807</v>
      </c>
      <c r="M163" s="57">
        <v>22.12</v>
      </c>
      <c r="N163" s="58">
        <v>23.739501236649485</v>
      </c>
      <c r="O163" s="59">
        <v>324.31236330079338</v>
      </c>
      <c r="P163" s="58">
        <v>10.810412110026446</v>
      </c>
    </row>
    <row r="164" spans="1:16">
      <c r="A164" s="35" t="s">
        <v>539</v>
      </c>
      <c r="B164" s="35" t="s">
        <v>200</v>
      </c>
      <c r="C164" s="36">
        <v>3339027503</v>
      </c>
      <c r="D164" s="36">
        <v>103200000</v>
      </c>
      <c r="E164" s="37">
        <v>124.88212438720154</v>
      </c>
      <c r="F164" s="37">
        <v>110.00891859337698</v>
      </c>
      <c r="G164" s="36">
        <v>113.051084</v>
      </c>
      <c r="H164" s="37">
        <v>11.62</v>
      </c>
      <c r="I164" s="37">
        <v>-0.29711078439769878</v>
      </c>
      <c r="J164" s="36">
        <v>31743454</v>
      </c>
      <c r="K164" s="37">
        <v>35.761703814588039</v>
      </c>
      <c r="L164" s="37">
        <v>387.59689922480618</v>
      </c>
      <c r="M164" s="37">
        <v>26.71</v>
      </c>
      <c r="N164" s="38">
        <v>55.935807862681933</v>
      </c>
      <c r="O164" s="39">
        <v>896.14749321387546</v>
      </c>
      <c r="P164" s="38">
        <v>29.871583107129183</v>
      </c>
    </row>
    <row r="165" spans="1:16">
      <c r="A165" s="30" t="s">
        <v>141</v>
      </c>
      <c r="B165" s="30" t="s">
        <v>349</v>
      </c>
      <c r="C165" s="31">
        <v>30199553337</v>
      </c>
      <c r="D165" s="31">
        <v>105000000</v>
      </c>
      <c r="E165" s="32">
        <v>6.6897479695987752</v>
      </c>
      <c r="F165" s="32">
        <v>0.21308322884531852</v>
      </c>
      <c r="G165" s="31">
        <v>19.260493</v>
      </c>
      <c r="H165" s="32">
        <v>310.5</v>
      </c>
      <c r="I165" s="32">
        <v>-3.9701451753755346</v>
      </c>
      <c r="J165" s="31">
        <v>-367159109</v>
      </c>
      <c r="K165" s="32">
        <v>-85.507888080205575</v>
      </c>
      <c r="L165" s="32">
        <v>380.95238095238096</v>
      </c>
      <c r="M165" s="32">
        <v>18.34</v>
      </c>
      <c r="N165" s="33">
        <v>2.3430278880361248</v>
      </c>
      <c r="O165" s="34">
        <v>489.81976316973123</v>
      </c>
      <c r="P165" s="33">
        <v>16.327325438991043</v>
      </c>
    </row>
    <row r="166" spans="1:16">
      <c r="A166" s="45" t="s">
        <v>400</v>
      </c>
      <c r="B166" s="45" t="s">
        <v>375</v>
      </c>
      <c r="C166" s="46">
        <v>1053946708</v>
      </c>
      <c r="D166" s="46">
        <v>105000000</v>
      </c>
      <c r="E166" s="47">
        <v>44.362320915964808</v>
      </c>
      <c r="F166" s="47">
        <v>32.499868802904622</v>
      </c>
      <c r="G166" s="46">
        <v>69.578063</v>
      </c>
      <c r="H166" s="47">
        <v>12.96</v>
      </c>
      <c r="I166" s="47">
        <v>0.40543230358371218</v>
      </c>
      <c r="J166" s="46">
        <v>-45288475</v>
      </c>
      <c r="K166" s="47">
        <v>-30.140118429688791</v>
      </c>
      <c r="L166" s="47">
        <v>380.95238095238096</v>
      </c>
      <c r="M166" s="47">
        <v>66.260000000000005</v>
      </c>
      <c r="N166" s="48">
        <v>51.77941704870581</v>
      </c>
      <c r="O166" s="49">
        <v>1501.6006890172212</v>
      </c>
      <c r="P166" s="48">
        <v>50.053356300574038</v>
      </c>
    </row>
    <row r="167" spans="1:16">
      <c r="A167" s="30" t="s">
        <v>168</v>
      </c>
      <c r="B167" s="30" t="s">
        <v>349</v>
      </c>
      <c r="C167" s="31">
        <v>44654191</v>
      </c>
      <c r="D167" s="31">
        <v>108559000</v>
      </c>
      <c r="E167" s="32">
        <v>105.46528771718837</v>
      </c>
      <c r="F167" s="32">
        <v>194.30040386736866</v>
      </c>
      <c r="G167" s="31">
        <v>72.105159999999998</v>
      </c>
      <c r="H167" s="32">
        <v>5.26</v>
      </c>
      <c r="I167" s="32">
        <v>-4.4231013208413827E-2</v>
      </c>
      <c r="J167" s="31">
        <v>-63594848</v>
      </c>
      <c r="K167" s="32">
        <v>-8.535203983819569</v>
      </c>
      <c r="L167" s="32">
        <v>368.4632319752393</v>
      </c>
      <c r="M167" s="32">
        <v>66.42</v>
      </c>
      <c r="N167" s="33">
        <v>30.627989662274974</v>
      </c>
      <c r="O167" s="34">
        <v>292.23506602220323</v>
      </c>
      <c r="P167" s="33">
        <v>9.741168867406774</v>
      </c>
    </row>
    <row r="168" spans="1:16">
      <c r="A168" s="50" t="s">
        <v>733</v>
      </c>
      <c r="B168" s="50" t="s">
        <v>355</v>
      </c>
      <c r="C168" s="51">
        <v>2222618346</v>
      </c>
      <c r="D168" s="51">
        <v>110500000</v>
      </c>
      <c r="E168" s="52">
        <v>0.7041529532879014</v>
      </c>
      <c r="F168" s="52">
        <v>4.3408889077878694E-3</v>
      </c>
      <c r="G168" s="51">
        <v>47.739924000000002</v>
      </c>
      <c r="H168" s="52">
        <v>1190</v>
      </c>
      <c r="I168" s="52">
        <v>-290.40937771960216</v>
      </c>
      <c r="J168" s="51">
        <v>27078608</v>
      </c>
      <c r="K168" s="52">
        <v>5990.4851829902036</v>
      </c>
      <c r="L168" s="52">
        <v>361.99095022624437</v>
      </c>
      <c r="M168" s="52">
        <v>43.2</v>
      </c>
      <c r="N168" s="53">
        <v>29.211658890183301</v>
      </c>
      <c r="O168" s="54">
        <v>1254.5700156463229</v>
      </c>
      <c r="P168" s="53">
        <v>41.819000521544098</v>
      </c>
    </row>
    <row r="169" spans="1:16">
      <c r="A169" s="70" t="s">
        <v>72</v>
      </c>
      <c r="B169" s="70" t="s">
        <v>221</v>
      </c>
      <c r="C169" s="71">
        <v>2379193448</v>
      </c>
      <c r="D169" s="71">
        <v>111600000</v>
      </c>
      <c r="E169" s="72">
        <v>42.613999309005479</v>
      </c>
      <c r="F169" s="72">
        <v>23.865366996530845</v>
      </c>
      <c r="G169" s="71">
        <v>58.125256</v>
      </c>
      <c r="H169" s="72">
        <v>16.149999999999999</v>
      </c>
      <c r="I169" s="72">
        <v>0.13676058673797087</v>
      </c>
      <c r="J169" s="71">
        <v>84066155</v>
      </c>
      <c r="K169" s="72">
        <v>21.240414766204069</v>
      </c>
      <c r="L169" s="72">
        <v>358.42293906810033</v>
      </c>
      <c r="M169" s="72">
        <v>52.08</v>
      </c>
      <c r="N169" s="73">
        <v>12.560142828813397</v>
      </c>
      <c r="O169" s="74">
        <v>1842.1557758634081</v>
      </c>
      <c r="P169" s="73">
        <v>61.405192528780269</v>
      </c>
    </row>
    <row r="170" spans="1:16">
      <c r="A170" s="55" t="s">
        <v>540</v>
      </c>
      <c r="B170" s="55" t="s">
        <v>233</v>
      </c>
      <c r="C170" s="56">
        <v>2863294706</v>
      </c>
      <c r="D170" s="56">
        <v>112000000</v>
      </c>
      <c r="E170" s="57">
        <v>1.940268297195707</v>
      </c>
      <c r="F170" s="57">
        <v>3.9462013854452228E-2</v>
      </c>
      <c r="G170" s="56">
        <v>44.440303</v>
      </c>
      <c r="H170" s="57">
        <v>464</v>
      </c>
      <c r="I170" s="57">
        <v>11.904888426477044</v>
      </c>
      <c r="J170" s="56">
        <v>-54281567</v>
      </c>
      <c r="K170" s="57">
        <v>-905.79551618323762</v>
      </c>
      <c r="L170" s="57">
        <v>357.14285714285717</v>
      </c>
      <c r="M170" s="57">
        <v>39.67</v>
      </c>
      <c r="N170" s="58">
        <v>58.752858873116907</v>
      </c>
      <c r="O170" s="59">
        <v>2967.2728535794963</v>
      </c>
      <c r="P170" s="58">
        <v>98.909095119316547</v>
      </c>
    </row>
    <row r="171" spans="1:16">
      <c r="A171" s="50" t="s">
        <v>555</v>
      </c>
      <c r="B171" s="50" t="s">
        <v>355</v>
      </c>
      <c r="C171" s="51">
        <v>1784851552</v>
      </c>
      <c r="D171" s="51">
        <v>112000000</v>
      </c>
      <c r="E171" s="52">
        <v>13.497462477054315</v>
      </c>
      <c r="F171" s="52">
        <v>0.70475472415697127</v>
      </c>
      <c r="G171" s="51">
        <v>16.937535</v>
      </c>
      <c r="H171" s="52">
        <v>175</v>
      </c>
      <c r="I171" s="52">
        <v>-0.93348986699098191</v>
      </c>
      <c r="J171" s="51">
        <v>-293057834</v>
      </c>
      <c r="K171" s="52">
        <v>-65.352288108428453</v>
      </c>
      <c r="L171" s="52">
        <v>357.14285714285717</v>
      </c>
      <c r="M171" s="52">
        <v>15.12</v>
      </c>
      <c r="N171" s="53">
        <v>15.607867892503615</v>
      </c>
      <c r="O171" s="54">
        <v>974.9133706766911</v>
      </c>
      <c r="P171" s="53">
        <v>32.497112355889705</v>
      </c>
    </row>
    <row r="172" spans="1:16">
      <c r="A172" s="45" t="s">
        <v>413</v>
      </c>
      <c r="B172" s="45" t="s">
        <v>375</v>
      </c>
      <c r="C172" s="46">
        <v>1236382849</v>
      </c>
      <c r="D172" s="46">
        <v>112000000</v>
      </c>
      <c r="E172" s="47">
        <v>63.051443193310455</v>
      </c>
      <c r="F172" s="47">
        <v>40.211379587570441</v>
      </c>
      <c r="G172" s="46">
        <v>42.556854000000001</v>
      </c>
      <c r="H172" s="47">
        <v>14.91</v>
      </c>
      <c r="I172" s="47">
        <v>-0.48865537628081768</v>
      </c>
      <c r="J172" s="46">
        <v>-12325753</v>
      </c>
      <c r="K172" s="47">
        <v>-127.21332319412859</v>
      </c>
      <c r="L172" s="47">
        <v>357.14285714285717</v>
      </c>
      <c r="M172" s="47">
        <v>37.99</v>
      </c>
      <c r="N172" s="48">
        <v>39.709719523627733</v>
      </c>
      <c r="O172" s="49">
        <v>236.67180048320603</v>
      </c>
      <c r="P172" s="48">
        <v>7.8890600161068676</v>
      </c>
    </row>
    <row r="173" spans="1:16">
      <c r="A173" s="30" t="s">
        <v>37</v>
      </c>
      <c r="B173" s="30" t="s">
        <v>605</v>
      </c>
      <c r="C173" s="31">
        <v>674554994</v>
      </c>
      <c r="D173" s="31">
        <v>112400000</v>
      </c>
      <c r="E173" s="32">
        <v>77.367675088574714</v>
      </c>
      <c r="F173" s="32">
        <v>137.66490229283758</v>
      </c>
      <c r="G173" s="31">
        <v>100.007176</v>
      </c>
      <c r="H173" s="32">
        <v>5.17</v>
      </c>
      <c r="I173" s="32">
        <v>-0.11903644772379707</v>
      </c>
      <c r="J173" s="31">
        <v>11423592</v>
      </c>
      <c r="K173" s="32">
        <v>49.196434886680123</v>
      </c>
      <c r="L173" s="32">
        <v>355.87188612099646</v>
      </c>
      <c r="M173" s="32">
        <v>88.97</v>
      </c>
      <c r="N173" s="33">
        <v>27.497852149847908</v>
      </c>
      <c r="O173" s="34">
        <v>116.988491195243</v>
      </c>
      <c r="P173" s="33">
        <v>3.8996163731747666</v>
      </c>
    </row>
    <row r="174" spans="1:16">
      <c r="A174" s="45" t="s">
        <v>195</v>
      </c>
      <c r="B174" s="45" t="s">
        <v>375</v>
      </c>
      <c r="C174" s="46">
        <v>15443065482</v>
      </c>
      <c r="D174" s="46">
        <v>115000000</v>
      </c>
      <c r="E174" s="47">
        <v>17.0814469010412</v>
      </c>
      <c r="F174" s="47">
        <v>2.121918869694559</v>
      </c>
      <c r="G174" s="46">
        <v>32.987870999999998</v>
      </c>
      <c r="H174" s="47">
        <v>71</v>
      </c>
      <c r="I174" s="47">
        <v>-2.6010593633433956</v>
      </c>
      <c r="J174" s="46">
        <v>-862680192</v>
      </c>
      <c r="K174" s="47">
        <v>-9.3313838368506321</v>
      </c>
      <c r="L174" s="47">
        <v>347.82608695652175</v>
      </c>
      <c r="M174" s="47">
        <v>28.68</v>
      </c>
      <c r="N174" s="48">
        <v>45.362761841133633</v>
      </c>
      <c r="O174" s="49">
        <v>122.55357612684206</v>
      </c>
      <c r="P174" s="48">
        <v>4.0851192042280688</v>
      </c>
    </row>
    <row r="175" spans="1:16">
      <c r="A175" s="55" t="s">
        <v>537</v>
      </c>
      <c r="B175" s="55" t="s">
        <v>356</v>
      </c>
      <c r="C175" s="56">
        <v>7584806686</v>
      </c>
      <c r="D175" s="56">
        <v>115200000</v>
      </c>
      <c r="E175" s="57">
        <v>14.102141472231981</v>
      </c>
      <c r="F175" s="57">
        <v>1.3452134340880628</v>
      </c>
      <c r="G175" s="56">
        <v>32.517617000000001</v>
      </c>
      <c r="H175" s="57">
        <v>87.25</v>
      </c>
      <c r="I175" s="57">
        <v>-2.216113863135007</v>
      </c>
      <c r="J175" s="56">
        <v>266471917</v>
      </c>
      <c r="K175" s="57">
        <v>39.340730978416758</v>
      </c>
      <c r="L175" s="57">
        <v>347.22222222222223</v>
      </c>
      <c r="M175" s="57">
        <v>28.22</v>
      </c>
      <c r="N175" s="58">
        <v>59.497423677855373</v>
      </c>
      <c r="O175" s="59">
        <v>717.45885613219582</v>
      </c>
      <c r="P175" s="58">
        <v>23.915295204406526</v>
      </c>
    </row>
    <row r="176" spans="1:16">
      <c r="A176" s="50" t="s">
        <v>89</v>
      </c>
      <c r="B176" s="50" t="s">
        <v>355</v>
      </c>
      <c r="C176" s="51">
        <v>1056734129</v>
      </c>
      <c r="D176" s="51">
        <v>117000000</v>
      </c>
      <c r="E176" s="52">
        <v>19.604201829743278</v>
      </c>
      <c r="F176" s="52">
        <v>4.5285751512458488</v>
      </c>
      <c r="G176" s="51">
        <v>53.028322000000003</v>
      </c>
      <c r="H176" s="52">
        <v>38.479999999999997</v>
      </c>
      <c r="I176" s="52">
        <v>1.875931751833015</v>
      </c>
      <c r="J176" s="51">
        <v>51520744</v>
      </c>
      <c r="K176" s="52">
        <v>84.024407722062392</v>
      </c>
      <c r="L176" s="52">
        <v>341.88034188034186</v>
      </c>
      <c r="M176" s="52">
        <v>45.32</v>
      </c>
      <c r="N176" s="53">
        <v>56.930557551510638</v>
      </c>
      <c r="O176" s="54">
        <v>2712.9683871701031</v>
      </c>
      <c r="P176" s="53">
        <v>90.432279572336768</v>
      </c>
    </row>
    <row r="177" spans="1:16">
      <c r="A177" s="75" t="s">
        <v>630</v>
      </c>
      <c r="B177" s="75" t="s">
        <v>350</v>
      </c>
      <c r="C177" s="76">
        <v>3913562968</v>
      </c>
      <c r="D177" s="76">
        <v>117000000</v>
      </c>
      <c r="E177" s="77">
        <v>40.875220215248909</v>
      </c>
      <c r="F177" s="77">
        <v>8.7340214135147249</v>
      </c>
      <c r="G177" s="76">
        <v>23.988026999999999</v>
      </c>
      <c r="H177" s="77">
        <v>40.799999999999997</v>
      </c>
      <c r="I177" s="77">
        <v>-2.6526637201960241</v>
      </c>
      <c r="J177" s="76">
        <v>-98818698</v>
      </c>
      <c r="K177" s="77">
        <v>-47.3594582272274</v>
      </c>
      <c r="L177" s="77">
        <v>341.88034188034186</v>
      </c>
      <c r="M177" s="77">
        <v>20.5</v>
      </c>
      <c r="N177" s="78">
        <v>12.447001116925401</v>
      </c>
      <c r="O177" s="79">
        <v>90.507203330042742</v>
      </c>
      <c r="P177" s="78">
        <v>3.0169067776680913</v>
      </c>
    </row>
    <row r="178" spans="1:16">
      <c r="A178" s="75" t="s">
        <v>710</v>
      </c>
      <c r="B178" s="75" t="s">
        <v>679</v>
      </c>
      <c r="C178" s="76">
        <v>599344233</v>
      </c>
      <c r="D178" s="76">
        <v>118000000</v>
      </c>
      <c r="E178" s="77">
        <v>121.40357096463634</v>
      </c>
      <c r="F178" s="77">
        <v>93.531256521291482</v>
      </c>
      <c r="G178" s="76">
        <v>28.655494999999998</v>
      </c>
      <c r="H178" s="77">
        <v>11.5</v>
      </c>
      <c r="I178" s="77">
        <v>-0.28396106596695248</v>
      </c>
      <c r="J178" s="76">
        <v>-28506759</v>
      </c>
      <c r="K178" s="77">
        <v>-45.533061124205666</v>
      </c>
      <c r="L178" s="77">
        <v>338.9830508474576</v>
      </c>
      <c r="M178" s="77">
        <v>24.28</v>
      </c>
      <c r="N178" s="78">
        <v>81.986278622089756</v>
      </c>
      <c r="O178" s="79">
        <v>142.27647257283257</v>
      </c>
      <c r="P178" s="78">
        <v>4.7425490857610857</v>
      </c>
    </row>
    <row r="179" spans="1:16">
      <c r="A179" s="95" t="s">
        <v>189</v>
      </c>
      <c r="B179" s="95" t="s">
        <v>351</v>
      </c>
      <c r="C179" s="96">
        <v>2158486550</v>
      </c>
      <c r="D179" s="96">
        <v>118350000</v>
      </c>
      <c r="E179" s="97">
        <v>28.623888102740956</v>
      </c>
      <c r="F179" s="97">
        <v>7.5580608636303754</v>
      </c>
      <c r="G179" s="96">
        <v>44.628962999999999</v>
      </c>
      <c r="H179" s="97">
        <v>31.32</v>
      </c>
      <c r="I179" s="97">
        <v>-1.68227490202284E-2</v>
      </c>
      <c r="J179" s="96">
        <v>144339003</v>
      </c>
      <c r="K179" s="97">
        <v>26.238230286238018</v>
      </c>
      <c r="L179" s="97">
        <v>337.98056611744823</v>
      </c>
      <c r="M179" s="97">
        <v>37.700000000000003</v>
      </c>
      <c r="N179" s="98">
        <v>54.433781331154066</v>
      </c>
      <c r="O179" s="99">
        <v>998.08134146812745</v>
      </c>
      <c r="P179" s="98">
        <v>33.269378048937583</v>
      </c>
    </row>
    <row r="180" spans="1:16">
      <c r="A180" s="40" t="s">
        <v>87</v>
      </c>
      <c r="B180" s="40" t="s">
        <v>255</v>
      </c>
      <c r="C180" s="41">
        <v>3143931773</v>
      </c>
      <c r="D180" s="41">
        <v>119000000</v>
      </c>
      <c r="E180" s="42">
        <v>66.394568446260209</v>
      </c>
      <c r="F180" s="42">
        <v>23.247397915357215</v>
      </c>
      <c r="G180" s="41">
        <v>24.496238000000002</v>
      </c>
      <c r="H180" s="42">
        <v>24.6</v>
      </c>
      <c r="I180" s="42">
        <v>-0.41601151699715549</v>
      </c>
      <c r="J180" s="41">
        <v>-53375203</v>
      </c>
      <c r="K180" s="42">
        <v>-53.507993215501216</v>
      </c>
      <c r="L180" s="42">
        <v>336.1344537815126</v>
      </c>
      <c r="M180" s="42">
        <v>20.58</v>
      </c>
      <c r="N180" s="43">
        <v>16.978167674945848</v>
      </c>
      <c r="O180" s="44">
        <v>185.40161282846086</v>
      </c>
      <c r="P180" s="43">
        <v>6.1800537609486952</v>
      </c>
    </row>
    <row r="181" spans="1:16">
      <c r="A181" s="35" t="s">
        <v>145</v>
      </c>
      <c r="B181" s="35" t="s">
        <v>200</v>
      </c>
      <c r="C181" s="36">
        <v>9789764290</v>
      </c>
      <c r="D181" s="36">
        <v>119470352</v>
      </c>
      <c r="E181" s="37">
        <v>3.3628942857487809</v>
      </c>
      <c r="F181" s="37">
        <v>0.25589416723305397</v>
      </c>
      <c r="G181" s="36">
        <v>116.852366</v>
      </c>
      <c r="H181" s="37">
        <v>101.8</v>
      </c>
      <c r="I181" s="37">
        <v>-5.5004201600805658</v>
      </c>
      <c r="J181" s="36">
        <v>2569715</v>
      </c>
      <c r="K181" s="37">
        <v>5114.0841377351189</v>
      </c>
      <c r="L181" s="37">
        <v>334.81110024686291</v>
      </c>
      <c r="M181" s="37">
        <v>97.8</v>
      </c>
      <c r="N181" s="38">
        <v>33.840898574145413</v>
      </c>
      <c r="O181" s="39">
        <v>1023.237200483635</v>
      </c>
      <c r="P181" s="38">
        <v>34.107906682787835</v>
      </c>
    </row>
    <row r="182" spans="1:16">
      <c r="A182" s="40" t="s">
        <v>40</v>
      </c>
      <c r="B182" s="40" t="s">
        <v>255</v>
      </c>
      <c r="C182" s="41">
        <v>1508599655</v>
      </c>
      <c r="D182" s="41">
        <v>119728125</v>
      </c>
      <c r="E182" s="42">
        <v>168.71455884521174</v>
      </c>
      <c r="F182" s="42">
        <v>352.28681407399421</v>
      </c>
      <c r="G182" s="41">
        <v>53.051453000000002</v>
      </c>
      <c r="H182" s="42">
        <v>4.47</v>
      </c>
      <c r="I182" s="42">
        <v>-4.2314168142346453E-2</v>
      </c>
      <c r="J182" s="41">
        <v>-17925929</v>
      </c>
      <c r="K182" s="42">
        <v>-26.716188600323029</v>
      </c>
      <c r="L182" s="42">
        <v>334.0902565708767</v>
      </c>
      <c r="M182" s="42">
        <v>44.3</v>
      </c>
      <c r="N182" s="43">
        <v>16.801412268278604</v>
      </c>
      <c r="O182" s="44">
        <v>206.17491650149097</v>
      </c>
      <c r="P182" s="43">
        <v>6.8724972167163658</v>
      </c>
    </row>
    <row r="183" spans="1:16">
      <c r="A183" s="45" t="s">
        <v>193</v>
      </c>
      <c r="B183" s="45" t="s">
        <v>375</v>
      </c>
      <c r="C183" s="46">
        <v>7824461000</v>
      </c>
      <c r="D183" s="46">
        <v>120000000</v>
      </c>
      <c r="E183" s="47">
        <v>3.9213172018186282</v>
      </c>
      <c r="F183" s="47">
        <v>0.10609624463794989</v>
      </c>
      <c r="G183" s="46">
        <v>32.616509000000001</v>
      </c>
      <c r="H183" s="47">
        <v>312.75</v>
      </c>
      <c r="I183" s="47">
        <v>-1.2133355747142218</v>
      </c>
      <c r="J183" s="46">
        <v>-1601211000</v>
      </c>
      <c r="K183" s="47">
        <v>-23.082529410552389</v>
      </c>
      <c r="L183" s="47">
        <v>333.33333333333331</v>
      </c>
      <c r="M183" s="47">
        <v>27.18</v>
      </c>
      <c r="N183" s="48">
        <v>88.863777408451952</v>
      </c>
      <c r="O183" s="49">
        <v>237.12746709885943</v>
      </c>
      <c r="P183" s="48">
        <v>7.904248903295314</v>
      </c>
    </row>
    <row r="184" spans="1:16">
      <c r="A184" s="45" t="s">
        <v>449</v>
      </c>
      <c r="B184" s="45" t="s">
        <v>426</v>
      </c>
      <c r="C184" s="46">
        <v>1225783772</v>
      </c>
      <c r="D184" s="46">
        <v>120000000</v>
      </c>
      <c r="E184" s="47">
        <v>24.51446166928579</v>
      </c>
      <c r="F184" s="47">
        <v>4.8639804899376564</v>
      </c>
      <c r="G184" s="46">
        <v>42.238092000000002</v>
      </c>
      <c r="H184" s="47">
        <v>38.64</v>
      </c>
      <c r="I184" s="47">
        <v>0.9932730984700342</v>
      </c>
      <c r="J184" s="46">
        <v>33866409</v>
      </c>
      <c r="K184" s="47">
        <v>148.82002990042434</v>
      </c>
      <c r="L184" s="47">
        <v>333.33333333333331</v>
      </c>
      <c r="M184" s="47">
        <v>35.19</v>
      </c>
      <c r="N184" s="48">
        <v>66.675866194064966</v>
      </c>
      <c r="O184" s="49">
        <v>1422.0928401085171</v>
      </c>
      <c r="P184" s="48">
        <v>47.403094670283899</v>
      </c>
    </row>
    <row r="185" spans="1:16">
      <c r="A185" s="40" t="s">
        <v>421</v>
      </c>
      <c r="B185" s="40" t="s">
        <v>255</v>
      </c>
      <c r="C185" s="41">
        <v>181919399</v>
      </c>
      <c r="D185" s="41">
        <v>120000000</v>
      </c>
      <c r="E185" s="42">
        <v>125.42796020020309</v>
      </c>
      <c r="F185" s="42">
        <v>118.91160439809887</v>
      </c>
      <c r="G185" s="41">
        <v>42.875571000000001</v>
      </c>
      <c r="H185" s="42">
        <v>7.44</v>
      </c>
      <c r="I185" s="42">
        <v>-0.18794347807889711</v>
      </c>
      <c r="J185" s="41">
        <v>-37672820</v>
      </c>
      <c r="K185" s="42">
        <v>-27.998965806116981</v>
      </c>
      <c r="L185" s="42">
        <v>333.33333333333331</v>
      </c>
      <c r="M185" s="42">
        <v>35.72</v>
      </c>
      <c r="N185" s="43">
        <v>14.244928020982345</v>
      </c>
      <c r="O185" s="44">
        <v>558.61371962730868</v>
      </c>
      <c r="P185" s="43">
        <v>18.62045732091029</v>
      </c>
    </row>
    <row r="186" spans="1:16">
      <c r="A186" s="45" t="s">
        <v>52</v>
      </c>
      <c r="B186" s="45" t="s">
        <v>375</v>
      </c>
      <c r="C186" s="46">
        <v>699845726</v>
      </c>
      <c r="D186" s="46">
        <v>122522806</v>
      </c>
      <c r="E186" s="47">
        <v>16.69094274910778</v>
      </c>
      <c r="F186" s="47">
        <v>1.0986067117082978</v>
      </c>
      <c r="G186" s="46">
        <v>18.936226999999999</v>
      </c>
      <c r="H186" s="47">
        <v>126.6</v>
      </c>
      <c r="I186" s="47">
        <v>-0.91723774609315001</v>
      </c>
      <c r="J186" s="46">
        <v>62971520</v>
      </c>
      <c r="K186" s="47">
        <v>241.26506623946827</v>
      </c>
      <c r="L186" s="47">
        <v>326.46983288972342</v>
      </c>
      <c r="M186" s="47">
        <v>15.45</v>
      </c>
      <c r="N186" s="48">
        <v>46.872969068110457</v>
      </c>
      <c r="O186" s="49">
        <v>401.68095831578131</v>
      </c>
      <c r="P186" s="48">
        <v>13.389365277192711</v>
      </c>
    </row>
    <row r="187" spans="1:16">
      <c r="A187" s="30" t="s">
        <v>553</v>
      </c>
      <c r="B187" s="30" t="s">
        <v>357</v>
      </c>
      <c r="C187" s="31">
        <v>9944531679</v>
      </c>
      <c r="D187" s="31">
        <v>125000000</v>
      </c>
      <c r="E187" s="32">
        <v>7.9880598475428863</v>
      </c>
      <c r="F187" s="32">
        <v>0.33991744032097387</v>
      </c>
      <c r="G187" s="31">
        <v>25.599695000000001</v>
      </c>
      <c r="H187" s="32">
        <v>195.7</v>
      </c>
      <c r="I187" s="32">
        <v>-10.01849942071766</v>
      </c>
      <c r="J187" s="31">
        <v>199317137</v>
      </c>
      <c r="K187" s="32">
        <v>117.90255646708391</v>
      </c>
      <c r="L187" s="32">
        <v>320</v>
      </c>
      <c r="M187" s="32">
        <v>20.47</v>
      </c>
      <c r="N187" s="33">
        <v>14.881840592712162</v>
      </c>
      <c r="O187" s="34">
        <v>159.88024479302641</v>
      </c>
      <c r="P187" s="33">
        <v>5.3293414931008805</v>
      </c>
    </row>
    <row r="188" spans="1:16">
      <c r="A188" s="80" t="s">
        <v>147</v>
      </c>
      <c r="B188" s="80" t="s">
        <v>352</v>
      </c>
      <c r="C188" s="81">
        <v>-2968515000</v>
      </c>
      <c r="D188" s="81">
        <v>127774000</v>
      </c>
      <c r="E188" s="82">
        <v>10.293960920217067</v>
      </c>
      <c r="F188" s="82">
        <v>0.26414365631267162</v>
      </c>
      <c r="G188" s="81">
        <v>13.658674</v>
      </c>
      <c r="H188" s="82">
        <v>284.75</v>
      </c>
      <c r="I188" s="82">
        <v>22.774008041476122</v>
      </c>
      <c r="J188" s="81">
        <v>-1749407000</v>
      </c>
      <c r="K188" s="82">
        <v>-22.276731486726646</v>
      </c>
      <c r="L188" s="82">
        <v>313.0527337329973</v>
      </c>
      <c r="M188" s="82">
        <v>10.68</v>
      </c>
      <c r="N188" s="83">
        <v>107.83428805511595</v>
      </c>
      <c r="O188" s="84">
        <v>2534.4461436865772</v>
      </c>
      <c r="P188" s="83">
        <v>84.481538122885908</v>
      </c>
    </row>
    <row r="189" spans="1:16">
      <c r="A189" s="25" t="s">
        <v>70</v>
      </c>
      <c r="B189" s="25" t="s">
        <v>376</v>
      </c>
      <c r="C189" s="26">
        <v>2433900313</v>
      </c>
      <c r="D189" s="26">
        <v>128172525</v>
      </c>
      <c r="E189" s="27">
        <v>47.167633358638405</v>
      </c>
      <c r="F189" s="27">
        <v>13.142897311550083</v>
      </c>
      <c r="G189" s="26">
        <v>29.906797999999998</v>
      </c>
      <c r="H189" s="27">
        <v>28.36</v>
      </c>
      <c r="I189" s="27">
        <v>0.37160702256121425</v>
      </c>
      <c r="J189" s="26">
        <v>-9819135</v>
      </c>
      <c r="K189" s="27">
        <v>-365.49356944374426</v>
      </c>
      <c r="L189" s="27">
        <v>312.07936334249479</v>
      </c>
      <c r="M189" s="27">
        <v>23.33</v>
      </c>
      <c r="N189" s="28">
        <v>24.135031883223597</v>
      </c>
      <c r="O189" s="29">
        <v>1785.8163778886424</v>
      </c>
      <c r="P189" s="28">
        <v>59.527212596288081</v>
      </c>
    </row>
    <row r="190" spans="1:16">
      <c r="A190" s="55" t="s">
        <v>175</v>
      </c>
      <c r="B190" s="55" t="s">
        <v>233</v>
      </c>
      <c r="C190" s="56">
        <v>2503213131</v>
      </c>
      <c r="D190" s="56">
        <v>129600000</v>
      </c>
      <c r="E190" s="57">
        <v>37.751784013406052</v>
      </c>
      <c r="F190" s="57">
        <v>11.203639605118131</v>
      </c>
      <c r="G190" s="56">
        <v>40.565173999999999</v>
      </c>
      <c r="H190" s="57">
        <v>26.12</v>
      </c>
      <c r="I190" s="57">
        <v>-0.95171579184880517</v>
      </c>
      <c r="J190" s="56">
        <v>21111327</v>
      </c>
      <c r="K190" s="57">
        <v>159.61099934646458</v>
      </c>
      <c r="L190" s="57">
        <v>308.64197530864197</v>
      </c>
      <c r="M190" s="57">
        <v>31.3</v>
      </c>
      <c r="N190" s="58">
        <v>20.592447511611123</v>
      </c>
      <c r="O190" s="59">
        <v>198.23705485137521</v>
      </c>
      <c r="P190" s="58">
        <v>6.6079018283791733</v>
      </c>
    </row>
    <row r="191" spans="1:16">
      <c r="A191" s="30" t="s">
        <v>487</v>
      </c>
      <c r="B191" s="30" t="s">
        <v>605</v>
      </c>
      <c r="C191" s="31">
        <v>3548163984</v>
      </c>
      <c r="D191" s="31">
        <v>132000000</v>
      </c>
      <c r="E191" s="32">
        <v>10.778660920174497</v>
      </c>
      <c r="F191" s="32">
        <v>1.2008312076843246</v>
      </c>
      <c r="G191" s="31">
        <v>51.506743</v>
      </c>
      <c r="H191" s="32">
        <v>72.05</v>
      </c>
      <c r="I191" s="32">
        <v>1.0235788839938635</v>
      </c>
      <c r="J191" s="31">
        <v>-103901230</v>
      </c>
      <c r="K191" s="32">
        <v>-86.389737638332093</v>
      </c>
      <c r="L191" s="32">
        <v>303.030303030303</v>
      </c>
      <c r="M191" s="32">
        <v>39.020000000000003</v>
      </c>
      <c r="N191" s="33">
        <v>16.988510926249347</v>
      </c>
      <c r="O191" s="34">
        <v>1184.0371028824011</v>
      </c>
      <c r="P191" s="33">
        <v>39.467903429413369</v>
      </c>
    </row>
    <row r="192" spans="1:16">
      <c r="A192" s="55" t="s">
        <v>552</v>
      </c>
      <c r="B192" s="55" t="s">
        <v>233</v>
      </c>
      <c r="C192" s="56">
        <v>2574862803</v>
      </c>
      <c r="D192" s="56">
        <v>132500000</v>
      </c>
      <c r="E192" s="57">
        <v>43.743112578575897</v>
      </c>
      <c r="F192" s="57">
        <v>15.006213577556053</v>
      </c>
      <c r="G192" s="56">
        <v>42.424709</v>
      </c>
      <c r="H192" s="57">
        <v>21.56</v>
      </c>
      <c r="I192" s="57">
        <v>0.47612186746093604</v>
      </c>
      <c r="J192" s="56">
        <v>-36817958</v>
      </c>
      <c r="K192" s="57">
        <v>-79.173320801767446</v>
      </c>
      <c r="L192" s="57">
        <v>301.88679245283021</v>
      </c>
      <c r="M192" s="57">
        <v>32.01</v>
      </c>
      <c r="N192" s="58">
        <v>38.835087006455971</v>
      </c>
      <c r="O192" s="59">
        <v>1711.2551089684705</v>
      </c>
      <c r="P192" s="58">
        <v>57.04183696561568</v>
      </c>
    </row>
    <row r="193" spans="1:16">
      <c r="A193" s="40" t="s">
        <v>166</v>
      </c>
      <c r="B193" s="40" t="s">
        <v>255</v>
      </c>
      <c r="C193" s="41">
        <v>8044975103</v>
      </c>
      <c r="D193" s="41">
        <v>135000000</v>
      </c>
      <c r="E193" s="42">
        <v>18.516120680890342</v>
      </c>
      <c r="F193" s="42">
        <v>5.4862579795230646</v>
      </c>
      <c r="G193" s="41">
        <v>82.584238999999997</v>
      </c>
      <c r="H193" s="42">
        <v>26.16</v>
      </c>
      <c r="I193" s="42">
        <v>0.26967505122999214</v>
      </c>
      <c r="J193" s="41">
        <v>-3113021</v>
      </c>
      <c r="K193" s="42">
        <v>-1084.1558730249492</v>
      </c>
      <c r="L193" s="42">
        <v>296.2962962962963</v>
      </c>
      <c r="M193" s="42">
        <v>61.17</v>
      </c>
      <c r="N193" s="43">
        <v>47.132455057654646</v>
      </c>
      <c r="O193" s="44">
        <v>1331.510421587936</v>
      </c>
      <c r="P193" s="43">
        <v>44.383680719597869</v>
      </c>
    </row>
    <row r="194" spans="1:16">
      <c r="A194" s="50" t="s">
        <v>769</v>
      </c>
      <c r="B194" s="50" t="s">
        <v>355</v>
      </c>
      <c r="C194" s="51">
        <v>3756403776</v>
      </c>
      <c r="D194" s="51">
        <v>137000000</v>
      </c>
      <c r="E194" s="52">
        <v>8.655582546931825</v>
      </c>
      <c r="F194" s="52">
        <v>0.53541893770455429</v>
      </c>
      <c r="G194" s="51">
        <v>39.979588999999997</v>
      </c>
      <c r="H194" s="52">
        <v>115.6</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34.696901516447923</v>
      </c>
      <c r="F195" s="57">
        <v>6.0984224795707318</v>
      </c>
      <c r="G195" s="56">
        <v>27.728836000000001</v>
      </c>
      <c r="H195" s="57">
        <v>41.58</v>
      </c>
      <c r="I195" s="57">
        <v>-2.0428209422667081</v>
      </c>
      <c r="J195" s="56">
        <v>-104220162</v>
      </c>
      <c r="K195" s="57">
        <v>-54.591049282767379</v>
      </c>
      <c r="L195" s="57">
        <v>288.25089357777011</v>
      </c>
      <c r="M195" s="57">
        <v>19.98</v>
      </c>
      <c r="N195" s="58">
        <v>10.508051024319821</v>
      </c>
      <c r="O195" s="59">
        <v>332.60690504184532</v>
      </c>
      <c r="P195" s="58">
        <v>11.086896834728178</v>
      </c>
    </row>
    <row r="196" spans="1:16">
      <c r="A196" s="45" t="s">
        <v>711</v>
      </c>
      <c r="B196" s="45" t="s">
        <v>695</v>
      </c>
      <c r="C196" s="46">
        <v>4247524000</v>
      </c>
      <c r="D196" s="46">
        <v>139700000</v>
      </c>
      <c r="E196" s="47">
        <v>29.536482764973481</v>
      </c>
      <c r="F196" s="47">
        <v>3.5120919727100883</v>
      </c>
      <c r="G196" s="46">
        <v>26.359023000000001</v>
      </c>
      <c r="H196" s="47">
        <v>51.4</v>
      </c>
      <c r="I196" s="47">
        <v>-0.39165737759953601</v>
      </c>
      <c r="J196" s="46">
        <v>402500000</v>
      </c>
      <c r="K196" s="47">
        <v>20.894260869565219</v>
      </c>
      <c r="L196" s="47">
        <v>286.32784538296352</v>
      </c>
      <c r="M196" s="47">
        <v>18.86</v>
      </c>
      <c r="N196" s="48">
        <v>0</v>
      </c>
      <c r="O196" s="49">
        <v>283.33047290391517</v>
      </c>
      <c r="P196" s="48">
        <v>9.4443490967971719</v>
      </c>
    </row>
    <row r="197" spans="1:16">
      <c r="A197" s="60" t="s">
        <v>384</v>
      </c>
      <c r="B197" s="60" t="s">
        <v>287</v>
      </c>
      <c r="C197" s="61">
        <v>2347697482</v>
      </c>
      <c r="D197" s="61">
        <v>140000000</v>
      </c>
      <c r="E197" s="62">
        <v>28.333034419820205</v>
      </c>
      <c r="F197" s="62">
        <v>16.86490144036917</v>
      </c>
      <c r="G197" s="61">
        <v>116.683181</v>
      </c>
      <c r="H197" s="62">
        <v>12.1</v>
      </c>
      <c r="I197" s="62">
        <v>3.2673650987275593E-2</v>
      </c>
      <c r="J197" s="61">
        <v>9027555</v>
      </c>
      <c r="K197" s="62">
        <v>186.09689999119362</v>
      </c>
      <c r="L197" s="62">
        <v>285.71428571428572</v>
      </c>
      <c r="M197" s="62">
        <v>83.34</v>
      </c>
      <c r="N197" s="63">
        <v>19.381903561177413</v>
      </c>
      <c r="O197" s="64">
        <v>980.5753468993156</v>
      </c>
      <c r="P197" s="63">
        <v>32.68584489664385</v>
      </c>
    </row>
    <row r="198" spans="1:16">
      <c r="A198" s="35" t="s">
        <v>144</v>
      </c>
      <c r="B198" s="35" t="s">
        <v>200</v>
      </c>
      <c r="C198" s="36">
        <v>39381685000</v>
      </c>
      <c r="D198" s="36">
        <v>141772000</v>
      </c>
      <c r="E198" s="37">
        <v>1.782064095474587</v>
      </c>
      <c r="F198" s="37">
        <v>1.8270246883000756E-2</v>
      </c>
      <c r="G198" s="36">
        <v>31.219389</v>
      </c>
      <c r="H198" s="37">
        <v>719</v>
      </c>
      <c r="I198" s="37">
        <v>31.331971907338016</v>
      </c>
      <c r="J198" s="36">
        <v>273620000</v>
      </c>
      <c r="K198" s="37">
        <v>356.47663182515896</v>
      </c>
      <c r="L198" s="37">
        <v>282.14315943909941</v>
      </c>
      <c r="M198" s="37">
        <v>22.02</v>
      </c>
      <c r="N198" s="38">
        <v>54.759415974334225</v>
      </c>
      <c r="O198" s="39">
        <v>2471.9961399089648</v>
      </c>
      <c r="P198" s="38">
        <v>82.399871330298822</v>
      </c>
    </row>
    <row r="199" spans="1:16">
      <c r="A199" s="55" t="s">
        <v>481</v>
      </c>
      <c r="B199" s="55" t="s">
        <v>233</v>
      </c>
      <c r="C199" s="56">
        <v>4515514494</v>
      </c>
      <c r="D199" s="56">
        <v>146250000</v>
      </c>
      <c r="E199" s="57">
        <v>25.378540158641098</v>
      </c>
      <c r="F199" s="57">
        <v>2.5518894076059424</v>
      </c>
      <c r="G199" s="56">
        <v>22.737297000000002</v>
      </c>
      <c r="H199" s="57">
        <v>69.349999999999994</v>
      </c>
      <c r="I199" s="57">
        <v>3.3818049803811618</v>
      </c>
      <c r="J199" s="56">
        <v>12888411</v>
      </c>
      <c r="K199" s="57">
        <v>771.62343752073082</v>
      </c>
      <c r="L199" s="57">
        <v>273.5042735042735</v>
      </c>
      <c r="M199" s="57">
        <v>15.54</v>
      </c>
      <c r="N199" s="58">
        <v>56.264483134210856</v>
      </c>
      <c r="O199" s="59">
        <v>2317.6509458530049</v>
      </c>
      <c r="P199" s="58">
        <v>77.255031528433491</v>
      </c>
    </row>
    <row r="200" spans="1:16">
      <c r="A200" s="75" t="s">
        <v>126</v>
      </c>
      <c r="B200" s="75" t="s">
        <v>350</v>
      </c>
      <c r="C200" s="76">
        <v>5067606276</v>
      </c>
      <c r="D200" s="76">
        <v>148867243</v>
      </c>
      <c r="E200" s="77">
        <v>44.928302561740182</v>
      </c>
      <c r="F200" s="77">
        <v>16.766729595345335</v>
      </c>
      <c r="G200" s="76">
        <v>46.839131000000002</v>
      </c>
      <c r="H200" s="77">
        <v>19.010000000000002</v>
      </c>
      <c r="I200" s="77">
        <v>6.8436307003420183E-2</v>
      </c>
      <c r="J200" s="76">
        <v>-160673171</v>
      </c>
      <c r="K200" s="77">
        <v>-16.677397709415967</v>
      </c>
      <c r="L200" s="77">
        <v>268.69578017240502</v>
      </c>
      <c r="M200" s="77">
        <v>31.46</v>
      </c>
      <c r="N200" s="78">
        <v>15.462685286591615</v>
      </c>
      <c r="O200" s="79">
        <v>1475.5986205273473</v>
      </c>
      <c r="P200" s="78">
        <v>49.186620684244907</v>
      </c>
    </row>
    <row r="201" spans="1:16">
      <c r="A201" s="60" t="s">
        <v>0</v>
      </c>
      <c r="B201" s="60" t="s">
        <v>287</v>
      </c>
      <c r="C201" s="61">
        <v>11903282434</v>
      </c>
      <c r="D201" s="61">
        <v>149798932</v>
      </c>
      <c r="E201" s="62">
        <v>14.934236725706491</v>
      </c>
      <c r="F201" s="62">
        <v>3.3231738318193287</v>
      </c>
      <c r="G201" s="61">
        <v>88.406610999999998</v>
      </c>
      <c r="H201" s="62">
        <v>30.3</v>
      </c>
      <c r="I201" s="62">
        <v>-1.1624074448091761</v>
      </c>
      <c r="J201" s="61">
        <v>21625828</v>
      </c>
      <c r="K201" s="62">
        <v>207.8055906113745</v>
      </c>
      <c r="L201" s="62">
        <v>267.02460068273382</v>
      </c>
      <c r="M201" s="62">
        <v>59.01</v>
      </c>
      <c r="N201" s="63">
        <v>53.947790459449898</v>
      </c>
      <c r="O201" s="64">
        <v>504.89910712227771</v>
      </c>
      <c r="P201" s="63">
        <v>16.829970237409256</v>
      </c>
    </row>
    <row r="202" spans="1:16">
      <c r="A202" s="45" t="s">
        <v>378</v>
      </c>
      <c r="B202" s="45" t="s">
        <v>375</v>
      </c>
      <c r="C202" s="46">
        <v>3039844844</v>
      </c>
      <c r="D202" s="46">
        <v>150000000</v>
      </c>
      <c r="E202" s="47">
        <v>15.101748027334166</v>
      </c>
      <c r="F202" s="47">
        <v>3.1620075434116761</v>
      </c>
      <c r="G202" s="46">
        <v>88.296327000000005</v>
      </c>
      <c r="H202" s="47">
        <v>30</v>
      </c>
      <c r="I202" s="47">
        <v>-0.31653548510353247</v>
      </c>
      <c r="J202" s="46">
        <v>1035049529</v>
      </c>
      <c r="K202" s="47">
        <v>4.6142719417632811</v>
      </c>
      <c r="L202" s="47">
        <v>266.66666666666669</v>
      </c>
      <c r="M202" s="47">
        <v>58.86</v>
      </c>
      <c r="N202" s="48">
        <v>30.207879709360263</v>
      </c>
      <c r="O202" s="49">
        <v>767.17601512291412</v>
      </c>
      <c r="P202" s="48">
        <v>25.57253383743047</v>
      </c>
    </row>
    <row r="203" spans="1:16">
      <c r="A203" s="35" t="s">
        <v>322</v>
      </c>
      <c r="B203" s="35" t="s">
        <v>200</v>
      </c>
      <c r="C203" s="36">
        <v>1380911336</v>
      </c>
      <c r="D203" s="36">
        <v>150000000</v>
      </c>
      <c r="E203" s="37">
        <v>12.338872067921542</v>
      </c>
      <c r="F203" s="37">
        <v>1.9130034213831848</v>
      </c>
      <c r="G203" s="36">
        <v>74.740385000000003</v>
      </c>
      <c r="H203" s="37">
        <v>43.38</v>
      </c>
      <c r="I203" s="37">
        <v>-0.49957215825421025</v>
      </c>
      <c r="J203" s="36">
        <v>-32821003</v>
      </c>
      <c r="K203" s="37">
        <v>-196.5205024355898</v>
      </c>
      <c r="L203" s="37">
        <v>266.66666666666669</v>
      </c>
      <c r="M203" s="37">
        <v>49.82</v>
      </c>
      <c r="N203" s="38">
        <v>43.313206955788672</v>
      </c>
      <c r="O203" s="39">
        <v>836.5827141615531</v>
      </c>
      <c r="P203" s="38">
        <v>27.886090472051769</v>
      </c>
    </row>
    <row r="204" spans="1:16">
      <c r="A204" s="45" t="s">
        <v>86</v>
      </c>
      <c r="B204" s="45" t="s">
        <v>375</v>
      </c>
      <c r="C204" s="46">
        <v>1050946163</v>
      </c>
      <c r="D204" s="46">
        <v>150000000</v>
      </c>
      <c r="E204" s="47">
        <v>26.278367004461941</v>
      </c>
      <c r="F204" s="47">
        <v>13.476085643313816</v>
      </c>
      <c r="G204" s="46">
        <v>116.820232</v>
      </c>
      <c r="H204" s="47">
        <v>13.03</v>
      </c>
      <c r="I204" s="47">
        <v>-1.4241518335938572</v>
      </c>
      <c r="J204" s="46">
        <v>-28139576</v>
      </c>
      <c r="K204" s="47">
        <v>-69.29741940674586</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-0.26707428071433448</v>
      </c>
      <c r="J205" s="31">
        <v>-90708270</v>
      </c>
      <c r="K205" s="32">
        <v>-16.536529690181503</v>
      </c>
      <c r="L205" s="32">
        <v>266.66666666666669</v>
      </c>
      <c r="M205" s="32">
        <v>88.42</v>
      </c>
      <c r="N205" s="33">
        <v>10.503274484386774</v>
      </c>
      <c r="O205" s="34">
        <v>118.73727271706645</v>
      </c>
      <c r="P205" s="33">
        <v>3.9579090905688816</v>
      </c>
    </row>
    <row r="206" spans="1:16">
      <c r="A206" s="55" t="s">
        <v>122</v>
      </c>
      <c r="B206" s="55" t="s">
        <v>356</v>
      </c>
      <c r="C206" s="56">
        <v>2913670000</v>
      </c>
      <c r="D206" s="56">
        <v>150000000</v>
      </c>
      <c r="E206" s="57">
        <v>67.535921512453456</v>
      </c>
      <c r="F206" s="57">
        <v>37.519956395807476</v>
      </c>
      <c r="G206" s="56">
        <v>45.644831000000003</v>
      </c>
      <c r="H206" s="57">
        <v>12.98</v>
      </c>
      <c r="I206" s="57">
        <v>-7.3118497205387101E-2</v>
      </c>
      <c r="J206" s="56">
        <v>-64393000</v>
      </c>
      <c r="K206" s="57">
        <v>-27.953348966502571</v>
      </c>
      <c r="L206" s="57">
        <v>266.66666666666669</v>
      </c>
      <c r="M206" s="57">
        <v>30.42</v>
      </c>
      <c r="N206" s="58">
        <v>32.591821078338377</v>
      </c>
      <c r="O206" s="59">
        <v>1027.7981516734526</v>
      </c>
      <c r="P206" s="58">
        <v>34.259938389115085</v>
      </c>
    </row>
    <row r="207" spans="1:16">
      <c r="A207" s="70" t="s">
        <v>300</v>
      </c>
      <c r="B207" s="70" t="s">
        <v>221</v>
      </c>
      <c r="C207" s="71">
        <v>503612621</v>
      </c>
      <c r="D207" s="71">
        <v>150000000</v>
      </c>
      <c r="E207" s="72">
        <v>125.38988417109451</v>
      </c>
      <c r="F207" s="72">
        <v>417.96628057031501</v>
      </c>
      <c r="G207" s="71">
        <v>114.763935</v>
      </c>
      <c r="H207" s="72">
        <v>2.78</v>
      </c>
      <c r="I207" s="72">
        <v>-0.26197258997094819</v>
      </c>
      <c r="J207" s="71">
        <v>-2270847</v>
      </c>
      <c r="K207" s="72">
        <v>-132.10929666331549</v>
      </c>
      <c r="L207" s="72">
        <v>266.66666666666669</v>
      </c>
      <c r="M207" s="72">
        <v>76.5</v>
      </c>
      <c r="N207" s="73">
        <v>51.27527549155068</v>
      </c>
      <c r="O207" s="74">
        <v>555.73909250113957</v>
      </c>
      <c r="P207" s="73">
        <v>18.524636416704652</v>
      </c>
    </row>
    <row r="208" spans="1:16">
      <c r="A208" s="30" t="s">
        <v>65</v>
      </c>
      <c r="B208" s="30" t="s">
        <v>357</v>
      </c>
      <c r="C208" s="31">
        <v>2454857833</v>
      </c>
      <c r="D208" s="31">
        <v>150000000</v>
      </c>
      <c r="E208" s="32">
        <v>99.609232979023304</v>
      </c>
      <c r="F208" s="32">
        <v>34.950608062815192</v>
      </c>
      <c r="G208" s="31">
        <v>20.225930999999999</v>
      </c>
      <c r="H208" s="32">
        <v>19.86</v>
      </c>
      <c r="I208" s="32">
        <v>4.6937964102848895E-2</v>
      </c>
      <c r="J208" s="31">
        <v>-74622811</v>
      </c>
      <c r="K208" s="32">
        <v>-38.192075074738206</v>
      </c>
      <c r="L208" s="32">
        <v>266.66666666666669</v>
      </c>
      <c r="M208" s="32">
        <v>13.48</v>
      </c>
      <c r="N208" s="33">
        <v>32.415891618364775</v>
      </c>
      <c r="O208" s="34">
        <v>1860.0575669390373</v>
      </c>
      <c r="P208" s="33">
        <v>62.001918897967911</v>
      </c>
    </row>
    <row r="209" spans="1:16">
      <c r="A209" t="s">
        <v>2190</v>
      </c>
      <c r="C209" s="14">
        <v>5041413750</v>
      </c>
      <c r="D209" s="14">
        <v>150000000</v>
      </c>
      <c r="E209" s="19">
        <v>0</v>
      </c>
      <c r="F209" s="19">
        <v>0</v>
      </c>
      <c r="G209" s="14">
        <v>0</v>
      </c>
      <c r="H209" s="19">
        <v>154.4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7.328439507409291</v>
      </c>
      <c r="F210" s="27">
        <v>0.23455125519032882</v>
      </c>
      <c r="G210" s="26">
        <v>25.942046000000001</v>
      </c>
      <c r="H210" s="27">
        <v>210.4</v>
      </c>
      <c r="I210" s="27">
        <v>-2.443040566114604</v>
      </c>
      <c r="J210" s="26">
        <v>-859532000</v>
      </c>
      <c r="K210" s="27">
        <v>-36.350609401395175</v>
      </c>
      <c r="L210" s="27">
        <v>266.2867642163846</v>
      </c>
      <c r="M210" s="27">
        <v>17.27</v>
      </c>
      <c r="N210" s="28">
        <v>19.083491350124977</v>
      </c>
      <c r="O210" s="29">
        <v>316.69353084507298</v>
      </c>
      <c r="P210" s="28">
        <v>10.5564510281691</v>
      </c>
    </row>
    <row r="211" spans="1:16">
      <c r="A211" s="50" t="s">
        <v>670</v>
      </c>
      <c r="B211" s="50" t="s">
        <v>355</v>
      </c>
      <c r="C211" s="51">
        <v>2142280161</v>
      </c>
      <c r="D211" s="51">
        <v>155000000</v>
      </c>
      <c r="E211" s="52">
        <v>7.8975520076505168</v>
      </c>
      <c r="F211" s="52">
        <v>0.43548673877311922</v>
      </c>
      <c r="G211" s="51">
        <v>44.987780999999998</v>
      </c>
      <c r="H211" s="52">
        <v>112.6</v>
      </c>
      <c r="I211" s="52">
        <v>-7.3590846742835083</v>
      </c>
      <c r="J211" s="51">
        <v>5825744</v>
      </c>
      <c r="K211" s="52">
        <v>3112.9071239656255</v>
      </c>
      <c r="L211" s="52">
        <v>258.06451612903226</v>
      </c>
      <c r="M211" s="52">
        <v>29.02</v>
      </c>
      <c r="N211" s="53">
        <v>37.162606644808648</v>
      </c>
      <c r="O211" s="54">
        <v>480.50776645004407</v>
      </c>
      <c r="P211" s="53">
        <v>16.016925548334804</v>
      </c>
    </row>
    <row r="212" spans="1:16">
      <c r="A212" s="75" t="s">
        <v>517</v>
      </c>
      <c r="B212" s="75" t="s">
        <v>679</v>
      </c>
      <c r="C212" s="76">
        <v>1187480335</v>
      </c>
      <c r="D212" s="76">
        <v>155000000</v>
      </c>
      <c r="E212" s="77">
        <v>46.92935372413752</v>
      </c>
      <c r="F212" s="77">
        <v>20.184668268446245</v>
      </c>
      <c r="G212" s="76">
        <v>52.462822000000003</v>
      </c>
      <c r="H212" s="77">
        <v>16.25</v>
      </c>
      <c r="I212" s="77">
        <v>0.29453820175552714</v>
      </c>
      <c r="J212" s="76">
        <v>-76765590</v>
      </c>
      <c r="K212" s="77">
        <v>-30.287007499063058</v>
      </c>
      <c r="L212" s="77">
        <v>258.06451612903226</v>
      </c>
      <c r="M212" s="77">
        <v>33.840000000000003</v>
      </c>
      <c r="N212" s="78">
        <v>63.147914193727914</v>
      </c>
      <c r="O212" s="79">
        <v>2520.5565131858557</v>
      </c>
      <c r="P212" s="78">
        <v>84.018550439528525</v>
      </c>
    </row>
    <row r="213" spans="1:16">
      <c r="A213" s="80" t="s">
        <v>479</v>
      </c>
      <c r="B213" s="80" t="s">
        <v>352</v>
      </c>
      <c r="C213" s="81">
        <v>5083033115</v>
      </c>
      <c r="D213" s="81">
        <v>160000000</v>
      </c>
      <c r="E213" s="82">
        <v>12.112224116843235</v>
      </c>
      <c r="F213" s="82">
        <v>0.95824557886417994</v>
      </c>
      <c r="G213" s="81">
        <v>40.501919000000001</v>
      </c>
      <c r="H213" s="82">
        <v>81.55</v>
      </c>
      <c r="I213" s="82">
        <v>-0.13072503028782023</v>
      </c>
      <c r="J213" s="81">
        <v>70568097</v>
      </c>
      <c r="K213" s="82">
        <v>179.11776762238608</v>
      </c>
      <c r="L213" s="82">
        <v>250</v>
      </c>
      <c r="M213" s="82">
        <v>25.31</v>
      </c>
      <c r="N213" s="83">
        <v>69.290963055675064</v>
      </c>
      <c r="O213" s="84">
        <v>1306.4161780150055</v>
      </c>
      <c r="P213" s="83">
        <v>43.547205933833517</v>
      </c>
    </row>
    <row r="214" spans="1:16">
      <c r="A214" s="40" t="s">
        <v>761</v>
      </c>
      <c r="B214" s="40" t="s">
        <v>255</v>
      </c>
      <c r="C214" s="41">
        <v>3597943991</v>
      </c>
      <c r="D214" s="41">
        <v>160000000</v>
      </c>
      <c r="E214" s="42">
        <v>31.126327319975907</v>
      </c>
      <c r="F214" s="42">
        <v>6.2754692177370783</v>
      </c>
      <c r="G214" s="41">
        <v>39.992564999999999</v>
      </c>
      <c r="H214" s="42">
        <v>32.14</v>
      </c>
      <c r="I214" s="42">
        <v>-0.70248808049478129</v>
      </c>
      <c r="J214" s="41">
        <v>29754818</v>
      </c>
      <c r="K214" s="42">
        <v>166.69569277822504</v>
      </c>
      <c r="L214" s="42">
        <v>250</v>
      </c>
      <c r="M214" s="42">
        <v>24.99</v>
      </c>
      <c r="N214" s="43">
        <v>32.403975575786674</v>
      </c>
      <c r="O214" s="44">
        <v>60.195650511206765</v>
      </c>
      <c r="P214" s="43">
        <v>2.0065216837068922</v>
      </c>
    </row>
    <row r="215" spans="1:16">
      <c r="A215" s="80" t="s">
        <v>146</v>
      </c>
      <c r="B215" s="80" t="s">
        <v>352</v>
      </c>
      <c r="C215" s="81">
        <v>10649561720</v>
      </c>
      <c r="D215" s="81">
        <v>160000000</v>
      </c>
      <c r="E215" s="82">
        <v>28.394167837926087</v>
      </c>
      <c r="F215" s="82">
        <v>2.7302084459544314</v>
      </c>
      <c r="G215" s="81">
        <v>21.20458</v>
      </c>
      <c r="H215" s="82">
        <v>66.45</v>
      </c>
      <c r="I215" s="82">
        <v>-0.82258825095765076</v>
      </c>
      <c r="J215" s="81">
        <v>-91204945</v>
      </c>
      <c r="K215" s="82">
        <v>-114.02890490203136</v>
      </c>
      <c r="L215" s="82">
        <v>250</v>
      </c>
      <c r="M215" s="82">
        <v>13.25</v>
      </c>
      <c r="N215" s="83">
        <v>37.415970663860598</v>
      </c>
      <c r="O215" s="84">
        <v>594.32841542843812</v>
      </c>
      <c r="P215" s="83">
        <v>19.810947180947938</v>
      </c>
    </row>
    <row r="216" spans="1:16">
      <c r="A216" s="25" t="s">
        <v>725</v>
      </c>
      <c r="B216" s="25" t="s">
        <v>689</v>
      </c>
      <c r="C216" s="26">
        <v>726673508</v>
      </c>
      <c r="D216" s="26">
        <v>160599284</v>
      </c>
      <c r="E216" s="27">
        <v>50.297251965950856</v>
      </c>
      <c r="F216" s="27">
        <v>44.740683335932872</v>
      </c>
      <c r="G216" s="26">
        <v>107.916184</v>
      </c>
      <c r="H216" s="27">
        <v>7.37</v>
      </c>
      <c r="I216" s="27">
        <v>-7.3193005540291622E-2</v>
      </c>
      <c r="J216" s="26">
        <v>-21257621</v>
      </c>
      <c r="K216" s="27">
        <v>-52.884327366641827</v>
      </c>
      <c r="L216" s="27">
        <v>249.06711290194792</v>
      </c>
      <c r="M216" s="27">
        <v>67.19</v>
      </c>
      <c r="N216" s="28">
        <v>0.90268602649931784</v>
      </c>
      <c r="O216" s="29">
        <v>643.33048392451997</v>
      </c>
      <c r="P216" s="28">
        <v>21.444349464150665</v>
      </c>
    </row>
    <row r="217" spans="1:16">
      <c r="A217" s="90" t="s">
        <v>402</v>
      </c>
      <c r="B217" s="90" t="s">
        <v>718</v>
      </c>
      <c r="C217" s="91">
        <v>298644898</v>
      </c>
      <c r="D217" s="91">
        <v>163000000</v>
      </c>
      <c r="E217" s="92">
        <v>14.166491922988799</v>
      </c>
      <c r="F217" s="92">
        <v>1.7736937427054964</v>
      </c>
      <c r="G217" s="91">
        <v>56.026116999999999</v>
      </c>
      <c r="H217" s="92">
        <v>50.4</v>
      </c>
      <c r="I217" s="92">
        <v>-1.6442901159470791</v>
      </c>
      <c r="J217" s="91">
        <v>-85773363</v>
      </c>
      <c r="K217" s="92">
        <v>-93.117486835627517</v>
      </c>
      <c r="L217" s="92">
        <v>245.39877300613497</v>
      </c>
      <c r="M217" s="92">
        <v>34.369999999999997</v>
      </c>
      <c r="N217" s="93">
        <v>43.681114393218152</v>
      </c>
      <c r="O217" s="94">
        <v>70.999273973953123</v>
      </c>
      <c r="P217" s="93">
        <v>2.3666424657984373</v>
      </c>
    </row>
    <row r="218" spans="1:16">
      <c r="A218" s="35" t="s">
        <v>518</v>
      </c>
      <c r="B218" s="35" t="s">
        <v>208</v>
      </c>
      <c r="C218" s="36">
        <v>13276708610</v>
      </c>
      <c r="D218" s="36">
        <v>165200000</v>
      </c>
      <c r="E218" s="37">
        <v>17.180984152028277</v>
      </c>
      <c r="F218" s="37">
        <v>1.5072625321988522</v>
      </c>
      <c r="G218" s="36">
        <v>33.030631999999997</v>
      </c>
      <c r="H218" s="37">
        <v>70.5</v>
      </c>
      <c r="I218" s="37">
        <v>6.0106717183880178</v>
      </c>
      <c r="J218" s="36">
        <v>-782673371</v>
      </c>
      <c r="K218" s="37">
        <v>-14.563929759659601</v>
      </c>
      <c r="L218" s="37">
        <v>242.13075060532688</v>
      </c>
      <c r="M218" s="37">
        <v>19.989999999999998</v>
      </c>
      <c r="N218" s="38">
        <v>17.836485614502372</v>
      </c>
      <c r="O218" s="39">
        <v>2943.9445474533313</v>
      </c>
      <c r="P218" s="38">
        <v>98.131484915111045</v>
      </c>
    </row>
    <row r="219" spans="1:16">
      <c r="A219" s="70" t="s">
        <v>520</v>
      </c>
      <c r="B219" s="70" t="s">
        <v>221</v>
      </c>
      <c r="C219" s="71">
        <v>9975791841</v>
      </c>
      <c r="D219" s="71">
        <v>167500000</v>
      </c>
      <c r="E219" s="72">
        <v>26.712746510567353</v>
      </c>
      <c r="F219" s="72">
        <v>5.499278746385456</v>
      </c>
      <c r="G219" s="71">
        <v>49.784793999999998</v>
      </c>
      <c r="H219" s="72">
        <v>30.08</v>
      </c>
      <c r="I219" s="72">
        <v>-7.2516576804623645</v>
      </c>
      <c r="J219" s="71">
        <v>5369486</v>
      </c>
      <c r="K219" s="72">
        <v>904.64897384963854</v>
      </c>
      <c r="L219" s="72">
        <v>238.80597014925374</v>
      </c>
      <c r="M219" s="72">
        <v>29.72</v>
      </c>
      <c r="N219" s="73">
        <v>30.059948739314372</v>
      </c>
      <c r="O219" s="74">
        <v>514.59641623249104</v>
      </c>
      <c r="P219" s="73">
        <v>17.15321387441637</v>
      </c>
    </row>
    <row r="220" spans="1:16">
      <c r="A220" s="25" t="s">
        <v>604</v>
      </c>
      <c r="B220" s="25" t="s">
        <v>353</v>
      </c>
      <c r="C220" s="26">
        <v>5111720579</v>
      </c>
      <c r="D220" s="26">
        <v>168000000</v>
      </c>
      <c r="E220" s="27">
        <v>29.205653878141675</v>
      </c>
      <c r="F220" s="27">
        <v>5.6078444466477873</v>
      </c>
      <c r="G220" s="26">
        <v>42.916003000000003</v>
      </c>
      <c r="H220" s="27">
        <v>31.92</v>
      </c>
      <c r="I220" s="27">
        <v>-2.1408563940741132</v>
      </c>
      <c r="J220" s="26">
        <v>29451851</v>
      </c>
      <c r="K220" s="27">
        <v>176.83099103007143</v>
      </c>
      <c r="L220" s="27">
        <v>238.0952380952381</v>
      </c>
      <c r="M220" s="27">
        <v>25.54</v>
      </c>
      <c r="N220" s="28">
        <v>26.445393349074514</v>
      </c>
      <c r="O220" s="29">
        <v>528.10215270488925</v>
      </c>
      <c r="P220" s="28">
        <v>17.603405090162976</v>
      </c>
    </row>
    <row r="221" spans="1:16">
      <c r="A221" s="45" t="s">
        <v>53</v>
      </c>
      <c r="B221" s="45" t="s">
        <v>375</v>
      </c>
      <c r="C221" s="46">
        <v>1141807084</v>
      </c>
      <c r="D221" s="46">
        <v>170000000</v>
      </c>
      <c r="E221" s="47">
        <v>35.171660476776829</v>
      </c>
      <c r="F221" s="47">
        <v>10.34460602258142</v>
      </c>
      <c r="G221" s="46">
        <v>55.376739000000001</v>
      </c>
      <c r="H221" s="47">
        <v>20.54</v>
      </c>
      <c r="I221" s="47">
        <v>-1.3062607486051334</v>
      </c>
      <c r="J221" s="46">
        <v>24742161</v>
      </c>
      <c r="K221" s="47">
        <v>137.41726116809281</v>
      </c>
      <c r="L221" s="47">
        <v>235.29411764705881</v>
      </c>
      <c r="M221" s="47">
        <v>32.57</v>
      </c>
      <c r="N221" s="48">
        <v>67.602118559514665</v>
      </c>
      <c r="O221" s="49">
        <v>210.12468500182425</v>
      </c>
      <c r="P221" s="48">
        <v>7.0041561667274745</v>
      </c>
    </row>
    <row r="222" spans="1:16">
      <c r="A222" s="50" t="s">
        <v>770</v>
      </c>
      <c r="B222" s="50" t="s">
        <v>355</v>
      </c>
      <c r="C222" s="51">
        <v>1774061912</v>
      </c>
      <c r="D222" s="51">
        <v>170000000</v>
      </c>
      <c r="E222" s="52">
        <v>15.557479324304445</v>
      </c>
      <c r="F222" s="52">
        <v>1.2536244419262244</v>
      </c>
      <c r="G222" s="51">
        <v>37.993921</v>
      </c>
      <c r="H222" s="52">
        <v>67.7</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5.3665399080996137</v>
      </c>
      <c r="F223" s="37">
        <v>0.22548487008821907</v>
      </c>
      <c r="G223" s="36">
        <v>53.288747999999998</v>
      </c>
      <c r="H223" s="37">
        <v>139.9</v>
      </c>
      <c r="I223" s="37">
        <v>-1.7017122447656445</v>
      </c>
      <c r="J223" s="36">
        <v>418881945</v>
      </c>
      <c r="K223" s="37">
        <v>56.817917993576927</v>
      </c>
      <c r="L223" s="37">
        <v>235.29411764705881</v>
      </c>
      <c r="M223" s="37">
        <v>31.34</v>
      </c>
      <c r="N223" s="38">
        <v>27.048725024412825</v>
      </c>
      <c r="O223" s="39">
        <v>1082.1755545888077</v>
      </c>
      <c r="P223" s="38">
        <v>36.072518486293589</v>
      </c>
    </row>
    <row r="224" spans="1:16">
      <c r="A224" s="50" t="s">
        <v>153</v>
      </c>
      <c r="B224" s="50" t="s">
        <v>355</v>
      </c>
      <c r="C224" s="51">
        <v>824789585</v>
      </c>
      <c r="D224" s="51">
        <v>171222156</v>
      </c>
      <c r="E224" s="52">
        <v>14.526928501193282</v>
      </c>
      <c r="F224" s="52">
        <v>3.6888075805353342</v>
      </c>
      <c r="G224" s="51">
        <v>111.579138</v>
      </c>
      <c r="H224" s="52">
        <v>24.68</v>
      </c>
      <c r="I224" s="52">
        <v>-0.1382724000665938</v>
      </c>
      <c r="J224" s="51">
        <v>3224393</v>
      </c>
      <c r="K224" s="52">
        <v>1221.3491308286552</v>
      </c>
      <c r="L224" s="52">
        <v>233.61462636879773</v>
      </c>
      <c r="M224" s="52">
        <v>65.16</v>
      </c>
      <c r="N224" s="53">
        <v>37.268274537600654</v>
      </c>
      <c r="O224" s="54">
        <v>1636.9044742509061</v>
      </c>
      <c r="P224" s="53">
        <v>54.563482475030206</v>
      </c>
    </row>
    <row r="225" spans="1:16">
      <c r="A225" s="40" t="s">
        <v>409</v>
      </c>
      <c r="B225" s="40" t="s">
        <v>255</v>
      </c>
      <c r="C225" s="41">
        <v>932814398</v>
      </c>
      <c r="D225" s="41">
        <v>174600000</v>
      </c>
      <c r="E225" s="42">
        <v>42.200320525951305</v>
      </c>
      <c r="F225" s="42">
        <v>24.169713932389065</v>
      </c>
      <c r="G225" s="41">
        <v>78.469515999999999</v>
      </c>
      <c r="H225" s="42">
        <v>12.08</v>
      </c>
      <c r="I225" s="42">
        <v>0.44209999179129156</v>
      </c>
      <c r="J225" s="41">
        <v>-20343122</v>
      </c>
      <c r="K225" s="42">
        <v>-85.827534239828083</v>
      </c>
      <c r="L225" s="42">
        <v>229.09507445589921</v>
      </c>
      <c r="M225" s="42">
        <v>44.94</v>
      </c>
      <c r="N225" s="43">
        <v>43.58537627527808</v>
      </c>
      <c r="O225" s="44">
        <v>2891.420531115612</v>
      </c>
      <c r="P225" s="43">
        <v>96.380684370520399</v>
      </c>
    </row>
    <row r="226" spans="1:16">
      <c r="A226" s="30" t="s">
        <v>672</v>
      </c>
      <c r="B226" s="30" t="s">
        <v>349</v>
      </c>
      <c r="C226" s="31">
        <v>620166725</v>
      </c>
      <c r="D226" s="31">
        <v>174710256</v>
      </c>
      <c r="E226" s="32">
        <v>7.5794803315262902</v>
      </c>
      <c r="F226" s="32">
        <v>1.1123883278284197</v>
      </c>
      <c r="G226" s="31">
        <v>132.143317</v>
      </c>
      <c r="H226" s="32">
        <v>39.94</v>
      </c>
      <c r="I226" s="32">
        <v>1.2625462910489702</v>
      </c>
      <c r="J226" s="31">
        <v>1111214</v>
      </c>
      <c r="K226" s="32">
        <v>6131.7621844217228</v>
      </c>
      <c r="L226" s="32">
        <v>228.95049733084932</v>
      </c>
      <c r="M226" s="32">
        <v>75.63</v>
      </c>
      <c r="N226" s="33">
        <v>19.043078759373124</v>
      </c>
      <c r="O226" s="34">
        <v>1154.4455547924267</v>
      </c>
      <c r="P226" s="33">
        <v>38.481518493080891</v>
      </c>
    </row>
    <row r="227" spans="1:16">
      <c r="A227" t="s">
        <v>2159</v>
      </c>
      <c r="C227" s="14">
        <v>2447229960</v>
      </c>
      <c r="D227" s="14">
        <v>174750000</v>
      </c>
      <c r="E227" s="19">
        <v>0</v>
      </c>
      <c r="F227" s="19">
        <v>0</v>
      </c>
      <c r="G227" s="14">
        <v>0</v>
      </c>
      <c r="H227" s="19">
        <v>7.46</v>
      </c>
      <c r="I227" s="19">
        <v>-0.18706666668903615</v>
      </c>
      <c r="J227" s="14">
        <v>-31207398</v>
      </c>
      <c r="K227" s="19">
        <v>-39.197436454010038</v>
      </c>
      <c r="L227" s="19">
        <v>228.89842632331903</v>
      </c>
      <c r="M227" s="19">
        <v>0</v>
      </c>
      <c r="N227" s="20">
        <v>20.947779956750757</v>
      </c>
      <c r="O227" s="21">
        <v>548.37463126863349</v>
      </c>
      <c r="P227" s="24">
        <v>18.279154375621115</v>
      </c>
    </row>
    <row r="228" spans="1:16">
      <c r="A228" s="55" t="s">
        <v>101</v>
      </c>
      <c r="B228" s="55" t="s">
        <v>233</v>
      </c>
      <c r="C228" s="56">
        <v>4675184543</v>
      </c>
      <c r="D228" s="56">
        <v>175000000</v>
      </c>
      <c r="E228" s="57">
        <v>32.950339184613384</v>
      </c>
      <c r="F228" s="57">
        <v>23.53595656043813</v>
      </c>
      <c r="G228" s="56">
        <v>134.44486900000001</v>
      </c>
      <c r="H228" s="57">
        <v>9.0299999999999994</v>
      </c>
      <c r="I228" s="57">
        <v>-0.30456414251503894</v>
      </c>
      <c r="J228" s="56">
        <v>-19232100</v>
      </c>
      <c r="K228" s="57">
        <v>-72.794962588588874</v>
      </c>
      <c r="L228" s="57">
        <v>228.57142857142858</v>
      </c>
      <c r="M228" s="57">
        <v>76.819999999999993</v>
      </c>
      <c r="N228" s="58">
        <v>31.497146926563769</v>
      </c>
      <c r="O228" s="59">
        <v>614.13632887365225</v>
      </c>
      <c r="P228" s="58">
        <v>20.471210962455075</v>
      </c>
    </row>
    <row r="229" spans="1:16">
      <c r="A229" s="30" t="s">
        <v>752</v>
      </c>
      <c r="B229" s="30" t="s">
        <v>349</v>
      </c>
      <c r="C229" s="31">
        <v>2885537108</v>
      </c>
      <c r="D229" s="31">
        <v>175740000</v>
      </c>
      <c r="E229" s="32">
        <v>61.805386902045868</v>
      </c>
      <c r="F229" s="32">
        <v>35.168650792105311</v>
      </c>
      <c r="G229" s="31">
        <v>61.770183000000003</v>
      </c>
      <c r="H229" s="32">
        <v>10.48</v>
      </c>
      <c r="I229" s="32">
        <v>-0.25931411287037598</v>
      </c>
      <c r="J229" s="31">
        <v>-201250415</v>
      </c>
      <c r="K229" s="32">
        <v>-8.7324043530543776</v>
      </c>
      <c r="L229" s="32">
        <v>227.60896779333106</v>
      </c>
      <c r="M229" s="32">
        <v>35.14</v>
      </c>
      <c r="N229" s="33">
        <v>54.136818793897994</v>
      </c>
      <c r="O229" s="34">
        <v>404.47617110355441</v>
      </c>
      <c r="P229" s="33">
        <v>13.482539036785147</v>
      </c>
    </row>
    <row r="230" spans="1:16">
      <c r="A230" s="40" t="s">
        <v>307</v>
      </c>
      <c r="B230" s="40" t="s">
        <v>255</v>
      </c>
      <c r="C230" s="41">
        <v>402238316</v>
      </c>
      <c r="D230" s="41">
        <v>177187500</v>
      </c>
      <c r="E230" s="42">
        <v>6.074680616696118</v>
      </c>
      <c r="F230" s="42">
        <v>0.69967166876966413</v>
      </c>
      <c r="G230" s="41">
        <v>124.842961</v>
      </c>
      <c r="H230" s="42">
        <v>52.75</v>
      </c>
      <c r="I230" s="42">
        <v>-2.60320555134345</v>
      </c>
      <c r="J230" s="41">
        <v>-50345394</v>
      </c>
      <c r="K230" s="42">
        <v>-172.45246903818054</v>
      </c>
      <c r="L230" s="42">
        <v>225.7495590828924</v>
      </c>
      <c r="M230" s="42">
        <v>70.45</v>
      </c>
      <c r="N230" s="43">
        <v>37.623042739957093</v>
      </c>
      <c r="O230" s="44">
        <v>409.7386656843496</v>
      </c>
      <c r="P230" s="43">
        <v>13.657955522811653</v>
      </c>
    </row>
    <row r="231" spans="1:16">
      <c r="A231" s="55" t="s">
        <v>544</v>
      </c>
      <c r="B231" s="55" t="s">
        <v>233</v>
      </c>
      <c r="C231" s="56">
        <v>5548282822</v>
      </c>
      <c r="D231" s="56">
        <v>179000000</v>
      </c>
      <c r="E231" s="57">
        <v>18.178920313183639</v>
      </c>
      <c r="F231" s="57">
        <v>2.1608130646836607</v>
      </c>
      <c r="G231" s="56">
        <v>47.254246999999999</v>
      </c>
      <c r="H231" s="57">
        <v>46.58</v>
      </c>
      <c r="I231" s="57">
        <v>-1.2040110754160267</v>
      </c>
      <c r="J231" s="56">
        <v>16821625</v>
      </c>
      <c r="K231" s="57">
        <v>500.13004094432017</v>
      </c>
      <c r="L231" s="57">
        <v>223.46368715083798</v>
      </c>
      <c r="M231" s="57">
        <v>26.39</v>
      </c>
      <c r="N231" s="58">
        <v>11.760795198153888</v>
      </c>
      <c r="O231" s="59">
        <v>399.32439982298291</v>
      </c>
      <c r="P231" s="58">
        <v>13.310813327432763</v>
      </c>
    </row>
    <row r="232" spans="1:16">
      <c r="A232" s="80" t="s">
        <v>270</v>
      </c>
      <c r="B232" s="80" t="s">
        <v>352</v>
      </c>
      <c r="C232" s="81">
        <v>88342093000</v>
      </c>
      <c r="D232" s="81">
        <v>181054000</v>
      </c>
      <c r="E232" s="82">
        <v>0.82761828372599233</v>
      </c>
      <c r="F232" s="82">
        <v>8.8587460236711282E-3</v>
      </c>
      <c r="G232" s="81">
        <v>91.899596000000003</v>
      </c>
      <c r="H232" s="82">
        <v>526</v>
      </c>
      <c r="I232" s="82">
        <v>-24.439964581086883</v>
      </c>
      <c r="J232" s="81">
        <v>1610250000</v>
      </c>
      <c r="K232" s="82">
        <v>58.018235677689802</v>
      </c>
      <c r="L232" s="82">
        <v>220.92856274923503</v>
      </c>
      <c r="M232" s="82">
        <v>50.75</v>
      </c>
      <c r="N232" s="83">
        <v>61.162598530587559</v>
      </c>
      <c r="O232" s="84">
        <v>583.26971762414792</v>
      </c>
      <c r="P232" s="83">
        <v>19.442323920804931</v>
      </c>
    </row>
    <row r="233" spans="1:16">
      <c r="A233" s="35" t="s">
        <v>760</v>
      </c>
      <c r="B233" s="35" t="s">
        <v>208</v>
      </c>
      <c r="C233" s="36">
        <v>2062053729</v>
      </c>
      <c r="D233" s="36">
        <v>182837401</v>
      </c>
      <c r="E233" s="37">
        <v>44.106695332314686</v>
      </c>
      <c r="F233" s="37">
        <v>13.401918587249943</v>
      </c>
      <c r="G233" s="36">
        <v>46.995370999999999</v>
      </c>
      <c r="H233" s="37">
        <v>19.3</v>
      </c>
      <c r="I233" s="37">
        <v>-2.3174576762872334</v>
      </c>
      <c r="J233" s="36">
        <v>8309193</v>
      </c>
      <c r="K233" s="37">
        <v>396.07615541003804</v>
      </c>
      <c r="L233" s="37">
        <v>218.77361951781407</v>
      </c>
      <c r="M233" s="37">
        <v>25.7</v>
      </c>
      <c r="N233" s="38">
        <v>23.048177221786212</v>
      </c>
      <c r="O233" s="39">
        <v>470</v>
      </c>
      <c r="P233" s="38">
        <v>15.666666666666666</v>
      </c>
    </row>
    <row r="234" spans="1:16">
      <c r="A234" s="30" t="s">
        <v>242</v>
      </c>
      <c r="B234" s="30" t="s">
        <v>349</v>
      </c>
      <c r="C234" s="31">
        <v>26961819075</v>
      </c>
      <c r="D234" s="31">
        <v>187500000</v>
      </c>
      <c r="E234" s="32">
        <v>1.4448368079401006</v>
      </c>
      <c r="F234" s="32">
        <v>9.8163010305909165E-3</v>
      </c>
      <c r="G234" s="31">
        <v>37.479664</v>
      </c>
      <c r="H234" s="32">
        <v>739</v>
      </c>
      <c r="I234" s="32">
        <v>12.146595704792048</v>
      </c>
      <c r="J234" s="31">
        <v>1083260368</v>
      </c>
      <c r="K234" s="32">
        <v>135.87453612075652</v>
      </c>
      <c r="L234" s="32">
        <v>213.33333333333334</v>
      </c>
      <c r="M234" s="32">
        <v>19.98</v>
      </c>
      <c r="N234" s="33">
        <v>12.479133752746055</v>
      </c>
      <c r="O234" s="34">
        <v>1409.3476083488297</v>
      </c>
      <c r="P234" s="33">
        <v>46.978253611627657</v>
      </c>
    </row>
    <row r="235" spans="1:16">
      <c r="A235" s="40" t="s">
        <v>43</v>
      </c>
      <c r="B235" s="40" t="s">
        <v>255</v>
      </c>
      <c r="C235" s="41">
        <v>595998092</v>
      </c>
      <c r="D235" s="41">
        <v>187641391</v>
      </c>
      <c r="E235" s="42">
        <v>30.527364029072452</v>
      </c>
      <c r="F235" s="42">
        <v>16.268992606792416</v>
      </c>
      <c r="G235" s="41">
        <v>131.0445</v>
      </c>
      <c r="H235" s="42">
        <v>10</v>
      </c>
      <c r="I235" s="42">
        <v>-0.22920187695240912</v>
      </c>
      <c r="J235" s="41">
        <v>39009394</v>
      </c>
      <c r="K235" s="42">
        <v>48.101590862959831</v>
      </c>
      <c r="L235" s="42">
        <v>213.17258301501292</v>
      </c>
      <c r="M235" s="42">
        <v>69.83</v>
      </c>
      <c r="N235" s="43">
        <v>68.044045650097644</v>
      </c>
      <c r="O235" s="44">
        <v>956.21354182799018</v>
      </c>
      <c r="P235" s="43">
        <v>31.873784727599674</v>
      </c>
    </row>
    <row r="236" spans="1:16">
      <c r="A236" s="35" t="s">
        <v>768</v>
      </c>
      <c r="B236" s="35" t="s">
        <v>208</v>
      </c>
      <c r="C236" s="36">
        <v>4337630740</v>
      </c>
      <c r="D236" s="36">
        <v>188205000</v>
      </c>
      <c r="E236" s="37">
        <v>22.585624499192331</v>
      </c>
      <c r="F236" s="37">
        <v>3.7501701102508456</v>
      </c>
      <c r="G236" s="36">
        <v>54.564166</v>
      </c>
      <c r="H236" s="37">
        <v>32.46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31.646363866149873</v>
      </c>
      <c r="F237" s="42">
        <v>10.389703802986654</v>
      </c>
      <c r="G237" s="41">
        <v>74.278114000000002</v>
      </c>
      <c r="H237" s="42">
        <v>17.02</v>
      </c>
      <c r="I237" s="42">
        <v>-1.3506334487147065</v>
      </c>
      <c r="J237" s="41">
        <v>34312463</v>
      </c>
      <c r="K237" s="42">
        <v>88.770518630504611</v>
      </c>
      <c r="L237" s="42">
        <v>210.11609618202979</v>
      </c>
      <c r="M237" s="42">
        <v>39.01</v>
      </c>
      <c r="N237" s="43">
        <v>43.052176938168252</v>
      </c>
      <c r="O237" s="44">
        <v>440.53345729025432</v>
      </c>
      <c r="P237" s="43">
        <v>14.684448576341811</v>
      </c>
    </row>
    <row r="238" spans="1:16">
      <c r="A238" s="40" t="s">
        <v>167</v>
      </c>
      <c r="B238" s="40" t="s">
        <v>255</v>
      </c>
      <c r="C238" s="41">
        <v>3624383186</v>
      </c>
      <c r="D238" s="41">
        <v>190615223</v>
      </c>
      <c r="E238" s="42">
        <v>53.550003839427653</v>
      </c>
      <c r="F238" s="42">
        <v>56.186492344766876</v>
      </c>
      <c r="G238" s="41">
        <v>136.56980300000001</v>
      </c>
      <c r="H238" s="42">
        <v>5.47</v>
      </c>
      <c r="I238" s="42">
        <v>-2.2609107190995736E-2</v>
      </c>
      <c r="J238" s="41">
        <v>-54418198</v>
      </c>
      <c r="K238" s="42">
        <v>-17.513922732244826</v>
      </c>
      <c r="L238" s="42">
        <v>209.84682844559586</v>
      </c>
      <c r="M238" s="42">
        <v>71.64</v>
      </c>
      <c r="N238" s="43">
        <v>33.014138422437327</v>
      </c>
      <c r="O238" s="44">
        <v>257.17582089716007</v>
      </c>
      <c r="P238" s="43">
        <v>8.5725273632386685</v>
      </c>
    </row>
    <row r="239" spans="1:16">
      <c r="A239" s="65" t="s">
        <v>441</v>
      </c>
      <c r="B239" s="65" t="s">
        <v>393</v>
      </c>
      <c r="C239" s="66">
        <v>40007605000</v>
      </c>
      <c r="D239" s="66">
        <v>191012000</v>
      </c>
      <c r="E239" s="67">
        <v>1.1759190469834835</v>
      </c>
      <c r="F239" s="67">
        <v>1.4798695779980742E-2</v>
      </c>
      <c r="G239" s="66">
        <v>79.717928999999998</v>
      </c>
      <c r="H239" s="67">
        <v>426.75</v>
      </c>
      <c r="I239" s="67">
        <v>-0.40144822939009828</v>
      </c>
      <c r="J239" s="66">
        <v>1862105000</v>
      </c>
      <c r="K239" s="67">
        <v>42.672669908517513</v>
      </c>
      <c r="L239" s="67">
        <v>209.4109270621741</v>
      </c>
      <c r="M239" s="67">
        <v>41.73</v>
      </c>
      <c r="N239" s="68">
        <v>53.053771455378353</v>
      </c>
      <c r="O239" s="69">
        <v>1141.4748100278998</v>
      </c>
      <c r="P239" s="68">
        <v>38.049160334263327</v>
      </c>
    </row>
    <row r="240" spans="1:16">
      <c r="A240" s="25" t="s">
        <v>275</v>
      </c>
      <c r="B240" s="25" t="s">
        <v>353</v>
      </c>
      <c r="C240" s="26">
        <v>27204728000</v>
      </c>
      <c r="D240" s="26">
        <v>191447000</v>
      </c>
      <c r="E240" s="27">
        <v>4.1586707144669264</v>
      </c>
      <c r="F240" s="27">
        <v>8.9761603625035519E-2</v>
      </c>
      <c r="G240" s="26">
        <v>39.326844000000001</v>
      </c>
      <c r="H240" s="27">
        <v>244.6</v>
      </c>
      <c r="I240" s="27">
        <v>1.7554497336069803</v>
      </c>
      <c r="J240" s="26">
        <v>-324227000</v>
      </c>
      <c r="K240" s="27">
        <v>-142.89425001619236</v>
      </c>
      <c r="L240" s="27">
        <v>208.93510997821852</v>
      </c>
      <c r="M240" s="27">
        <v>20.54</v>
      </c>
      <c r="N240" s="28">
        <v>28.748870296216207</v>
      </c>
      <c r="O240" s="29">
        <v>2045.6408042742748</v>
      </c>
      <c r="P240" s="28">
        <v>68.188026809142499</v>
      </c>
    </row>
    <row r="241" spans="1:16">
      <c r="A241" s="55" t="s">
        <v>31</v>
      </c>
      <c r="B241" s="55" t="s">
        <v>233</v>
      </c>
      <c r="C241" s="56">
        <v>1994719643</v>
      </c>
      <c r="D241" s="56">
        <v>192000000</v>
      </c>
      <c r="E241" s="57">
        <v>26.511382078645063</v>
      </c>
      <c r="F241" s="57">
        <v>17.26001437411788</v>
      </c>
      <c r="G241" s="56">
        <v>171.666124</v>
      </c>
      <c r="H241" s="57">
        <v>8.7899999999999991</v>
      </c>
      <c r="I241" s="57">
        <v>-0.35180529140016148</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9.0919227136730463</v>
      </c>
      <c r="F242" s="62">
        <v>0.62317489331161624</v>
      </c>
      <c r="G242" s="61">
        <v>55.665987999999999</v>
      </c>
      <c r="H242" s="62">
        <v>79.05</v>
      </c>
      <c r="I242" s="62">
        <v>0.80228081056712597</v>
      </c>
      <c r="J242" s="61">
        <v>133437319</v>
      </c>
      <c r="K242" s="62">
        <v>109.3373338833344</v>
      </c>
      <c r="L242" s="62">
        <v>205.6247879365859</v>
      </c>
      <c r="M242" s="62">
        <v>28.61</v>
      </c>
      <c r="N242" s="63">
        <v>61.030998319960659</v>
      </c>
      <c r="O242" s="64">
        <v>1220.2310881119345</v>
      </c>
      <c r="P242" s="63">
        <v>40.674369603731151</v>
      </c>
    </row>
    <row r="243" spans="1:16">
      <c r="A243" s="101" t="s">
        <v>418</v>
      </c>
      <c r="B243" s="101" t="s">
        <v>696</v>
      </c>
      <c r="C243" s="102">
        <v>2439015994</v>
      </c>
      <c r="D243" s="102">
        <v>196000000</v>
      </c>
      <c r="E243" s="103">
        <v>51.344081251474606</v>
      </c>
      <c r="F243" s="103">
        <v>37.422799745972746</v>
      </c>
      <c r="G243" s="102">
        <v>110.663554</v>
      </c>
      <c r="H243" s="103">
        <v>7.04</v>
      </c>
      <c r="I243" s="103">
        <v>-9.5311688757151458E-2</v>
      </c>
      <c r="J243" s="102">
        <v>-61738437</v>
      </c>
      <c r="K243" s="103">
        <v>-22.222784810700666</v>
      </c>
      <c r="L243" s="103">
        <v>204.08163265306123</v>
      </c>
      <c r="M243" s="103">
        <v>56.46</v>
      </c>
      <c r="N243" s="104">
        <v>5.9223515962456015E-2</v>
      </c>
      <c r="O243" s="105">
        <v>1032.307073997795</v>
      </c>
      <c r="P243" s="104">
        <v>34.410235799926497</v>
      </c>
    </row>
    <row r="244" spans="1:16">
      <c r="A244" s="30" t="s">
        <v>15</v>
      </c>
      <c r="B244" s="30" t="s">
        <v>349</v>
      </c>
      <c r="C244" s="31">
        <v>1874835039</v>
      </c>
      <c r="D244" s="31">
        <v>197281323</v>
      </c>
      <c r="E244" s="32">
        <v>166.42764930299137</v>
      </c>
      <c r="F244" s="32">
        <v>421.80285181631552</v>
      </c>
      <c r="G244" s="31">
        <v>116.67577300000001</v>
      </c>
      <c r="H244" s="32">
        <v>2.06</v>
      </c>
      <c r="I244" s="32">
        <v>-5.9799428307402806E-2</v>
      </c>
      <c r="J244" s="31">
        <v>3624504</v>
      </c>
      <c r="K244" s="32">
        <v>108.85976288065898</v>
      </c>
      <c r="L244" s="32">
        <v>202.75614230344553</v>
      </c>
      <c r="M244" s="32">
        <v>59.14</v>
      </c>
      <c r="N244" s="33">
        <v>53.819584052075228</v>
      </c>
      <c r="O244" s="34">
        <v>153.54742475967399</v>
      </c>
      <c r="P244" s="33">
        <v>5.1182474919891332</v>
      </c>
    </row>
    <row r="245" spans="1:16">
      <c r="A245" s="50" t="s">
        <v>97</v>
      </c>
      <c r="B245" s="50" t="s">
        <v>355</v>
      </c>
      <c r="C245" s="51">
        <v>1396248544</v>
      </c>
      <c r="D245" s="51">
        <v>197500000</v>
      </c>
      <c r="E245" s="52">
        <v>34.13779968635555</v>
      </c>
      <c r="F245" s="52">
        <v>24.692802666441626</v>
      </c>
      <c r="G245" s="51">
        <v>147.57517300000001</v>
      </c>
      <c r="H245" s="52">
        <v>7.94</v>
      </c>
      <c r="I245" s="52">
        <v>-0.20039174559938644</v>
      </c>
      <c r="J245" s="51">
        <v>-32811409</v>
      </c>
      <c r="K245" s="52">
        <v>-42.134734293184422</v>
      </c>
      <c r="L245" s="52">
        <v>202.53164556962025</v>
      </c>
      <c r="M245" s="52">
        <v>74.72</v>
      </c>
      <c r="N245" s="53">
        <v>27.207108145118372</v>
      </c>
      <c r="O245" s="54">
        <v>97.678725273413889</v>
      </c>
      <c r="P245" s="53">
        <v>3.2559575091137964</v>
      </c>
    </row>
    <row r="246" spans="1:16">
      <c r="A246" s="35" t="s">
        <v>49</v>
      </c>
      <c r="B246" s="35" t="s">
        <v>200</v>
      </c>
      <c r="C246" s="36">
        <v>1429330090</v>
      </c>
      <c r="D246" s="36">
        <v>200000000</v>
      </c>
      <c r="E246" s="37">
        <v>46.233698864662173</v>
      </c>
      <c r="F246" s="37">
        <v>28.89606179041386</v>
      </c>
      <c r="G246" s="36">
        <v>105.381429</v>
      </c>
      <c r="H246" s="37">
        <v>8.2100000000000009</v>
      </c>
      <c r="I246" s="37">
        <v>-0.10674330831083088</v>
      </c>
      <c r="J246" s="36">
        <v>-731122</v>
      </c>
      <c r="K246" s="37">
        <v>-2188.4172545758438</v>
      </c>
      <c r="L246" s="37">
        <v>200</v>
      </c>
      <c r="M246" s="37">
        <v>52.69</v>
      </c>
      <c r="N246" s="38">
        <v>52.175558701832458</v>
      </c>
      <c r="O246" s="39">
        <v>59.590989198401203</v>
      </c>
      <c r="P246" s="38">
        <v>1.9863663066133734</v>
      </c>
    </row>
    <row r="247" spans="1:16">
      <c r="A247" s="70" t="s">
        <v>634</v>
      </c>
      <c r="B247" s="70" t="s">
        <v>221</v>
      </c>
      <c r="C247" s="71">
        <v>2408811125</v>
      </c>
      <c r="D247" s="71">
        <v>200000000</v>
      </c>
      <c r="E247" s="72">
        <v>22.819546676013552</v>
      </c>
      <c r="F247" s="72">
        <v>4.7540722241694899</v>
      </c>
      <c r="G247" s="71">
        <v>69.12876</v>
      </c>
      <c r="H247" s="72">
        <v>25.36</v>
      </c>
      <c r="I247" s="72">
        <v>-1.083230528171466</v>
      </c>
      <c r="J247" s="71">
        <v>520774798</v>
      </c>
      <c r="K247" s="72">
        <v>9.2170358827540646</v>
      </c>
      <c r="L247" s="72">
        <v>200</v>
      </c>
      <c r="M247" s="72">
        <v>34.56</v>
      </c>
      <c r="N247" s="73">
        <v>67.950097492857083</v>
      </c>
      <c r="O247" s="74">
        <v>479.66846641566514</v>
      </c>
      <c r="P247" s="73">
        <v>15.988948880522171</v>
      </c>
    </row>
    <row r="248" spans="1:16">
      <c r="A248" s="70" t="s">
        <v>475</v>
      </c>
      <c r="B248" s="70" t="s">
        <v>221</v>
      </c>
      <c r="C248" s="71">
        <v>13860116923</v>
      </c>
      <c r="D248" s="71">
        <v>200000000</v>
      </c>
      <c r="E248" s="72">
        <v>36.977216118516417</v>
      </c>
      <c r="F248" s="72">
        <v>8.8040990758372413</v>
      </c>
      <c r="G248" s="71">
        <v>49.455556000000001</v>
      </c>
      <c r="H248" s="72">
        <v>21.88</v>
      </c>
      <c r="I248" s="72">
        <v>0.22305894722312306</v>
      </c>
      <c r="J248" s="71">
        <v>-174076040</v>
      </c>
      <c r="K248" s="72">
        <v>-24.127387088998578</v>
      </c>
      <c r="L248" s="72">
        <v>200</v>
      </c>
      <c r="M248" s="72">
        <v>24.72</v>
      </c>
      <c r="N248" s="73">
        <v>27.525613905649237</v>
      </c>
      <c r="O248" s="74">
        <v>1920.4064507583207</v>
      </c>
      <c r="P248" s="73">
        <v>64.013548358610691</v>
      </c>
    </row>
    <row r="249" spans="1:16">
      <c r="A249" s="45" t="s">
        <v>330</v>
      </c>
      <c r="B249" s="45" t="s">
        <v>375</v>
      </c>
      <c r="C249" s="46">
        <v>1864832744</v>
      </c>
      <c r="D249" s="46">
        <v>200000000</v>
      </c>
      <c r="E249" s="47">
        <v>39.218762255863204</v>
      </c>
      <c r="F249" s="47">
        <v>21.788201253257334</v>
      </c>
      <c r="G249" s="46">
        <v>104.516908</v>
      </c>
      <c r="H249" s="47">
        <v>9.76</v>
      </c>
      <c r="I249" s="47">
        <v>-0.13215372773227507</v>
      </c>
      <c r="J249" s="46">
        <v>17617918</v>
      </c>
      <c r="K249" s="47">
        <v>102.16871255729536</v>
      </c>
      <c r="L249" s="47">
        <v>200</v>
      </c>
      <c r="M249" s="47">
        <v>52.25</v>
      </c>
      <c r="N249" s="48">
        <v>29.661901014729207</v>
      </c>
      <c r="O249" s="49">
        <v>568.19671945840855</v>
      </c>
      <c r="P249" s="48">
        <v>18.93989064861362</v>
      </c>
    </row>
    <row r="250" spans="1:16">
      <c r="A250" s="45" t="s">
        <v>332</v>
      </c>
      <c r="B250" s="45" t="s">
        <v>375</v>
      </c>
      <c r="C250" s="46">
        <v>1258198522</v>
      </c>
      <c r="D250" s="46">
        <v>200000000</v>
      </c>
      <c r="E250" s="47">
        <v>20.308671498099617</v>
      </c>
      <c r="F250" s="47">
        <v>6.3464598431561301</v>
      </c>
      <c r="G250" s="46">
        <v>138.91226599999999</v>
      </c>
      <c r="H250" s="47">
        <v>14.18</v>
      </c>
      <c r="I250" s="47">
        <v>-1.3729897813680232</v>
      </c>
      <c r="J250" s="46">
        <v>-13978192</v>
      </c>
      <c r="K250" s="47">
        <v>-228.92803303889372</v>
      </c>
      <c r="L250" s="47">
        <v>200</v>
      </c>
      <c r="M250" s="47">
        <v>69.45</v>
      </c>
      <c r="N250" s="48">
        <v>31.34043562869903</v>
      </c>
      <c r="O250" s="49">
        <v>324.3601417334483</v>
      </c>
      <c r="P250" s="48">
        <v>10.812004724448277</v>
      </c>
    </row>
    <row r="251" spans="1:16">
      <c r="A251" s="40" t="s">
        <v>44</v>
      </c>
      <c r="B251" s="40" t="s">
        <v>255</v>
      </c>
      <c r="C251" s="41">
        <v>573457342</v>
      </c>
      <c r="D251" s="41">
        <v>200000000</v>
      </c>
      <c r="E251" s="42">
        <v>62.456241595731989</v>
      </c>
      <c r="F251" s="42">
        <v>78.070301994664987</v>
      </c>
      <c r="G251" s="41">
        <v>150.34311</v>
      </c>
      <c r="H251" s="42">
        <v>4.26</v>
      </c>
      <c r="I251" s="42">
        <v>-0.15032555227113775</v>
      </c>
      <c r="J251" s="41">
        <v>28758269</v>
      </c>
      <c r="K251" s="42">
        <v>27.818085991197872</v>
      </c>
      <c r="L251" s="42">
        <v>200</v>
      </c>
      <c r="M251" s="42">
        <v>75.17</v>
      </c>
      <c r="N251" s="43">
        <v>11.857321447998514</v>
      </c>
      <c r="O251" s="44">
        <v>157.3237526748303</v>
      </c>
      <c r="P251" s="43">
        <v>5.2441250891610105</v>
      </c>
    </row>
    <row r="252" spans="1:16">
      <c r="A252" t="s">
        <v>2171</v>
      </c>
      <c r="C252" s="14">
        <v>3999024540</v>
      </c>
      <c r="D252" s="14">
        <v>200000000</v>
      </c>
      <c r="E252" s="19">
        <v>0</v>
      </c>
      <c r="F252" s="19">
        <v>0</v>
      </c>
      <c r="G252" s="14">
        <v>0</v>
      </c>
      <c r="H252" s="19">
        <v>12.2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11.854614845540537</v>
      </c>
      <c r="F253" s="42">
        <v>0.65852620537389472</v>
      </c>
      <c r="G253" s="41">
        <v>35.457332999999998</v>
      </c>
      <c r="H253" s="42">
        <v>95.2</v>
      </c>
      <c r="I253" s="42">
        <v>5.3876205538777384</v>
      </c>
      <c r="J253" s="41">
        <v>-90890793</v>
      </c>
      <c r="K253" s="42">
        <v>-198.05895983325837</v>
      </c>
      <c r="L253" s="42">
        <v>199.98071385995536</v>
      </c>
      <c r="M253" s="42">
        <v>17.72</v>
      </c>
      <c r="N253" s="43">
        <v>30.081226856197521</v>
      </c>
      <c r="O253" s="44">
        <v>3000</v>
      </c>
      <c r="P253" s="43">
        <v>100</v>
      </c>
    </row>
    <row r="254" spans="1:16">
      <c r="A254" s="80" t="s">
        <v>271</v>
      </c>
      <c r="B254" s="80" t="s">
        <v>352</v>
      </c>
      <c r="C254" s="81">
        <v>324275000</v>
      </c>
      <c r="D254" s="81">
        <v>201000000</v>
      </c>
      <c r="E254" s="82">
        <v>23.909280500556282</v>
      </c>
      <c r="F254" s="82">
        <v>7.4344777675859088</v>
      </c>
      <c r="G254" s="81">
        <v>100.424344</v>
      </c>
      <c r="H254" s="82">
        <v>16.66</v>
      </c>
      <c r="I254" s="82">
        <v>-0.25989979901736504</v>
      </c>
      <c r="J254" s="81">
        <v>-476535000</v>
      </c>
      <c r="K254" s="82">
        <v>-6.7487173030312571</v>
      </c>
      <c r="L254" s="82">
        <v>199.00497512437812</v>
      </c>
      <c r="M254" s="82">
        <v>49.96</v>
      </c>
      <c r="N254" s="83">
        <v>98.567396574669615</v>
      </c>
      <c r="O254" s="84">
        <v>200.58222262317244</v>
      </c>
      <c r="P254" s="83">
        <v>6.6860740874390814</v>
      </c>
    </row>
    <row r="255" spans="1:16">
      <c r="A255" t="s">
        <v>2179</v>
      </c>
      <c r="C255" s="14">
        <v>2276853066</v>
      </c>
      <c r="D255" s="14">
        <v>201000000</v>
      </c>
      <c r="E255" s="19">
        <v>0</v>
      </c>
      <c r="F255" s="19">
        <v>0</v>
      </c>
      <c r="G255" s="14">
        <v>0</v>
      </c>
      <c r="H255" s="19">
        <v>31.9</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15.169718814092061</v>
      </c>
      <c r="F256" s="52">
        <v>6.1291793188250754</v>
      </c>
      <c r="G256" s="51">
        <v>206.00537199999999</v>
      </c>
      <c r="H256" s="52">
        <v>12.8</v>
      </c>
      <c r="I256" s="52">
        <v>3.4547032393701826E-2</v>
      </c>
      <c r="J256" s="51">
        <v>-116573372</v>
      </c>
      <c r="K256" s="52">
        <v>-21.231263688589191</v>
      </c>
      <c r="L256" s="52">
        <v>193.93939393939394</v>
      </c>
      <c r="M256" s="52">
        <v>99.88</v>
      </c>
      <c r="N256" s="53">
        <v>42.107297905538751</v>
      </c>
      <c r="O256" s="54">
        <v>636.37180249953474</v>
      </c>
      <c r="P256" s="53">
        <v>21.212393416651157</v>
      </c>
    </row>
    <row r="257" spans="1:16">
      <c r="A257" t="s">
        <v>2161</v>
      </c>
      <c r="C257" s="14">
        <v>2434885834</v>
      </c>
      <c r="D257" s="14">
        <v>206760337</v>
      </c>
      <c r="E257" s="19">
        <v>0</v>
      </c>
      <c r="F257" s="19">
        <v>0</v>
      </c>
      <c r="G257" s="14">
        <v>0</v>
      </c>
      <c r="H257" s="19">
        <v>10.4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37.670883520752412</v>
      </c>
      <c r="F258" s="72">
        <v>8.5221750885397558</v>
      </c>
      <c r="G258" s="71">
        <v>50.002209999999998</v>
      </c>
      <c r="H258" s="72">
        <v>21.24</v>
      </c>
      <c r="I258" s="72">
        <v>-3.4109388032385048</v>
      </c>
      <c r="J258" s="71">
        <v>-28917987</v>
      </c>
      <c r="K258" s="72">
        <v>-152.85769113182047</v>
      </c>
      <c r="L258" s="72">
        <v>190.03077192043554</v>
      </c>
      <c r="M258" s="72">
        <v>23.75</v>
      </c>
      <c r="N258" s="73">
        <v>13.81744201004169</v>
      </c>
      <c r="O258" s="74">
        <v>387.03662770456424</v>
      </c>
      <c r="P258" s="73">
        <v>12.901220923485475</v>
      </c>
    </row>
    <row r="259" spans="1:16">
      <c r="A259" s="65" t="s">
        <v>412</v>
      </c>
      <c r="B259" s="65" t="s">
        <v>393</v>
      </c>
      <c r="C259" s="66">
        <v>2598430651</v>
      </c>
      <c r="D259" s="66">
        <v>216000000</v>
      </c>
      <c r="E259" s="67">
        <v>20.004284757760836</v>
      </c>
      <c r="F259" s="67">
        <v>7.124033033390611</v>
      </c>
      <c r="G259" s="66">
        <v>154.526747</v>
      </c>
      <c r="H259" s="67">
        <v>12.94</v>
      </c>
      <c r="I259" s="67">
        <v>-0.27257080878892381</v>
      </c>
      <c r="J259" s="66">
        <v>20464961</v>
      </c>
      <c r="K259" s="67">
        <v>137.2101319909674</v>
      </c>
      <c r="L259" s="67">
        <v>185.18518518518519</v>
      </c>
      <c r="M259" s="67">
        <v>71.540000000000006</v>
      </c>
      <c r="N259" s="68">
        <v>58.401626917072825</v>
      </c>
      <c r="O259" s="69">
        <v>487.7458211210232</v>
      </c>
      <c r="P259" s="68">
        <v>16.258194037367439</v>
      </c>
    </row>
    <row r="260" spans="1:16">
      <c r="A260" s="45" t="s">
        <v>331</v>
      </c>
      <c r="B260" s="45" t="s">
        <v>375</v>
      </c>
      <c r="C260" s="46">
        <v>868771214</v>
      </c>
      <c r="D260" s="46">
        <v>216733652</v>
      </c>
      <c r="E260" s="47">
        <v>37.5725972426659</v>
      </c>
      <c r="F260" s="47">
        <v>5.7786130420063397</v>
      </c>
      <c r="G260" s="46">
        <v>35.091225000000001</v>
      </c>
      <c r="H260" s="47">
        <v>30.34</v>
      </c>
      <c r="I260" s="47">
        <v>-1.0983582357778978</v>
      </c>
      <c r="J260" s="46">
        <v>-129725692</v>
      </c>
      <c r="K260" s="47">
        <v>-50.121217006111635</v>
      </c>
      <c r="L260" s="47">
        <v>184.55832599544809</v>
      </c>
      <c r="M260" s="47">
        <v>16.190000000000001</v>
      </c>
      <c r="N260" s="48">
        <v>90.850054184887682</v>
      </c>
      <c r="O260" s="49">
        <v>297.99993896484375</v>
      </c>
      <c r="P260" s="48">
        <v>9.9333312988281257</v>
      </c>
    </row>
    <row r="261" spans="1:16">
      <c r="A261" s="40" t="s">
        <v>2</v>
      </c>
      <c r="B261" s="40" t="s">
        <v>255</v>
      </c>
      <c r="C261" s="41">
        <v>71378041000</v>
      </c>
      <c r="D261" s="41">
        <v>219801000</v>
      </c>
      <c r="E261" s="42">
        <v>2.3688258237735713</v>
      </c>
      <c r="F261" s="42">
        <v>3.2170562745440924E-2</v>
      </c>
      <c r="G261" s="41">
        <v>51.918782</v>
      </c>
      <c r="H261" s="42">
        <v>325.25</v>
      </c>
      <c r="I261" s="42">
        <v>13.795585332550219</v>
      </c>
      <c r="J261" s="41">
        <v>134970000</v>
      </c>
      <c r="K261" s="42">
        <v>545.55334518781956</v>
      </c>
      <c r="L261" s="42">
        <v>181.98279352687203</v>
      </c>
      <c r="M261" s="42">
        <v>23.62</v>
      </c>
      <c r="N261" s="43">
        <v>13.468949484215686</v>
      </c>
      <c r="O261" s="44">
        <v>2775.2738049823233</v>
      </c>
      <c r="P261" s="43">
        <v>92.509126832744116</v>
      </c>
    </row>
    <row r="262" spans="1:16">
      <c r="A262" s="40" t="s">
        <v>256</v>
      </c>
      <c r="B262" s="40" t="s">
        <v>255</v>
      </c>
      <c r="C262" s="41">
        <v>1748599456</v>
      </c>
      <c r="D262" s="41">
        <v>220000000</v>
      </c>
      <c r="E262" s="42">
        <v>58.233846629751064</v>
      </c>
      <c r="F262" s="42">
        <v>33.087412857813106</v>
      </c>
      <c r="G262" s="41">
        <v>78.150914</v>
      </c>
      <c r="H262" s="42">
        <v>8.7899999999999991</v>
      </c>
      <c r="I262" s="42">
        <v>-0.21465725961338575</v>
      </c>
      <c r="J262" s="41">
        <v>-145428477</v>
      </c>
      <c r="K262" s="42">
        <v>-12.10216895828456</v>
      </c>
      <c r="L262" s="42">
        <v>181.81818181818181</v>
      </c>
      <c r="M262" s="42">
        <v>35.520000000000003</v>
      </c>
      <c r="N262" s="43">
        <v>32.802736515063131</v>
      </c>
      <c r="O262" s="44">
        <v>239.9226485943247</v>
      </c>
      <c r="P262" s="43">
        <v>7.9974216198108232</v>
      </c>
    </row>
    <row r="263" spans="1:16">
      <c r="A263" s="30" t="s">
        <v>295</v>
      </c>
      <c r="B263" s="30" t="s">
        <v>357</v>
      </c>
      <c r="C263" s="31">
        <v>67808233000</v>
      </c>
      <c r="D263" s="31">
        <v>220000000</v>
      </c>
      <c r="E263" s="32">
        <v>2.8302567122085156</v>
      </c>
      <c r="F263" s="32">
        <v>8.0910712184348643E-2</v>
      </c>
      <c r="G263" s="31">
        <v>86.823064000000002</v>
      </c>
      <c r="H263" s="32">
        <v>162.80000000000001</v>
      </c>
      <c r="I263" s="32">
        <v>-5.8144250943680333</v>
      </c>
      <c r="J263" s="31">
        <v>564104000</v>
      </c>
      <c r="K263" s="32">
        <v>62.009842156765416</v>
      </c>
      <c r="L263" s="32">
        <v>181.81818181818181</v>
      </c>
      <c r="M263" s="32">
        <v>39.46</v>
      </c>
      <c r="N263" s="33">
        <v>52.323195234686352</v>
      </c>
      <c r="O263" s="34">
        <v>430.43216080412651</v>
      </c>
      <c r="P263" s="33">
        <v>14.347738693470884</v>
      </c>
    </row>
    <row r="264" spans="1:16">
      <c r="A264" t="s">
        <v>2172</v>
      </c>
      <c r="C264" s="14">
        <v>1462875619</v>
      </c>
      <c r="D264" s="14">
        <v>220000000</v>
      </c>
      <c r="E264" s="19">
        <v>0</v>
      </c>
      <c r="F264" s="19">
        <v>0</v>
      </c>
      <c r="G264" s="14">
        <v>0</v>
      </c>
      <c r="H264" s="19">
        <v>91.7</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14.660800902216891</v>
      </c>
      <c r="F265" s="47">
        <v>1.1218426676525148</v>
      </c>
      <c r="G265" s="46">
        <v>44.275882000000003</v>
      </c>
      <c r="H265" s="47">
        <v>61.65</v>
      </c>
      <c r="I265" s="47">
        <v>2.4389340560135295</v>
      </c>
      <c r="J265" s="46">
        <v>-70180474</v>
      </c>
      <c r="K265" s="47">
        <v>-186.21276339626888</v>
      </c>
      <c r="L265" s="47">
        <v>180.58690744920995</v>
      </c>
      <c r="M265" s="47">
        <v>19.98</v>
      </c>
      <c r="N265" s="48">
        <v>27.47061773616468</v>
      </c>
      <c r="O265" s="49">
        <v>1709.0440628381962</v>
      </c>
      <c r="P265" s="48">
        <v>56.96813542793987</v>
      </c>
    </row>
    <row r="266" spans="1:16">
      <c r="A266" s="45" t="s">
        <v>327</v>
      </c>
      <c r="B266" s="45" t="s">
        <v>375</v>
      </c>
      <c r="C266" s="46">
        <v>1614800897</v>
      </c>
      <c r="D266" s="46">
        <v>224000000</v>
      </c>
      <c r="E266" s="47">
        <v>18.921355580407287</v>
      </c>
      <c r="F266" s="47">
        <v>4.445807232238554</v>
      </c>
      <c r="G266" s="46">
        <v>107.968583</v>
      </c>
      <c r="H266" s="47">
        <v>19.579999999999998</v>
      </c>
      <c r="I266" s="47">
        <v>1.0411362309820476</v>
      </c>
      <c r="J266" s="46">
        <v>-84056857</v>
      </c>
      <c r="K266" s="47">
        <v>-50.632395165572277</v>
      </c>
      <c r="L266" s="47">
        <v>178.57142857142858</v>
      </c>
      <c r="M266" s="47">
        <v>48.2</v>
      </c>
      <c r="N266" s="48">
        <v>75.060163807761711</v>
      </c>
      <c r="O266" s="49">
        <v>1713.4766548314944</v>
      </c>
      <c r="P266" s="48">
        <v>57.11588849438315</v>
      </c>
    </row>
    <row r="267" spans="1:16">
      <c r="A267" s="25" t="s">
        <v>764</v>
      </c>
      <c r="B267" s="25" t="s">
        <v>376</v>
      </c>
      <c r="C267" s="26">
        <v>2150114200</v>
      </c>
      <c r="D267" s="26">
        <v>225000000</v>
      </c>
      <c r="E267" s="27">
        <v>30.239510150175079</v>
      </c>
      <c r="F267" s="27">
        <v>6.3998963280793815</v>
      </c>
      <c r="G267" s="26">
        <v>59.967219999999998</v>
      </c>
      <c r="H267" s="27">
        <v>22.06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53.494295185410941</v>
      </c>
      <c r="F268" s="27">
        <v>19.500690866656072</v>
      </c>
      <c r="G268" s="26">
        <v>61.006332999999998</v>
      </c>
      <c r="H268" s="27">
        <v>12.26</v>
      </c>
      <c r="I268" s="27">
        <v>-4.1745644026192963E-2</v>
      </c>
      <c r="J268" s="26">
        <v>-12902172</v>
      </c>
      <c r="K268" s="27">
        <v>-212.61536429680211</v>
      </c>
      <c r="L268" s="27">
        <v>174.97812773403325</v>
      </c>
      <c r="M268" s="27">
        <v>26.68</v>
      </c>
      <c r="N268" s="28">
        <v>45.152623224898072</v>
      </c>
      <c r="O268" s="29">
        <v>376.66967402129848</v>
      </c>
      <c r="P268" s="28">
        <v>12.55565580070995</v>
      </c>
    </row>
    <row r="269" spans="1:16">
      <c r="A269" s="65" t="s">
        <v>311</v>
      </c>
      <c r="B269" s="65" t="s">
        <v>608</v>
      </c>
      <c r="C269" s="66">
        <v>530578724</v>
      </c>
      <c r="D269" s="66">
        <v>240000000</v>
      </c>
      <c r="E269" s="67">
        <v>48.057330472961027</v>
      </c>
      <c r="F269" s="67">
        <v>40.047775394134192</v>
      </c>
      <c r="G269" s="66">
        <v>148.650609</v>
      </c>
      <c r="H269" s="67">
        <v>5.6</v>
      </c>
      <c r="I269" s="67">
        <v>-9.7000796889914476E-2</v>
      </c>
      <c r="J269" s="66">
        <v>-38865072</v>
      </c>
      <c r="K269" s="67">
        <v>-30.876052410246402</v>
      </c>
      <c r="L269" s="67">
        <v>166.66666666666666</v>
      </c>
      <c r="M269" s="67">
        <v>61.93</v>
      </c>
      <c r="N269" s="68">
        <v>64.55549327548492</v>
      </c>
      <c r="O269" s="69">
        <v>788.2476811194183</v>
      </c>
      <c r="P269" s="68">
        <v>26.274922703980611</v>
      </c>
    </row>
    <row r="270" spans="1:16">
      <c r="A270" s="80" t="s">
        <v>148</v>
      </c>
      <c r="B270" s="80" t="s">
        <v>352</v>
      </c>
      <c r="C270" s="81">
        <v>4993766474</v>
      </c>
      <c r="D270" s="81">
        <v>240000000</v>
      </c>
      <c r="E270" s="82">
        <v>47.179135876383107</v>
      </c>
      <c r="F270" s="82">
        <v>15.12151790909715</v>
      </c>
      <c r="G270" s="81">
        <v>64.982984999999999</v>
      </c>
      <c r="H270" s="82">
        <v>13.05</v>
      </c>
      <c r="I270" s="82">
        <v>-0.39463849778571181</v>
      </c>
      <c r="J270" s="81">
        <v>176132643</v>
      </c>
      <c r="K270" s="82">
        <v>17.713922569140124</v>
      </c>
      <c r="L270" s="82">
        <v>166.66666666666666</v>
      </c>
      <c r="M270" s="82">
        <v>27.07</v>
      </c>
      <c r="N270" s="83">
        <v>51.931056841488555</v>
      </c>
      <c r="O270" s="84">
        <v>426.50971699733071</v>
      </c>
      <c r="P270" s="83">
        <v>14.216990566577691</v>
      </c>
    </row>
    <row r="271" spans="1:16">
      <c r="A271" s="55" t="s">
        <v>139</v>
      </c>
      <c r="B271" s="55" t="s">
        <v>233</v>
      </c>
      <c r="C271" s="56">
        <v>791994006</v>
      </c>
      <c r="D271" s="56">
        <v>240000000</v>
      </c>
      <c r="E271" s="57">
        <v>80.899551234009394</v>
      </c>
      <c r="F271" s="57">
        <v>112.36048782501305</v>
      </c>
      <c r="G271" s="56">
        <v>150.75718000000001</v>
      </c>
      <c r="H271" s="57">
        <v>3.28</v>
      </c>
      <c r="I271" s="57">
        <v>-0.13957101918549242</v>
      </c>
      <c r="J271" s="56">
        <v>8495887</v>
      </c>
      <c r="K271" s="57">
        <v>84.746889877419505</v>
      </c>
      <c r="L271" s="57">
        <v>166.66666666666666</v>
      </c>
      <c r="M271" s="57">
        <v>62.81</v>
      </c>
      <c r="N271" s="58">
        <v>64.998975507398299</v>
      </c>
      <c r="O271" s="59">
        <v>75.692311213566668</v>
      </c>
      <c r="P271" s="58">
        <v>2.5230770404522223</v>
      </c>
    </row>
    <row r="272" spans="1:16">
      <c r="A272" s="35" t="s">
        <v>9</v>
      </c>
      <c r="B272" s="35" t="s">
        <v>200</v>
      </c>
      <c r="C272" s="36">
        <v>19691212171</v>
      </c>
      <c r="D272" s="36">
        <v>240303646</v>
      </c>
      <c r="E272" s="37">
        <v>2.9498285650625875</v>
      </c>
      <c r="F272" s="37">
        <v>0.21920395702362064</v>
      </c>
      <c r="G272" s="36">
        <v>239.36703</v>
      </c>
      <c r="H272" s="37">
        <v>56.65</v>
      </c>
      <c r="I272" s="37">
        <v>4.1661167441314575</v>
      </c>
      <c r="J272" s="36">
        <v>5168746</v>
      </c>
      <c r="K272" s="37">
        <v>2603.533657099807</v>
      </c>
      <c r="L272" s="37">
        <v>166.45606783677349</v>
      </c>
      <c r="M272" s="37">
        <v>99.61</v>
      </c>
      <c r="N272" s="38">
        <v>33.840898578320015</v>
      </c>
      <c r="O272" s="39">
        <v>2631.2232384523759</v>
      </c>
      <c r="P272" s="38">
        <v>87.707441281745858</v>
      </c>
    </row>
    <row r="273" spans="1:16">
      <c r="A273" s="45" t="s">
        <v>383</v>
      </c>
      <c r="B273" s="45" t="s">
        <v>375</v>
      </c>
      <c r="C273" s="46">
        <v>1693692129</v>
      </c>
      <c r="D273" s="46">
        <v>241875000</v>
      </c>
      <c r="E273" s="47">
        <v>45.309421693819218</v>
      </c>
      <c r="F273" s="47">
        <v>31.220962407455101</v>
      </c>
      <c r="G273" s="46">
        <v>141.93746899999999</v>
      </c>
      <c r="H273" s="47">
        <v>6.22</v>
      </c>
      <c r="I273" s="47">
        <v>-2.9450682512100809E-2</v>
      </c>
      <c r="J273" s="46">
        <v>81478670</v>
      </c>
      <c r="K273" s="47">
        <v>17.811410029152416</v>
      </c>
      <c r="L273" s="47">
        <v>165.37467700258398</v>
      </c>
      <c r="M273" s="47">
        <v>58.68</v>
      </c>
      <c r="N273" s="48">
        <v>11.060393314571574</v>
      </c>
      <c r="O273" s="49">
        <v>578.42839914499496</v>
      </c>
      <c r="P273" s="48">
        <v>19.280946638166498</v>
      </c>
    </row>
    <row r="274" spans="1:16">
      <c r="A274" s="70" t="s">
        <v>223</v>
      </c>
      <c r="B274" s="70" t="s">
        <v>221</v>
      </c>
      <c r="C274" s="71">
        <v>28485883551</v>
      </c>
      <c r="D274" s="71">
        <v>241920000</v>
      </c>
      <c r="E274" s="72">
        <v>0.91093717615454639</v>
      </c>
      <c r="F274" s="72">
        <v>1.7193826408415824E-2</v>
      </c>
      <c r="G274" s="71">
        <v>199.069242</v>
      </c>
      <c r="H274" s="72">
        <v>220.6</v>
      </c>
      <c r="I274" s="72">
        <v>-1.0439211896090512</v>
      </c>
      <c r="J274" s="71">
        <v>195144717</v>
      </c>
      <c r="K274" s="72">
        <v>271.4932836229433</v>
      </c>
      <c r="L274" s="72">
        <v>165.34391534391534</v>
      </c>
      <c r="M274" s="72">
        <v>82.28</v>
      </c>
      <c r="N274" s="73">
        <v>5.3348550683884595</v>
      </c>
      <c r="O274" s="74">
        <v>905.15197682252972</v>
      </c>
      <c r="P274" s="73">
        <v>30.171732560750989</v>
      </c>
    </row>
    <row r="275" spans="1:16">
      <c r="A275" s="85" t="s">
        <v>443</v>
      </c>
      <c r="B275" s="85" t="s">
        <v>607</v>
      </c>
      <c r="C275" s="86">
        <v>9403353877</v>
      </c>
      <c r="D275" s="86">
        <v>244750000</v>
      </c>
      <c r="E275" s="87">
        <v>39.141787979466592</v>
      </c>
      <c r="F275" s="87">
        <v>7.9962794646509892</v>
      </c>
      <c r="G275" s="86">
        <v>49.484341999999998</v>
      </c>
      <c r="H275" s="87">
        <v>20.66</v>
      </c>
      <c r="I275" s="87">
        <v>-0.23440693763770429</v>
      </c>
      <c r="J275" s="86">
        <v>1286101</v>
      </c>
      <c r="K275" s="87">
        <v>3806.0774387081574</v>
      </c>
      <c r="L275" s="87">
        <v>163.43207354443311</v>
      </c>
      <c r="M275" s="87">
        <v>20.21</v>
      </c>
      <c r="N275" s="88">
        <v>38.207450650754851</v>
      </c>
      <c r="O275" s="89">
        <v>370.99288441175713</v>
      </c>
      <c r="P275" s="88">
        <v>12.366429480391904</v>
      </c>
    </row>
    <row r="276" spans="1:16">
      <c r="A276" s="55" t="s">
        <v>234</v>
      </c>
      <c r="B276" s="55" t="s">
        <v>233</v>
      </c>
      <c r="C276" s="56">
        <v>7583767231</v>
      </c>
      <c r="D276" s="56">
        <v>244800000</v>
      </c>
      <c r="E276" s="57">
        <v>21.398091339211376</v>
      </c>
      <c r="F276" s="57">
        <v>5.1417943433322222</v>
      </c>
      <c r="G276" s="56">
        <v>106.89830000000001</v>
      </c>
      <c r="H276" s="57">
        <v>17.489999999999998</v>
      </c>
      <c r="I276" s="57">
        <v>-0.22557507086747819</v>
      </c>
      <c r="J276" s="56">
        <v>116949644</v>
      </c>
      <c r="K276" s="57">
        <v>35.584546114565342</v>
      </c>
      <c r="L276" s="57">
        <v>163.3986928104575</v>
      </c>
      <c r="M276" s="57">
        <v>43.66</v>
      </c>
      <c r="N276" s="58">
        <v>44.477585415830973</v>
      </c>
      <c r="O276" s="59">
        <v>682.0879194036155</v>
      </c>
      <c r="P276" s="58">
        <v>22.736263980120516</v>
      </c>
    </row>
    <row r="277" spans="1:16">
      <c r="A277" s="40" t="s">
        <v>382</v>
      </c>
      <c r="B277" s="40" t="s">
        <v>255</v>
      </c>
      <c r="C277" s="41">
        <v>237921423</v>
      </c>
      <c r="D277" s="41">
        <v>249999992</v>
      </c>
      <c r="E277" s="42">
        <v>50.551678385177283</v>
      </c>
      <c r="F277" s="42">
        <v>50.551680002831041</v>
      </c>
      <c r="G277" s="41">
        <v>187.95273599999999</v>
      </c>
      <c r="H277" s="42">
        <v>4.21</v>
      </c>
      <c r="I277" s="42">
        <v>-6.7688958352392525E-2</v>
      </c>
      <c r="J277" s="41">
        <v>5215990</v>
      </c>
      <c r="K277" s="42">
        <v>191.71815283388196</v>
      </c>
      <c r="L277" s="42">
        <v>160.00000512000017</v>
      </c>
      <c r="M277" s="42">
        <v>75.180000000000007</v>
      </c>
      <c r="N277" s="43">
        <v>64.053572469279288</v>
      </c>
      <c r="O277" s="44">
        <v>238.87567933150768</v>
      </c>
      <c r="P277" s="43">
        <v>7.962522644383589</v>
      </c>
    </row>
    <row r="278" spans="1:16">
      <c r="A278" s="35" t="s">
        <v>209</v>
      </c>
      <c r="B278" s="35" t="s">
        <v>208</v>
      </c>
      <c r="C278" s="36">
        <v>22394326381</v>
      </c>
      <c r="D278" s="36">
        <v>250000000</v>
      </c>
      <c r="E278" s="37">
        <v>7.5652264366837834</v>
      </c>
      <c r="F278" s="37">
        <v>0.2521742145561261</v>
      </c>
      <c r="G278" s="36">
        <v>43.649664999999999</v>
      </c>
      <c r="H278" s="37">
        <v>121.2</v>
      </c>
      <c r="I278" s="37">
        <v>1.3648314197743332</v>
      </c>
      <c r="J278" s="36">
        <v>438581833</v>
      </c>
      <c r="K278" s="37">
        <v>68.402286056385748</v>
      </c>
      <c r="L278" s="37">
        <v>160</v>
      </c>
      <c r="M278" s="37">
        <v>17.45</v>
      </c>
      <c r="N278" s="38">
        <v>26.30437637555308</v>
      </c>
      <c r="O278" s="39">
        <v>1936.6737793401951</v>
      </c>
      <c r="P278" s="38">
        <v>64.555792644673176</v>
      </c>
    </row>
    <row r="279" spans="1:16">
      <c r="A279" s="45" t="s">
        <v>326</v>
      </c>
      <c r="B279" s="45" t="s">
        <v>375</v>
      </c>
      <c r="C279" s="46">
        <v>15862084113</v>
      </c>
      <c r="D279" s="46">
        <v>252000000</v>
      </c>
      <c r="E279" s="47">
        <v>23.518171296237501</v>
      </c>
      <c r="F279" s="47">
        <v>2.0739128127193562</v>
      </c>
      <c r="G279" s="46">
        <v>36.397486000000001</v>
      </c>
      <c r="H279" s="47">
        <v>46.74</v>
      </c>
      <c r="I279" s="47">
        <v>-1.2646439989960285</v>
      </c>
      <c r="J279" s="46">
        <v>-270919855</v>
      </c>
      <c r="K279" s="47">
        <v>-41.857397273448271</v>
      </c>
      <c r="L279" s="47">
        <v>158.73015873015873</v>
      </c>
      <c r="M279" s="47">
        <v>14.44</v>
      </c>
      <c r="N279" s="48">
        <v>61.680934576299535</v>
      </c>
      <c r="O279" s="49">
        <v>613.9056651538458</v>
      </c>
      <c r="P279" s="48">
        <v>20.46352217179486</v>
      </c>
    </row>
    <row r="280" spans="1:16">
      <c r="A280" s="30" t="s">
        <v>99</v>
      </c>
      <c r="B280" s="30" t="s">
        <v>349</v>
      </c>
      <c r="C280" s="31">
        <v>659872586</v>
      </c>
      <c r="D280" s="31">
        <v>252208000</v>
      </c>
      <c r="E280" s="32">
        <v>98.59477010807143</v>
      </c>
      <c r="F280" s="32">
        <v>390.9264183058088</v>
      </c>
      <c r="G280" s="31">
        <v>192.870518</v>
      </c>
      <c r="H280" s="32">
        <v>2.0699999999999998</v>
      </c>
      <c r="I280" s="32">
        <v>-7.5970136885799455E-2</v>
      </c>
      <c r="J280" s="31">
        <v>-24015799</v>
      </c>
      <c r="K280" s="32">
        <v>-10.50175344988522</v>
      </c>
      <c r="L280" s="32">
        <v>158.59925141153334</v>
      </c>
      <c r="M280" s="32">
        <v>77.709999999999994</v>
      </c>
      <c r="N280" s="33">
        <v>14.838191439146849</v>
      </c>
      <c r="O280" s="34">
        <v>281.94496482319198</v>
      </c>
      <c r="P280" s="33">
        <v>9.398165494106399</v>
      </c>
    </row>
    <row r="281" spans="1:16">
      <c r="A281" s="30" t="s">
        <v>112</v>
      </c>
      <c r="B281" s="30" t="s">
        <v>349</v>
      </c>
      <c r="C281" s="31">
        <v>16362685066</v>
      </c>
      <c r="D281" s="31">
        <v>255600000</v>
      </c>
      <c r="E281" s="32">
        <v>11.375086184136729</v>
      </c>
      <c r="F281" s="32">
        <v>0.92715556404348665</v>
      </c>
      <c r="G281" s="31">
        <v>71.434415000000001</v>
      </c>
      <c r="H281" s="32">
        <v>49.24</v>
      </c>
      <c r="I281" s="32">
        <v>1.0539835084040163</v>
      </c>
      <c r="J281" s="31">
        <v>772128556</v>
      </c>
      <c r="K281" s="32">
        <v>15.88958199339023</v>
      </c>
      <c r="L281" s="32">
        <v>156.49452269170578</v>
      </c>
      <c r="M281" s="32">
        <v>27.94</v>
      </c>
      <c r="N281" s="33">
        <v>0.29037932706189135</v>
      </c>
      <c r="O281" s="34">
        <v>2380.4183235382561</v>
      </c>
      <c r="P281" s="33">
        <v>79.347277451275204</v>
      </c>
    </row>
    <row r="282" spans="1:16">
      <c r="A282" s="75" t="s">
        <v>746</v>
      </c>
      <c r="B282" s="75" t="s">
        <v>350</v>
      </c>
      <c r="C282" s="76">
        <v>13909963000</v>
      </c>
      <c r="D282" s="76">
        <v>259786000</v>
      </c>
      <c r="E282" s="77">
        <v>4.3820327041130476</v>
      </c>
      <c r="F282" s="77">
        <v>0.16064624268080899</v>
      </c>
      <c r="G282" s="76">
        <v>87.197725000000005</v>
      </c>
      <c r="H282" s="77">
        <v>104.7</v>
      </c>
      <c r="I282" s="77">
        <v>2.6479536571379896</v>
      </c>
      <c r="J282" s="76">
        <v>1314132000</v>
      </c>
      <c r="K282" s="77">
        <v>20.757070066020766</v>
      </c>
      <c r="L282" s="77">
        <v>153.97288537488549</v>
      </c>
      <c r="M282" s="77">
        <v>33.56</v>
      </c>
      <c r="N282" s="78">
        <v>17.409860517438041</v>
      </c>
      <c r="O282" s="79">
        <v>1866.9717478298089</v>
      </c>
      <c r="P282" s="78">
        <v>62.232391594326963</v>
      </c>
    </row>
    <row r="283" spans="1:16">
      <c r="A283" s="111" t="s">
        <v>373</v>
      </c>
      <c r="B283" s="111" t="s">
        <v>680</v>
      </c>
      <c r="C283" s="112">
        <v>1298730000</v>
      </c>
      <c r="D283" s="112">
        <v>259875000</v>
      </c>
      <c r="E283" s="113">
        <v>17.515129305967555</v>
      </c>
      <c r="F283" s="113">
        <v>2.2466094989216039</v>
      </c>
      <c r="G283" s="112">
        <v>71.729606000000004</v>
      </c>
      <c r="H283" s="113">
        <v>31.84</v>
      </c>
      <c r="I283" s="113">
        <v>0.15283182643209159</v>
      </c>
      <c r="J283" s="112">
        <v>-35004000</v>
      </c>
      <c r="K283" s="113">
        <v>-222.72454576619816</v>
      </c>
      <c r="L283" s="113">
        <v>153.92015392015392</v>
      </c>
      <c r="M283" s="113">
        <v>27.6</v>
      </c>
      <c r="N283" s="114">
        <v>63.914985035081152</v>
      </c>
      <c r="O283" s="115">
        <v>601.68679788958764</v>
      </c>
      <c r="P283" s="114">
        <v>20.056226596319586</v>
      </c>
    </row>
    <row r="284" spans="1:16">
      <c r="A284" s="65" t="s">
        <v>512</v>
      </c>
      <c r="B284" s="65" t="s">
        <v>608</v>
      </c>
      <c r="C284" s="66">
        <v>24772686000</v>
      </c>
      <c r="D284" s="66">
        <v>261292000</v>
      </c>
      <c r="E284" s="67">
        <v>2.6971823828583807</v>
      </c>
      <c r="F284" s="67">
        <v>4.4493463760889203E-2</v>
      </c>
      <c r="G284" s="66">
        <v>62.8855</v>
      </c>
      <c r="H284" s="67">
        <v>235.9</v>
      </c>
      <c r="I284" s="67">
        <v>-3.2610934157425504</v>
      </c>
      <c r="J284" s="66">
        <v>224412000</v>
      </c>
      <c r="K284" s="67">
        <v>270.1270163805857</v>
      </c>
      <c r="L284" s="67">
        <v>153.08543698237986</v>
      </c>
      <c r="M284" s="67">
        <v>24.06</v>
      </c>
      <c r="N284" s="68">
        <v>38.835752569274149</v>
      </c>
      <c r="O284" s="69">
        <v>534.52436675765273</v>
      </c>
      <c r="P284" s="68">
        <v>17.817478891921759</v>
      </c>
    </row>
    <row r="285" spans="1:16">
      <c r="A285" s="30" t="s">
        <v>380</v>
      </c>
      <c r="B285" s="30" t="s">
        <v>605</v>
      </c>
      <c r="C285" s="31">
        <v>4751651642</v>
      </c>
      <c r="D285" s="31">
        <v>262500000</v>
      </c>
      <c r="E285" s="32">
        <v>55.596239261890425</v>
      </c>
      <c r="F285" s="32">
        <v>30.256456741164858</v>
      </c>
      <c r="G285" s="31">
        <v>75.351630999999998</v>
      </c>
      <c r="H285" s="32">
        <v>9.5500000000000007</v>
      </c>
      <c r="I285" s="32">
        <v>-5.9789730818658597</v>
      </c>
      <c r="J285" s="31">
        <v>-20576283</v>
      </c>
      <c r="K285" s="32">
        <v>-89.301843292104792</v>
      </c>
      <c r="L285" s="32">
        <v>152.38095238095238</v>
      </c>
      <c r="M285" s="32">
        <v>28.7</v>
      </c>
      <c r="N285" s="33">
        <v>67.709360458601765</v>
      </c>
      <c r="O285" s="34">
        <v>216.66709677085578</v>
      </c>
      <c r="P285" s="33">
        <v>7.2222365590285262</v>
      </c>
    </row>
    <row r="286" spans="1:16">
      <c r="A286" s="70" t="s">
        <v>21</v>
      </c>
      <c r="B286" s="70" t="s">
        <v>221</v>
      </c>
      <c r="C286" s="71">
        <v>6280910429</v>
      </c>
      <c r="D286" s="71">
        <v>263340000</v>
      </c>
      <c r="E286" s="72">
        <v>116.25024011341783</v>
      </c>
      <c r="F286" s="72">
        <v>63.063633170272993</v>
      </c>
      <c r="G286" s="71">
        <v>48.209040000000002</v>
      </c>
      <c r="H286" s="72">
        <v>7.14</v>
      </c>
      <c r="I286" s="72">
        <v>-0.1024353687006352</v>
      </c>
      <c r="J286" s="71">
        <v>-94693699</v>
      </c>
      <c r="K286" s="72">
        <v>-19.466765154036278</v>
      </c>
      <c r="L286" s="72">
        <v>151.89488873699401</v>
      </c>
      <c r="M286" s="72">
        <v>18.3</v>
      </c>
      <c r="N286" s="73">
        <v>14.753632742616743</v>
      </c>
      <c r="O286" s="74">
        <v>317.66469697111035</v>
      </c>
      <c r="P286" s="73">
        <v>10.588823232370345</v>
      </c>
    </row>
    <row r="287" spans="1:16">
      <c r="A287" s="55" t="s">
        <v>629</v>
      </c>
      <c r="B287" s="55" t="s">
        <v>233</v>
      </c>
      <c r="C287" s="56">
        <v>7118953178</v>
      </c>
      <c r="D287" s="56">
        <v>263980843</v>
      </c>
      <c r="E287" s="57">
        <v>4.5843359220479272</v>
      </c>
      <c r="F287" s="57">
        <v>8.8153141934831494E-2</v>
      </c>
      <c r="G287" s="56">
        <v>46.937992000000001</v>
      </c>
      <c r="H287" s="57">
        <v>185.9</v>
      </c>
      <c r="I287" s="57">
        <v>-0.61952200866954854</v>
      </c>
      <c r="J287" s="56">
        <v>576150738</v>
      </c>
      <c r="K287" s="57">
        <v>90.261493461803042</v>
      </c>
      <c r="L287" s="57">
        <v>151.52614691816859</v>
      </c>
      <c r="M287" s="57">
        <v>17.78</v>
      </c>
      <c r="N287" s="58">
        <v>57.822747615117571</v>
      </c>
      <c r="O287" s="59">
        <v>1123.5612938999298</v>
      </c>
      <c r="P287" s="58">
        <v>37.452043129997655</v>
      </c>
    </row>
    <row r="288" spans="1:16">
      <c r="A288" s="55" t="s">
        <v>138</v>
      </c>
      <c r="B288" s="55" t="s">
        <v>233</v>
      </c>
      <c r="C288" s="56">
        <v>1535118620</v>
      </c>
      <c r="D288" s="56">
        <v>264000000</v>
      </c>
      <c r="E288" s="57">
        <v>55.74601180488694</v>
      </c>
      <c r="F288" s="57">
        <v>19.196285056779249</v>
      </c>
      <c r="G288" s="56">
        <v>59.070202000000002</v>
      </c>
      <c r="H288" s="57">
        <v>12.15</v>
      </c>
      <c r="I288" s="57">
        <v>6.6191545717924072E-2</v>
      </c>
      <c r="J288" s="56">
        <v>-72765098</v>
      </c>
      <c r="K288" s="57">
        <v>-39.909243302331568</v>
      </c>
      <c r="L288" s="57">
        <v>151.5151515151515</v>
      </c>
      <c r="M288" s="57">
        <v>22.37</v>
      </c>
      <c r="N288" s="58">
        <v>52.184217437209142</v>
      </c>
      <c r="O288" s="59">
        <v>491.09585308958373</v>
      </c>
      <c r="P288" s="58">
        <v>16.36986176965279</v>
      </c>
    </row>
    <row r="289" spans="1:16">
      <c r="A289" s="25" t="s">
        <v>105</v>
      </c>
      <c r="B289" s="25" t="s">
        <v>376</v>
      </c>
      <c r="C289" s="26">
        <v>2277044993</v>
      </c>
      <c r="D289" s="26">
        <v>265000000</v>
      </c>
      <c r="E289" s="27">
        <v>1.7339890065963977</v>
      </c>
      <c r="F289" s="27">
        <v>3.3214998689711665E-2</v>
      </c>
      <c r="G289" s="26">
        <v>112.25637500000001</v>
      </c>
      <c r="H289" s="27">
        <v>205.5</v>
      </c>
      <c r="I289" s="27">
        <v>21.086407130083103</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9.9687956260872426</v>
      </c>
      <c r="F290" s="37">
        <v>0.87483945819107001</v>
      </c>
      <c r="G290" s="36">
        <v>85.702517999999998</v>
      </c>
      <c r="H290" s="37">
        <v>46.82</v>
      </c>
      <c r="I290" s="37">
        <v>-6.7016407377917622</v>
      </c>
      <c r="J290" s="36">
        <v>481101194</v>
      </c>
      <c r="K290" s="37">
        <v>23.685245728157557</v>
      </c>
      <c r="L290" s="37">
        <v>150.9433962264151</v>
      </c>
      <c r="M290" s="37">
        <v>32.340000000000003</v>
      </c>
      <c r="N290" s="38">
        <v>71.885404838781412</v>
      </c>
      <c r="O290" s="39">
        <v>470</v>
      </c>
      <c r="P290" s="38">
        <v>15.666666666666666</v>
      </c>
    </row>
    <row r="291" spans="1:16">
      <c r="A291" s="101" t="s">
        <v>650</v>
      </c>
      <c r="B291" s="101" t="s">
        <v>696</v>
      </c>
      <c r="C291" s="102">
        <v>8057302670</v>
      </c>
      <c r="D291" s="102">
        <v>268000000</v>
      </c>
      <c r="E291" s="103">
        <v>17.357668506857252</v>
      </c>
      <c r="F291" s="103">
        <v>2.0892716065066503</v>
      </c>
      <c r="G291" s="102">
        <v>72.488142999999994</v>
      </c>
      <c r="H291" s="103">
        <v>31.8</v>
      </c>
      <c r="I291" s="103">
        <v>-1.541327910365986</v>
      </c>
      <c r="J291" s="102">
        <v>-178534898</v>
      </c>
      <c r="K291" s="103">
        <v>-46.534319581597991</v>
      </c>
      <c r="L291" s="103">
        <v>149.25373134328359</v>
      </c>
      <c r="M291" s="103">
        <v>27.04</v>
      </c>
      <c r="N291" s="104">
        <v>0.22537048400226301</v>
      </c>
      <c r="O291" s="105">
        <v>622.65938918141535</v>
      </c>
      <c r="P291" s="104">
        <v>20.755312972713845</v>
      </c>
    </row>
    <row r="292" spans="1:16">
      <c r="A292" s="55" t="s">
        <v>160</v>
      </c>
      <c r="B292" s="55" t="s">
        <v>233</v>
      </c>
      <c r="C292" s="56">
        <v>1300173375</v>
      </c>
      <c r="D292" s="56">
        <v>270000000</v>
      </c>
      <c r="E292" s="57">
        <v>32.642765829382988</v>
      </c>
      <c r="F292" s="57">
        <v>30.22478317535462</v>
      </c>
      <c r="G292" s="56">
        <v>253.18759900000001</v>
      </c>
      <c r="H292" s="57">
        <v>4.84</v>
      </c>
      <c r="I292" s="57">
        <v>0.13154532501937766</v>
      </c>
      <c r="J292" s="56">
        <v>-34355927</v>
      </c>
      <c r="K292" s="57">
        <v>-31.43562390268206</v>
      </c>
      <c r="L292" s="57">
        <v>148.14814814814815</v>
      </c>
      <c r="M292" s="57">
        <v>93.77</v>
      </c>
      <c r="N292" s="58">
        <v>48.800290493695904</v>
      </c>
      <c r="O292" s="59">
        <v>2447.4992055211756</v>
      </c>
      <c r="P292" s="58">
        <v>81.583306850705853</v>
      </c>
    </row>
    <row r="293" spans="1:16">
      <c r="A293" s="40" t="s">
        <v>260</v>
      </c>
      <c r="B293" s="40" t="s">
        <v>255</v>
      </c>
      <c r="C293" s="41">
        <v>2324346355</v>
      </c>
      <c r="D293" s="41">
        <v>270000000</v>
      </c>
      <c r="E293" s="42">
        <v>215.34413068804605</v>
      </c>
      <c r="F293" s="42">
        <v>398.78542720008528</v>
      </c>
      <c r="G293" s="41">
        <v>68.060782000000003</v>
      </c>
      <c r="H293" s="42">
        <v>2.73</v>
      </c>
      <c r="I293" s="42">
        <v>-1.5087933460335103E-2</v>
      </c>
      <c r="J293" s="41">
        <v>120604000</v>
      </c>
      <c r="K293" s="42">
        <v>4.4774634340486221</v>
      </c>
      <c r="L293" s="42">
        <v>148.14814814814815</v>
      </c>
      <c r="M293" s="42">
        <v>25.2</v>
      </c>
      <c r="N293" s="43">
        <v>86.921853000663617</v>
      </c>
      <c r="O293" s="44">
        <v>773.34306312243257</v>
      </c>
      <c r="P293" s="43">
        <v>25.778102104081086</v>
      </c>
    </row>
    <row r="294" spans="1:16">
      <c r="A294" s="80" t="s">
        <v>637</v>
      </c>
      <c r="B294" s="80" t="s">
        <v>352</v>
      </c>
      <c r="C294" s="81">
        <v>5401140707</v>
      </c>
      <c r="D294" s="81">
        <v>273000000</v>
      </c>
      <c r="E294" s="82">
        <v>27.473647023643682</v>
      </c>
      <c r="F294" s="82">
        <v>4.0254427873470595</v>
      </c>
      <c r="G294" s="81">
        <v>57.282293000000003</v>
      </c>
      <c r="H294" s="82">
        <v>25.42</v>
      </c>
      <c r="I294" s="82">
        <v>-1.1774152650305112</v>
      </c>
      <c r="J294" s="81">
        <v>66358096</v>
      </c>
      <c r="K294" s="82">
        <v>102.85105226647853</v>
      </c>
      <c r="L294" s="82">
        <v>146.52014652014651</v>
      </c>
      <c r="M294" s="82">
        <v>20.98</v>
      </c>
      <c r="N294" s="83">
        <v>48.971468798409411</v>
      </c>
      <c r="O294" s="84">
        <v>348.48595165945864</v>
      </c>
      <c r="P294" s="83">
        <v>11.616198388648622</v>
      </c>
    </row>
    <row r="295" spans="1:16">
      <c r="A295" s="55" t="s">
        <v>766</v>
      </c>
      <c r="B295" s="55" t="s">
        <v>233</v>
      </c>
      <c r="C295" s="56">
        <v>5199468670</v>
      </c>
      <c r="D295" s="56">
        <v>273350000</v>
      </c>
      <c r="E295" s="57">
        <v>18.607007534319674</v>
      </c>
      <c r="F295" s="57">
        <v>1.7913228205904974</v>
      </c>
      <c r="G295" s="56">
        <v>54.497838000000002</v>
      </c>
      <c r="H295" s="57">
        <v>39.46</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103.4301510655536</v>
      </c>
      <c r="F296" s="42">
        <v>376.10964023837676</v>
      </c>
      <c r="G296" s="41">
        <v>231.60181800000001</v>
      </c>
      <c r="H296" s="42">
        <v>1.67</v>
      </c>
      <c r="I296" s="42">
        <v>-6.1844453225654357E-2</v>
      </c>
      <c r="J296" s="41">
        <v>16935617</v>
      </c>
      <c r="K296" s="42">
        <v>16.237967592205234</v>
      </c>
      <c r="L296" s="42">
        <v>145.45454545454547</v>
      </c>
      <c r="M296" s="42">
        <v>84.21</v>
      </c>
      <c r="N296" s="43">
        <v>74.905061634829337</v>
      </c>
      <c r="O296" s="44">
        <v>521.90395590526737</v>
      </c>
      <c r="P296" s="43">
        <v>17.39679853017558</v>
      </c>
    </row>
    <row r="297" spans="1:16">
      <c r="A297" s="75" t="s">
        <v>665</v>
      </c>
      <c r="B297" s="75" t="s">
        <v>350</v>
      </c>
      <c r="C297" s="76">
        <v>1571604579</v>
      </c>
      <c r="D297" s="76">
        <v>275000000</v>
      </c>
      <c r="E297" s="77">
        <v>23.974864751794222</v>
      </c>
      <c r="F297" s="77">
        <v>12.454475195737258</v>
      </c>
      <c r="G297" s="76">
        <v>204.47359800000001</v>
      </c>
      <c r="H297" s="77">
        <v>8.16</v>
      </c>
      <c r="I297" s="77">
        <v>-0.21690792332922193</v>
      </c>
      <c r="J297" s="76">
        <v>-81499033</v>
      </c>
      <c r="K297" s="77">
        <v>-23.619912152822721</v>
      </c>
      <c r="L297" s="77">
        <v>145.45454545454547</v>
      </c>
      <c r="M297" s="77">
        <v>74.349999999999994</v>
      </c>
      <c r="N297" s="78">
        <v>11.176025024455445</v>
      </c>
      <c r="O297" s="79">
        <v>124.76512023309127</v>
      </c>
      <c r="P297" s="78">
        <v>4.1588373411030419</v>
      </c>
    </row>
    <row r="298" spans="1:16">
      <c r="A298" s="60" t="s">
        <v>136</v>
      </c>
      <c r="B298" s="60" t="s">
        <v>287</v>
      </c>
      <c r="C298" s="61">
        <v>16338135196</v>
      </c>
      <c r="D298" s="61">
        <v>277292576</v>
      </c>
      <c r="E298" s="62">
        <v>26.309088397881133</v>
      </c>
      <c r="F298" s="62">
        <v>9.4878444916899376</v>
      </c>
      <c r="G298" s="61">
        <v>137.36788300000001</v>
      </c>
      <c r="H298" s="62">
        <v>11.07</v>
      </c>
      <c r="I298" s="62">
        <v>8.4938573582196142E-2</v>
      </c>
      <c r="J298" s="61">
        <v>-114083192</v>
      </c>
      <c r="K298" s="62">
        <v>-24.306172639349011</v>
      </c>
      <c r="L298" s="62">
        <v>144.25196872201872</v>
      </c>
      <c r="M298" s="62">
        <v>49.53</v>
      </c>
      <c r="N298" s="63">
        <v>30.453477499447047</v>
      </c>
      <c r="O298" s="64">
        <v>630.17632962387097</v>
      </c>
      <c r="P298" s="63">
        <v>21.005877654129034</v>
      </c>
    </row>
    <row r="299" spans="1:16">
      <c r="A299" s="35" t="s">
        <v>36</v>
      </c>
      <c r="B299" s="35" t="s">
        <v>208</v>
      </c>
      <c r="C299" s="36">
        <v>18685926047</v>
      </c>
      <c r="D299" s="36">
        <v>277500000</v>
      </c>
      <c r="E299" s="37">
        <v>28.286131117213962</v>
      </c>
      <c r="F299" s="37">
        <v>3.3977334675332087</v>
      </c>
      <c r="G299" s="36">
        <v>46.985779999999998</v>
      </c>
      <c r="H299" s="37">
        <v>30.1</v>
      </c>
      <c r="I299" s="37">
        <v>-0.92142414641008241</v>
      </c>
      <c r="J299" s="36">
        <v>149659919</v>
      </c>
      <c r="K299" s="37">
        <v>55.626115900811094</v>
      </c>
      <c r="L299" s="37">
        <v>144.14414414414415</v>
      </c>
      <c r="M299" s="37">
        <v>16.93</v>
      </c>
      <c r="N299" s="38">
        <v>30.207879709360263</v>
      </c>
      <c r="O299" s="39">
        <v>407.46966773177945</v>
      </c>
      <c r="P299" s="38">
        <v>13.582322257725982</v>
      </c>
    </row>
    <row r="300" spans="1:16">
      <c r="A300" s="35" t="s">
        <v>1263</v>
      </c>
      <c r="B300" s="35" t="s">
        <v>200</v>
      </c>
      <c r="C300" s="36">
        <v>14622631268</v>
      </c>
      <c r="D300" s="36">
        <v>280000000</v>
      </c>
      <c r="E300" s="37">
        <v>19.05680696948594</v>
      </c>
      <c r="F300" s="37">
        <v>1.5124449975782492</v>
      </c>
      <c r="G300" s="36">
        <v>51.990901999999998</v>
      </c>
      <c r="H300" s="37">
        <v>46.16</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68.218482515330066</v>
      </c>
      <c r="F301" s="103">
        <v>121.81871877737512</v>
      </c>
      <c r="G301" s="102">
        <v>236.45923999999999</v>
      </c>
      <c r="H301" s="103">
        <v>2.48</v>
      </c>
      <c r="I301" s="103">
        <v>-6.8429278251266989E-2</v>
      </c>
      <c r="J301" s="102">
        <v>1475420</v>
      </c>
      <c r="K301" s="103">
        <v>379.55294085751854</v>
      </c>
      <c r="L301" s="103">
        <v>142.85714285714286</v>
      </c>
      <c r="M301" s="103">
        <v>84.44</v>
      </c>
      <c r="N301" s="104">
        <v>5.6473695175796479</v>
      </c>
      <c r="O301" s="105">
        <v>81.659044632659871</v>
      </c>
      <c r="P301" s="104">
        <v>2.7219681544219956</v>
      </c>
    </row>
    <row r="302" spans="1:16">
      <c r="A302" s="55" t="s">
        <v>32</v>
      </c>
      <c r="B302" s="55" t="s">
        <v>233</v>
      </c>
      <c r="C302" s="56">
        <v>2705096261</v>
      </c>
      <c r="D302" s="56">
        <v>284288125</v>
      </c>
      <c r="E302" s="57">
        <v>38.666509597591698</v>
      </c>
      <c r="F302" s="57">
        <v>13.601169446522501</v>
      </c>
      <c r="G302" s="56">
        <v>98.355564999999999</v>
      </c>
      <c r="H302" s="57">
        <v>10.52</v>
      </c>
      <c r="I302" s="57">
        <v>-0.10039003829430726</v>
      </c>
      <c r="J302" s="56">
        <v>10367317</v>
      </c>
      <c r="K302" s="57">
        <v>274.21571559932045</v>
      </c>
      <c r="L302" s="57">
        <v>140.70232444636932</v>
      </c>
      <c r="M302" s="57">
        <v>34.590000000000003</v>
      </c>
      <c r="N302" s="58">
        <v>39.457952659903924</v>
      </c>
      <c r="O302" s="59">
        <v>1336.1546059895534</v>
      </c>
      <c r="P302" s="58">
        <v>44.538486866318443</v>
      </c>
    </row>
    <row r="303" spans="1:16">
      <c r="A303" s="55" t="s">
        <v>114</v>
      </c>
      <c r="B303" s="55" t="s">
        <v>233</v>
      </c>
      <c r="C303" s="56">
        <v>1413319947</v>
      </c>
      <c r="D303" s="56">
        <v>294204950</v>
      </c>
      <c r="E303" s="57">
        <v>66.724598404386128</v>
      </c>
      <c r="F303" s="57">
        <v>113.39815731242138</v>
      </c>
      <c r="G303" s="56">
        <v>733.94965300000001</v>
      </c>
      <c r="H303" s="57">
        <v>2.36</v>
      </c>
      <c r="I303" s="57">
        <v>3.966970284796334E-2</v>
      </c>
      <c r="J303" s="56">
        <v>-101180902</v>
      </c>
      <c r="K303" s="57">
        <v>-5.8154245353535199</v>
      </c>
      <c r="L303" s="57">
        <v>135.95964309913887</v>
      </c>
      <c r="M303" s="57">
        <v>86.34</v>
      </c>
      <c r="N303" s="58">
        <v>50.151909444614752</v>
      </c>
      <c r="O303" s="59">
        <v>337.52882122558782</v>
      </c>
      <c r="P303" s="58">
        <v>11.250960707519594</v>
      </c>
    </row>
    <row r="304" spans="1:16">
      <c r="A304" s="45" t="s">
        <v>130</v>
      </c>
      <c r="B304" s="45" t="s">
        <v>426</v>
      </c>
      <c r="C304" s="46">
        <v>753453064</v>
      </c>
      <c r="D304" s="46">
        <v>298200000</v>
      </c>
      <c r="E304" s="47">
        <v>44.959518552901862</v>
      </c>
      <c r="F304" s="47">
        <v>15.076967992254145</v>
      </c>
      <c r="G304" s="46">
        <v>83.863085999999996</v>
      </c>
      <c r="H304" s="47">
        <v>10.61</v>
      </c>
      <c r="I304" s="47">
        <v>-0.18396434977839249</v>
      </c>
      <c r="J304" s="46">
        <v>-7762713</v>
      </c>
      <c r="K304" s="47">
        <v>-384.14404860774835</v>
      </c>
      <c r="L304" s="47">
        <v>134.1381623071764</v>
      </c>
      <c r="M304" s="47">
        <v>28.12</v>
      </c>
      <c r="N304" s="48">
        <v>24.993520669107358</v>
      </c>
      <c r="O304" s="49">
        <v>148.54858129723434</v>
      </c>
      <c r="P304" s="48">
        <v>4.9516193765744783</v>
      </c>
    </row>
    <row r="305" spans="1:16">
      <c r="A305" s="40" t="s">
        <v>257</v>
      </c>
      <c r="B305" s="40" t="s">
        <v>255</v>
      </c>
      <c r="C305" s="41">
        <v>4481586649</v>
      </c>
      <c r="D305" s="41">
        <v>300000000</v>
      </c>
      <c r="E305" s="42">
        <v>18.396772764534553</v>
      </c>
      <c r="F305" s="42">
        <v>4.0881717254521233</v>
      </c>
      <c r="G305" s="41">
        <v>140.647705</v>
      </c>
      <c r="H305" s="42">
        <v>15.46</v>
      </c>
      <c r="I305" s="42">
        <v>-0.25785482532300463</v>
      </c>
      <c r="J305" s="41">
        <v>-211813709</v>
      </c>
      <c r="K305" s="42">
        <v>-21.245083810887802</v>
      </c>
      <c r="L305" s="42">
        <v>133.33333333333334</v>
      </c>
      <c r="M305" s="42">
        <v>46.88</v>
      </c>
      <c r="N305" s="43">
        <v>30.458782691895003</v>
      </c>
      <c r="O305" s="44">
        <v>464.88806118318837</v>
      </c>
      <c r="P305" s="43">
        <v>15.49626870610628</v>
      </c>
    </row>
    <row r="306" spans="1:16">
      <c r="A306" s="70" t="s">
        <v>698</v>
      </c>
      <c r="B306" s="70" t="s">
        <v>699</v>
      </c>
      <c r="C306" s="71">
        <v>1839661730</v>
      </c>
      <c r="D306" s="71">
        <v>300000000</v>
      </c>
      <c r="E306" s="72">
        <v>9.8414231800157701</v>
      </c>
      <c r="F306" s="72">
        <v>0.83685571258637503</v>
      </c>
      <c r="G306" s="71">
        <v>153.859475</v>
      </c>
      <c r="H306" s="72">
        <v>26.42</v>
      </c>
      <c r="I306" s="72">
        <v>-2.4744313778440556</v>
      </c>
      <c r="J306" s="71">
        <v>378885188</v>
      </c>
      <c r="K306" s="72">
        <v>31.038426342494024</v>
      </c>
      <c r="L306" s="72">
        <v>133.33333333333334</v>
      </c>
      <c r="M306" s="72">
        <v>51.28</v>
      </c>
      <c r="N306" s="73">
        <v>0</v>
      </c>
      <c r="O306" s="74">
        <v>781.89816718821226</v>
      </c>
      <c r="P306" s="73">
        <v>26.063272239607077</v>
      </c>
    </row>
    <row r="307" spans="1:16">
      <c r="A307" s="40" t="s">
        <v>319</v>
      </c>
      <c r="B307" s="40" t="s">
        <v>255</v>
      </c>
      <c r="C307" s="41">
        <v>8232091507</v>
      </c>
      <c r="D307" s="41">
        <v>300000000</v>
      </c>
      <c r="E307" s="42">
        <v>40.186667068533339</v>
      </c>
      <c r="F307" s="42">
        <v>11.162963074592595</v>
      </c>
      <c r="G307" s="41">
        <v>75.779038999999997</v>
      </c>
      <c r="H307" s="42">
        <v>13.14</v>
      </c>
      <c r="I307" s="42">
        <v>-5.6804713036694217E-2</v>
      </c>
      <c r="J307" s="41">
        <v>46750790</v>
      </c>
      <c r="K307" s="42">
        <v>77.0040463487355</v>
      </c>
      <c r="L307" s="42">
        <v>133.33333333333334</v>
      </c>
      <c r="M307" s="42">
        <v>25.25</v>
      </c>
      <c r="N307" s="43">
        <v>59.146560517776486</v>
      </c>
      <c r="O307" s="44">
        <v>572.72709823779769</v>
      </c>
      <c r="P307" s="43">
        <v>19.090903274593256</v>
      </c>
    </row>
    <row r="308" spans="1:16">
      <c r="A308" s="80" t="s">
        <v>334</v>
      </c>
      <c r="B308" s="80" t="s">
        <v>352</v>
      </c>
      <c r="C308" s="81">
        <v>4344913335</v>
      </c>
      <c r="D308" s="81">
        <v>300000000</v>
      </c>
      <c r="E308" s="82">
        <v>3.2467268934505404</v>
      </c>
      <c r="F308" s="82">
        <v>0.24596415859473791</v>
      </c>
      <c r="G308" s="81">
        <v>263.25921499999998</v>
      </c>
      <c r="H308" s="82">
        <v>46.8</v>
      </c>
      <c r="I308" s="82">
        <v>-0.12773927369872951</v>
      </c>
      <c r="J308" s="81">
        <v>117445317</v>
      </c>
      <c r="K308" s="82">
        <v>112.39273167443534</v>
      </c>
      <c r="L308" s="82">
        <v>133.33333333333334</v>
      </c>
      <c r="M308" s="82">
        <v>87.75</v>
      </c>
      <c r="N308" s="83">
        <v>21.150241298793865</v>
      </c>
      <c r="O308" s="84">
        <v>1820.9793130754279</v>
      </c>
      <c r="P308" s="83">
        <v>60.699310435847593</v>
      </c>
    </row>
    <row r="309" spans="1:16">
      <c r="A309" s="50" t="s">
        <v>401</v>
      </c>
      <c r="B309" s="50" t="s">
        <v>355</v>
      </c>
      <c r="C309" s="51">
        <v>3159865956</v>
      </c>
      <c r="D309" s="51">
        <v>300000000</v>
      </c>
      <c r="E309" s="52">
        <v>13.458856008006405</v>
      </c>
      <c r="F309" s="52">
        <v>1.3194956870594514</v>
      </c>
      <c r="G309" s="51">
        <v>82.764232000000007</v>
      </c>
      <c r="H309" s="52">
        <v>35.92</v>
      </c>
      <c r="I309" s="52">
        <v>-0.56503514578292879</v>
      </c>
      <c r="J309" s="51">
        <v>82928795</v>
      </c>
      <c r="K309" s="52">
        <v>122.99708442646489</v>
      </c>
      <c r="L309" s="52">
        <v>133.33333333333334</v>
      </c>
      <c r="M309" s="52">
        <v>27.58</v>
      </c>
      <c r="N309" s="53">
        <v>15.003075765692493</v>
      </c>
      <c r="O309" s="54">
        <v>507.24766558235785</v>
      </c>
      <c r="P309" s="53">
        <v>16.908255519411927</v>
      </c>
    </row>
    <row r="310" spans="1:16">
      <c r="A310" s="75" t="s">
        <v>358</v>
      </c>
      <c r="B310" s="75" t="s">
        <v>679</v>
      </c>
      <c r="C310" s="76">
        <v>12992829112</v>
      </c>
      <c r="D310" s="76">
        <v>300000000</v>
      </c>
      <c r="E310" s="77">
        <v>13.399957924132119</v>
      </c>
      <c r="F310" s="77">
        <v>1.313721365110992</v>
      </c>
      <c r="G310" s="76">
        <v>87.924075000000002</v>
      </c>
      <c r="H310" s="77">
        <v>33.96</v>
      </c>
      <c r="I310" s="77">
        <v>-0.52342931534050052</v>
      </c>
      <c r="J310" s="76">
        <v>-369030105</v>
      </c>
      <c r="K310" s="77">
        <v>-27.640021401505983</v>
      </c>
      <c r="L310" s="77">
        <v>133.33333333333334</v>
      </c>
      <c r="M310" s="77">
        <v>29.3</v>
      </c>
      <c r="N310" s="78">
        <v>38.873591189468115</v>
      </c>
      <c r="O310" s="79">
        <v>387.55586060627229</v>
      </c>
      <c r="P310" s="78">
        <v>12.918528686875742</v>
      </c>
    </row>
    <row r="311" spans="1:16">
      <c r="A311" s="90" t="s">
        <v>110</v>
      </c>
      <c r="B311" s="90" t="s">
        <v>609</v>
      </c>
      <c r="C311" s="91">
        <v>5800330455</v>
      </c>
      <c r="D311" s="91">
        <v>300000000</v>
      </c>
      <c r="E311" s="92">
        <v>28.525502512383639</v>
      </c>
      <c r="F311" s="92">
        <v>13.583572624944591</v>
      </c>
      <c r="G311" s="91">
        <v>195.306963</v>
      </c>
      <c r="H311" s="92">
        <v>7.18</v>
      </c>
      <c r="I311" s="92">
        <v>-0.21523339499271896</v>
      </c>
      <c r="J311" s="91">
        <v>-135829425</v>
      </c>
      <c r="K311" s="92">
        <v>-15.460567546391365</v>
      </c>
      <c r="L311" s="92">
        <v>133.33333333333334</v>
      </c>
      <c r="M311" s="92">
        <v>65.099999999999994</v>
      </c>
      <c r="N311" s="93">
        <v>21.105068641847289</v>
      </c>
      <c r="O311" s="94">
        <v>200.52817606669095</v>
      </c>
      <c r="P311" s="93">
        <v>6.6842725355563646</v>
      </c>
    </row>
    <row r="312" spans="1:16">
      <c r="A312" s="25" t="s">
        <v>758</v>
      </c>
      <c r="B312" s="25" t="s">
        <v>353</v>
      </c>
      <c r="C312" s="26">
        <v>1633923073</v>
      </c>
      <c r="D312" s="26">
        <v>300000000</v>
      </c>
      <c r="E312" s="27">
        <v>103.93921842385011</v>
      </c>
      <c r="F312" s="27">
        <v>22.011693863585368</v>
      </c>
      <c r="G312" s="26">
        <v>29.313393000000001</v>
      </c>
      <c r="H312" s="27">
        <v>13.13</v>
      </c>
      <c r="I312" s="27">
        <v>-0.45807106403748676</v>
      </c>
      <c r="J312" s="26">
        <v>-70757340</v>
      </c>
      <c r="K312" s="27">
        <v>-66.735125995409092</v>
      </c>
      <c r="L312" s="27">
        <v>133.33333333333334</v>
      </c>
      <c r="M312" s="27">
        <v>9.77</v>
      </c>
      <c r="N312" s="28">
        <v>9.0611392962528559</v>
      </c>
      <c r="O312" s="29">
        <v>378.93131450019956</v>
      </c>
      <c r="P312" s="28">
        <v>12.631043816673319</v>
      </c>
    </row>
    <row r="313" spans="1:16">
      <c r="A313" s="45" t="s">
        <v>542</v>
      </c>
      <c r="B313" s="45" t="s">
        <v>375</v>
      </c>
      <c r="C313" s="46">
        <v>7612948946</v>
      </c>
      <c r="D313" s="46">
        <v>300500000</v>
      </c>
      <c r="E313" s="47">
        <v>19.896701657311283</v>
      </c>
      <c r="F313" s="47">
        <v>3.0096357067480386</v>
      </c>
      <c r="G313" s="46">
        <v>89.692524000000006</v>
      </c>
      <c r="H313" s="47">
        <v>22.42</v>
      </c>
      <c r="I313" s="47">
        <v>0.13777325553311215</v>
      </c>
      <c r="J313" s="46">
        <v>-43799995</v>
      </c>
      <c r="K313" s="47">
        <v>-150.93609028950803</v>
      </c>
      <c r="L313" s="47">
        <v>133.11148086522462</v>
      </c>
      <c r="M313" s="47">
        <v>29.84</v>
      </c>
      <c r="N313" s="48">
        <v>27.2664171710788</v>
      </c>
      <c r="O313" s="49">
        <v>1482.9583916014519</v>
      </c>
      <c r="P313" s="48">
        <v>49.431946386715062</v>
      </c>
    </row>
    <row r="314" spans="1:16">
      <c r="A314" s="55" t="s">
        <v>159</v>
      </c>
      <c r="B314" s="55" t="s">
        <v>233</v>
      </c>
      <c r="C314" s="56">
        <v>10497610768</v>
      </c>
      <c r="D314" s="56">
        <v>303345000</v>
      </c>
      <c r="E314" s="57">
        <v>32.737210219842638</v>
      </c>
      <c r="F314" s="57">
        <v>9.8109743690705109</v>
      </c>
      <c r="G314" s="56">
        <v>100.333235</v>
      </c>
      <c r="H314" s="57">
        <v>12.18</v>
      </c>
      <c r="I314" s="57">
        <v>0.14626042985511845</v>
      </c>
      <c r="J314" s="56">
        <v>128453668</v>
      </c>
      <c r="K314" s="57">
        <v>25.976642410865214</v>
      </c>
      <c r="L314" s="57">
        <v>131.86306021196987</v>
      </c>
      <c r="M314" s="57">
        <v>33.07</v>
      </c>
      <c r="N314" s="58">
        <v>42.655630642885299</v>
      </c>
      <c r="O314" s="59">
        <v>2131.9845256836452</v>
      </c>
      <c r="P314" s="58">
        <v>71.06615085612151</v>
      </c>
    </row>
    <row r="315" spans="1:16">
      <c r="A315" s="40" t="s">
        <v>261</v>
      </c>
      <c r="B315" s="40" t="s">
        <v>255</v>
      </c>
      <c r="C315" s="41">
        <v>26090409000</v>
      </c>
      <c r="D315" s="41">
        <v>305117000</v>
      </c>
      <c r="E315" s="42">
        <v>17.137634854625766</v>
      </c>
      <c r="F315" s="42">
        <v>0.75901919656277916</v>
      </c>
      <c r="G315" s="41">
        <v>31.206356</v>
      </c>
      <c r="H315" s="42">
        <v>74.849999999999994</v>
      </c>
      <c r="I315" s="42">
        <v>-1.5792198861500424</v>
      </c>
      <c r="J315" s="41">
        <v>28632000</v>
      </c>
      <c r="K315" s="42">
        <v>788.58123777591504</v>
      </c>
      <c r="L315" s="42">
        <v>131.09725121838508</v>
      </c>
      <c r="M315" s="42">
        <v>10.220000000000001</v>
      </c>
      <c r="N315" s="43">
        <v>53.551947476257801</v>
      </c>
      <c r="O315" s="44">
        <v>106.48408832056332</v>
      </c>
      <c r="P315" s="43">
        <v>3.5494696106854438</v>
      </c>
    </row>
    <row r="316" spans="1:16">
      <c r="A316" t="s">
        <v>2173</v>
      </c>
      <c r="C316" s="14">
        <v>3336153653</v>
      </c>
      <c r="D316" s="14">
        <v>307000000</v>
      </c>
      <c r="E316" s="19">
        <v>0</v>
      </c>
      <c r="F316" s="19">
        <v>0</v>
      </c>
      <c r="G316" s="14">
        <v>0</v>
      </c>
      <c r="H316" s="19">
        <v>88.4</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27.519388826215945</v>
      </c>
      <c r="F317" s="57">
        <v>8.745827179657967</v>
      </c>
      <c r="G317" s="56">
        <v>118.75529</v>
      </c>
      <c r="H317" s="57">
        <v>12.24</v>
      </c>
      <c r="I317" s="57">
        <v>0.15953936900057641</v>
      </c>
      <c r="J317" s="56">
        <v>49521257</v>
      </c>
      <c r="K317" s="57">
        <v>63.539857035535263</v>
      </c>
      <c r="L317" s="57">
        <v>127.12240427849011</v>
      </c>
      <c r="M317" s="57">
        <v>37.74</v>
      </c>
      <c r="N317" s="58">
        <v>46.025382095931761</v>
      </c>
      <c r="O317" s="59">
        <v>2244.3940098848107</v>
      </c>
      <c r="P317" s="58">
        <v>74.813133662827028</v>
      </c>
    </row>
    <row r="318" spans="1:16">
      <c r="A318" s="50" t="s">
        <v>283</v>
      </c>
      <c r="B318" s="50" t="s">
        <v>355</v>
      </c>
      <c r="C318" s="51">
        <v>5879015160</v>
      </c>
      <c r="D318" s="51">
        <v>322274086</v>
      </c>
      <c r="E318" s="52">
        <v>3.6219106867588136</v>
      </c>
      <c r="F318" s="52">
        <v>0.13705614084481166</v>
      </c>
      <c r="G318" s="51">
        <v>127.238255</v>
      </c>
      <c r="H318" s="52">
        <v>86.8</v>
      </c>
      <c r="I318" s="52">
        <v>2.6338744224148911</v>
      </c>
      <c r="J318" s="51">
        <v>307486341</v>
      </c>
      <c r="K318" s="52">
        <v>85.943573838292863</v>
      </c>
      <c r="L318" s="52">
        <v>124.11795343669053</v>
      </c>
      <c r="M318" s="52">
        <v>39.479999999999997</v>
      </c>
      <c r="N318" s="53">
        <v>31.807439687424072</v>
      </c>
      <c r="O318" s="54">
        <v>2184.5750148760235</v>
      </c>
      <c r="P318" s="53">
        <v>72.819167162534114</v>
      </c>
    </row>
    <row r="319" spans="1:16">
      <c r="A319" s="55" t="s">
        <v>744</v>
      </c>
      <c r="B319" s="55" t="s">
        <v>233</v>
      </c>
      <c r="C319" s="56">
        <v>25145763000</v>
      </c>
      <c r="D319" s="56">
        <v>322508000</v>
      </c>
      <c r="E319" s="57">
        <v>17.619981544396119</v>
      </c>
      <c r="F319" s="57">
        <v>0.37420716725973791</v>
      </c>
      <c r="G319" s="56">
        <v>16.157962000000001</v>
      </c>
      <c r="H319" s="57">
        <v>140.5</v>
      </c>
      <c r="I319" s="57">
        <v>3.3865555804961214</v>
      </c>
      <c r="J319" s="56">
        <v>-820079000</v>
      </c>
      <c r="K319" s="57">
        <v>-57.416624495932709</v>
      </c>
      <c r="L319" s="57">
        <v>124.02793109008148</v>
      </c>
      <c r="M319" s="57">
        <v>5.01</v>
      </c>
      <c r="N319" s="58">
        <v>43.228944814451651</v>
      </c>
      <c r="O319" s="59">
        <v>1228.1555209871374</v>
      </c>
      <c r="P319" s="58">
        <v>40.93851736623791</v>
      </c>
    </row>
    <row r="320" spans="1:16">
      <c r="A320" s="25" t="s">
        <v>635</v>
      </c>
      <c r="B320" s="25" t="s">
        <v>376</v>
      </c>
      <c r="C320" s="26">
        <v>18936263841</v>
      </c>
      <c r="D320" s="26">
        <v>322600000</v>
      </c>
      <c r="E320" s="27">
        <v>2.9662043044688362</v>
      </c>
      <c r="F320" s="27">
        <v>5.932052685776526E-2</v>
      </c>
      <c r="G320" s="26">
        <v>85.154841000000005</v>
      </c>
      <c r="H320" s="27">
        <v>158.4</v>
      </c>
      <c r="I320" s="27">
        <v>-1.9460284554071163</v>
      </c>
      <c r="J320" s="26">
        <v>610474964</v>
      </c>
      <c r="K320" s="27">
        <v>81.908354885459318</v>
      </c>
      <c r="L320" s="27">
        <v>123.99256044637322</v>
      </c>
      <c r="M320" s="27">
        <v>26.39</v>
      </c>
      <c r="N320" s="28">
        <v>71.554226529256525</v>
      </c>
      <c r="O320" s="29">
        <v>299.55083949183444</v>
      </c>
      <c r="P320" s="28">
        <v>9.9850279830611477</v>
      </c>
    </row>
    <row r="321" spans="1:16">
      <c r="A321" s="35" t="s">
        <v>361</v>
      </c>
      <c r="B321" s="35" t="s">
        <v>200</v>
      </c>
      <c r="C321" s="36">
        <v>6812645348</v>
      </c>
      <c r="D321" s="36">
        <v>324000000</v>
      </c>
      <c r="E321" s="37">
        <v>55.990540465377023</v>
      </c>
      <c r="F321" s="37">
        <v>7.8550140944692792</v>
      </c>
      <c r="G321" s="36">
        <v>32.008808999999999</v>
      </c>
      <c r="H321" s="37">
        <v>22.34</v>
      </c>
      <c r="I321" s="37">
        <v>-8.8427157321046224E-2</v>
      </c>
      <c r="J321" s="36">
        <v>-40736806</v>
      </c>
      <c r="K321" s="37">
        <v>-174.97689926893139</v>
      </c>
      <c r="L321" s="37">
        <v>123.45679012345678</v>
      </c>
      <c r="M321" s="37">
        <v>9.8699999999999992</v>
      </c>
      <c r="N321" s="38">
        <v>66.348617699494284</v>
      </c>
      <c r="O321" s="39">
        <v>365.46652082307821</v>
      </c>
      <c r="P321" s="38">
        <v>12.182217360769274</v>
      </c>
    </row>
    <row r="322" spans="1:16">
      <c r="A322" s="25" t="s">
        <v>172</v>
      </c>
      <c r="B322" s="25" t="s">
        <v>353</v>
      </c>
      <c r="C322" s="26">
        <v>446326737</v>
      </c>
      <c r="D322" s="26">
        <v>324000000</v>
      </c>
      <c r="E322" s="27">
        <v>33.675164540558214</v>
      </c>
      <c r="F322" s="27">
        <v>25.983923256603561</v>
      </c>
      <c r="G322" s="26">
        <v>267.548676</v>
      </c>
      <c r="H322" s="27">
        <v>4.4400000000000004</v>
      </c>
      <c r="I322" s="27">
        <v>0.14809362439970286</v>
      </c>
      <c r="J322" s="26">
        <v>-12403957</v>
      </c>
      <c r="K322" s="27">
        <v>-104.48278722668903</v>
      </c>
      <c r="L322" s="27">
        <v>123.45679012345678</v>
      </c>
      <c r="M322" s="27">
        <v>82.57</v>
      </c>
      <c r="N322" s="28">
        <v>35.789087952675509</v>
      </c>
      <c r="O322" s="29">
        <v>1627.6851218950342</v>
      </c>
      <c r="P322" s="28">
        <v>54.256170729834473</v>
      </c>
    </row>
    <row r="323" spans="1:16">
      <c r="A323" s="55" t="s">
        <v>406</v>
      </c>
      <c r="B323" s="55" t="s">
        <v>233</v>
      </c>
      <c r="C323" s="56">
        <v>7271413193</v>
      </c>
      <c r="D323" s="56">
        <v>330000000</v>
      </c>
      <c r="E323" s="57">
        <v>65.110922560731197</v>
      </c>
      <c r="F323" s="57">
        <v>0.54204897236705962</v>
      </c>
      <c r="G323" s="56">
        <v>1.7811269999999999</v>
      </c>
      <c r="H323" s="57">
        <v>351.25</v>
      </c>
      <c r="I323" s="57">
        <v>-0.81671472680073975</v>
      </c>
      <c r="J323" s="56">
        <v>-339048262</v>
      </c>
      <c r="K323" s="57">
        <v>-354.28584500456753</v>
      </c>
      <c r="L323" s="57">
        <v>121.21212121212122</v>
      </c>
      <c r="M323" s="57">
        <v>0.53</v>
      </c>
      <c r="N323" s="58">
        <v>45.498581235768057</v>
      </c>
      <c r="O323" s="59">
        <v>140.6968301020957</v>
      </c>
      <c r="P323" s="58">
        <v>4.6898943367365238</v>
      </c>
    </row>
    <row r="324" spans="1:16">
      <c r="A324" s="70" t="s">
        <v>774</v>
      </c>
      <c r="B324" s="70" t="s">
        <v>221</v>
      </c>
      <c r="C324" s="71">
        <v>1994126679</v>
      </c>
      <c r="D324" s="71">
        <v>330000000</v>
      </c>
      <c r="E324" s="72">
        <v>36.613781720349799</v>
      </c>
      <c r="F324" s="72">
        <v>13.868856712253711</v>
      </c>
      <c r="G324" s="71">
        <v>119.817104</v>
      </c>
      <c r="H324" s="72">
        <v>9.1199999999999992</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2.2197373816051318</v>
      </c>
      <c r="F325" s="92">
        <v>3.2873309958016877E-2</v>
      </c>
      <c r="G325" s="91">
        <v>89.976471000000004</v>
      </c>
      <c r="H325" s="92">
        <v>200.3</v>
      </c>
      <c r="I325" s="92">
        <v>0.7889439076252529</v>
      </c>
      <c r="J325" s="91">
        <v>2799410000</v>
      </c>
      <c r="K325" s="92">
        <v>24.120796882200178</v>
      </c>
      <c r="L325" s="92">
        <v>120.84592145015105</v>
      </c>
      <c r="M325" s="92">
        <v>27.18</v>
      </c>
      <c r="N325" s="93">
        <v>32.093628650565343</v>
      </c>
      <c r="O325" s="94">
        <v>1555.2359918344182</v>
      </c>
      <c r="P325" s="93">
        <v>51.841199727813937</v>
      </c>
    </row>
    <row r="326" spans="1:16">
      <c r="A326" s="35" t="s">
        <v>128</v>
      </c>
      <c r="B326" s="35" t="s">
        <v>208</v>
      </c>
      <c r="C326" s="36">
        <v>739991756</v>
      </c>
      <c r="D326" s="36">
        <v>331056000</v>
      </c>
      <c r="E326" s="37">
        <v>3.3420595711878494</v>
      </c>
      <c r="F326" s="37">
        <v>0.28843282199885467</v>
      </c>
      <c r="G326" s="36">
        <v>306.919645</v>
      </c>
      <c r="H326" s="37">
        <v>39</v>
      </c>
      <c r="I326" s="37">
        <v>1.5280342589209042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67.086387875672159</v>
      </c>
      <c r="F327" s="72">
        <v>6.1231119583362368</v>
      </c>
      <c r="G327" s="71">
        <v>18.464296999999998</v>
      </c>
      <c r="H327" s="72">
        <v>32.299999999999997</v>
      </c>
      <c r="I327" s="72">
        <v>-0.81896485101336935</v>
      </c>
      <c r="J327" s="71">
        <v>85099618</v>
      </c>
      <c r="K327" s="72">
        <v>128.74625286802109</v>
      </c>
      <c r="L327" s="72">
        <v>120.4791022581621</v>
      </c>
      <c r="M327" s="72">
        <v>5.56</v>
      </c>
      <c r="N327" s="73">
        <v>29.746366599996623</v>
      </c>
      <c r="O327" s="74">
        <v>483.078859750356</v>
      </c>
      <c r="P327" s="73">
        <v>16.1026286583452</v>
      </c>
    </row>
    <row r="328" spans="1:16">
      <c r="A328" s="30" t="s">
        <v>14</v>
      </c>
      <c r="B328" s="30" t="s">
        <v>349</v>
      </c>
      <c r="C328" s="31">
        <v>8079434926</v>
      </c>
      <c r="D328" s="31">
        <v>333000000</v>
      </c>
      <c r="E328" s="32">
        <v>1.2712092362605416</v>
      </c>
      <c r="F328" s="32">
        <v>1.4911895132560783E-2</v>
      </c>
      <c r="G328" s="31">
        <v>115.707533</v>
      </c>
      <c r="H328" s="32">
        <v>272</v>
      </c>
      <c r="I328" s="32">
        <v>6.4380878842023321</v>
      </c>
      <c r="J328" s="31">
        <v>1490626344</v>
      </c>
      <c r="K328" s="32">
        <v>57.189382398302762</v>
      </c>
      <c r="L328" s="32">
        <v>120.12012012012012</v>
      </c>
      <c r="M328" s="32">
        <v>34.74</v>
      </c>
      <c r="N328" s="33">
        <v>47.912031014503867</v>
      </c>
      <c r="O328" s="34">
        <v>2139.9877292621795</v>
      </c>
      <c r="P328" s="33">
        <v>71.332924308739322</v>
      </c>
    </row>
    <row r="329" spans="1:16">
      <c r="A329" s="70" t="s">
        <v>701</v>
      </c>
      <c r="B329" s="70" t="s">
        <v>699</v>
      </c>
      <c r="C329" s="71">
        <v>13307866000</v>
      </c>
      <c r="D329" s="71">
        <v>333333333</v>
      </c>
      <c r="E329" s="72">
        <v>0.20134954552890749</v>
      </c>
      <c r="F329" s="72">
        <v>1.813959871443757E-4</v>
      </c>
      <c r="G329" s="71">
        <v>84.532953000000006</v>
      </c>
      <c r="H329" s="72">
        <v>2351</v>
      </c>
      <c r="I329" s="72">
        <v>22.968506075897494</v>
      </c>
      <c r="J329" s="71">
        <v>1179195000</v>
      </c>
      <c r="K329" s="72">
        <v>941.32013694935949</v>
      </c>
      <c r="L329" s="72">
        <v>120.00000012</v>
      </c>
      <c r="M329" s="72">
        <v>25.35</v>
      </c>
      <c r="N329" s="73">
        <v>0</v>
      </c>
      <c r="O329" s="74">
        <v>1567.40538922363</v>
      </c>
      <c r="P329" s="73">
        <v>52.246846307454334</v>
      </c>
    </row>
    <row r="330" spans="1:16">
      <c r="A330" s="40" t="s">
        <v>262</v>
      </c>
      <c r="B330" s="40" t="s">
        <v>255</v>
      </c>
      <c r="C330" s="41">
        <v>35388745864</v>
      </c>
      <c r="D330" s="41">
        <v>334000000</v>
      </c>
      <c r="E330" s="42">
        <v>1.1770580648393263</v>
      </c>
      <c r="F330" s="42">
        <v>7.3114646112711901E-3</v>
      </c>
      <c r="G330" s="41">
        <v>70.556014000000005</v>
      </c>
      <c r="H330" s="42">
        <v>481.75</v>
      </c>
      <c r="I330" s="42">
        <v>11.912756546778894</v>
      </c>
      <c r="J330" s="41">
        <v>3685710974</v>
      </c>
      <c r="K330" s="42">
        <v>43.678953975407403</v>
      </c>
      <c r="L330" s="42">
        <v>119.76047904191617</v>
      </c>
      <c r="M330" s="42">
        <v>21.12</v>
      </c>
      <c r="N330" s="43">
        <v>41.265120286241007</v>
      </c>
      <c r="O330" s="44">
        <v>1780.6880317683958</v>
      </c>
      <c r="P330" s="43">
        <v>59.356267725613193</v>
      </c>
    </row>
    <row r="331" spans="1:16">
      <c r="A331" s="70" t="s">
        <v>78</v>
      </c>
      <c r="B331" s="70" t="s">
        <v>221</v>
      </c>
      <c r="C331" s="71">
        <v>6825401407</v>
      </c>
      <c r="D331" s="71">
        <v>335348000</v>
      </c>
      <c r="E331" s="72">
        <v>26.612723259686309</v>
      </c>
      <c r="F331" s="72">
        <v>9.9198158553526152</v>
      </c>
      <c r="G331" s="71">
        <v>166.28656799999999</v>
      </c>
      <c r="H331" s="72">
        <v>9.0399999999999991</v>
      </c>
      <c r="I331" s="72">
        <v>-6.7210637010186147E-2</v>
      </c>
      <c r="J331" s="71">
        <v>-244353964</v>
      </c>
      <c r="K331" s="72">
        <v>-10.979089334519657</v>
      </c>
      <c r="L331" s="72">
        <v>119.27907725705833</v>
      </c>
      <c r="M331" s="72">
        <v>49.58</v>
      </c>
      <c r="N331" s="73">
        <v>2.9868246776869745</v>
      </c>
      <c r="O331" s="74">
        <v>488.08871405010871</v>
      </c>
      <c r="P331" s="73">
        <v>16.269623801670289</v>
      </c>
    </row>
    <row r="332" spans="1:16">
      <c r="A332" s="45" t="s">
        <v>266</v>
      </c>
      <c r="B332" s="45" t="s">
        <v>375</v>
      </c>
      <c r="C332" s="46">
        <v>26375357000</v>
      </c>
      <c r="D332" s="46">
        <v>335456000</v>
      </c>
      <c r="E332" s="47">
        <v>9.549587447920473</v>
      </c>
      <c r="F332" s="47">
        <v>1.1861450592527376</v>
      </c>
      <c r="G332" s="46">
        <v>158.330939</v>
      </c>
      <c r="H332" s="47">
        <v>26.46</v>
      </c>
      <c r="I332" s="47">
        <v>0.48348937708666279</v>
      </c>
      <c r="J332" s="46">
        <v>-3142265000</v>
      </c>
      <c r="K332" s="47">
        <v>-2.5621467317365023</v>
      </c>
      <c r="L332" s="47">
        <v>119.24067537918535</v>
      </c>
      <c r="M332" s="47">
        <v>47.19</v>
      </c>
      <c r="N332" s="48">
        <v>82.337361774977069</v>
      </c>
      <c r="O332" s="49">
        <v>1963.5572399271227</v>
      </c>
      <c r="P332" s="48">
        <v>65.451907997570757</v>
      </c>
    </row>
    <row r="333" spans="1:16">
      <c r="A333" s="90" t="s">
        <v>164</v>
      </c>
      <c r="B333" s="90" t="s">
        <v>609</v>
      </c>
      <c r="C333" s="91">
        <v>19043468866</v>
      </c>
      <c r="D333" s="91">
        <v>336600000</v>
      </c>
      <c r="E333" s="92">
        <v>28.303202966153936</v>
      </c>
      <c r="F333" s="92">
        <v>5.6057046872952929</v>
      </c>
      <c r="G333" s="91">
        <v>90.484284000000002</v>
      </c>
      <c r="H333" s="92">
        <v>15.62</v>
      </c>
      <c r="I333" s="92">
        <v>-0.2358627010451908</v>
      </c>
      <c r="J333" s="91">
        <v>27939397</v>
      </c>
      <c r="K333" s="92">
        <v>180.71256154884088</v>
      </c>
      <c r="L333" s="92">
        <v>118.83541295306001</v>
      </c>
      <c r="M333" s="92">
        <v>26.88</v>
      </c>
      <c r="N333" s="93">
        <v>0.1546630731356351</v>
      </c>
      <c r="O333" s="94">
        <v>369.99058969012844</v>
      </c>
      <c r="P333" s="93">
        <v>12.333019656337616</v>
      </c>
    </row>
    <row r="334" spans="1:16">
      <c r="A334" s="101" t="s">
        <v>469</v>
      </c>
      <c r="B334" s="101" t="s">
        <v>696</v>
      </c>
      <c r="C334" s="102">
        <v>443218015</v>
      </c>
      <c r="D334" s="102">
        <v>347500000</v>
      </c>
      <c r="E334" s="103">
        <v>30.311027075304096</v>
      </c>
      <c r="F334" s="103">
        <v>29.075325731706567</v>
      </c>
      <c r="G334" s="102">
        <v>335.80419000000001</v>
      </c>
      <c r="H334" s="103">
        <v>3.93</v>
      </c>
      <c r="I334" s="103">
        <v>-0.41227027956664486</v>
      </c>
      <c r="J334" s="102">
        <v>-20352695</v>
      </c>
      <c r="K334" s="103">
        <v>-51.221717811818039</v>
      </c>
      <c r="L334" s="103">
        <v>115.10791366906474</v>
      </c>
      <c r="M334" s="103">
        <v>96.63</v>
      </c>
      <c r="N334" s="104">
        <v>15.606924946468032</v>
      </c>
      <c r="O334" s="105">
        <v>469.69067496390591</v>
      </c>
      <c r="P334" s="104">
        <v>15.656355832130197</v>
      </c>
    </row>
    <row r="335" spans="1:16">
      <c r="A335" s="90" t="s">
        <v>389</v>
      </c>
      <c r="B335" s="90" t="s">
        <v>390</v>
      </c>
      <c r="C335" s="91">
        <v>1471327206</v>
      </c>
      <c r="D335" s="91">
        <v>350000000</v>
      </c>
      <c r="E335" s="92">
        <v>32.389090139850019</v>
      </c>
      <c r="F335" s="92">
        <v>13.220036791775518</v>
      </c>
      <c r="G335" s="91">
        <v>172.747309</v>
      </c>
      <c r="H335" s="92">
        <v>7.15</v>
      </c>
      <c r="I335" s="92">
        <v>-0.32623494440075707</v>
      </c>
      <c r="J335" s="91">
        <v>171355700</v>
      </c>
      <c r="K335" s="92">
        <v>14.29774439951516</v>
      </c>
      <c r="L335" s="92">
        <v>114.28571428571429</v>
      </c>
      <c r="M335" s="92">
        <v>49.35</v>
      </c>
      <c r="N335" s="93">
        <v>88.73511689090617</v>
      </c>
      <c r="O335" s="94">
        <v>824.08901819049663</v>
      </c>
      <c r="P335" s="93">
        <v>27.46963393968322</v>
      </c>
    </row>
    <row r="336" spans="1:16">
      <c r="A336" s="55" t="s">
        <v>456</v>
      </c>
      <c r="B336" s="55" t="s">
        <v>233</v>
      </c>
      <c r="C336" s="56">
        <v>10885731681</v>
      </c>
      <c r="D336" s="56">
        <v>350000000</v>
      </c>
      <c r="E336" s="57">
        <v>12.859228784792112</v>
      </c>
      <c r="F336" s="57">
        <v>2.2962908544271627</v>
      </c>
      <c r="G336" s="56">
        <v>185.064885</v>
      </c>
      <c r="H336" s="57">
        <v>16.809999999999999</v>
      </c>
      <c r="I336" s="57">
        <v>-1.4449408055396979</v>
      </c>
      <c r="J336" s="56">
        <v>260197818</v>
      </c>
      <c r="K336" s="57">
        <v>21.522086707122195</v>
      </c>
      <c r="L336" s="57">
        <v>114.28571428571429</v>
      </c>
      <c r="M336" s="57">
        <v>52.87</v>
      </c>
      <c r="N336" s="58">
        <v>39.128424600098072</v>
      </c>
      <c r="O336" s="59">
        <v>310.6925236922674</v>
      </c>
      <c r="P336" s="58">
        <v>10.356417456408913</v>
      </c>
    </row>
    <row r="337" spans="1:16">
      <c r="A337" s="45" t="s">
        <v>333</v>
      </c>
      <c r="B337" s="45" t="s">
        <v>375</v>
      </c>
      <c r="C337" s="46">
        <v>1724268443</v>
      </c>
      <c r="D337" s="46">
        <v>350000000</v>
      </c>
      <c r="E337" s="47">
        <v>91.520971000893937</v>
      </c>
      <c r="F337" s="47">
        <v>130.74424428699135</v>
      </c>
      <c r="G337" s="46">
        <v>199.57396499999999</v>
      </c>
      <c r="H337" s="47">
        <v>2.19</v>
      </c>
      <c r="I337" s="47">
        <v>-4.252372864151921E-2</v>
      </c>
      <c r="J337" s="46">
        <v>-48944132</v>
      </c>
      <c r="K337" s="47">
        <v>-14.302020924592146</v>
      </c>
      <c r="L337" s="47">
        <v>114.28571428571429</v>
      </c>
      <c r="M337" s="47">
        <v>57.02</v>
      </c>
      <c r="N337" s="48">
        <v>43.358127615100258</v>
      </c>
      <c r="O337" s="49">
        <v>351.42898031653147</v>
      </c>
      <c r="P337" s="48">
        <v>11.714299343884383</v>
      </c>
    </row>
    <row r="338" spans="1:16">
      <c r="A338" t="s">
        <v>2160</v>
      </c>
      <c r="C338" s="14">
        <v>3408994170</v>
      </c>
      <c r="D338" s="14">
        <v>350000000</v>
      </c>
      <c r="E338" s="19">
        <v>0</v>
      </c>
      <c r="F338" s="19">
        <v>0</v>
      </c>
      <c r="G338" s="14">
        <v>0</v>
      </c>
      <c r="H338" s="19">
        <v>80.55</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-1.4885357486734696E-2</v>
      </c>
      <c r="J339" s="46">
        <v>-44318667</v>
      </c>
      <c r="K339" s="47">
        <v>-7.9086313674551629</v>
      </c>
      <c r="L339" s="47">
        <v>114.12268188302426</v>
      </c>
      <c r="M339" s="47">
        <v>72.22</v>
      </c>
      <c r="N339" s="48">
        <v>28.747426451344154</v>
      </c>
      <c r="O339" s="49">
        <v>259.56411482083706</v>
      </c>
      <c r="P339" s="48">
        <v>8.6521371606945685</v>
      </c>
    </row>
    <row r="340" spans="1:16">
      <c r="A340" s="30" t="s">
        <v>729</v>
      </c>
      <c r="B340" s="30" t="s">
        <v>349</v>
      </c>
      <c r="C340" s="31">
        <v>6782904588</v>
      </c>
      <c r="D340" s="31">
        <v>351991314</v>
      </c>
      <c r="E340" s="32">
        <v>5.1642618019954094</v>
      </c>
      <c r="F340" s="32">
        <v>0.11114818438293109</v>
      </c>
      <c r="G340" s="31">
        <v>53.715555000000002</v>
      </c>
      <c r="H340" s="32">
        <v>144.19999999999999</v>
      </c>
      <c r="I340" s="32">
        <v>-10.395244762961653</v>
      </c>
      <c r="J340" s="31">
        <v>-557334135</v>
      </c>
      <c r="K340" s="32">
        <v>-83.36624392833933</v>
      </c>
      <c r="L340" s="32">
        <v>113.63916781196481</v>
      </c>
      <c r="M340" s="32">
        <v>15.26</v>
      </c>
      <c r="N340" s="33">
        <v>10.992719225929671</v>
      </c>
      <c r="O340" s="34">
        <v>324.98592052716708</v>
      </c>
      <c r="P340" s="33">
        <v>10.832864017572236</v>
      </c>
    </row>
    <row r="341" spans="1:16">
      <c r="A341" s="95" t="s">
        <v>132</v>
      </c>
      <c r="B341" s="95" t="s">
        <v>351</v>
      </c>
      <c r="C341" s="96">
        <v>4550322502</v>
      </c>
      <c r="D341" s="96">
        <v>355000000</v>
      </c>
      <c r="E341" s="97">
        <v>9.6046883172989475</v>
      </c>
      <c r="F341" s="97">
        <v>0.87275677576546551</v>
      </c>
      <c r="G341" s="96">
        <v>128.94884099999999</v>
      </c>
      <c r="H341" s="97">
        <v>32.299999999999997</v>
      </c>
      <c r="I341" s="97">
        <v>-1.9551816369787287</v>
      </c>
      <c r="J341" s="96">
        <v>247915948</v>
      </c>
      <c r="K341" s="97">
        <v>44.390044645292441</v>
      </c>
      <c r="L341" s="97">
        <v>112.67605633802818</v>
      </c>
      <c r="M341" s="97">
        <v>36.32</v>
      </c>
      <c r="N341" s="98">
        <v>81.716508291447752</v>
      </c>
      <c r="O341" s="99">
        <v>303.85518970770465</v>
      </c>
      <c r="P341" s="98">
        <v>10.128506323590155</v>
      </c>
    </row>
    <row r="342" spans="1:16">
      <c r="A342" s="35" t="s">
        <v>121</v>
      </c>
      <c r="B342" s="35" t="s">
        <v>200</v>
      </c>
      <c r="C342" s="36">
        <v>3548001757</v>
      </c>
      <c r="D342" s="36">
        <v>360000000</v>
      </c>
      <c r="E342" s="37">
        <v>36.932824916065542</v>
      </c>
      <c r="F342" s="37">
        <v>34.197060107468097</v>
      </c>
      <c r="G342" s="36">
        <v>282.78303399999999</v>
      </c>
      <c r="H342" s="37">
        <v>3.83</v>
      </c>
      <c r="I342" s="37">
        <v>-1.5975490482281085E-2</v>
      </c>
      <c r="J342" s="36">
        <v>-173040268</v>
      </c>
      <c r="K342" s="37">
        <v>-6.2413218176476706</v>
      </c>
      <c r="L342" s="37">
        <v>111.11111111111111</v>
      </c>
      <c r="M342" s="37">
        <v>78.55</v>
      </c>
      <c r="N342" s="38">
        <v>51.803211992031088</v>
      </c>
      <c r="O342" s="39">
        <v>690.8214515938223</v>
      </c>
      <c r="P342" s="38">
        <v>23.027381719794075</v>
      </c>
    </row>
    <row r="343" spans="1:16">
      <c r="A343" s="25" t="s">
        <v>462</v>
      </c>
      <c r="B343" s="25" t="s">
        <v>353</v>
      </c>
      <c r="C343" s="26">
        <v>13842631067</v>
      </c>
      <c r="D343" s="26">
        <v>361000000</v>
      </c>
      <c r="E343" s="27">
        <v>23.340774372203189</v>
      </c>
      <c r="F343" s="27">
        <v>3.078851651787784</v>
      </c>
      <c r="G343" s="26">
        <v>83.034749000000005</v>
      </c>
      <c r="H343" s="27">
        <v>20.64</v>
      </c>
      <c r="I343" s="27">
        <v>6.7861071703774201E-3</v>
      </c>
      <c r="J343" s="26">
        <v>-428282693</v>
      </c>
      <c r="K343" s="27">
        <v>-17.70092540255882</v>
      </c>
      <c r="L343" s="27">
        <v>110.80332409972299</v>
      </c>
      <c r="M343" s="27">
        <v>23</v>
      </c>
      <c r="N343" s="28">
        <v>49.621464949248171</v>
      </c>
      <c r="O343" s="29">
        <v>686.0416025509752</v>
      </c>
      <c r="P343" s="28">
        <v>22.868053418365839</v>
      </c>
    </row>
    <row r="344" spans="1:16">
      <c r="A344" s="30" t="s">
        <v>246</v>
      </c>
      <c r="B344" s="30" t="s">
        <v>349</v>
      </c>
      <c r="C344" s="31">
        <v>77122493000</v>
      </c>
      <c r="D344" s="31">
        <v>363281000</v>
      </c>
      <c r="E344" s="32">
        <v>0.83685878625620325</v>
      </c>
      <c r="F344" s="32">
        <v>8.6601987514274229E-3</v>
      </c>
      <c r="G344" s="31">
        <v>180.39090300000001</v>
      </c>
      <c r="H344" s="32">
        <v>265</v>
      </c>
      <c r="I344" s="32">
        <v>-2.4115705752435588</v>
      </c>
      <c r="J344" s="31">
        <v>-2888679000</v>
      </c>
      <c r="K344" s="32">
        <v>-33.452227125270753</v>
      </c>
      <c r="L344" s="32">
        <v>110.1076026546943</v>
      </c>
      <c r="M344" s="32">
        <v>49.65</v>
      </c>
      <c r="N344" s="33">
        <v>68.397809674502398</v>
      </c>
      <c r="O344" s="34">
        <v>238.30844583822474</v>
      </c>
      <c r="P344" s="33">
        <v>7.9436148612741579</v>
      </c>
    </row>
    <row r="345" spans="1:16">
      <c r="A345" s="35" t="s">
        <v>430</v>
      </c>
      <c r="B345" s="35" t="s">
        <v>208</v>
      </c>
      <c r="C345" s="36">
        <v>5872170565</v>
      </c>
      <c r="D345" s="36">
        <v>368000000</v>
      </c>
      <c r="E345" s="37">
        <v>12.196057180579897</v>
      </c>
      <c r="F345" s="37">
        <v>0.89571512783342377</v>
      </c>
      <c r="G345" s="36">
        <v>84.545681999999999</v>
      </c>
      <c r="H345" s="37">
        <v>38.799999999999997</v>
      </c>
      <c r="I345" s="37">
        <v>-1.2805922327184618</v>
      </c>
      <c r="J345" s="36">
        <v>48198916</v>
      </c>
      <c r="K345" s="37">
        <v>282.49597978510553</v>
      </c>
      <c r="L345" s="37">
        <v>108.69565217391305</v>
      </c>
      <c r="M345" s="37">
        <v>22.97</v>
      </c>
      <c r="N345" s="38">
        <v>54.967134518471845</v>
      </c>
      <c r="O345" s="39">
        <v>110.39770471537565</v>
      </c>
      <c r="P345" s="38">
        <v>3.6799234905125218</v>
      </c>
    </row>
    <row r="346" spans="1:16">
      <c r="A346" s="55" t="s">
        <v>237</v>
      </c>
      <c r="B346" s="55" t="s">
        <v>233</v>
      </c>
      <c r="C346" s="56">
        <v>49023532000</v>
      </c>
      <c r="D346" s="56">
        <v>369276000</v>
      </c>
      <c r="E346" s="57">
        <v>2.6685090041303221</v>
      </c>
      <c r="F346" s="57">
        <v>8.2117348422389727E-2</v>
      </c>
      <c r="G346" s="56">
        <v>164.20942500000001</v>
      </c>
      <c r="H346" s="57">
        <v>91.3</v>
      </c>
      <c r="I346" s="57">
        <v>-0.76311455075943968</v>
      </c>
      <c r="J346" s="56">
        <v>1835127000</v>
      </c>
      <c r="K346" s="57">
        <v>17.707923211854002</v>
      </c>
      <c r="L346" s="57">
        <v>108.32006412547796</v>
      </c>
      <c r="M346" s="57">
        <v>44.46</v>
      </c>
      <c r="N346" s="58">
        <v>61.504934906907543</v>
      </c>
      <c r="O346" s="59">
        <v>601.98053496049101</v>
      </c>
      <c r="P346" s="58">
        <v>20.066017832016367</v>
      </c>
    </row>
    <row r="347" spans="1:16">
      <c r="A347" s="30" t="s">
        <v>247</v>
      </c>
      <c r="B347" s="30" t="s">
        <v>349</v>
      </c>
      <c r="C347" s="31">
        <v>35055157000</v>
      </c>
      <c r="D347" s="31">
        <v>370000000</v>
      </c>
      <c r="E347" s="32">
        <v>2.4056098822453964</v>
      </c>
      <c r="F347" s="32">
        <v>3.1257924665350788E-2</v>
      </c>
      <c r="G347" s="31">
        <v>79.204424000000003</v>
      </c>
      <c r="H347" s="32">
        <v>210</v>
      </c>
      <c r="I347" s="32">
        <v>7.4588542765482941</v>
      </c>
      <c r="J347" s="31">
        <v>-539398000</v>
      </c>
      <c r="K347" s="32">
        <v>-142.67757759576418</v>
      </c>
      <c r="L347" s="32">
        <v>108.10810810810811</v>
      </c>
      <c r="M347" s="32">
        <v>21.4</v>
      </c>
      <c r="N347" s="33">
        <v>54.907104870057175</v>
      </c>
      <c r="O347" s="34">
        <v>2061.4356880974556</v>
      </c>
      <c r="P347" s="33">
        <v>68.714522936581858</v>
      </c>
    </row>
    <row r="348" spans="1:16">
      <c r="A348" s="45" t="s">
        <v>55</v>
      </c>
      <c r="B348" s="45" t="s">
        <v>375</v>
      </c>
      <c r="C348" s="46">
        <v>3590822435</v>
      </c>
      <c r="D348" s="46">
        <v>372475397</v>
      </c>
      <c r="E348" s="47">
        <v>5.3991352929219154</v>
      </c>
      <c r="F348" s="47">
        <v>0.41415086637037019</v>
      </c>
      <c r="G348" s="46">
        <v>194.679441</v>
      </c>
      <c r="H348" s="47">
        <v>38.06</v>
      </c>
      <c r="I348" s="47">
        <v>-0.95200245845322229</v>
      </c>
      <c r="J348" s="46">
        <v>47613264</v>
      </c>
      <c r="K348" s="47">
        <v>273.8026717723028</v>
      </c>
      <c r="L348" s="47">
        <v>107.38964324132259</v>
      </c>
      <c r="M348" s="47">
        <v>52.26</v>
      </c>
      <c r="N348" s="48">
        <v>40.345835379165877</v>
      </c>
      <c r="O348" s="49">
        <v>1013.3463621692187</v>
      </c>
      <c r="P348" s="48">
        <v>33.778212072307291</v>
      </c>
    </row>
    <row r="349" spans="1:16">
      <c r="A349" s="40" t="s">
        <v>74</v>
      </c>
      <c r="B349" s="40" t="s">
        <v>255</v>
      </c>
      <c r="C349" s="41">
        <v>633089921</v>
      </c>
      <c r="D349" s="41">
        <v>375000000</v>
      </c>
      <c r="E349" s="42">
        <v>19.283985614146729</v>
      </c>
      <c r="F349" s="42">
        <v>5.7137735153027345</v>
      </c>
      <c r="G349" s="41">
        <v>217.20958099999999</v>
      </c>
      <c r="H349" s="42">
        <v>9.5500000000000007</v>
      </c>
      <c r="I349" s="42">
        <v>0.13454593096276568</v>
      </c>
      <c r="J349" s="41">
        <v>6803042</v>
      </c>
      <c r="K349" s="42">
        <v>496.1015969032677</v>
      </c>
      <c r="L349" s="42">
        <v>106.66666666666667</v>
      </c>
      <c r="M349" s="42">
        <v>57.92</v>
      </c>
      <c r="N349" s="43">
        <v>63.007723594808695</v>
      </c>
      <c r="O349" s="44">
        <v>1337.4594599371062</v>
      </c>
      <c r="P349" s="43">
        <v>44.58198199790354</v>
      </c>
    </row>
    <row r="350" spans="1:16">
      <c r="A350" s="25" t="s">
        <v>170</v>
      </c>
      <c r="B350" s="25" t="s">
        <v>353</v>
      </c>
      <c r="C350" s="26">
        <v>6815590152</v>
      </c>
      <c r="D350" s="26">
        <v>380000000</v>
      </c>
      <c r="E350" s="27">
        <v>15.81054914622244</v>
      </c>
      <c r="F350" s="27">
        <v>1.8912140127060335</v>
      </c>
      <c r="G350" s="26">
        <v>113.969858</v>
      </c>
      <c r="H350" s="27">
        <v>22.2</v>
      </c>
      <c r="I350" s="27">
        <v>0.76456688776790926</v>
      </c>
      <c r="J350" s="26">
        <v>-422832425</v>
      </c>
      <c r="K350" s="27">
        <v>-19.771425996953759</v>
      </c>
      <c r="L350" s="27">
        <v>105.26315789473684</v>
      </c>
      <c r="M350" s="27">
        <v>29.99</v>
      </c>
      <c r="N350" s="28">
        <v>56.972341440900088</v>
      </c>
      <c r="O350" s="29">
        <v>2389.6350747984698</v>
      </c>
      <c r="P350" s="28">
        <v>79.654502493282322</v>
      </c>
    </row>
    <row r="351" spans="1:16">
      <c r="A351" s="101" t="s">
        <v>437</v>
      </c>
      <c r="B351" s="101" t="s">
        <v>696</v>
      </c>
      <c r="C351" s="102">
        <v>26585946865</v>
      </c>
      <c r="D351" s="102">
        <v>385000000</v>
      </c>
      <c r="E351" s="103">
        <v>15.807747440251458</v>
      </c>
      <c r="F351" s="103">
        <v>1.9551944885901618</v>
      </c>
      <c r="G351" s="102">
        <v>117.04502599999999</v>
      </c>
      <c r="H351" s="103">
        <v>21.62</v>
      </c>
      <c r="I351" s="103">
        <v>-0.50274219787668173</v>
      </c>
      <c r="J351" s="102">
        <v>-1360985632</v>
      </c>
      <c r="K351" s="103">
        <v>-5.9405476515713866</v>
      </c>
      <c r="L351" s="103">
        <v>103.8961038961039</v>
      </c>
      <c r="M351" s="103">
        <v>30.4</v>
      </c>
      <c r="N351" s="104">
        <v>4.7881423273020793</v>
      </c>
      <c r="O351" s="105">
        <v>902.04770828080439</v>
      </c>
      <c r="P351" s="104">
        <v>30.06825694269348</v>
      </c>
    </row>
    <row r="352" spans="1:16">
      <c r="A352" s="35" t="s">
        <v>48</v>
      </c>
      <c r="B352" s="35" t="s">
        <v>200</v>
      </c>
      <c r="C352" s="36">
        <v>4404805235</v>
      </c>
      <c r="D352" s="36">
        <v>385499653</v>
      </c>
      <c r="E352" s="37">
        <v>21.781124217916485</v>
      </c>
      <c r="F352" s="37">
        <v>2.3542092330059421</v>
      </c>
      <c r="G352" s="36">
        <v>74.176674000000006</v>
      </c>
      <c r="H352" s="37">
        <v>24.76</v>
      </c>
      <c r="I352" s="37">
        <v>0.23401245994912756</v>
      </c>
      <c r="J352" s="36">
        <v>-306785046</v>
      </c>
      <c r="K352" s="37">
        <v>-30.157896522765977</v>
      </c>
      <c r="L352" s="37">
        <v>103.76144229629178</v>
      </c>
      <c r="M352" s="37">
        <v>19.239999999999998</v>
      </c>
      <c r="N352" s="38">
        <v>25.79853448839917</v>
      </c>
      <c r="O352" s="39">
        <v>1822.0736527823437</v>
      </c>
      <c r="P352" s="38">
        <v>60.735788426078123</v>
      </c>
    </row>
    <row r="353" spans="1:16">
      <c r="A353" s="55" t="s">
        <v>451</v>
      </c>
      <c r="B353" s="55" t="s">
        <v>233</v>
      </c>
      <c r="C353" s="56">
        <v>4310209139</v>
      </c>
      <c r="D353" s="56">
        <v>386500000</v>
      </c>
      <c r="E353" s="57">
        <v>36.7452494585173</v>
      </c>
      <c r="F353" s="57">
        <v>8.6428906170803952</v>
      </c>
      <c r="G353" s="56">
        <v>94.595506999999998</v>
      </c>
      <c r="H353" s="57">
        <v>11.51</v>
      </c>
      <c r="I353" s="57">
        <v>-1.1495595555652294</v>
      </c>
      <c r="J353" s="56">
        <v>-57974808</v>
      </c>
      <c r="K353" s="57">
        <v>-73.333576197440792</v>
      </c>
      <c r="L353" s="57">
        <v>103.49288486416559</v>
      </c>
      <c r="M353" s="57">
        <v>24.47</v>
      </c>
      <c r="N353" s="58">
        <v>43.902153588705914</v>
      </c>
      <c r="O353" s="59">
        <v>467.69500633201204</v>
      </c>
      <c r="P353" s="58">
        <v>15.589833544400401</v>
      </c>
    </row>
    <row r="354" spans="1:16">
      <c r="A354" s="75" t="s">
        <v>747</v>
      </c>
      <c r="B354" s="75" t="s">
        <v>350</v>
      </c>
      <c r="C354" s="76">
        <v>27589684000</v>
      </c>
      <c r="D354" s="76">
        <v>388080000</v>
      </c>
      <c r="E354" s="77">
        <v>1.8185674912462377</v>
      </c>
      <c r="F354" s="77">
        <v>3.3956981289645902E-2</v>
      </c>
      <c r="G354" s="76">
        <v>160.34344200000001</v>
      </c>
      <c r="H354" s="77">
        <v>137.19999999999999</v>
      </c>
      <c r="I354" s="77">
        <v>2.8753836464659912</v>
      </c>
      <c r="J354" s="76">
        <v>1392015000</v>
      </c>
      <c r="K354" s="77">
        <v>38.473033695757586</v>
      </c>
      <c r="L354" s="77">
        <v>103.07153164296021</v>
      </c>
      <c r="M354" s="77">
        <v>41.31</v>
      </c>
      <c r="N354" s="78">
        <v>17.164443081372468</v>
      </c>
      <c r="O354" s="79">
        <v>1814.7034668986084</v>
      </c>
      <c r="P354" s="78">
        <v>60.490115563286949</v>
      </c>
    </row>
    <row r="355" spans="1:16">
      <c r="A355" s="30" t="s">
        <v>545</v>
      </c>
      <c r="B355" s="30" t="s">
        <v>357</v>
      </c>
      <c r="C355" s="31">
        <v>1049965568</v>
      </c>
      <c r="D355" s="31">
        <v>390000000</v>
      </c>
      <c r="E355" s="32">
        <v>42.926872195164876</v>
      </c>
      <c r="F355" s="32">
        <v>18.344817177420886</v>
      </c>
      <c r="G355" s="31">
        <v>151.529539</v>
      </c>
      <c r="H355" s="32">
        <v>6.15</v>
      </c>
      <c r="I355" s="32">
        <v>-1.0104530905256315</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58.300299654795182</v>
      </c>
      <c r="F356" s="32">
        <v>16.60977198142313</v>
      </c>
      <c r="G356" s="31">
        <v>74.35284</v>
      </c>
      <c r="H356" s="32">
        <v>9.23</v>
      </c>
      <c r="I356" s="32">
        <v>-0.84524208298469006</v>
      </c>
      <c r="J356" s="31">
        <v>-173746692</v>
      </c>
      <c r="K356" s="32">
        <v>-20.201823468385804</v>
      </c>
      <c r="L356" s="32">
        <v>102.56410256410257</v>
      </c>
      <c r="M356" s="32">
        <v>19.059999999999999</v>
      </c>
      <c r="N356" s="33">
        <v>15.224085130305236</v>
      </c>
      <c r="O356" s="34">
        <v>300</v>
      </c>
      <c r="P356" s="33">
        <v>10</v>
      </c>
    </row>
    <row r="357" spans="1:16">
      <c r="A357" s="60" t="s">
        <v>420</v>
      </c>
      <c r="B357" s="60" t="s">
        <v>287</v>
      </c>
      <c r="C357" s="61">
        <v>7850147630</v>
      </c>
      <c r="D357" s="61">
        <v>390000000</v>
      </c>
      <c r="E357" s="62">
        <v>116.81055098310388</v>
      </c>
      <c r="F357" s="62">
        <v>14.975711664500498</v>
      </c>
      <c r="G357" s="61">
        <v>16.107241999999999</v>
      </c>
      <c r="H357" s="62">
        <v>21.26</v>
      </c>
      <c r="I357" s="62">
        <v>0.16308706605338585</v>
      </c>
      <c r="J357" s="61">
        <v>-154878371</v>
      </c>
      <c r="K357" s="62">
        <v>-50.362099947448442</v>
      </c>
      <c r="L357" s="62">
        <v>102.56410256410257</v>
      </c>
      <c r="M357" s="62">
        <v>4.13</v>
      </c>
      <c r="N357" s="63">
        <v>14.244928020982345</v>
      </c>
      <c r="O357" s="64">
        <v>1836.3242113118652</v>
      </c>
      <c r="P357" s="63">
        <v>61.210807043728842</v>
      </c>
    </row>
    <row r="358" spans="1:16">
      <c r="A358" s="50" t="s">
        <v>279</v>
      </c>
      <c r="B358" s="50" t="s">
        <v>355</v>
      </c>
      <c r="C358" s="51">
        <v>4414419520</v>
      </c>
      <c r="D358" s="51">
        <v>393516000</v>
      </c>
      <c r="E358" s="52">
        <v>19.174402975781486</v>
      </c>
      <c r="F358" s="52">
        <v>4.0604877937579591</v>
      </c>
      <c r="G358" s="51">
        <v>160.62860900000001</v>
      </c>
      <c r="H358" s="52">
        <v>12.99</v>
      </c>
      <c r="I358" s="52">
        <v>-0.10275733436375313</v>
      </c>
      <c r="J358" s="51">
        <v>14989579</v>
      </c>
      <c r="K358" s="52">
        <v>315.03166299733971</v>
      </c>
      <c r="L358" s="52">
        <v>101.64770936886937</v>
      </c>
      <c r="M358" s="52">
        <v>40.81</v>
      </c>
      <c r="N358" s="53">
        <v>70.900911805112401</v>
      </c>
      <c r="O358" s="54">
        <v>348.27168813833396</v>
      </c>
      <c r="P358" s="53">
        <v>11.609056271277799</v>
      </c>
    </row>
    <row r="359" spans="1:16">
      <c r="A359" s="70" t="s">
        <v>709</v>
      </c>
      <c r="B359" s="70" t="s">
        <v>699</v>
      </c>
      <c r="C359" s="71">
        <v>5985751000</v>
      </c>
      <c r="D359" s="71">
        <v>397500000</v>
      </c>
      <c r="E359" s="72">
        <v>45.422465838047337</v>
      </c>
      <c r="F359" s="72">
        <v>3.7688111579667893</v>
      </c>
      <c r="G359" s="71">
        <v>33.254894999999998</v>
      </c>
      <c r="H359" s="72">
        <v>26.5</v>
      </c>
      <c r="I359" s="72">
        <v>-0.1503988321607288</v>
      </c>
      <c r="J359" s="71">
        <v>682431000</v>
      </c>
      <c r="K359" s="72">
        <v>17.660686574906475</v>
      </c>
      <c r="L359" s="72">
        <v>100.62893081761007</v>
      </c>
      <c r="M359" s="72">
        <v>8.36</v>
      </c>
      <c r="N359" s="73">
        <v>0</v>
      </c>
      <c r="O359" s="74">
        <v>491.57718662368518</v>
      </c>
      <c r="P359" s="73">
        <v>16.385906220789504</v>
      </c>
    </row>
    <row r="360" spans="1:16">
      <c r="A360" s="25" t="s">
        <v>158</v>
      </c>
      <c r="B360" s="25" t="s">
        <v>353</v>
      </c>
      <c r="C360" s="26">
        <v>7665218313</v>
      </c>
      <c r="D360" s="26">
        <v>400000000</v>
      </c>
      <c r="E360" s="27">
        <v>16.510698354659375</v>
      </c>
      <c r="F360" s="27">
        <v>3.43972882388737</v>
      </c>
      <c r="G360" s="26">
        <v>194.30446800000001</v>
      </c>
      <c r="H360" s="27">
        <v>12.47</v>
      </c>
      <c r="I360" s="27">
        <v>-5.8892744998706448E-2</v>
      </c>
      <c r="J360" s="26">
        <v>-73365961</v>
      </c>
      <c r="K360" s="27">
        <v>-65.425436191042323</v>
      </c>
      <c r="L360" s="27">
        <v>100</v>
      </c>
      <c r="M360" s="27">
        <v>48.57</v>
      </c>
      <c r="N360" s="28">
        <v>16.911376383396806</v>
      </c>
      <c r="O360" s="29">
        <v>525.70982952773466</v>
      </c>
      <c r="P360" s="28">
        <v>17.523660984257823</v>
      </c>
    </row>
    <row r="361" spans="1:16">
      <c r="A361" s="70" t="s">
        <v>523</v>
      </c>
      <c r="B361" s="70" t="s">
        <v>221</v>
      </c>
      <c r="C361" s="71">
        <v>44419666520</v>
      </c>
      <c r="D361" s="71">
        <v>400000000</v>
      </c>
      <c r="E361" s="72">
        <v>8.5220215428182584</v>
      </c>
      <c r="F361" s="72">
        <v>0.39453803438973417</v>
      </c>
      <c r="G361" s="71">
        <v>86.717521000000005</v>
      </c>
      <c r="H361" s="72">
        <v>54.15</v>
      </c>
      <c r="I361" s="72">
        <v>0.58002632495871609</v>
      </c>
      <c r="J361" s="71">
        <v>157582227</v>
      </c>
      <c r="K361" s="72">
        <v>137.07129548308771</v>
      </c>
      <c r="L361" s="72">
        <v>100</v>
      </c>
      <c r="M361" s="72">
        <v>21.67</v>
      </c>
      <c r="N361" s="73">
        <v>20.376992076860382</v>
      </c>
      <c r="O361" s="74">
        <v>1212.2801087951807</v>
      </c>
      <c r="P361" s="73">
        <v>40.409336959839358</v>
      </c>
    </row>
    <row r="362" spans="1:16">
      <c r="A362" s="60" t="s">
        <v>20</v>
      </c>
      <c r="B362" s="60" t="s">
        <v>287</v>
      </c>
      <c r="C362" s="61">
        <v>1735116415</v>
      </c>
      <c r="D362" s="61">
        <v>400000000</v>
      </c>
      <c r="E362" s="62">
        <v>24.491243400834463</v>
      </c>
      <c r="F362" s="62">
        <v>6.8031231668984624</v>
      </c>
      <c r="G362" s="61">
        <v>175.248232</v>
      </c>
      <c r="H362" s="62">
        <v>9.32</v>
      </c>
      <c r="I362" s="62">
        <v>5.7553359102413992E-2</v>
      </c>
      <c r="J362" s="61">
        <v>-80036018</v>
      </c>
      <c r="K362" s="62">
        <v>-44.979748992509847</v>
      </c>
      <c r="L362" s="62">
        <v>100</v>
      </c>
      <c r="M362" s="62">
        <v>43.81</v>
      </c>
      <c r="N362" s="63">
        <v>62.669573509340381</v>
      </c>
      <c r="O362" s="64">
        <v>1477.04712052071</v>
      </c>
      <c r="P362" s="63">
        <v>49.234904017357003</v>
      </c>
    </row>
    <row r="363" spans="1:16">
      <c r="A363" s="70" t="s">
        <v>22</v>
      </c>
      <c r="B363" s="70" t="s">
        <v>221</v>
      </c>
      <c r="C363" s="71">
        <v>6246124497</v>
      </c>
      <c r="D363" s="71">
        <v>400000000</v>
      </c>
      <c r="E363" s="72">
        <v>48.587654071451063</v>
      </c>
      <c r="F363" s="72">
        <v>17.352733596946809</v>
      </c>
      <c r="G363" s="71">
        <v>112.187603</v>
      </c>
      <c r="H363" s="72">
        <v>7.34</v>
      </c>
      <c r="I363" s="72">
        <v>-5.3029110654759577E-2</v>
      </c>
      <c r="J363" s="71">
        <v>5617957</v>
      </c>
      <c r="K363" s="72">
        <v>498.40182116025454</v>
      </c>
      <c r="L363" s="72">
        <v>100</v>
      </c>
      <c r="M363" s="72">
        <v>28.04</v>
      </c>
      <c r="N363" s="73">
        <v>18.423591177382772</v>
      </c>
      <c r="O363" s="74">
        <v>899.53154719232293</v>
      </c>
      <c r="P363" s="73">
        <v>29.984384906410764</v>
      </c>
    </row>
    <row r="364" spans="1:16">
      <c r="A364" s="25" t="s">
        <v>69</v>
      </c>
      <c r="B364" s="25" t="s">
        <v>376</v>
      </c>
      <c r="C364" s="26">
        <v>1771741339</v>
      </c>
      <c r="D364" s="26">
        <v>400000000</v>
      </c>
      <c r="E364" s="27">
        <v>1.4575695668802882</v>
      </c>
      <c r="F364" s="27">
        <v>5.205605596001029E-2</v>
      </c>
      <c r="G364" s="26">
        <v>398.89761299999998</v>
      </c>
      <c r="H364" s="27">
        <v>68.8</v>
      </c>
      <c r="I364" s="27">
        <v>0.21034477115573227</v>
      </c>
      <c r="J364" s="26">
        <v>207480419</v>
      </c>
      <c r="K364" s="27">
        <v>134.95249399896383</v>
      </c>
      <c r="L364" s="27">
        <v>100</v>
      </c>
      <c r="M364" s="27">
        <v>99.72</v>
      </c>
      <c r="N364" s="28">
        <v>66.533330743728257</v>
      </c>
      <c r="O364" s="29">
        <v>1621.5502871261374</v>
      </c>
      <c r="P364" s="28">
        <v>54.051676237537912</v>
      </c>
    </row>
    <row r="365" spans="1:16">
      <c r="A365" s="75" t="s">
        <v>188</v>
      </c>
      <c r="B365" s="75" t="s">
        <v>679</v>
      </c>
      <c r="C365" s="76">
        <v>3014472211</v>
      </c>
      <c r="D365" s="76">
        <v>400000000</v>
      </c>
      <c r="E365" s="77">
        <v>44.930088781855432</v>
      </c>
      <c r="F365" s="77">
        <v>18.720870325773095</v>
      </c>
      <c r="G365" s="76">
        <v>129.881788</v>
      </c>
      <c r="H365" s="77">
        <v>6.88</v>
      </c>
      <c r="I365" s="77">
        <v>-0.31814479635365966</v>
      </c>
      <c r="J365" s="76">
        <v>44096898</v>
      </c>
      <c r="K365" s="77">
        <v>54.425597011381619</v>
      </c>
      <c r="L365" s="77">
        <v>100</v>
      </c>
      <c r="M365" s="77">
        <v>32.35</v>
      </c>
      <c r="N365" s="78">
        <v>54.297609710812118</v>
      </c>
      <c r="O365" s="79">
        <v>74.615120385690759</v>
      </c>
      <c r="P365" s="78">
        <v>2.4871706795230253</v>
      </c>
    </row>
    <row r="366" spans="1:16">
      <c r="A366" s="65" t="s">
        <v>444</v>
      </c>
      <c r="B366" s="65" t="s">
        <v>393</v>
      </c>
      <c r="C366" s="66">
        <v>8884541574</v>
      </c>
      <c r="D366" s="66">
        <v>400000000</v>
      </c>
      <c r="E366" s="67">
        <v>17.435064844493169</v>
      </c>
      <c r="F366" s="67">
        <v>1.4529220703744308</v>
      </c>
      <c r="G366" s="66">
        <v>79.448606999999996</v>
      </c>
      <c r="H366" s="67">
        <v>28.88</v>
      </c>
      <c r="I366" s="67">
        <v>0.78129660410870727</v>
      </c>
      <c r="J366" s="66">
        <v>72826471</v>
      </c>
      <c r="K366" s="67">
        <v>164.77525047176871</v>
      </c>
      <c r="L366" s="67">
        <v>100</v>
      </c>
      <c r="M366" s="67">
        <v>19.86</v>
      </c>
      <c r="N366" s="68">
        <v>20.278681507637572</v>
      </c>
      <c r="O366" s="69">
        <v>1480.9745753495299</v>
      </c>
      <c r="P366" s="68">
        <v>49.365819178317665</v>
      </c>
    </row>
    <row r="367" spans="1:16">
      <c r="A367" t="s">
        <v>2174</v>
      </c>
      <c r="C367" s="14">
        <v>7006962211</v>
      </c>
      <c r="D367" s="14">
        <v>400000000</v>
      </c>
      <c r="E367" s="19">
        <v>0</v>
      </c>
      <c r="F367" s="19">
        <v>0</v>
      </c>
      <c r="G367" s="14">
        <v>0</v>
      </c>
      <c r="H367" s="19">
        <v>75.599999999999994</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38.405137267795247</v>
      </c>
      <c r="F368" s="57">
        <v>6.8239405237731425</v>
      </c>
      <c r="G368" s="56">
        <v>416.05720400000001</v>
      </c>
      <c r="H368" s="57">
        <v>14.33</v>
      </c>
      <c r="I368" s="57">
        <v>0.2779268815313074</v>
      </c>
      <c r="J368" s="56">
        <v>82863015</v>
      </c>
      <c r="K368" s="57">
        <v>67.919324441670383</v>
      </c>
      <c r="L368" s="57">
        <v>99.50248756218906</v>
      </c>
      <c r="M368" s="57">
        <v>18.079999999999998</v>
      </c>
      <c r="N368" s="58">
        <v>26.173369447757011</v>
      </c>
      <c r="O368" s="59">
        <v>1573.6936559553071</v>
      </c>
      <c r="P368" s="58">
        <v>52.456455198510234</v>
      </c>
    </row>
    <row r="369" spans="1:16">
      <c r="A369" s="50" t="s">
        <v>88</v>
      </c>
      <c r="B369" s="50" t="s">
        <v>355</v>
      </c>
      <c r="C369" s="51">
        <v>919494030</v>
      </c>
      <c r="D369" s="51">
        <v>402170000</v>
      </c>
      <c r="E369" s="52">
        <v>15.734919661846979</v>
      </c>
      <c r="F369" s="52">
        <v>2.1736136545141189</v>
      </c>
      <c r="G369" s="51">
        <v>145.268338</v>
      </c>
      <c r="H369" s="52">
        <v>17.5</v>
      </c>
      <c r="I369" s="52">
        <v>-0.269800755491449</v>
      </c>
      <c r="J369" s="51">
        <v>-57888264</v>
      </c>
      <c r="K369" s="52">
        <v>-125.05229039171049</v>
      </c>
      <c r="L369" s="52">
        <v>99.460427182534744</v>
      </c>
      <c r="M369" s="52">
        <v>36.119999999999997</v>
      </c>
      <c r="N369" s="53">
        <v>28.948460304915347</v>
      </c>
      <c r="O369" s="54">
        <v>778.38817644644439</v>
      </c>
      <c r="P369" s="53">
        <v>25.946272548214814</v>
      </c>
    </row>
    <row r="370" spans="1:16">
      <c r="A370" s="35" t="s">
        <v>632</v>
      </c>
      <c r="B370" s="35" t="s">
        <v>208</v>
      </c>
      <c r="C370" s="36">
        <v>16201756742</v>
      </c>
      <c r="D370" s="36">
        <v>411441018</v>
      </c>
      <c r="E370" s="37">
        <v>13.759424983749222</v>
      </c>
      <c r="F370" s="37">
        <v>0.54823008433225506</v>
      </c>
      <c r="G370" s="36">
        <v>46.332011000000001</v>
      </c>
      <c r="H370" s="37">
        <v>62.75</v>
      </c>
      <c r="I370" s="37">
        <v>0.64330084897081008</v>
      </c>
      <c r="J370" s="36">
        <v>-1023520289</v>
      </c>
      <c r="K370" s="37">
        <v>-24.521157389582534</v>
      </c>
      <c r="L370" s="37">
        <v>97.219281136427682</v>
      </c>
      <c r="M370" s="37">
        <v>11.26</v>
      </c>
      <c r="N370" s="38">
        <v>56.519867545663011</v>
      </c>
      <c r="O370" s="39">
        <v>2202.9496903333275</v>
      </c>
      <c r="P370" s="38">
        <v>73.431656344444249</v>
      </c>
    </row>
    <row r="371" spans="1:16">
      <c r="A371" s="25" t="s">
        <v>638</v>
      </c>
      <c r="B371" s="25" t="s">
        <v>353</v>
      </c>
      <c r="C371" s="26">
        <v>4561332204</v>
      </c>
      <c r="D371" s="26">
        <v>413000000</v>
      </c>
      <c r="E371" s="27">
        <v>41.866795531546863</v>
      </c>
      <c r="F371" s="27">
        <v>12.671548284366484</v>
      </c>
      <c r="G371" s="26">
        <v>112.701047</v>
      </c>
      <c r="H371" s="27">
        <v>8.48</v>
      </c>
      <c r="I371" s="27">
        <v>-3.9153157572632935E-2</v>
      </c>
      <c r="J371" s="26">
        <v>-320710072</v>
      </c>
      <c r="K371" s="27">
        <v>-10.302139809316621</v>
      </c>
      <c r="L371" s="27">
        <v>96.852300242130752</v>
      </c>
      <c r="M371" s="27">
        <v>27.28</v>
      </c>
      <c r="N371" s="28">
        <v>66.311507968125198</v>
      </c>
      <c r="O371" s="29">
        <v>1329.1973573818568</v>
      </c>
      <c r="P371" s="28">
        <v>44.306578579395229</v>
      </c>
    </row>
    <row r="372" spans="1:16">
      <c r="A372" s="60" t="s">
        <v>290</v>
      </c>
      <c r="B372" s="60" t="s">
        <v>287</v>
      </c>
      <c r="C372" s="61">
        <v>6286808537</v>
      </c>
      <c r="D372" s="61">
        <v>424397982</v>
      </c>
      <c r="E372" s="62">
        <v>68.452800494784597</v>
      </c>
      <c r="F372" s="62">
        <v>26.88231463471968</v>
      </c>
      <c r="G372" s="61">
        <v>82.424139999999994</v>
      </c>
      <c r="H372" s="62">
        <v>7.09</v>
      </c>
      <c r="I372" s="62">
        <v>-1.2890319812222549E-2</v>
      </c>
      <c r="J372" s="61">
        <v>-167012251</v>
      </c>
      <c r="K372" s="62">
        <v>-15.246713200698073</v>
      </c>
      <c r="L372" s="62">
        <v>94.25115503965803</v>
      </c>
      <c r="M372" s="62">
        <v>19.420000000000002</v>
      </c>
      <c r="N372" s="63">
        <v>44.429348955154651</v>
      </c>
      <c r="O372" s="64">
        <v>1429.2039823277994</v>
      </c>
      <c r="P372" s="63">
        <v>47.640132744259979</v>
      </c>
    </row>
    <row r="373" spans="1:16">
      <c r="A373" s="90" t="s">
        <v>408</v>
      </c>
      <c r="B373" s="90" t="s">
        <v>390</v>
      </c>
      <c r="C373" s="91">
        <v>3803390886</v>
      </c>
      <c r="D373" s="91">
        <v>431419816</v>
      </c>
      <c r="E373" s="92">
        <v>23.511841591608199</v>
      </c>
      <c r="F373" s="92">
        <v>3.6332501382069413</v>
      </c>
      <c r="G373" s="91">
        <v>107.825118</v>
      </c>
      <c r="H373" s="92">
        <v>15.78</v>
      </c>
      <c r="I373" s="92">
        <v>0.40900461501956187</v>
      </c>
      <c r="J373" s="91">
        <v>30120129</v>
      </c>
      <c r="K373" s="92">
        <v>214.84958580356678</v>
      </c>
      <c r="L373" s="92">
        <v>92.717113392862785</v>
      </c>
      <c r="M373" s="92">
        <v>24.99</v>
      </c>
      <c r="N373" s="93">
        <v>36.937959851473011</v>
      </c>
      <c r="O373" s="94">
        <v>2485.866133769855</v>
      </c>
      <c r="P373" s="93">
        <v>82.862204458995166</v>
      </c>
    </row>
    <row r="374" spans="1:16">
      <c r="A374" s="30" t="s">
        <v>348</v>
      </c>
      <c r="B374" s="30" t="s">
        <v>349</v>
      </c>
      <c r="C374" s="31">
        <v>82316348000</v>
      </c>
      <c r="D374" s="31">
        <v>435000000</v>
      </c>
      <c r="E374" s="32">
        <v>2.3922008296373756</v>
      </c>
      <c r="F374" s="32">
        <v>4.9543353621981479E-2</v>
      </c>
      <c r="G374" s="31">
        <v>143.01765399999999</v>
      </c>
      <c r="H374" s="32">
        <v>112.1</v>
      </c>
      <c r="I374" s="32">
        <v>1.9887885243965258</v>
      </c>
      <c r="J374" s="31">
        <v>116650000</v>
      </c>
      <c r="K374" s="32">
        <v>413.93056150878698</v>
      </c>
      <c r="L374" s="32">
        <v>91.954022988505741</v>
      </c>
      <c r="M374" s="32">
        <v>34.29</v>
      </c>
      <c r="N374" s="33">
        <v>35.71142611858204</v>
      </c>
      <c r="O374" s="34">
        <v>2240.5592890122352</v>
      </c>
      <c r="P374" s="33">
        <v>74.68530963374117</v>
      </c>
    </row>
    <row r="375" spans="1:16">
      <c r="A375" s="35" t="s">
        <v>633</v>
      </c>
      <c r="B375" s="35" t="s">
        <v>208</v>
      </c>
      <c r="C375" s="36">
        <v>11730613818</v>
      </c>
      <c r="D375" s="36">
        <v>437197170</v>
      </c>
      <c r="E375" s="37">
        <v>17.650602981325768</v>
      </c>
      <c r="F375" s="37">
        <v>2.5232612698130241</v>
      </c>
      <c r="G375" s="36">
        <v>129.50326799999999</v>
      </c>
      <c r="H375" s="37">
        <v>17.5</v>
      </c>
      <c r="I375" s="37">
        <v>9.9687132333485806E-3</v>
      </c>
      <c r="J375" s="36">
        <v>147302768</v>
      </c>
      <c r="K375" s="37">
        <v>47.48827747758277</v>
      </c>
      <c r="L375" s="37">
        <v>91.491900553702123</v>
      </c>
      <c r="M375" s="37">
        <v>29.62</v>
      </c>
      <c r="N375" s="38">
        <v>13.468328786144243</v>
      </c>
      <c r="O375" s="39">
        <v>1280.990646812556</v>
      </c>
      <c r="P375" s="38">
        <v>42.699688227085197</v>
      </c>
    </row>
    <row r="376" spans="1:16">
      <c r="A376" s="30" t="s">
        <v>111</v>
      </c>
      <c r="B376" s="30" t="s">
        <v>349</v>
      </c>
      <c r="C376" s="31">
        <v>640246857</v>
      </c>
      <c r="D376" s="31">
        <v>450000000</v>
      </c>
      <c r="E376" s="32">
        <v>100.31700172545243</v>
      </c>
      <c r="F376" s="32">
        <v>222.92667050100539</v>
      </c>
      <c r="G376" s="31">
        <v>332.285709</v>
      </c>
      <c r="H376" s="32">
        <v>1.2</v>
      </c>
      <c r="I376" s="32">
        <v>-3.2665039599641066E-2</v>
      </c>
      <c r="J376" s="31">
        <v>-234342255</v>
      </c>
      <c r="K376" s="32">
        <v>-1.9202682845225671</v>
      </c>
      <c r="L376" s="32">
        <v>88.888888888888886</v>
      </c>
      <c r="M376" s="32">
        <v>73.84</v>
      </c>
      <c r="N376" s="33">
        <v>37.534695210672801</v>
      </c>
      <c r="O376" s="34">
        <v>601.40069321897602</v>
      </c>
      <c r="P376" s="33">
        <v>20.046689773965866</v>
      </c>
    </row>
    <row r="377" spans="1:16">
      <c r="A377" s="35" t="s">
        <v>211</v>
      </c>
      <c r="B377" s="35" t="s">
        <v>208</v>
      </c>
      <c r="C377" s="36">
        <v>15338755000</v>
      </c>
      <c r="D377" s="36">
        <v>460000000</v>
      </c>
      <c r="E377" s="37">
        <v>3.6123063329690321</v>
      </c>
      <c r="F377" s="37">
        <v>0.11720656498926127</v>
      </c>
      <c r="G377" s="36">
        <v>175.77502699999999</v>
      </c>
      <c r="H377" s="37">
        <v>63</v>
      </c>
      <c r="I377" s="37">
        <v>-3.0700244522858782</v>
      </c>
      <c r="J377" s="36">
        <v>167767000</v>
      </c>
      <c r="K377" s="37">
        <v>183.70716529472423</v>
      </c>
      <c r="L377" s="37">
        <v>86.956521739130437</v>
      </c>
      <c r="M377" s="37">
        <v>38.21</v>
      </c>
      <c r="N377" s="38">
        <v>44.753513851165764</v>
      </c>
      <c r="O377" s="39">
        <v>1179.9624387081763</v>
      </c>
      <c r="P377" s="38">
        <v>39.332081290272541</v>
      </c>
    </row>
    <row r="378" spans="1:16">
      <c r="A378" s="25" t="s">
        <v>273</v>
      </c>
      <c r="B378" s="25" t="s">
        <v>353</v>
      </c>
      <c r="C378" s="26">
        <v>7127430217</v>
      </c>
      <c r="D378" s="26">
        <v>460000000</v>
      </c>
      <c r="E378" s="27">
        <v>12.635264454505625</v>
      </c>
      <c r="F378" s="27">
        <v>1.0987186482178806</v>
      </c>
      <c r="G378" s="26">
        <v>119.470669</v>
      </c>
      <c r="H378" s="27">
        <v>26.5</v>
      </c>
      <c r="I378" s="27">
        <v>-0.15672214720872191</v>
      </c>
      <c r="J378" s="26">
        <v>6350791</v>
      </c>
      <c r="K378" s="27">
        <v>1810.7980564940651</v>
      </c>
      <c r="L378" s="27">
        <v>86.956521739130437</v>
      </c>
      <c r="M378" s="27">
        <v>25.97</v>
      </c>
      <c r="N378" s="28">
        <v>26.686013538602005</v>
      </c>
      <c r="O378" s="29">
        <v>306.19012057370071</v>
      </c>
      <c r="P378" s="28">
        <v>10.206337352456691</v>
      </c>
    </row>
    <row r="379" spans="1:16">
      <c r="A379" s="70" t="s">
        <v>23</v>
      </c>
      <c r="B379" s="70" t="s">
        <v>221</v>
      </c>
      <c r="C379" s="71">
        <v>5228066628</v>
      </c>
      <c r="D379" s="71">
        <v>469768118</v>
      </c>
      <c r="E379" s="72">
        <v>46.975831566155783</v>
      </c>
      <c r="F379" s="72">
        <v>19.99958267332045</v>
      </c>
      <c r="G379" s="71">
        <v>141.922583</v>
      </c>
      <c r="H379" s="72">
        <v>6</v>
      </c>
      <c r="I379" s="72">
        <v>-9.6350088005134893E-2</v>
      </c>
      <c r="J379" s="71">
        <v>-49137165</v>
      </c>
      <c r="K379" s="72">
        <v>-47.801711596507452</v>
      </c>
      <c r="L379" s="72">
        <v>85.148392296813981</v>
      </c>
      <c r="M379" s="72">
        <v>30.21</v>
      </c>
      <c r="N379" s="73">
        <v>20.320273280154019</v>
      </c>
      <c r="O379" s="74">
        <v>838.59285606210017</v>
      </c>
      <c r="P379" s="73">
        <v>27.953095202070006</v>
      </c>
    </row>
    <row r="380" spans="1:16">
      <c r="A380" s="60" t="s">
        <v>360</v>
      </c>
      <c r="B380" s="60" t="s">
        <v>287</v>
      </c>
      <c r="C380" s="61">
        <v>7693162624</v>
      </c>
      <c r="D380" s="61">
        <v>474600000</v>
      </c>
      <c r="E380" s="62">
        <v>10.652395837740631</v>
      </c>
      <c r="F380" s="62">
        <v>0.70140617347112244</v>
      </c>
      <c r="G380" s="61">
        <v>113.270408</v>
      </c>
      <c r="H380" s="62">
        <v>33.159999999999997</v>
      </c>
      <c r="I380" s="62">
        <v>-1.9099151890000456</v>
      </c>
      <c r="J380" s="61">
        <v>-76940951</v>
      </c>
      <c r="K380" s="62">
        <v>-197.38773439387305</v>
      </c>
      <c r="L380" s="62">
        <v>84.281500210703754</v>
      </c>
      <c r="M380" s="62">
        <v>23.86</v>
      </c>
      <c r="N380" s="63">
        <v>41.768005346141983</v>
      </c>
      <c r="O380" s="64">
        <v>491.01825415235209</v>
      </c>
      <c r="P380" s="63">
        <v>16.367275138411735</v>
      </c>
    </row>
    <row r="381" spans="1:16">
      <c r="A381" s="60" t="s">
        <v>19</v>
      </c>
      <c r="B381" s="60" t="s">
        <v>287</v>
      </c>
      <c r="C381" s="61">
        <v>4880226905</v>
      </c>
      <c r="D381" s="61">
        <v>480000000</v>
      </c>
      <c r="E381" s="62">
        <v>26.91326972758819</v>
      </c>
      <c r="F381" s="62">
        <v>8.0099017046393417</v>
      </c>
      <c r="G381" s="61">
        <v>200.330117</v>
      </c>
      <c r="H381" s="62">
        <v>7.42</v>
      </c>
      <c r="I381" s="62">
        <v>-0.41350229684058443</v>
      </c>
      <c r="J381" s="61">
        <v>35267669</v>
      </c>
      <c r="K381" s="62">
        <v>95.271394318688877</v>
      </c>
      <c r="L381" s="62">
        <v>83.333333333333329</v>
      </c>
      <c r="M381" s="62">
        <v>41.73</v>
      </c>
      <c r="N381" s="63">
        <v>25.272516359951695</v>
      </c>
      <c r="O381" s="64">
        <v>515.28751693489335</v>
      </c>
      <c r="P381" s="63">
        <v>17.176250564496446</v>
      </c>
    </row>
    <row r="382" spans="1:16">
      <c r="A382" s="40" t="s">
        <v>341</v>
      </c>
      <c r="B382" s="40" t="s">
        <v>255</v>
      </c>
      <c r="C382" s="41">
        <v>3823224810</v>
      </c>
      <c r="D382" s="41">
        <v>486200000</v>
      </c>
      <c r="E382" s="42">
        <v>19.147720540508402</v>
      </c>
      <c r="F382" s="42">
        <v>2.1879108437895245</v>
      </c>
      <c r="G382" s="41">
        <v>116.492937</v>
      </c>
      <c r="H382" s="42">
        <v>17.940000000000001</v>
      </c>
      <c r="I382" s="42">
        <v>-0.70424467655925582</v>
      </c>
      <c r="J382" s="41">
        <v>161327589</v>
      </c>
      <c r="K382" s="42">
        <v>54.247386043809286</v>
      </c>
      <c r="L382" s="42">
        <v>82.270670505964617</v>
      </c>
      <c r="M382" s="42">
        <v>23.95</v>
      </c>
      <c r="N382" s="43">
        <v>70.499041182838283</v>
      </c>
      <c r="O382" s="44">
        <v>899.94582786930221</v>
      </c>
      <c r="P382" s="43">
        <v>29.998194262310072</v>
      </c>
    </row>
    <row r="383" spans="1:16">
      <c r="A383" s="60" t="s">
        <v>73</v>
      </c>
      <c r="B383" s="60" t="s">
        <v>287</v>
      </c>
      <c r="C383" s="61">
        <v>4342116936</v>
      </c>
      <c r="D383" s="61">
        <v>490000000</v>
      </c>
      <c r="E383" s="62">
        <v>47.10101495622078</v>
      </c>
      <c r="F383" s="62">
        <v>10.680502257646435</v>
      </c>
      <c r="G383" s="61">
        <v>88.016211999999996</v>
      </c>
      <c r="H383" s="62">
        <v>9.65</v>
      </c>
      <c r="I383" s="62">
        <v>-0.11252967027132323</v>
      </c>
      <c r="J383" s="61">
        <v>111486274</v>
      </c>
      <c r="K383" s="62">
        <v>39.556439028539067</v>
      </c>
      <c r="L383" s="62">
        <v>81.632653061224488</v>
      </c>
      <c r="M383" s="62">
        <v>17.96</v>
      </c>
      <c r="N383" s="63">
        <v>24.591625636326011</v>
      </c>
      <c r="O383" s="64">
        <v>106.08913706312079</v>
      </c>
      <c r="P383" s="63">
        <v>3.5363045687706931</v>
      </c>
    </row>
    <row r="384" spans="1:16">
      <c r="A384" s="50" t="s">
        <v>184</v>
      </c>
      <c r="B384" s="50" t="s">
        <v>355</v>
      </c>
      <c r="C384" s="51">
        <v>5647873743</v>
      </c>
      <c r="D384" s="51">
        <v>494000000</v>
      </c>
      <c r="E384" s="52">
        <v>4.0452852793916572</v>
      </c>
      <c r="F384" s="52">
        <v>0.30329024436884522</v>
      </c>
      <c r="G384" s="51">
        <v>292.914446</v>
      </c>
      <c r="H384" s="52">
        <v>33.76</v>
      </c>
      <c r="I384" s="52">
        <v>-0.67207075938864236</v>
      </c>
      <c r="J384" s="51">
        <v>-217874647</v>
      </c>
      <c r="K384" s="52">
        <v>-61.218687826491347</v>
      </c>
      <c r="L384" s="52">
        <v>80.97165991902834</v>
      </c>
      <c r="M384" s="52">
        <v>59.29</v>
      </c>
      <c r="N384" s="53">
        <v>27.205207999841747</v>
      </c>
      <c r="O384" s="54">
        <v>736.41926203187495</v>
      </c>
      <c r="P384" s="53">
        <v>24.54730873439583</v>
      </c>
    </row>
    <row r="385" spans="1:16">
      <c r="A385" s="35" t="s">
        <v>215</v>
      </c>
      <c r="B385" s="35" t="s">
        <v>208</v>
      </c>
      <c r="C385" s="36">
        <v>3274896343</v>
      </c>
      <c r="D385" s="36">
        <v>500000000</v>
      </c>
      <c r="E385" s="37">
        <v>10.905416775039246</v>
      </c>
      <c r="F385" s="37">
        <v>1.2117129750043607</v>
      </c>
      <c r="G385" s="36">
        <v>189.86396500000001</v>
      </c>
      <c r="H385" s="37">
        <v>19.32</v>
      </c>
      <c r="I385" s="37">
        <v>0.40944216736260941</v>
      </c>
      <c r="J385" s="36">
        <v>223475323</v>
      </c>
      <c r="K385" s="37">
        <v>40.272902972826223</v>
      </c>
      <c r="L385" s="37">
        <v>80</v>
      </c>
      <c r="M385" s="37">
        <v>37.97</v>
      </c>
      <c r="N385" s="38">
        <v>70.159724080812026</v>
      </c>
      <c r="O385" s="39">
        <v>1518.6701360704383</v>
      </c>
      <c r="P385" s="38">
        <v>50.622337869014608</v>
      </c>
    </row>
    <row r="386" spans="1:16">
      <c r="A386" s="35" t="s">
        <v>203</v>
      </c>
      <c r="B386" s="35" t="s">
        <v>200</v>
      </c>
      <c r="C386" s="36">
        <v>6764257574</v>
      </c>
      <c r="D386" s="36">
        <v>500000000</v>
      </c>
      <c r="E386" s="37">
        <v>23.587652453631833</v>
      </c>
      <c r="F386" s="37">
        <v>5.8969131134079582</v>
      </c>
      <c r="G386" s="36">
        <v>194.287902</v>
      </c>
      <c r="H386" s="37">
        <v>8.73</v>
      </c>
      <c r="I386" s="37">
        <v>-0.10563262327039702</v>
      </c>
      <c r="J386" s="36">
        <v>-270382363</v>
      </c>
      <c r="K386" s="37">
        <v>-14.793864346839813</v>
      </c>
      <c r="L386" s="37">
        <v>80</v>
      </c>
      <c r="M386" s="37">
        <v>38.85</v>
      </c>
      <c r="N386" s="38">
        <v>28.472212148442246</v>
      </c>
      <c r="O386" s="39">
        <v>387.19920389921492</v>
      </c>
      <c r="P386" s="38">
        <v>12.90664012997383</v>
      </c>
    </row>
    <row r="387" spans="1:16">
      <c r="A387" s="30" t="s">
        <v>109</v>
      </c>
      <c r="B387" s="30" t="s">
        <v>605</v>
      </c>
      <c r="C387" s="31">
        <v>1566155489</v>
      </c>
      <c r="D387" s="31">
        <v>500000000</v>
      </c>
      <c r="E387" s="32">
        <v>47.684784500537646</v>
      </c>
      <c r="F387" s="32">
        <v>23.842392250268823</v>
      </c>
      <c r="G387" s="31">
        <v>167.149394</v>
      </c>
      <c r="H387" s="32">
        <v>5.0199999999999996</v>
      </c>
      <c r="I387" s="32">
        <v>-1.3034388483177395E-2</v>
      </c>
      <c r="J387" s="31">
        <v>-66095130</v>
      </c>
      <c r="K387" s="32">
        <v>-30.259415481897079</v>
      </c>
      <c r="L387" s="32">
        <v>80</v>
      </c>
      <c r="M387" s="32">
        <v>33.42</v>
      </c>
      <c r="N387" s="33">
        <v>51.975341031264463</v>
      </c>
      <c r="O387" s="34">
        <v>1306.0013097240274</v>
      </c>
      <c r="P387" s="33">
        <v>43.53337699080091</v>
      </c>
    </row>
    <row r="388" spans="1:16">
      <c r="A388" s="65" t="s">
        <v>392</v>
      </c>
      <c r="B388" s="65" t="s">
        <v>393</v>
      </c>
      <c r="C388" s="66">
        <v>2102739086</v>
      </c>
      <c r="D388" s="66">
        <v>500000000</v>
      </c>
      <c r="E388" s="67">
        <v>25.705288863183601</v>
      </c>
      <c r="F388" s="67">
        <v>3.4273718484244799</v>
      </c>
      <c r="G388" s="66">
        <v>109.220557</v>
      </c>
      <c r="H388" s="67">
        <v>14.25</v>
      </c>
      <c r="I388" s="67">
        <v>-0.85957216676800929</v>
      </c>
      <c r="J388" s="66">
        <v>36441663</v>
      </c>
      <c r="K388" s="67">
        <v>205.80839024827159</v>
      </c>
      <c r="L388" s="67">
        <v>80</v>
      </c>
      <c r="M388" s="67">
        <v>21.84</v>
      </c>
      <c r="N388" s="68">
        <v>17.293000450887352</v>
      </c>
      <c r="O388" s="69">
        <v>661.34464853251245</v>
      </c>
      <c r="P388" s="68">
        <v>22.044821617750415</v>
      </c>
    </row>
    <row r="389" spans="1:16">
      <c r="A389" s="85" t="s">
        <v>396</v>
      </c>
      <c r="B389" s="85" t="s">
        <v>607</v>
      </c>
      <c r="C389" s="86">
        <v>6926934061</v>
      </c>
      <c r="D389" s="86">
        <v>500000000</v>
      </c>
      <c r="E389" s="87">
        <v>8.4892237793345124</v>
      </c>
      <c r="F389" s="87">
        <v>0.37729883463708946</v>
      </c>
      <c r="G389" s="86">
        <v>101.92848499999999</v>
      </c>
      <c r="H389" s="87">
        <v>46.24</v>
      </c>
      <c r="I389" s="87">
        <v>-0.27020405946933579</v>
      </c>
      <c r="J389" s="86">
        <v>852352853</v>
      </c>
      <c r="K389" s="87">
        <v>26.397518258790882</v>
      </c>
      <c r="L389" s="87">
        <v>80</v>
      </c>
      <c r="M389" s="87">
        <v>20.38</v>
      </c>
      <c r="N389" s="88">
        <v>39.736357104147906</v>
      </c>
      <c r="O389" s="89">
        <v>1660.2047851124869</v>
      </c>
      <c r="P389" s="88">
        <v>55.340159503749561</v>
      </c>
    </row>
    <row r="390" spans="1:16">
      <c r="A390" s="30" t="s">
        <v>7</v>
      </c>
      <c r="B390" s="30" t="s">
        <v>349</v>
      </c>
      <c r="C390" s="31">
        <v>83965464000</v>
      </c>
      <c r="D390" s="31">
        <v>500000000</v>
      </c>
      <c r="E390" s="32">
        <v>8.3782828206662074</v>
      </c>
      <c r="F390" s="32">
        <v>0.38968757305424223</v>
      </c>
      <c r="G390" s="31">
        <v>111.62364100000001</v>
      </c>
      <c r="H390" s="32">
        <v>42.78</v>
      </c>
      <c r="I390" s="32">
        <v>-0.40406081862029453</v>
      </c>
      <c r="J390" s="31">
        <v>418795000</v>
      </c>
      <c r="K390" s="32">
        <v>51.337766687758929</v>
      </c>
      <c r="L390" s="32">
        <v>80</v>
      </c>
      <c r="M390" s="32">
        <v>22.32</v>
      </c>
      <c r="N390" s="33">
        <v>31.03054777559398</v>
      </c>
      <c r="O390" s="34">
        <v>625.54182056331547</v>
      </c>
      <c r="P390" s="33">
        <v>20.851394018777182</v>
      </c>
    </row>
    <row r="391" spans="1:16">
      <c r="A391" s="55" t="s">
        <v>293</v>
      </c>
      <c r="B391" s="55" t="s">
        <v>356</v>
      </c>
      <c r="C391" s="56">
        <v>115747897000</v>
      </c>
      <c r="D391" s="56">
        <v>500000000</v>
      </c>
      <c r="E391" s="57">
        <v>1.1682635368886514</v>
      </c>
      <c r="F391" s="57">
        <v>1.5787345093089884E-2</v>
      </c>
      <c r="G391" s="56">
        <v>231.500754</v>
      </c>
      <c r="H391" s="57">
        <v>147.9</v>
      </c>
      <c r="I391" s="57">
        <v>-2.5645124087636475</v>
      </c>
      <c r="J391" s="56">
        <v>-7758354000</v>
      </c>
      <c r="K391" s="57">
        <v>-9.5381056342621129</v>
      </c>
      <c r="L391" s="57">
        <v>80</v>
      </c>
      <c r="M391" s="57">
        <v>46.3</v>
      </c>
      <c r="N391" s="58">
        <v>72.514038386411244</v>
      </c>
      <c r="O391" s="59">
        <v>454.03853154148192</v>
      </c>
      <c r="P391" s="58">
        <v>15.134617718049396</v>
      </c>
    </row>
    <row r="392" spans="1:16">
      <c r="A392" s="40" t="s">
        <v>321</v>
      </c>
      <c r="B392" s="40" t="s">
        <v>255</v>
      </c>
      <c r="C392" s="41">
        <v>2964377336</v>
      </c>
      <c r="D392" s="41">
        <v>500000000</v>
      </c>
      <c r="E392" s="42">
        <v>34.410822203583024</v>
      </c>
      <c r="F392" s="42">
        <v>34.410822203583024</v>
      </c>
      <c r="G392" s="41">
        <v>422.728272</v>
      </c>
      <c r="H392" s="42">
        <v>2.75</v>
      </c>
      <c r="I392" s="42">
        <v>-9.7406724193259908E-2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41.100992845858435</v>
      </c>
      <c r="F393" s="62">
        <v>27.400661897238958</v>
      </c>
      <c r="G393" s="61">
        <v>299.480053</v>
      </c>
      <c r="H393" s="62">
        <v>3.25</v>
      </c>
      <c r="I393" s="62">
        <v>-1.9708463398748766E-2</v>
      </c>
      <c r="J393" s="61">
        <v>75735008</v>
      </c>
      <c r="K393" s="62">
        <v>19.805900066716834</v>
      </c>
      <c r="L393" s="62">
        <v>80</v>
      </c>
      <c r="M393" s="62">
        <v>59.89</v>
      </c>
      <c r="N393" s="63">
        <v>46.058177788483142</v>
      </c>
      <c r="O393" s="64">
        <v>833.24673443897484</v>
      </c>
      <c r="P393" s="63">
        <v>27.774891147965828</v>
      </c>
    </row>
    <row r="394" spans="1:16">
      <c r="A394" s="30" t="s">
        <v>198</v>
      </c>
      <c r="B394" s="30" t="s">
        <v>605</v>
      </c>
      <c r="C394" s="31">
        <v>6529421000</v>
      </c>
      <c r="D394" s="31">
        <v>500000000</v>
      </c>
      <c r="E394" s="32">
        <v>36.882948275353343</v>
      </c>
      <c r="F394" s="32">
        <v>9.2207370688383357</v>
      </c>
      <c r="G394" s="31">
        <v>124.820319</v>
      </c>
      <c r="H394" s="32">
        <v>8.69</v>
      </c>
      <c r="I394" s="32">
        <v>-0.889985260661037</v>
      </c>
      <c r="J394" s="31">
        <v>-116951000</v>
      </c>
      <c r="K394" s="32">
        <v>-34.20235825260152</v>
      </c>
      <c r="L394" s="32">
        <v>80</v>
      </c>
      <c r="M394" s="32">
        <v>24.96</v>
      </c>
      <c r="N394" s="33">
        <v>18.927681921989098</v>
      </c>
      <c r="O394" s="34">
        <v>473.62260586122864</v>
      </c>
      <c r="P394" s="33">
        <v>15.787420195374288</v>
      </c>
    </row>
    <row r="395" spans="1:16">
      <c r="A395" s="45" t="s">
        <v>196</v>
      </c>
      <c r="B395" s="45" t="s">
        <v>375</v>
      </c>
      <c r="C395" s="46">
        <v>58964771000</v>
      </c>
      <c r="D395" s="46">
        <v>500000000</v>
      </c>
      <c r="E395" s="47">
        <v>1.2114971075506558</v>
      </c>
      <c r="F395" s="47">
        <v>9.319208519620429E-3</v>
      </c>
      <c r="G395" s="46">
        <v>120.540333</v>
      </c>
      <c r="H395" s="47">
        <v>274</v>
      </c>
      <c r="I395" s="47">
        <v>-2.6225882074203355</v>
      </c>
      <c r="J395" s="46">
        <v>2988567000</v>
      </c>
      <c r="K395" s="47">
        <v>43.499108435581334</v>
      </c>
      <c r="L395" s="47">
        <v>80</v>
      </c>
      <c r="M395" s="47">
        <v>24.1</v>
      </c>
      <c r="N395" s="48">
        <v>70.637518395816798</v>
      </c>
      <c r="O395" s="49">
        <v>744.76699762903866</v>
      </c>
      <c r="P395" s="48">
        <v>24.825566587634622</v>
      </c>
    </row>
    <row r="396" spans="1:16">
      <c r="A396" s="35" t="s">
        <v>181</v>
      </c>
      <c r="B396" s="35" t="s">
        <v>200</v>
      </c>
      <c r="C396" s="36">
        <v>959761015</v>
      </c>
      <c r="D396" s="36">
        <v>500000000</v>
      </c>
      <c r="E396" s="37">
        <v>77.461733903451702</v>
      </c>
      <c r="F396" s="37">
        <v>77.461733903451702</v>
      </c>
      <c r="G396" s="36">
        <v>195.60929400000001</v>
      </c>
      <c r="H396" s="37">
        <v>2.64</v>
      </c>
      <c r="I396" s="37">
        <v>-8.5175151672123306E-2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38.18</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15.83700169232905</v>
      </c>
      <c r="F398" s="27">
        <v>1.3983946263220963</v>
      </c>
      <c r="G398" s="26">
        <v>109.374763</v>
      </c>
      <c r="H398" s="27">
        <v>23.1</v>
      </c>
      <c r="I398" s="27">
        <v>-0.53727285692145443</v>
      </c>
      <c r="J398" s="26">
        <v>-133038799</v>
      </c>
      <c r="K398" s="27">
        <v>-85.126524195396556</v>
      </c>
      <c r="L398" s="27">
        <v>77.703298583310939</v>
      </c>
      <c r="M398" s="27">
        <v>21.24</v>
      </c>
      <c r="N398" s="28">
        <v>68.970846194431985</v>
      </c>
      <c r="O398" s="29">
        <v>75.436659056319854</v>
      </c>
      <c r="P398" s="28">
        <v>2.5145553018773286</v>
      </c>
    </row>
    <row r="399" spans="1:16">
      <c r="A399" s="25" t="s">
        <v>526</v>
      </c>
      <c r="B399" s="25" t="s">
        <v>353</v>
      </c>
      <c r="C399" s="26">
        <v>8353028000</v>
      </c>
      <c r="D399" s="26">
        <v>516180000</v>
      </c>
      <c r="E399" s="27">
        <v>13.164990719153245</v>
      </c>
      <c r="F399" s="27">
        <v>1.2145071873371271</v>
      </c>
      <c r="G399" s="26">
        <v>138.27239</v>
      </c>
      <c r="H399" s="27">
        <v>21.98</v>
      </c>
      <c r="I399" s="27">
        <v>-0.70065362040482881</v>
      </c>
      <c r="J399" s="26">
        <v>9266000</v>
      </c>
      <c r="K399" s="27">
        <v>1169.8445931361969</v>
      </c>
      <c r="L399" s="27">
        <v>77.492347630671475</v>
      </c>
      <c r="M399" s="27">
        <v>26.78</v>
      </c>
      <c r="N399" s="28">
        <v>19.880042034781134</v>
      </c>
      <c r="O399" s="29">
        <v>129.09681474218567</v>
      </c>
      <c r="P399" s="28">
        <v>4.3032271580728558</v>
      </c>
    </row>
    <row r="400" spans="1:16">
      <c r="A400" t="s">
        <v>2192</v>
      </c>
      <c r="C400" s="14">
        <v>15590464000</v>
      </c>
      <c r="D400" s="14">
        <v>529355000</v>
      </c>
      <c r="E400" s="19">
        <v>0</v>
      </c>
      <c r="F400" s="19">
        <v>0</v>
      </c>
      <c r="G400" s="14">
        <v>0</v>
      </c>
      <c r="H400" s="19">
        <v>118.2</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26.482155689579759</v>
      </c>
      <c r="F401" s="67">
        <v>9.8998712858242097</v>
      </c>
      <c r="G401" s="66">
        <v>285.553631</v>
      </c>
      <c r="H401" s="67">
        <v>5.29</v>
      </c>
      <c r="I401" s="67">
        <v>-0.3063244329600554</v>
      </c>
      <c r="J401" s="66">
        <v>-32229759</v>
      </c>
      <c r="K401" s="67">
        <v>-82.99782818729733</v>
      </c>
      <c r="L401" s="67">
        <v>74.766355140186917</v>
      </c>
      <c r="M401" s="67">
        <v>53.37</v>
      </c>
      <c r="N401" s="68">
        <v>60.289058478218877</v>
      </c>
      <c r="O401" s="69">
        <v>46.220925214868913</v>
      </c>
      <c r="P401" s="68">
        <v>1.540697507162297</v>
      </c>
    </row>
    <row r="402" spans="1:16">
      <c r="A402" s="35" t="s">
        <v>702</v>
      </c>
      <c r="B402" s="35" t="s">
        <v>208</v>
      </c>
      <c r="C402" s="36">
        <v>18418307434</v>
      </c>
      <c r="D402" s="36">
        <v>540000000</v>
      </c>
      <c r="E402" s="37">
        <v>11.098889014528313</v>
      </c>
      <c r="F402" s="37">
        <v>0.62283327803189181</v>
      </c>
      <c r="G402" s="36">
        <v>109.977541</v>
      </c>
      <c r="H402" s="37">
        <v>32.78</v>
      </c>
      <c r="I402" s="37">
        <v>-1.0581383045277448</v>
      </c>
      <c r="J402" s="36">
        <v>45967799</v>
      </c>
      <c r="K402" s="37">
        <v>387.66267664892985</v>
      </c>
      <c r="L402" s="37">
        <v>74.074074074074076</v>
      </c>
      <c r="M402" s="37">
        <v>20.36</v>
      </c>
      <c r="N402" s="38">
        <v>50.05341483616828</v>
      </c>
      <c r="O402" s="39">
        <v>380.06522459649545</v>
      </c>
      <c r="P402" s="38">
        <v>12.668840819883181</v>
      </c>
    </row>
    <row r="403" spans="1:16">
      <c r="A403" s="35" t="s">
        <v>216</v>
      </c>
      <c r="B403" s="35" t="s">
        <v>208</v>
      </c>
      <c r="C403" s="36">
        <v>15688842293</v>
      </c>
      <c r="D403" s="36">
        <v>540000000</v>
      </c>
      <c r="E403" s="37">
        <v>11.092015097918534</v>
      </c>
      <c r="F403" s="37">
        <v>0.97813184284995891</v>
      </c>
      <c r="G403" s="36">
        <v>160.71315899999999</v>
      </c>
      <c r="H403" s="37">
        <v>22.44</v>
      </c>
      <c r="I403" s="37">
        <v>-0.50369192471420376</v>
      </c>
      <c r="J403" s="36">
        <v>164148082</v>
      </c>
      <c r="K403" s="37">
        <v>69.083962857391171</v>
      </c>
      <c r="L403" s="37">
        <v>74.074074074074076</v>
      </c>
      <c r="M403" s="37">
        <v>29.76</v>
      </c>
      <c r="N403" s="38">
        <v>29.454461619168644</v>
      </c>
      <c r="O403" s="39">
        <v>496.38002741713171</v>
      </c>
      <c r="P403" s="38">
        <v>16.54600091390439</v>
      </c>
    </row>
    <row r="404" spans="1:16">
      <c r="A404" s="30" t="s">
        <v>125</v>
      </c>
      <c r="B404" s="30" t="s">
        <v>349</v>
      </c>
      <c r="C404" s="31">
        <v>4744517178</v>
      </c>
      <c r="D404" s="31">
        <v>540000000</v>
      </c>
      <c r="E404" s="32">
        <v>14.613271496982728</v>
      </c>
      <c r="F404" s="32">
        <v>3.3827017354126685</v>
      </c>
      <c r="G404" s="31">
        <v>324.72809000000001</v>
      </c>
      <c r="H404" s="32">
        <v>8.43</v>
      </c>
      <c r="I404" s="32">
        <v>5.8190977511271669E-2</v>
      </c>
      <c r="J404" s="31">
        <v>502484611</v>
      </c>
      <c r="K404" s="32">
        <v>8.597278215949185</v>
      </c>
      <c r="L404" s="32">
        <v>74.074074074074076</v>
      </c>
      <c r="M404" s="32">
        <v>60.13</v>
      </c>
      <c r="N404" s="33">
        <v>2.2395483807479692</v>
      </c>
      <c r="O404" s="34">
        <v>1511.2133752497843</v>
      </c>
      <c r="P404" s="33">
        <v>50.373779174992812</v>
      </c>
    </row>
    <row r="405" spans="1:16">
      <c r="A405" s="30" t="s">
        <v>133</v>
      </c>
      <c r="B405" s="30" t="s">
        <v>349</v>
      </c>
      <c r="C405" s="31">
        <v>2247762700</v>
      </c>
      <c r="D405" s="31">
        <v>543595733</v>
      </c>
      <c r="E405" s="32">
        <v>0.92808925522240893</v>
      </c>
      <c r="F405" s="32">
        <v>8.0533735642219981E-3</v>
      </c>
      <c r="G405" s="31">
        <v>196.92824899999999</v>
      </c>
      <c r="H405" s="32">
        <v>218.9</v>
      </c>
      <c r="I405" s="32">
        <v>12.442200588658665</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19.22</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14.981501441280365</v>
      </c>
      <c r="F407" s="42">
        <v>0.78539981343540577</v>
      </c>
      <c r="G407" s="41">
        <v>71.523961</v>
      </c>
      <c r="H407" s="42">
        <v>37.340000000000003</v>
      </c>
      <c r="I407" s="42">
        <v>0.50676541870953429</v>
      </c>
      <c r="J407" s="41">
        <v>294689392</v>
      </c>
      <c r="K407" s="42">
        <v>64.729170841684052</v>
      </c>
      <c r="L407" s="42">
        <v>73.394495412844037</v>
      </c>
      <c r="M407" s="42">
        <v>13.12</v>
      </c>
      <c r="N407" s="43">
        <v>46.074526176296651</v>
      </c>
      <c r="O407" s="44">
        <v>1632.9419659742707</v>
      </c>
      <c r="P407" s="43">
        <v>54.431398865809022</v>
      </c>
    </row>
    <row r="408" spans="1:16">
      <c r="A408" s="70" t="s">
        <v>478</v>
      </c>
      <c r="B408" s="70" t="s">
        <v>221</v>
      </c>
      <c r="C408" s="71">
        <v>15925799746</v>
      </c>
      <c r="D408" s="71">
        <v>545854435</v>
      </c>
      <c r="E408" s="72">
        <v>10.548647733596317</v>
      </c>
      <c r="F408" s="72">
        <v>0.33903543410112841</v>
      </c>
      <c r="G408" s="71">
        <v>65.829008000000002</v>
      </c>
      <c r="H408" s="72">
        <v>57.65</v>
      </c>
      <c r="I408" s="72">
        <v>1.0599036036855978</v>
      </c>
      <c r="J408" s="71">
        <v>-113776797</v>
      </c>
      <c r="K408" s="72">
        <v>-273.46263575164625</v>
      </c>
      <c r="L408" s="72">
        <v>73.279609791940231</v>
      </c>
      <c r="M408" s="72">
        <v>12.05</v>
      </c>
      <c r="N408" s="73">
        <v>16.606615783972916</v>
      </c>
      <c r="O408" s="74">
        <v>1515.4026937357803</v>
      </c>
      <c r="P408" s="73">
        <v>50.513423124526007</v>
      </c>
    </row>
    <row r="409" spans="1:16">
      <c r="A409" s="60" t="s">
        <v>199</v>
      </c>
      <c r="B409" s="60" t="s">
        <v>287</v>
      </c>
      <c r="C409" s="61">
        <v>1509446134</v>
      </c>
      <c r="D409" s="61">
        <v>546000000</v>
      </c>
      <c r="E409" s="62">
        <v>43.133082004628449</v>
      </c>
      <c r="F409" s="62">
        <v>19.749579672448924</v>
      </c>
      <c r="G409" s="61">
        <v>205.642202</v>
      </c>
      <c r="H409" s="62">
        <v>4.51</v>
      </c>
      <c r="I409" s="62">
        <v>-0.27525553738039221</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16.490500844874322</v>
      </c>
      <c r="F410" s="82">
        <v>4.9078871562125963</v>
      </c>
      <c r="G410" s="81">
        <v>363.678921</v>
      </c>
      <c r="H410" s="82">
        <v>6.67</v>
      </c>
      <c r="I410" s="82">
        <v>-2.6381689600343702E-2</v>
      </c>
      <c r="J410" s="81">
        <v>-302905028</v>
      </c>
      <c r="K410" s="82">
        <v>-11.092585759256528</v>
      </c>
      <c r="L410" s="82">
        <v>71.428571428571431</v>
      </c>
      <c r="M410" s="82">
        <v>64.94</v>
      </c>
      <c r="N410" s="83">
        <v>66.291393562536285</v>
      </c>
      <c r="O410" s="84">
        <v>1198.2994856196192</v>
      </c>
      <c r="P410" s="83">
        <v>39.94331618732064</v>
      </c>
    </row>
    <row r="411" spans="1:16">
      <c r="A411" s="35" t="s">
        <v>631</v>
      </c>
      <c r="B411" s="35" t="s">
        <v>208</v>
      </c>
      <c r="C411" s="36">
        <v>3343455014</v>
      </c>
      <c r="D411" s="36">
        <v>577000000</v>
      </c>
      <c r="E411" s="37">
        <v>2.5399356817675161</v>
      </c>
      <c r="F411" s="37">
        <v>2.6202191979940538E-2</v>
      </c>
      <c r="G411" s="36">
        <v>115.48181</v>
      </c>
      <c r="H411" s="37">
        <v>136.4</v>
      </c>
      <c r="I411" s="37">
        <v>12.948604589951685</v>
      </c>
      <c r="J411" s="36">
        <v>-69780713</v>
      </c>
      <c r="K411" s="37">
        <v>-1389.1517560160212</v>
      </c>
      <c r="L411" s="37">
        <v>69.324090121317155</v>
      </c>
      <c r="M411" s="37">
        <v>20.010000000000002</v>
      </c>
      <c r="N411" s="38">
        <v>54.971075240939129</v>
      </c>
      <c r="O411" s="39">
        <v>1680</v>
      </c>
      <c r="P411" s="38">
        <v>56</v>
      </c>
    </row>
    <row r="412" spans="1:16">
      <c r="A412" s="30" t="s">
        <v>407</v>
      </c>
      <c r="B412" s="30" t="s">
        <v>349</v>
      </c>
      <c r="C412" s="31">
        <v>4259374646</v>
      </c>
      <c r="D412" s="31">
        <v>588505080</v>
      </c>
      <c r="E412" s="32">
        <v>22.102605417308926</v>
      </c>
      <c r="F412" s="32">
        <v>4.6946505154443452</v>
      </c>
      <c r="G412" s="31">
        <v>218.04563899999999</v>
      </c>
      <c r="H412" s="32">
        <v>8.3000000000000007</v>
      </c>
      <c r="I412" s="32">
        <v>-7.672115971184823E-2</v>
      </c>
      <c r="J412" s="31">
        <v>1465040722</v>
      </c>
      <c r="K412" s="32">
        <v>3.2135902909052381</v>
      </c>
      <c r="L412" s="32">
        <v>67.968827049037543</v>
      </c>
      <c r="M412" s="32">
        <v>37.049999999999997</v>
      </c>
      <c r="N412" s="33">
        <v>43.626082350695022</v>
      </c>
      <c r="O412" s="34">
        <v>1250</v>
      </c>
      <c r="P412" s="33">
        <v>41.666666666666664</v>
      </c>
    </row>
    <row r="413" spans="1:16">
      <c r="A413" s="30" t="s">
        <v>534</v>
      </c>
      <c r="B413" s="30" t="s">
        <v>605</v>
      </c>
      <c r="C413" s="31">
        <v>16816639000</v>
      </c>
      <c r="D413" s="31">
        <v>590000000</v>
      </c>
      <c r="E413" s="32">
        <v>14.143564391794555</v>
      </c>
      <c r="F413" s="32">
        <v>0.88785714951629346</v>
      </c>
      <c r="G413" s="31">
        <v>100.037674</v>
      </c>
      <c r="H413" s="32">
        <v>28.28</v>
      </c>
      <c r="I413" s="32">
        <v>-0.58794339872234858</v>
      </c>
      <c r="J413" s="31">
        <v>-142397000</v>
      </c>
      <c r="K413" s="32">
        <v>-111.87033434693147</v>
      </c>
      <c r="L413" s="32">
        <v>67.79661016949153</v>
      </c>
      <c r="M413" s="32">
        <v>16.95</v>
      </c>
      <c r="N413" s="33">
        <v>20.457188238176638</v>
      </c>
      <c r="O413" s="34">
        <v>140.99515855063962</v>
      </c>
      <c r="P413" s="33">
        <v>4.6998386183546534</v>
      </c>
    </row>
    <row r="414" spans="1:16">
      <c r="A414" s="30" t="s">
        <v>13</v>
      </c>
      <c r="B414" s="30" t="s">
        <v>349</v>
      </c>
      <c r="C414" s="31">
        <v>2897114703</v>
      </c>
      <c r="D414" s="31">
        <v>590000000</v>
      </c>
      <c r="E414" s="32">
        <v>52.315832248760735</v>
      </c>
      <c r="F414" s="32">
        <v>88.670902116543616</v>
      </c>
      <c r="G414" s="31">
        <v>499.73981700000002</v>
      </c>
      <c r="H414" s="32">
        <v>1.53</v>
      </c>
      <c r="I414" s="32">
        <v>-3.9723076496029019E-2</v>
      </c>
      <c r="J414" s="31">
        <v>-87697633</v>
      </c>
      <c r="K414" s="32">
        <v>-6.7276616234328692</v>
      </c>
      <c r="L414" s="32">
        <v>67.79661016949153</v>
      </c>
      <c r="M414" s="32">
        <v>84.7</v>
      </c>
      <c r="N414" s="33">
        <v>11.691560380710573</v>
      </c>
      <c r="O414" s="34">
        <v>273.31766143168772</v>
      </c>
      <c r="P414" s="33">
        <v>9.1105887143895909</v>
      </c>
    </row>
    <row r="415" spans="1:16">
      <c r="A415" s="25" t="s">
        <v>116</v>
      </c>
      <c r="B415" s="25" t="s">
        <v>691</v>
      </c>
      <c r="C415" s="26">
        <v>2293640501</v>
      </c>
      <c r="D415" s="26">
        <v>592000000</v>
      </c>
      <c r="E415" s="27">
        <v>48.240839884600192</v>
      </c>
      <c r="F415" s="27">
        <v>11.6411293157819</v>
      </c>
      <c r="G415" s="26">
        <v>110.71429000000001</v>
      </c>
      <c r="H415" s="27">
        <v>7.49</v>
      </c>
      <c r="I415" s="27">
        <v>4.0176015150307443E-2</v>
      </c>
      <c r="J415" s="26">
        <v>-484144539</v>
      </c>
      <c r="K415" s="27">
        <v>-8.5594273325057575</v>
      </c>
      <c r="L415" s="27">
        <v>67.567567567567565</v>
      </c>
      <c r="M415" s="27">
        <v>18.7</v>
      </c>
      <c r="N415" s="28">
        <v>58.330816287923518</v>
      </c>
      <c r="O415" s="29">
        <v>1868.5034779220043</v>
      </c>
      <c r="P415" s="28">
        <v>62.28344926406681</v>
      </c>
    </row>
    <row r="416" spans="1:16">
      <c r="A416" s="80" t="s">
        <v>4</v>
      </c>
      <c r="B416" s="80" t="s">
        <v>352</v>
      </c>
      <c r="C416" s="81">
        <v>38132118898</v>
      </c>
      <c r="D416" s="81">
        <v>593290008</v>
      </c>
      <c r="E416" s="82">
        <v>2.7651479652896187</v>
      </c>
      <c r="F416" s="82">
        <v>8.0356932151108354E-2</v>
      </c>
      <c r="G416" s="81">
        <v>248.81611699999999</v>
      </c>
      <c r="H416" s="82">
        <v>58.15</v>
      </c>
      <c r="I416" s="82">
        <v>1.5384943959869091</v>
      </c>
      <c r="J416" s="81">
        <v>-735697133</v>
      </c>
      <c r="K416" s="82">
        <v>-46.773079465024907</v>
      </c>
      <c r="L416" s="82">
        <v>67.420653408341238</v>
      </c>
      <c r="M416" s="82">
        <v>41.93</v>
      </c>
      <c r="N416" s="83">
        <v>67.064058422197348</v>
      </c>
      <c r="O416" s="84">
        <v>2060.9156898660476</v>
      </c>
      <c r="P416" s="83">
        <v>68.697189662201581</v>
      </c>
    </row>
    <row r="417" spans="1:16">
      <c r="A417" s="70" t="s">
        <v>775</v>
      </c>
      <c r="B417" s="70" t="s">
        <v>221</v>
      </c>
      <c r="C417" s="71">
        <v>13661644947</v>
      </c>
      <c r="D417" s="71">
        <v>595348000</v>
      </c>
      <c r="E417" s="72">
        <v>22.887721972711827</v>
      </c>
      <c r="F417" s="72">
        <v>3.4949340512091362</v>
      </c>
      <c r="G417" s="71">
        <v>175.89696599999999</v>
      </c>
      <c r="H417" s="72">
        <v>11.7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-6.1408601658560887E-2</v>
      </c>
      <c r="J418" s="31">
        <v>-82587584</v>
      </c>
      <c r="K418" s="32">
        <v>-7.2650145571518356</v>
      </c>
      <c r="L418" s="32">
        <v>66.666666666666671</v>
      </c>
      <c r="M418" s="32">
        <v>66.569999999999993</v>
      </c>
      <c r="N418" s="33">
        <v>114.70553072265308</v>
      </c>
      <c r="O418" s="34">
        <v>37.470354482890897</v>
      </c>
      <c r="P418" s="33">
        <v>1.2490118160963632</v>
      </c>
    </row>
    <row r="419" spans="1:16">
      <c r="A419" s="80" t="s">
        <v>272</v>
      </c>
      <c r="B419" s="80" t="s">
        <v>352</v>
      </c>
      <c r="C419" s="81">
        <v>188976717000</v>
      </c>
      <c r="D419" s="81">
        <v>600000000</v>
      </c>
      <c r="E419" s="82">
        <v>0.23243981145412254</v>
      </c>
      <c r="F419" s="82">
        <v>9.4029049940988084E-4</v>
      </c>
      <c r="G419" s="81">
        <v>825.45875799999999</v>
      </c>
      <c r="H419" s="82">
        <v>417</v>
      </c>
      <c r="I419" s="82">
        <v>7.2889846127389433</v>
      </c>
      <c r="J419" s="81">
        <v>6551167000</v>
      </c>
      <c r="K419" s="82">
        <v>37.733735073460956</v>
      </c>
      <c r="L419" s="82">
        <v>66.666666666666671</v>
      </c>
      <c r="M419" s="82">
        <v>68.78</v>
      </c>
      <c r="N419" s="83">
        <v>52.098128192978109</v>
      </c>
      <c r="O419" s="84">
        <v>2357.9165374215127</v>
      </c>
      <c r="P419" s="83">
        <v>78.597217914050418</v>
      </c>
    </row>
    <row r="420" spans="1:16">
      <c r="A420" s="30" t="s">
        <v>305</v>
      </c>
      <c r="B420" s="30" t="s">
        <v>349</v>
      </c>
      <c r="C420" s="31">
        <v>1496832828</v>
      </c>
      <c r="D420" s="31">
        <v>600000000</v>
      </c>
      <c r="E420" s="32">
        <v>30.574027363754492</v>
      </c>
      <c r="F420" s="32">
        <v>25.478356136462075</v>
      </c>
      <c r="G420" s="31">
        <v>523.35924</v>
      </c>
      <c r="H420" s="32">
        <v>2.5</v>
      </c>
      <c r="I420" s="32">
        <v>6.8945256310599659E-3</v>
      </c>
      <c r="J420" s="31">
        <v>-18291894</v>
      </c>
      <c r="K420" s="32">
        <v>-65.602829318822856</v>
      </c>
      <c r="L420" s="32">
        <v>66.666666666666671</v>
      </c>
      <c r="M420" s="32">
        <v>87.22</v>
      </c>
      <c r="N420" s="33">
        <v>27.829858360971983</v>
      </c>
      <c r="O420" s="34">
        <v>1616.2787070877598</v>
      </c>
      <c r="P420" s="33">
        <v>53.875956902925324</v>
      </c>
    </row>
    <row r="421" spans="1:16">
      <c r="A421" s="55" t="s">
        <v>455</v>
      </c>
      <c r="B421" s="55" t="s">
        <v>233</v>
      </c>
      <c r="C421" s="56">
        <v>2527222364</v>
      </c>
      <c r="D421" s="56">
        <v>600000000</v>
      </c>
      <c r="E421" s="57">
        <v>43.609325854333953</v>
      </c>
      <c r="F421" s="57">
        <v>14.536441951444651</v>
      </c>
      <c r="G421" s="56">
        <v>163.504896</v>
      </c>
      <c r="H421" s="57">
        <v>5.61</v>
      </c>
      <c r="I421" s="57">
        <v>-0.18323501707710577</v>
      </c>
      <c r="J421" s="56">
        <v>-2865114</v>
      </c>
      <c r="K421" s="57">
        <v>-1047.0787549814772</v>
      </c>
      <c r="L421" s="57">
        <v>66.666666666666671</v>
      </c>
      <c r="M421" s="57">
        <v>27.25</v>
      </c>
      <c r="N421" s="58">
        <v>58.888931555108307</v>
      </c>
      <c r="O421" s="59">
        <v>335.41244152922064</v>
      </c>
      <c r="P421" s="58">
        <v>11.180414717640689</v>
      </c>
    </row>
    <row r="422" spans="1:16">
      <c r="A422" s="30" t="s">
        <v>131</v>
      </c>
      <c r="B422" s="30" t="s">
        <v>349</v>
      </c>
      <c r="C422" s="31">
        <v>5420476820</v>
      </c>
      <c r="D422" s="31">
        <v>600000000</v>
      </c>
      <c r="E422" s="32">
        <v>29.049302039682221</v>
      </c>
      <c r="F422" s="32">
        <v>24.207751699735184</v>
      </c>
      <c r="G422" s="31">
        <v>476.48790200000002</v>
      </c>
      <c r="H422" s="32">
        <v>2.89</v>
      </c>
      <c r="I422" s="32">
        <v>-3.5762332301879862E-2</v>
      </c>
      <c r="J422" s="31">
        <v>-882648890</v>
      </c>
      <c r="K422" s="32">
        <v>-1.3595439971606378</v>
      </c>
      <c r="L422" s="32">
        <v>66.666666666666671</v>
      </c>
      <c r="M422" s="32">
        <v>79.41</v>
      </c>
      <c r="N422" s="33">
        <v>33.234709875584507</v>
      </c>
      <c r="O422" s="34">
        <v>183.82888306917215</v>
      </c>
      <c r="P422" s="33">
        <v>6.1276294356390713</v>
      </c>
    </row>
    <row r="423" spans="1:16">
      <c r="A423" s="40" t="s">
        <v>519</v>
      </c>
      <c r="B423" s="40" t="s">
        <v>255</v>
      </c>
      <c r="C423" s="41">
        <v>5131323395</v>
      </c>
      <c r="D423" s="41">
        <v>600000000</v>
      </c>
      <c r="E423" s="42">
        <v>16.164515977815817</v>
      </c>
      <c r="F423" s="42">
        <v>1.5847564684133155</v>
      </c>
      <c r="G423" s="41">
        <v>139.029326</v>
      </c>
      <c r="H423" s="42">
        <v>17.8</v>
      </c>
      <c r="I423" s="42">
        <v>-1.6156471311389424</v>
      </c>
      <c r="J423" s="41">
        <v>229985505</v>
      </c>
      <c r="K423" s="42">
        <v>44.350621140232292</v>
      </c>
      <c r="L423" s="42">
        <v>66.666666666666671</v>
      </c>
      <c r="M423" s="42">
        <v>23.17</v>
      </c>
      <c r="N423" s="43">
        <v>63.177769907081412</v>
      </c>
      <c r="O423" s="44">
        <v>655.90367153991053</v>
      </c>
      <c r="P423" s="43">
        <v>21.863455717997017</v>
      </c>
    </row>
    <row r="424" spans="1:16">
      <c r="A424" s="40" t="s">
        <v>180</v>
      </c>
      <c r="B424" s="40" t="s">
        <v>255</v>
      </c>
      <c r="C424" s="41">
        <v>1146147548</v>
      </c>
      <c r="D424" s="41">
        <v>600000000</v>
      </c>
      <c r="E424" s="42">
        <v>53.241332311099754</v>
      </c>
      <c r="F424" s="42">
        <v>44.367776925916459</v>
      </c>
      <c r="G424" s="41">
        <v>335.41250200000002</v>
      </c>
      <c r="H424" s="42">
        <v>2.2400000000000002</v>
      </c>
      <c r="I424" s="42">
        <v>-3.7551454550798447E-2</v>
      </c>
      <c r="J424" s="41">
        <v>-60642937</v>
      </c>
      <c r="K424" s="42">
        <v>-19.787959808081194</v>
      </c>
      <c r="L424" s="42">
        <v>66.666666666666671</v>
      </c>
      <c r="M424" s="42">
        <v>55.9</v>
      </c>
      <c r="N424" s="43">
        <v>58.083701333702166</v>
      </c>
      <c r="O424" s="44">
        <v>345.43553356731707</v>
      </c>
      <c r="P424" s="43">
        <v>11.514517785577235</v>
      </c>
    </row>
    <row r="425" spans="1:16">
      <c r="A425" s="45" t="s">
        <v>742</v>
      </c>
      <c r="B425" s="45" t="s">
        <v>695</v>
      </c>
      <c r="C425" s="46">
        <v>2485538000</v>
      </c>
      <c r="D425" s="46">
        <v>600000000</v>
      </c>
      <c r="E425" s="47">
        <v>23.988339747815385</v>
      </c>
      <c r="F425" s="47">
        <v>2.5894149123289489</v>
      </c>
      <c r="G425" s="46">
        <v>159.75809699999999</v>
      </c>
      <c r="H425" s="47">
        <v>10.44</v>
      </c>
      <c r="I425" s="47">
        <v>-0.45345181566586673</v>
      </c>
      <c r="J425" s="46">
        <v>131816000</v>
      </c>
      <c r="K425" s="47">
        <v>70.279783941251438</v>
      </c>
      <c r="L425" s="47">
        <v>66.666666666666671</v>
      </c>
      <c r="M425" s="47">
        <v>26.62</v>
      </c>
      <c r="N425" s="48">
        <v>0</v>
      </c>
      <c r="O425" s="49">
        <v>35.650485221150092</v>
      </c>
      <c r="P425" s="48">
        <v>1.1883495073716697</v>
      </c>
    </row>
    <row r="426" spans="1:16">
      <c r="A426" s="45" t="s">
        <v>429</v>
      </c>
      <c r="B426" s="45" t="s">
        <v>375</v>
      </c>
      <c r="C426" s="46">
        <v>4917779893</v>
      </c>
      <c r="D426" s="46">
        <v>600000000</v>
      </c>
      <c r="E426" s="47">
        <v>40.022829021673964</v>
      </c>
      <c r="F426" s="47">
        <v>22.234905012041089</v>
      </c>
      <c r="G426" s="46">
        <v>321.37161300000002</v>
      </c>
      <c r="H426" s="47">
        <v>3.11</v>
      </c>
      <c r="I426" s="47">
        <v>-0.13525955780223065</v>
      </c>
      <c r="J426" s="46">
        <v>-340452455</v>
      </c>
      <c r="K426" s="47">
        <v>-5.28708186286981</v>
      </c>
      <c r="L426" s="47">
        <v>66.666666666666671</v>
      </c>
      <c r="M426" s="47">
        <v>53.56</v>
      </c>
      <c r="N426" s="48">
        <v>42.589553783921524</v>
      </c>
      <c r="O426" s="49">
        <v>182.97053262059137</v>
      </c>
      <c r="P426" s="48">
        <v>6.0990177540197124</v>
      </c>
    </row>
    <row r="427" spans="1:16">
      <c r="A427" s="40" t="s">
        <v>771</v>
      </c>
      <c r="B427" s="40" t="s">
        <v>255</v>
      </c>
      <c r="C427" s="41">
        <v>6697968298</v>
      </c>
      <c r="D427" s="41">
        <v>609000000</v>
      </c>
      <c r="E427" s="42">
        <v>29.698475315173027</v>
      </c>
      <c r="F427" s="42">
        <v>4.8765969318839124</v>
      </c>
      <c r="G427" s="41">
        <v>123.570446</v>
      </c>
      <c r="H427" s="42">
        <v>10.9</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32.68</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1.2066905834248665</v>
      </c>
      <c r="F429" s="32">
        <v>5.5518315317454169E-3</v>
      </c>
      <c r="G429" s="31">
        <v>92.579552000000007</v>
      </c>
      <c r="H429" s="32">
        <v>358.25</v>
      </c>
      <c r="I429" s="32">
        <v>33.535013509845442</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28.231187310222463</v>
      </c>
      <c r="F430" s="72">
        <v>5.0108603674516266</v>
      </c>
      <c r="G430" s="71">
        <v>148.71153100000001</v>
      </c>
      <c r="H430" s="72">
        <v>9.5299999999999994</v>
      </c>
      <c r="I430" s="72">
        <v>-6.5295877129232238E-2</v>
      </c>
      <c r="J430" s="71">
        <v>184943299</v>
      </c>
      <c r="K430" s="72">
        <v>30.463390836344928</v>
      </c>
      <c r="L430" s="72">
        <v>63.897763578274763</v>
      </c>
      <c r="M430" s="72">
        <v>23.75</v>
      </c>
      <c r="N430" s="73">
        <v>72.868133229381698</v>
      </c>
      <c r="O430" s="74">
        <v>505.43752712526612</v>
      </c>
      <c r="P430" s="73">
        <v>16.847917570842203</v>
      </c>
    </row>
    <row r="431" spans="1:16">
      <c r="A431" s="25" t="s">
        <v>636</v>
      </c>
      <c r="B431" s="25" t="s">
        <v>376</v>
      </c>
      <c r="C431" s="26">
        <v>35674236000</v>
      </c>
      <c r="D431" s="26">
        <v>636584000</v>
      </c>
      <c r="E431" s="27">
        <v>33.746631324996308</v>
      </c>
      <c r="F431" s="27">
        <v>3.3132539583342799</v>
      </c>
      <c r="G431" s="26">
        <v>66.826561999999996</v>
      </c>
      <c r="H431" s="27">
        <v>17.75</v>
      </c>
      <c r="I431" s="27">
        <v>0.63054268652705758</v>
      </c>
      <c r="J431" s="26">
        <v>810045000</v>
      </c>
      <c r="K431" s="27">
        <v>12.573800220975379</v>
      </c>
      <c r="L431" s="27">
        <v>62.835383861360008</v>
      </c>
      <c r="M431" s="27">
        <v>10.49</v>
      </c>
      <c r="N431" s="28">
        <v>43.312089740225908</v>
      </c>
      <c r="O431" s="29">
        <v>2119.3227761062744</v>
      </c>
      <c r="P431" s="28">
        <v>70.644092536875817</v>
      </c>
    </row>
    <row r="432" spans="1:16">
      <c r="A432" s="30" t="s">
        <v>82</v>
      </c>
      <c r="B432" s="30" t="s">
        <v>349</v>
      </c>
      <c r="C432" s="31">
        <v>1381899413</v>
      </c>
      <c r="D432" s="31">
        <v>645000000</v>
      </c>
      <c r="E432" s="32">
        <v>59.22007925482427</v>
      </c>
      <c r="F432" s="32">
        <v>91.81407636406864</v>
      </c>
      <c r="G432" s="31">
        <v>592.54522899999995</v>
      </c>
      <c r="H432" s="32">
        <v>1.1399999999999999</v>
      </c>
      <c r="I432" s="32">
        <v>-3.2085562452581318E-2</v>
      </c>
      <c r="J432" s="31">
        <v>-92350724</v>
      </c>
      <c r="K432" s="32">
        <v>-6.9842441083623772</v>
      </c>
      <c r="L432" s="32">
        <v>62.015503875968989</v>
      </c>
      <c r="M432" s="32">
        <v>91.86</v>
      </c>
      <c r="N432" s="33">
        <v>0.43120676716063711</v>
      </c>
      <c r="O432" s="34">
        <v>138.48904202422648</v>
      </c>
      <c r="P432" s="33">
        <v>4.6163014008075489</v>
      </c>
    </row>
    <row r="433" spans="1:16">
      <c r="A433" s="70" t="s">
        <v>225</v>
      </c>
      <c r="B433" s="70" t="s">
        <v>221</v>
      </c>
      <c r="C433" s="71">
        <v>6768948418</v>
      </c>
      <c r="D433" s="71">
        <v>650000000</v>
      </c>
      <c r="E433" s="72">
        <v>92.914049394037789</v>
      </c>
      <c r="F433" s="72">
        <v>28.588938275088552</v>
      </c>
      <c r="G433" s="71">
        <v>73.999791000000002</v>
      </c>
      <c r="H433" s="72">
        <v>5.82</v>
      </c>
      <c r="I433" s="72">
        <v>-6.5518846367443651E-2</v>
      </c>
      <c r="J433" s="71">
        <v>-57755948</v>
      </c>
      <c r="K433" s="72">
        <v>-56.271260580814982</v>
      </c>
      <c r="L433" s="72">
        <v>61.53846153846154</v>
      </c>
      <c r="M433" s="72">
        <v>11.38</v>
      </c>
      <c r="N433" s="73">
        <v>12.667407535590895</v>
      </c>
      <c r="O433" s="74">
        <v>629.49393722003742</v>
      </c>
      <c r="P433" s="73">
        <v>20.983131240667912</v>
      </c>
    </row>
    <row r="434" spans="1:16">
      <c r="A434" s="70" t="s">
        <v>473</v>
      </c>
      <c r="B434" s="70" t="s">
        <v>221</v>
      </c>
      <c r="C434" s="71">
        <v>26339017679</v>
      </c>
      <c r="D434" s="71">
        <v>659000000</v>
      </c>
      <c r="E434" s="72">
        <v>24.676703261785757</v>
      </c>
      <c r="F434" s="72">
        <v>3.4041527468320814</v>
      </c>
      <c r="G434" s="71">
        <v>145.66302899999999</v>
      </c>
      <c r="H434" s="72">
        <v>11.13</v>
      </c>
      <c r="I434" s="72">
        <v>-8.7678164300061923E-2</v>
      </c>
      <c r="J434" s="71">
        <v>4303189114</v>
      </c>
      <c r="K434" s="72">
        <v>1.6845645887177247</v>
      </c>
      <c r="L434" s="72">
        <v>60.698027314112288</v>
      </c>
      <c r="M434" s="72">
        <v>22.1</v>
      </c>
      <c r="N434" s="73">
        <v>8.0551703289758159</v>
      </c>
      <c r="O434" s="74">
        <v>627.74449584249737</v>
      </c>
      <c r="P434" s="73">
        <v>20.924816528083245</v>
      </c>
    </row>
    <row r="435" spans="1:16">
      <c r="A435" s="25" t="s">
        <v>381</v>
      </c>
      <c r="B435" s="25" t="s">
        <v>353</v>
      </c>
      <c r="C435" s="26">
        <v>7835710127</v>
      </c>
      <c r="D435" s="26">
        <v>660000000</v>
      </c>
      <c r="E435" s="27">
        <v>57.369828576083727</v>
      </c>
      <c r="F435" s="27">
        <v>6.0871136338260472</v>
      </c>
      <c r="G435" s="26">
        <v>49.182918000000001</v>
      </c>
      <c r="H435" s="27">
        <v>14.18</v>
      </c>
      <c r="I435" s="27">
        <v>7.5505425253249214E-2</v>
      </c>
      <c r="J435" s="26">
        <v>392044758</v>
      </c>
      <c r="K435" s="27">
        <v>24.040112277180352</v>
      </c>
      <c r="L435" s="27">
        <v>60.606060606060609</v>
      </c>
      <c r="M435" s="27">
        <v>7.45</v>
      </c>
      <c r="N435" s="28">
        <v>67.709360458601765</v>
      </c>
      <c r="O435" s="29">
        <v>1332.2875062951903</v>
      </c>
      <c r="P435" s="28">
        <v>44.409583543173007</v>
      </c>
    </row>
    <row r="436" spans="1:16">
      <c r="A436" s="45" t="s">
        <v>460</v>
      </c>
      <c r="B436" s="45" t="s">
        <v>375</v>
      </c>
      <c r="C436" s="46">
        <v>12170740000</v>
      </c>
      <c r="D436" s="46">
        <v>660000000</v>
      </c>
      <c r="E436" s="47">
        <v>2.1892765654357773</v>
      </c>
      <c r="F436" s="47">
        <v>4.4825482502780047E-2</v>
      </c>
      <c r="G436" s="46">
        <v>252.20048299999999</v>
      </c>
      <c r="H436" s="47">
        <v>72.45</v>
      </c>
      <c r="I436" s="47">
        <v>-3.4731787991257619</v>
      </c>
      <c r="J436" s="46">
        <v>414998000</v>
      </c>
      <c r="K436" s="47">
        <v>117.68731415573087</v>
      </c>
      <c r="L436" s="47">
        <v>60.606060606060609</v>
      </c>
      <c r="M436" s="47">
        <v>38.21</v>
      </c>
      <c r="N436" s="48">
        <v>43.206535630773466</v>
      </c>
      <c r="O436" s="49">
        <v>1184.3104581926013</v>
      </c>
      <c r="P436" s="48">
        <v>39.477015273086714</v>
      </c>
    </row>
    <row r="437" spans="1:16">
      <c r="A437" s="55" t="s">
        <v>667</v>
      </c>
      <c r="B437" s="55" t="s">
        <v>233</v>
      </c>
      <c r="C437" s="56">
        <v>18538498598</v>
      </c>
      <c r="D437" s="56">
        <v>662000000</v>
      </c>
      <c r="E437" s="57">
        <v>19.482931416823863</v>
      </c>
      <c r="F437" s="57">
        <v>2.4525341662668509</v>
      </c>
      <c r="G437" s="56">
        <v>158.43219300000001</v>
      </c>
      <c r="H437" s="57">
        <v>12.96</v>
      </c>
      <c r="I437" s="57">
        <v>-3.5908308727355731E-2</v>
      </c>
      <c r="J437" s="56">
        <v>30638765</v>
      </c>
      <c r="K437" s="57">
        <v>259.27938022306057</v>
      </c>
      <c r="L437" s="57">
        <v>60.422960725075527</v>
      </c>
      <c r="M437" s="57">
        <v>23.93</v>
      </c>
      <c r="N437" s="58">
        <v>54.874947621289614</v>
      </c>
      <c r="O437" s="59">
        <v>398.1748076902166</v>
      </c>
      <c r="P437" s="58">
        <v>13.272493589673887</v>
      </c>
    </row>
    <row r="438" spans="1:16">
      <c r="A438" s="55" t="s">
        <v>468</v>
      </c>
      <c r="B438" s="55" t="s">
        <v>356</v>
      </c>
      <c r="C438" s="56">
        <v>3885250224</v>
      </c>
      <c r="D438" s="56">
        <v>672000000</v>
      </c>
      <c r="E438" s="57">
        <v>1.1514774902455578</v>
      </c>
      <c r="F438" s="57">
        <v>9.7914752571901173E-3</v>
      </c>
      <c r="G438" s="56">
        <v>217.993559</v>
      </c>
      <c r="H438" s="57">
        <v>159.4</v>
      </c>
      <c r="I438" s="57">
        <v>9.0896885216425289</v>
      </c>
      <c r="J438" s="56">
        <v>15350052</v>
      </c>
      <c r="K438" s="57">
        <v>7661.2118317253908</v>
      </c>
      <c r="L438" s="57">
        <v>59.523809523809526</v>
      </c>
      <c r="M438" s="57">
        <v>32.43</v>
      </c>
      <c r="N438" s="58">
        <v>40.152998892736015</v>
      </c>
      <c r="O438" s="59">
        <v>1654.9080803183424</v>
      </c>
      <c r="P438" s="58">
        <v>55.163602677278078</v>
      </c>
    </row>
    <row r="439" spans="1:16">
      <c r="A439" s="50" t="s">
        <v>525</v>
      </c>
      <c r="B439" s="50" t="s">
        <v>355</v>
      </c>
      <c r="C439" s="51">
        <v>3963724062</v>
      </c>
      <c r="D439" s="51">
        <v>674934433</v>
      </c>
      <c r="E439" s="52">
        <v>6.8881876584512467</v>
      </c>
      <c r="F439" s="52">
        <v>0.53714283169497978</v>
      </c>
      <c r="G439" s="51">
        <v>292.99600400000003</v>
      </c>
      <c r="H439" s="52">
        <v>19.82</v>
      </c>
      <c r="I439" s="52">
        <v>-0.19630159387965662</v>
      </c>
      <c r="J439" s="51">
        <v>-901082449</v>
      </c>
      <c r="K439" s="52">
        <v>-14.231499283147174</v>
      </c>
      <c r="L439" s="52">
        <v>59.26501604341766</v>
      </c>
      <c r="M439" s="52">
        <v>43.41</v>
      </c>
      <c r="N439" s="53">
        <v>40.540103556028505</v>
      </c>
      <c r="O439" s="54">
        <v>245.86384014729248</v>
      </c>
      <c r="P439" s="53">
        <v>8.1954613382430832</v>
      </c>
    </row>
    <row r="440" spans="1:16">
      <c r="A440" s="75" t="s">
        <v>466</v>
      </c>
      <c r="B440" s="75" t="s">
        <v>679</v>
      </c>
      <c r="C440" s="76">
        <v>9055647326</v>
      </c>
      <c r="D440" s="76">
        <v>675000000</v>
      </c>
      <c r="E440" s="77">
        <v>23.631825144344667</v>
      </c>
      <c r="F440" s="77">
        <v>5.0014444749935807</v>
      </c>
      <c r="G440" s="76">
        <v>233.17816500000001</v>
      </c>
      <c r="H440" s="77">
        <v>7.26</v>
      </c>
      <c r="I440" s="77">
        <v>-0.43403720737345358</v>
      </c>
      <c r="J440" s="76">
        <v>-1049101373</v>
      </c>
      <c r="K440" s="77">
        <v>-4.5038545574375108</v>
      </c>
      <c r="L440" s="77">
        <v>59.25925925925926</v>
      </c>
      <c r="M440" s="77">
        <v>34.54</v>
      </c>
      <c r="N440" s="78">
        <v>43.778318896109958</v>
      </c>
      <c r="O440" s="79">
        <v>260.59000872494056</v>
      </c>
      <c r="P440" s="78">
        <v>8.6863336241646856</v>
      </c>
    </row>
    <row r="441" spans="1:16">
      <c r="A441" s="45" t="s">
        <v>267</v>
      </c>
      <c r="B441" s="45" t="s">
        <v>375</v>
      </c>
      <c r="C441" s="46">
        <v>73314458000</v>
      </c>
      <c r="D441" s="46">
        <v>675728000</v>
      </c>
      <c r="E441" s="47">
        <v>3.7418466878926813</v>
      </c>
      <c r="F441" s="47">
        <v>6.2926184928979653E-2</v>
      </c>
      <c r="G441" s="46">
        <v>116.81877299999999</v>
      </c>
      <c r="H441" s="47">
        <v>91.55</v>
      </c>
      <c r="I441" s="47">
        <v>-1.7925123772657654</v>
      </c>
      <c r="J441" s="46">
        <v>-2214344000</v>
      </c>
      <c r="K441" s="47">
        <v>-26.854031713229741</v>
      </c>
      <c r="L441" s="47">
        <v>59.19541590699216</v>
      </c>
      <c r="M441" s="47">
        <v>17.28</v>
      </c>
      <c r="N441" s="48">
        <v>86.052571819768943</v>
      </c>
      <c r="O441" s="49">
        <v>441.18485223466246</v>
      </c>
      <c r="P441" s="48">
        <v>14.706161741155416</v>
      </c>
    </row>
    <row r="442" spans="1:16">
      <c r="A442" s="30" t="s">
        <v>245</v>
      </c>
      <c r="B442" s="30" t="s">
        <v>349</v>
      </c>
      <c r="C442" s="31">
        <v>32480282242</v>
      </c>
      <c r="D442" s="31">
        <v>683200000</v>
      </c>
      <c r="E442" s="32">
        <v>6.3041927987499191</v>
      </c>
      <c r="F442" s="32">
        <v>0.70980372891707788</v>
      </c>
      <c r="G442" s="31">
        <v>462.86641400000002</v>
      </c>
      <c r="H442" s="32">
        <v>13.71</v>
      </c>
      <c r="I442" s="32">
        <v>-6.5312819725841464E-2</v>
      </c>
      <c r="J442" s="31">
        <v>103749729</v>
      </c>
      <c r="K442" s="32">
        <v>85.606006739545322</v>
      </c>
      <c r="L442" s="32">
        <v>58.548009367681502</v>
      </c>
      <c r="M442" s="32">
        <v>67.739999999999995</v>
      </c>
      <c r="N442" s="33">
        <v>19.968197369594773</v>
      </c>
      <c r="O442" s="34">
        <v>711.59281193759045</v>
      </c>
      <c r="P442" s="33">
        <v>23.719760397919682</v>
      </c>
    </row>
    <row r="443" spans="1:16">
      <c r="A443" s="30" t="s">
        <v>249</v>
      </c>
      <c r="B443" s="30" t="s">
        <v>349</v>
      </c>
      <c r="C443" s="31">
        <v>66241618000</v>
      </c>
      <c r="D443" s="31">
        <v>685260000</v>
      </c>
      <c r="E443" s="32">
        <v>3.6630766017019125</v>
      </c>
      <c r="F443" s="32">
        <v>7.6364687474241535E-2</v>
      </c>
      <c r="G443" s="31">
        <v>150.89256599999999</v>
      </c>
      <c r="H443" s="32">
        <v>72.400000000000006</v>
      </c>
      <c r="I443" s="32">
        <v>-0.12692317196055569</v>
      </c>
      <c r="J443" s="31">
        <v>-924269000</v>
      </c>
      <c r="K443" s="32">
        <v>-51.898527376770183</v>
      </c>
      <c r="L443" s="32">
        <v>58.372004786504391</v>
      </c>
      <c r="M443" s="32">
        <v>22.01</v>
      </c>
      <c r="N443" s="33">
        <v>19.039314033005702</v>
      </c>
      <c r="O443" s="34">
        <v>407.06070826076564</v>
      </c>
      <c r="P443" s="33">
        <v>13.568690275358854</v>
      </c>
    </row>
    <row r="444" spans="1:16">
      <c r="A444" s="40" t="s">
        <v>178</v>
      </c>
      <c r="B444" s="40" t="s">
        <v>255</v>
      </c>
      <c r="C444" s="41">
        <v>6095642150</v>
      </c>
      <c r="D444" s="41">
        <v>690000000</v>
      </c>
      <c r="E444" s="42">
        <v>13.30445003752437</v>
      </c>
      <c r="F444" s="42">
        <v>1.7528919680532766</v>
      </c>
      <c r="G444" s="41">
        <v>264.90403600000002</v>
      </c>
      <c r="H444" s="42">
        <v>11.35</v>
      </c>
      <c r="I444" s="42">
        <v>8.2975049492260311E-2</v>
      </c>
      <c r="J444" s="41">
        <v>555282156</v>
      </c>
      <c r="K444" s="42">
        <v>13.668726642820484</v>
      </c>
      <c r="L444" s="42">
        <v>57.971014492753625</v>
      </c>
      <c r="M444" s="42">
        <v>38.39</v>
      </c>
      <c r="N444" s="43">
        <v>27.665311560669533</v>
      </c>
      <c r="O444" s="44">
        <v>1651.0156484396402</v>
      </c>
      <c r="P444" s="43">
        <v>55.033854947988011</v>
      </c>
    </row>
    <row r="445" spans="1:16">
      <c r="A445" s="70" t="s">
        <v>722</v>
      </c>
      <c r="B445" s="70" t="s">
        <v>699</v>
      </c>
      <c r="C445" s="71">
        <v>13043459000</v>
      </c>
      <c r="D445" s="71">
        <v>695302645</v>
      </c>
      <c r="E445" s="72">
        <v>7.6647312759908335</v>
      </c>
      <c r="F445" s="72">
        <v>0.54572227662931416</v>
      </c>
      <c r="G445" s="71">
        <v>270.84692699999999</v>
      </c>
      <c r="H445" s="72">
        <v>19.27</v>
      </c>
      <c r="I445" s="72">
        <v>-0.17721886838099365</v>
      </c>
      <c r="J445" s="71">
        <v>804969000</v>
      </c>
      <c r="K445" s="72">
        <v>17.448017785778084</v>
      </c>
      <c r="L445" s="72">
        <v>57.528905272609741</v>
      </c>
      <c r="M445" s="72">
        <v>38.950000000000003</v>
      </c>
      <c r="N445" s="73">
        <v>0</v>
      </c>
      <c r="O445" s="74">
        <v>589.52273864459357</v>
      </c>
      <c r="P445" s="73">
        <v>19.650757954819785</v>
      </c>
    </row>
    <row r="446" spans="1:16">
      <c r="A446" s="70" t="s">
        <v>226</v>
      </c>
      <c r="B446" s="70" t="s">
        <v>221</v>
      </c>
      <c r="C446" s="71">
        <v>33519259493</v>
      </c>
      <c r="D446" s="71">
        <v>700000000</v>
      </c>
      <c r="E446" s="72">
        <v>8.3699995111920291</v>
      </c>
      <c r="F446" s="72">
        <v>0.27175323088285808</v>
      </c>
      <c r="G446" s="71">
        <v>106.98084299999999</v>
      </c>
      <c r="H446" s="72">
        <v>44.68</v>
      </c>
      <c r="I446" s="72">
        <v>-0.15322933718691445</v>
      </c>
      <c r="J446" s="71">
        <v>2068365799</v>
      </c>
      <c r="K446" s="72">
        <v>14.890983023839876</v>
      </c>
      <c r="L446" s="72">
        <v>57.142857142857146</v>
      </c>
      <c r="M446" s="72">
        <v>15.28</v>
      </c>
      <c r="N446" s="73">
        <v>50.429681266990528</v>
      </c>
      <c r="O446" s="74">
        <v>1003.7885599245151</v>
      </c>
      <c r="P446" s="73">
        <v>33.459618664150504</v>
      </c>
    </row>
    <row r="447" spans="1:16">
      <c r="A447" s="85" t="s">
        <v>509</v>
      </c>
      <c r="B447" s="85" t="s">
        <v>607</v>
      </c>
      <c r="C447" s="86">
        <v>-1084984172</v>
      </c>
      <c r="D447" s="86">
        <v>700000000</v>
      </c>
      <c r="E447" s="87">
        <v>34.770315121627434</v>
      </c>
      <c r="F447" s="87">
        <v>16.557292915060682</v>
      </c>
      <c r="G447" s="86">
        <v>308.44022699999999</v>
      </c>
      <c r="H447" s="87">
        <v>3.73</v>
      </c>
      <c r="I447" s="87">
        <v>-0.41846472400826412</v>
      </c>
      <c r="J447" s="86">
        <v>4623415</v>
      </c>
      <c r="K447" s="87">
        <v>454.20971295027596</v>
      </c>
      <c r="L447" s="87">
        <v>57.142857142857146</v>
      </c>
      <c r="M447" s="87">
        <v>44.06</v>
      </c>
      <c r="N447" s="88">
        <v>108.25166732410941</v>
      </c>
      <c r="O447" s="89">
        <v>418.01067289566248</v>
      </c>
      <c r="P447" s="88">
        <v>13.933689096522082</v>
      </c>
    </row>
    <row r="448" spans="1:16">
      <c r="A448" s="70" t="s">
        <v>445</v>
      </c>
      <c r="B448" s="70" t="s">
        <v>221</v>
      </c>
      <c r="C448" s="71">
        <v>1936877995</v>
      </c>
      <c r="D448" s="71">
        <v>700000000</v>
      </c>
      <c r="E448" s="72">
        <v>62.91270736028347</v>
      </c>
      <c r="F448" s="72">
        <v>44.937648114488191</v>
      </c>
      <c r="G448" s="71">
        <v>248.370544</v>
      </c>
      <c r="H448" s="72">
        <v>2.56</v>
      </c>
      <c r="I448" s="72">
        <v>4.0986476568411145E-2</v>
      </c>
      <c r="J448" s="71">
        <v>-73334422</v>
      </c>
      <c r="K448" s="72">
        <v>-19.090625681893286</v>
      </c>
      <c r="L448" s="72">
        <v>57.142857142857146</v>
      </c>
      <c r="M448" s="72">
        <v>35.479999999999997</v>
      </c>
      <c r="N448" s="73">
        <v>41.319308031139713</v>
      </c>
      <c r="O448" s="74">
        <v>744.0222720129218</v>
      </c>
      <c r="P448" s="73">
        <v>24.800742400430728</v>
      </c>
    </row>
    <row r="449" spans="1:16">
      <c r="A449" s="45" t="s">
        <v>182</v>
      </c>
      <c r="B449" s="45" t="s">
        <v>375</v>
      </c>
      <c r="C449" s="46">
        <v>7154261414</v>
      </c>
      <c r="D449" s="46">
        <v>700000000</v>
      </c>
      <c r="E449" s="47">
        <v>21.71622453881254</v>
      </c>
      <c r="F449" s="47">
        <v>2.0682118608392894</v>
      </c>
      <c r="G449" s="46">
        <v>119.87214899999999</v>
      </c>
      <c r="H449" s="47">
        <v>15.37</v>
      </c>
      <c r="I449" s="47">
        <v>-2.8209903997565174E-2</v>
      </c>
      <c r="J449" s="46">
        <v>-117347216</v>
      </c>
      <c r="K449" s="47">
        <v>-89.47804948350884</v>
      </c>
      <c r="L449" s="47">
        <v>57.142857142857146</v>
      </c>
      <c r="M449" s="47">
        <v>17.12</v>
      </c>
      <c r="N449" s="48">
        <v>36.411995556641145</v>
      </c>
      <c r="O449" s="49">
        <v>669.9814092890025</v>
      </c>
      <c r="P449" s="48">
        <v>22.332713642966748</v>
      </c>
    </row>
    <row r="450" spans="1:16">
      <c r="A450" s="75" t="s">
        <v>452</v>
      </c>
      <c r="B450" s="75" t="s">
        <v>679</v>
      </c>
      <c r="C450" s="76">
        <v>60137175087</v>
      </c>
      <c r="D450" s="76">
        <v>700000000</v>
      </c>
      <c r="E450" s="77">
        <v>1.2956764830572161</v>
      </c>
      <c r="F450" s="77">
        <v>9.5410639400384106E-3</v>
      </c>
      <c r="G450" s="76">
        <v>158.53750099999999</v>
      </c>
      <c r="H450" s="77">
        <v>194.8</v>
      </c>
      <c r="I450" s="77">
        <v>4.7608787854135812</v>
      </c>
      <c r="J450" s="76">
        <v>20192725560</v>
      </c>
      <c r="K450" s="77">
        <v>6.7251941594753193</v>
      </c>
      <c r="L450" s="77">
        <v>57.142857142857146</v>
      </c>
      <c r="M450" s="77">
        <v>22.64</v>
      </c>
      <c r="N450" s="78">
        <v>67.936528496692148</v>
      </c>
      <c r="O450" s="79">
        <v>1912.3742260488486</v>
      </c>
      <c r="P450" s="78">
        <v>63.745807534961621</v>
      </c>
    </row>
    <row r="451" spans="1:16">
      <c r="A451" t="s">
        <v>2170</v>
      </c>
      <c r="C451" s="14">
        <v>19741812437</v>
      </c>
      <c r="D451" s="14">
        <v>700000000</v>
      </c>
      <c r="E451" s="19">
        <v>0</v>
      </c>
      <c r="F451" s="19">
        <v>0</v>
      </c>
      <c r="G451" s="14">
        <v>0</v>
      </c>
      <c r="H451" s="19">
        <v>17.75</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16.751113173119315</v>
      </c>
      <c r="F452" s="52">
        <v>4.7531528417582765</v>
      </c>
      <c r="G452" s="51">
        <v>465.53517099999999</v>
      </c>
      <c r="H452" s="52">
        <v>5.13</v>
      </c>
      <c r="I452" s="52">
        <v>-0.14223771723852607</v>
      </c>
      <c r="J452" s="51">
        <v>132778559</v>
      </c>
      <c r="K452" s="52">
        <v>26.542018165749184</v>
      </c>
      <c r="L452" s="52">
        <v>56.750292265778619</v>
      </c>
      <c r="M452" s="52">
        <v>66.040000000000006</v>
      </c>
      <c r="N452" s="53">
        <v>2.0924501977181258</v>
      </c>
      <c r="O452" s="54">
        <v>758.04666797121934</v>
      </c>
      <c r="P452" s="53">
        <v>25.268222265707312</v>
      </c>
    </row>
    <row r="453" spans="1:16">
      <c r="A453" s="35" t="s">
        <v>217</v>
      </c>
      <c r="B453" s="35" t="s">
        <v>208</v>
      </c>
      <c r="C453" s="36">
        <v>41071171048</v>
      </c>
      <c r="D453" s="36">
        <v>705000000</v>
      </c>
      <c r="E453" s="37">
        <v>11.837880627297105</v>
      </c>
      <c r="F453" s="37">
        <v>0.67165280154877194</v>
      </c>
      <c r="G453" s="36">
        <v>129.924835</v>
      </c>
      <c r="H453" s="37">
        <v>26.02</v>
      </c>
      <c r="I453" s="37">
        <v>0.24733364300253055</v>
      </c>
      <c r="J453" s="36">
        <v>301575390</v>
      </c>
      <c r="K453" s="37">
        <v>58.443097760729081</v>
      </c>
      <c r="L453" s="37">
        <v>56.737588652482266</v>
      </c>
      <c r="M453" s="37">
        <v>18.420000000000002</v>
      </c>
      <c r="N453" s="38">
        <v>45.062376056892298</v>
      </c>
      <c r="O453" s="39">
        <v>1259.2061043583642</v>
      </c>
      <c r="P453" s="38">
        <v>41.973536811945472</v>
      </c>
    </row>
    <row r="454" spans="1:16">
      <c r="A454" s="25" t="s">
        <v>157</v>
      </c>
      <c r="B454" s="25" t="s">
        <v>353</v>
      </c>
      <c r="C454" s="26">
        <v>2077382264</v>
      </c>
      <c r="D454" s="26">
        <v>720000000</v>
      </c>
      <c r="E454" s="27">
        <v>55.819021336262722</v>
      </c>
      <c r="F454" s="27">
        <v>38.763209261293554</v>
      </c>
      <c r="G454" s="26">
        <v>247.17509200000001</v>
      </c>
      <c r="H454" s="27">
        <v>2.9</v>
      </c>
      <c r="I454" s="27">
        <v>-2.1812733792649919E-2</v>
      </c>
      <c r="J454" s="26">
        <v>-115858447</v>
      </c>
      <c r="K454" s="27">
        <v>-12.428959970437027</v>
      </c>
      <c r="L454" s="27">
        <v>55.555555555555557</v>
      </c>
      <c r="M454" s="27">
        <v>34.32</v>
      </c>
      <c r="N454" s="28">
        <v>72.640640206856915</v>
      </c>
      <c r="O454" s="29">
        <v>418.98424826554327</v>
      </c>
      <c r="P454" s="28">
        <v>13.966141608851443</v>
      </c>
    </row>
    <row r="455" spans="1:16">
      <c r="A455" t="s">
        <v>2180</v>
      </c>
      <c r="C455" s="14">
        <v>11686748615</v>
      </c>
      <c r="D455" s="14">
        <v>720000000</v>
      </c>
      <c r="E455" s="19">
        <v>0</v>
      </c>
      <c r="F455" s="19">
        <v>0</v>
      </c>
      <c r="G455" s="14">
        <v>0</v>
      </c>
      <c r="H455" s="19">
        <v>182.4</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24.030462585966227</v>
      </c>
      <c r="F456" s="72">
        <v>2.3790181750288313</v>
      </c>
      <c r="G456" s="71">
        <v>112.720027</v>
      </c>
      <c r="H456" s="72">
        <v>14.77</v>
      </c>
      <c r="I456" s="72">
        <v>-1.1372793376319841</v>
      </c>
      <c r="J456" s="71">
        <v>-66130209</v>
      </c>
      <c r="K456" s="72">
        <v>-152.74411124271512</v>
      </c>
      <c r="L456" s="72">
        <v>55.440055440055438</v>
      </c>
      <c r="M456" s="72">
        <v>15.62</v>
      </c>
      <c r="N456" s="73">
        <v>22.21995357494685</v>
      </c>
      <c r="O456" s="74">
        <v>386.5412797636543</v>
      </c>
      <c r="P456" s="73">
        <v>12.884709325455143</v>
      </c>
    </row>
    <row r="457" spans="1:16">
      <c r="A457" s="35" t="s">
        <v>34</v>
      </c>
      <c r="B457" s="35" t="s">
        <v>208</v>
      </c>
      <c r="C457" s="36">
        <v>14552864000</v>
      </c>
      <c r="D457" s="36">
        <v>729164000</v>
      </c>
      <c r="E457" s="37">
        <v>21.19578593703346</v>
      </c>
      <c r="F457" s="37">
        <v>2.9068612736001036</v>
      </c>
      <c r="G457" s="36">
        <v>184.162025</v>
      </c>
      <c r="H457" s="37">
        <v>10.25</v>
      </c>
      <c r="I457" s="37">
        <v>-0.10830838474117145</v>
      </c>
      <c r="J457" s="36">
        <v>389489000</v>
      </c>
      <c r="K457" s="37">
        <v>18.721042186043764</v>
      </c>
      <c r="L457" s="37">
        <v>54.857343478284719</v>
      </c>
      <c r="M457" s="37">
        <v>25.25</v>
      </c>
      <c r="N457" s="38">
        <v>65.824283227917107</v>
      </c>
      <c r="O457" s="39">
        <v>337.92386554398979</v>
      </c>
      <c r="P457" s="38">
        <v>11.264128851466326</v>
      </c>
    </row>
    <row r="458" spans="1:16">
      <c r="A458" s="30" t="s">
        <v>163</v>
      </c>
      <c r="B458" s="30" t="s">
        <v>605</v>
      </c>
      <c r="C458" s="31">
        <v>2210494206</v>
      </c>
      <c r="D458" s="31">
        <v>735000000</v>
      </c>
      <c r="E458" s="32">
        <v>36.18863274152433</v>
      </c>
      <c r="F458" s="32">
        <v>7.0337478603545831</v>
      </c>
      <c r="G458" s="31">
        <v>139.25645700000001</v>
      </c>
      <c r="H458" s="32">
        <v>7.94</v>
      </c>
      <c r="I458" s="32">
        <v>-0.16589886394997322</v>
      </c>
      <c r="J458" s="31">
        <v>-78670547</v>
      </c>
      <c r="K458" s="32">
        <v>-65.399316468461819</v>
      </c>
      <c r="L458" s="32">
        <v>54.42176870748299</v>
      </c>
      <c r="M458" s="32">
        <v>18.940000000000001</v>
      </c>
      <c r="N458" s="33">
        <v>41.98645751514745</v>
      </c>
      <c r="O458" s="34">
        <v>186.63313180190988</v>
      </c>
      <c r="P458" s="33">
        <v>6.2211043933969963</v>
      </c>
    </row>
    <row r="459" spans="1:16">
      <c r="A459" s="90" t="s">
        <v>399</v>
      </c>
      <c r="B459" s="90" t="s">
        <v>390</v>
      </c>
      <c r="C459" s="91">
        <v>4113425775</v>
      </c>
      <c r="D459" s="91">
        <v>750000000</v>
      </c>
      <c r="E459" s="92">
        <v>19.028305317721561</v>
      </c>
      <c r="F459" s="92">
        <v>5.0742147513924163</v>
      </c>
      <c r="G459" s="91">
        <v>408.98116599999997</v>
      </c>
      <c r="H459" s="92">
        <v>5.14</v>
      </c>
      <c r="I459" s="92">
        <v>-0.1387689563559027</v>
      </c>
      <c r="J459" s="91">
        <v>274798301</v>
      </c>
      <c r="K459" s="92">
        <v>13.646372580738772</v>
      </c>
      <c r="L459" s="92">
        <v>53.333333333333336</v>
      </c>
      <c r="M459" s="92">
        <v>54.53</v>
      </c>
      <c r="N459" s="93">
        <v>33.293836134016303</v>
      </c>
      <c r="O459" s="94">
        <v>509.33766241392721</v>
      </c>
      <c r="P459" s="93">
        <v>16.977922080464239</v>
      </c>
    </row>
    <row r="460" spans="1:16">
      <c r="A460" s="50" t="s">
        <v>285</v>
      </c>
      <c r="B460" s="50" t="s">
        <v>355</v>
      </c>
      <c r="C460" s="51">
        <v>7665829861</v>
      </c>
      <c r="D460" s="51">
        <v>750000000</v>
      </c>
      <c r="E460" s="52">
        <v>7.3307279926047615</v>
      </c>
      <c r="F460" s="52">
        <v>0.88857309001269835</v>
      </c>
      <c r="G460" s="51">
        <v>459.303876</v>
      </c>
      <c r="H460" s="52">
        <v>11.88</v>
      </c>
      <c r="I460" s="52">
        <v>0.28483494649722907</v>
      </c>
      <c r="J460" s="51">
        <v>309742404</v>
      </c>
      <c r="K460" s="52">
        <v>26.635035737631842</v>
      </c>
      <c r="L460" s="52">
        <v>53.333333333333336</v>
      </c>
      <c r="M460" s="52">
        <v>61.24</v>
      </c>
      <c r="N460" s="53">
        <v>80.257584655929321</v>
      </c>
      <c r="O460" s="54">
        <v>2505.7251309410285</v>
      </c>
      <c r="P460" s="53">
        <v>83.524171031367615</v>
      </c>
    </row>
    <row r="461" spans="1:16">
      <c r="A461" s="55" t="s">
        <v>108</v>
      </c>
      <c r="B461" s="55" t="s">
        <v>233</v>
      </c>
      <c r="C461" s="56">
        <v>15078182984</v>
      </c>
      <c r="D461" s="56">
        <v>750000000</v>
      </c>
      <c r="E461" s="57">
        <v>16.544085334392154</v>
      </c>
      <c r="F461" s="57">
        <v>2.7573475557320255</v>
      </c>
      <c r="G461" s="56">
        <v>290.32257499999997</v>
      </c>
      <c r="H461" s="57">
        <v>8.33</v>
      </c>
      <c r="I461" s="57">
        <v>-3.6106191204506644E-2</v>
      </c>
      <c r="J461" s="56">
        <v>110116171</v>
      </c>
      <c r="K461" s="57">
        <v>54.487909863847335</v>
      </c>
      <c r="L461" s="57">
        <v>53.333333333333336</v>
      </c>
      <c r="M461" s="57">
        <v>38.700000000000003</v>
      </c>
      <c r="N461" s="58">
        <v>65.349826723510702</v>
      </c>
      <c r="O461" s="59">
        <v>843.76052920921416</v>
      </c>
      <c r="P461" s="58">
        <v>28.125350973640472</v>
      </c>
    </row>
    <row r="462" spans="1:16">
      <c r="A462" s="30" t="s">
        <v>250</v>
      </c>
      <c r="B462" s="30" t="s">
        <v>349</v>
      </c>
      <c r="C462" s="31">
        <v>14579845739</v>
      </c>
      <c r="D462" s="31">
        <v>758500000</v>
      </c>
      <c r="E462" s="32">
        <v>10.840921470194274</v>
      </c>
      <c r="F462" s="32">
        <v>0.6496626997180005</v>
      </c>
      <c r="G462" s="31">
        <v>164.048046</v>
      </c>
      <c r="H462" s="32">
        <v>22.5</v>
      </c>
      <c r="I462" s="32">
        <v>0.23586692075710047</v>
      </c>
      <c r="J462" s="31">
        <v>-336082138</v>
      </c>
      <c r="K462" s="32">
        <v>-49.651552740360152</v>
      </c>
      <c r="L462" s="32">
        <v>52.735662491760053</v>
      </c>
      <c r="M462" s="32">
        <v>21.62</v>
      </c>
      <c r="N462" s="33">
        <v>25.330726931658571</v>
      </c>
      <c r="O462" s="34">
        <v>2029.5926589882265</v>
      </c>
      <c r="P462" s="33">
        <v>67.653088632940879</v>
      </c>
    </row>
    <row r="463" spans="1:16">
      <c r="A463" s="30" t="s">
        <v>510</v>
      </c>
      <c r="B463" s="30" t="s">
        <v>349</v>
      </c>
      <c r="C463" s="31">
        <v>7188334000</v>
      </c>
      <c r="D463" s="31">
        <v>768000000</v>
      </c>
      <c r="E463" s="32">
        <v>25.737907877891789</v>
      </c>
      <c r="F463" s="32">
        <v>16.756450441335801</v>
      </c>
      <c r="G463" s="31">
        <v>642.21395900000005</v>
      </c>
      <c r="H463" s="32">
        <v>2.42</v>
      </c>
      <c r="I463" s="32">
        <v>-0.12735768898970568</v>
      </c>
      <c r="J463" s="31">
        <v>-707475000</v>
      </c>
      <c r="K463" s="32">
        <v>-2.1711014523481396</v>
      </c>
      <c r="L463" s="32">
        <v>52.083333333333336</v>
      </c>
      <c r="M463" s="32">
        <v>83.62</v>
      </c>
      <c r="N463" s="33">
        <v>28.926657046192595</v>
      </c>
      <c r="O463" s="34">
        <v>283.37241549034366</v>
      </c>
      <c r="P463" s="33">
        <v>9.4457471830114557</v>
      </c>
    </row>
    <row r="464" spans="1:16">
      <c r="A464" s="35" t="s">
        <v>214</v>
      </c>
      <c r="B464" s="35" t="s">
        <v>208</v>
      </c>
      <c r="C464" s="36">
        <v>2238803365</v>
      </c>
      <c r="D464" s="36">
        <v>771000000</v>
      </c>
      <c r="E464" s="37">
        <v>47.095746594742039</v>
      </c>
      <c r="F464" s="37">
        <v>30.541988712543475</v>
      </c>
      <c r="G464" s="36">
        <v>377.50861900000001</v>
      </c>
      <c r="H464" s="37">
        <v>2.25</v>
      </c>
      <c r="I464" s="37">
        <v>-3.9759449171308692E-2</v>
      </c>
      <c r="J464" s="36">
        <v>32206309</v>
      </c>
      <c r="K464" s="37">
        <v>47.878817780702533</v>
      </c>
      <c r="L464" s="37">
        <v>51.880674448767834</v>
      </c>
      <c r="M464" s="37">
        <v>48.96</v>
      </c>
      <c r="N464" s="38">
        <v>70.207991156954805</v>
      </c>
      <c r="O464" s="39">
        <v>412.6298613160742</v>
      </c>
      <c r="P464" s="38">
        <v>13.754328710535807</v>
      </c>
    </row>
    <row r="465" spans="1:16">
      <c r="A465" s="35" t="s">
        <v>207</v>
      </c>
      <c r="B465" s="35" t="s">
        <v>200</v>
      </c>
      <c r="C465" s="36">
        <v>63934093330</v>
      </c>
      <c r="D465" s="36">
        <v>780226002</v>
      </c>
      <c r="E465" s="37">
        <v>1.2552811074774628</v>
      </c>
      <c r="F465" s="37">
        <v>3.8306394992626849E-2</v>
      </c>
      <c r="G465" s="36">
        <v>725.54518099999996</v>
      </c>
      <c r="H465" s="37">
        <v>43.92</v>
      </c>
      <c r="I465" s="37">
        <v>0.66019582491401252</v>
      </c>
      <c r="J465" s="36">
        <v>16782058</v>
      </c>
      <c r="K465" s="37">
        <v>1952.6503891239083</v>
      </c>
      <c r="L465" s="37">
        <v>51.267196808957415</v>
      </c>
      <c r="M465" s="37">
        <v>92.99</v>
      </c>
      <c r="N465" s="38">
        <v>33.840898578139964</v>
      </c>
      <c r="O465" s="39">
        <v>1839.2028700707181</v>
      </c>
      <c r="P465" s="38">
        <v>61.3067623356906</v>
      </c>
    </row>
    <row r="466" spans="1:16">
      <c r="A466" s="35" t="s">
        <v>323</v>
      </c>
      <c r="B466" s="35" t="s">
        <v>200</v>
      </c>
      <c r="C466" s="36">
        <v>3818084897</v>
      </c>
      <c r="D466" s="36">
        <v>791000000</v>
      </c>
      <c r="E466" s="37">
        <v>14.398549273016114</v>
      </c>
      <c r="F466" s="37">
        <v>4.5507425009532598</v>
      </c>
      <c r="G466" s="36">
        <v>679.26380900000004</v>
      </c>
      <c r="H466" s="37">
        <v>4.09</v>
      </c>
      <c r="I466" s="37">
        <v>-2.8498920069226937E-2</v>
      </c>
      <c r="J466" s="36">
        <v>-264395717</v>
      </c>
      <c r="K466" s="37">
        <v>-11.966910946594494</v>
      </c>
      <c r="L466" s="37">
        <v>50.56890012642225</v>
      </c>
      <c r="M466" s="37">
        <v>85.87</v>
      </c>
      <c r="N466" s="38">
        <v>22.009294454752027</v>
      </c>
      <c r="O466" s="39">
        <v>413.23471913288301</v>
      </c>
      <c r="P466" s="38">
        <v>13.774490637762767</v>
      </c>
    </row>
    <row r="467" spans="1:16">
      <c r="A467" s="80" t="s">
        <v>269</v>
      </c>
      <c r="B467" s="80" t="s">
        <v>352</v>
      </c>
      <c r="C467" s="81">
        <v>15648837000</v>
      </c>
      <c r="D467" s="81">
        <v>794512000</v>
      </c>
      <c r="E467" s="82">
        <v>1.9206784587309509</v>
      </c>
      <c r="F467" s="82">
        <v>6.7150879293444377E-2</v>
      </c>
      <c r="G467" s="81">
        <v>576.62533099999996</v>
      </c>
      <c r="H467" s="82">
        <v>36.119999999999997</v>
      </c>
      <c r="I467" s="82">
        <v>-0.74215957548332767</v>
      </c>
      <c r="J467" s="81">
        <v>542874000</v>
      </c>
      <c r="K467" s="82">
        <v>52.687054454624828</v>
      </c>
      <c r="L467" s="82">
        <v>50.345369232937955</v>
      </c>
      <c r="M467" s="82">
        <v>72.569999999999993</v>
      </c>
      <c r="N467" s="83">
        <v>49.394277753346181</v>
      </c>
      <c r="O467" s="84">
        <v>496.59225991567155</v>
      </c>
      <c r="P467" s="83">
        <v>16.553075330522386</v>
      </c>
    </row>
    <row r="468" spans="1:16">
      <c r="A468" s="25" t="s">
        <v>83</v>
      </c>
      <c r="B468" s="25" t="s">
        <v>691</v>
      </c>
      <c r="C468" s="26">
        <v>4451435451</v>
      </c>
      <c r="D468" s="26">
        <v>800000000</v>
      </c>
      <c r="E468" s="27">
        <v>71.920300799466062</v>
      </c>
      <c r="F468" s="27">
        <v>89.900375999332582</v>
      </c>
      <c r="G468" s="26">
        <v>475.40234800000002</v>
      </c>
      <c r="H468" s="27">
        <v>1.17</v>
      </c>
      <c r="I468" s="27">
        <v>-1.4366346555541252E-2</v>
      </c>
      <c r="J468" s="26">
        <v>-73450635</v>
      </c>
      <c r="K468" s="27">
        <v>-10.891668942004381</v>
      </c>
      <c r="L468" s="27">
        <v>50</v>
      </c>
      <c r="M468" s="27">
        <v>59.42</v>
      </c>
      <c r="N468" s="28">
        <v>16.055939799272334</v>
      </c>
      <c r="O468" s="29">
        <v>621.82513561970904</v>
      </c>
      <c r="P468" s="28">
        <v>20.727504520656968</v>
      </c>
    </row>
    <row r="469" spans="1:16">
      <c r="A469" s="45" t="s">
        <v>503</v>
      </c>
      <c r="B469" s="45" t="s">
        <v>375</v>
      </c>
      <c r="C469" s="46">
        <v>1513644763</v>
      </c>
      <c r="D469" s="46">
        <v>800000000</v>
      </c>
      <c r="E469" s="47">
        <v>45.635719260007683</v>
      </c>
      <c r="F469" s="47">
        <v>28.522324537504801</v>
      </c>
      <c r="G469" s="46">
        <v>295.12339900000001</v>
      </c>
      <c r="H469" s="47">
        <v>2.97</v>
      </c>
      <c r="I469" s="47">
        <v>-3.8346366345758387E-2</v>
      </c>
      <c r="J469" s="46">
        <v>-44498491</v>
      </c>
      <c r="K469" s="47">
        <v>-35.956275461116199</v>
      </c>
      <c r="L469" s="47">
        <v>50</v>
      </c>
      <c r="M469" s="47">
        <v>36.89</v>
      </c>
      <c r="N469" s="48">
        <v>46.763872835832537</v>
      </c>
      <c r="O469" s="49">
        <v>696.82951419099118</v>
      </c>
      <c r="P469" s="48">
        <v>23.227650473033041</v>
      </c>
    </row>
    <row r="470" spans="1:16">
      <c r="A470" s="90" t="s">
        <v>767</v>
      </c>
      <c r="B470" s="90" t="s">
        <v>609</v>
      </c>
      <c r="C470" s="91">
        <v>5485118988</v>
      </c>
      <c r="D470" s="91">
        <v>802845890</v>
      </c>
      <c r="E470" s="92">
        <v>10.966601566293887</v>
      </c>
      <c r="F470" s="92">
        <v>1.0507430459272333</v>
      </c>
      <c r="G470" s="91">
        <v>279.77893499999999</v>
      </c>
      <c r="H470" s="92">
        <v>13.04</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16.04506300189016</v>
      </c>
      <c r="F471" s="52">
        <v>2.4887317125997659</v>
      </c>
      <c r="G471" s="51">
        <v>306.64052400000003</v>
      </c>
      <c r="H471" s="52">
        <v>8.1300000000000008</v>
      </c>
      <c r="I471" s="52">
        <v>-0.41823894365886888</v>
      </c>
      <c r="J471" s="51">
        <v>-213403973</v>
      </c>
      <c r="K471" s="52">
        <v>-30.210703902874386</v>
      </c>
      <c r="L471" s="52">
        <v>49.634840819142141</v>
      </c>
      <c r="M471" s="52">
        <v>38.049999999999997</v>
      </c>
      <c r="N471" s="53">
        <v>88.964100026904944</v>
      </c>
      <c r="O471" s="54">
        <v>175.43822579050575</v>
      </c>
      <c r="P471" s="53">
        <v>5.8479408596835247</v>
      </c>
    </row>
    <row r="472" spans="1:16">
      <c r="A472" s="70" t="s">
        <v>419</v>
      </c>
      <c r="B472" s="70" t="s">
        <v>221</v>
      </c>
      <c r="C472" s="71">
        <v>6754555404</v>
      </c>
      <c r="D472" s="71">
        <v>813555283</v>
      </c>
      <c r="E472" s="72">
        <v>55.398836701151225</v>
      </c>
      <c r="F472" s="72">
        <v>22.69824717047992</v>
      </c>
      <c r="G472" s="71">
        <v>202.870632</v>
      </c>
      <c r="H472" s="72">
        <v>3.56</v>
      </c>
      <c r="I472" s="72">
        <v>-0.1325481173017522</v>
      </c>
      <c r="J472" s="71">
        <v>-393754363</v>
      </c>
      <c r="K472" s="72">
        <v>-6.1984477591680678</v>
      </c>
      <c r="L472" s="72">
        <v>49.166910762965323</v>
      </c>
      <c r="M472" s="72">
        <v>24.93</v>
      </c>
      <c r="N472" s="73">
        <v>10.590985687234088</v>
      </c>
      <c r="O472" s="74">
        <v>304.18129490316824</v>
      </c>
      <c r="P472" s="73">
        <v>10.139376496772275</v>
      </c>
    </row>
    <row r="473" spans="1:16">
      <c r="A473" s="70" t="s">
        <v>522</v>
      </c>
      <c r="B473" s="70" t="s">
        <v>221</v>
      </c>
      <c r="C473" s="71">
        <v>5500889819</v>
      </c>
      <c r="D473" s="71">
        <v>815000000</v>
      </c>
      <c r="E473" s="72">
        <v>41.64220664176748</v>
      </c>
      <c r="F473" s="72">
        <v>17.031577358596106</v>
      </c>
      <c r="G473" s="71">
        <v>284.200897</v>
      </c>
      <c r="H473" s="72">
        <v>3.38</v>
      </c>
      <c r="I473" s="72">
        <v>-6.9793871409621122E-2</v>
      </c>
      <c r="J473" s="71">
        <v>-223530864</v>
      </c>
      <c r="K473" s="72">
        <v>-10.938086831713763</v>
      </c>
      <c r="L473" s="72">
        <v>49.079754601226995</v>
      </c>
      <c r="M473" s="72">
        <v>34.869999999999997</v>
      </c>
      <c r="N473" s="73">
        <v>1.8249728518080817</v>
      </c>
      <c r="O473" s="74">
        <v>240.96232577407494</v>
      </c>
      <c r="P473" s="73">
        <v>8.0320775258024977</v>
      </c>
    </row>
    <row r="474" spans="1:16">
      <c r="A474" s="70" t="s">
        <v>511</v>
      </c>
      <c r="B474" s="70" t="s">
        <v>221</v>
      </c>
      <c r="C474" s="71">
        <v>4887672096</v>
      </c>
      <c r="D474" s="71">
        <v>820000000</v>
      </c>
      <c r="E474" s="72">
        <v>38.202875606852679</v>
      </c>
      <c r="F474" s="72">
        <v>46.588872691283754</v>
      </c>
      <c r="G474" s="71">
        <v>594.91427499999998</v>
      </c>
      <c r="H474" s="72">
        <v>1.76</v>
      </c>
      <c r="I474" s="72">
        <v>-1.9235087718155075E-2</v>
      </c>
      <c r="J474" s="71">
        <v>-492287088</v>
      </c>
      <c r="K474" s="72">
        <v>-1.6656947134879962</v>
      </c>
      <c r="L474" s="72">
        <v>48.780487804878049</v>
      </c>
      <c r="M474" s="72">
        <v>72.55</v>
      </c>
      <c r="N474" s="73">
        <v>38.606751960873375</v>
      </c>
      <c r="O474" s="74">
        <v>215.93197512856511</v>
      </c>
      <c r="P474" s="73">
        <v>7.1977325042855034</v>
      </c>
    </row>
    <row r="475" spans="1:16">
      <c r="A475" s="85" t="s">
        <v>411</v>
      </c>
      <c r="B475" s="85" t="s">
        <v>607</v>
      </c>
      <c r="C475" s="86">
        <v>15071105467</v>
      </c>
      <c r="D475" s="86">
        <v>825000000</v>
      </c>
      <c r="E475" s="87">
        <v>6.8940639179689116</v>
      </c>
      <c r="F475" s="87">
        <v>0.3214015812572919</v>
      </c>
      <c r="G475" s="86">
        <v>254.99831699999999</v>
      </c>
      <c r="H475" s="87">
        <v>22.76</v>
      </c>
      <c r="I475" s="87">
        <v>-13.541824778808996</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21.1772132232743</v>
      </c>
      <c r="F476" s="37">
        <v>6.417337340386152</v>
      </c>
      <c r="G476" s="36">
        <v>371.10216800000001</v>
      </c>
      <c r="H476" s="37">
        <v>5.09</v>
      </c>
      <c r="I476" s="37">
        <v>-0.22048809426166827</v>
      </c>
      <c r="J476" s="36">
        <v>1636745004</v>
      </c>
      <c r="K476" s="37">
        <v>2.0161967758784738</v>
      </c>
      <c r="L476" s="37">
        <v>48.484848484848484</v>
      </c>
      <c r="M476" s="37">
        <v>44.98</v>
      </c>
      <c r="N476" s="38">
        <v>45.079154068160797</v>
      </c>
      <c r="O476" s="39">
        <v>123.15812847921177</v>
      </c>
      <c r="P476" s="38">
        <v>4.1052709493070587</v>
      </c>
    </row>
    <row r="477" spans="1:16">
      <c r="A477" s="80" t="s">
        <v>535</v>
      </c>
      <c r="B477" s="80" t="s">
        <v>352</v>
      </c>
      <c r="C477" s="81">
        <v>6812625069</v>
      </c>
      <c r="D477" s="81">
        <v>829650000</v>
      </c>
      <c r="E477" s="82">
        <v>30.227801713390519</v>
      </c>
      <c r="F477" s="82">
        <v>3.0362001761174913</v>
      </c>
      <c r="G477" s="81">
        <v>109.24879199999999</v>
      </c>
      <c r="H477" s="82">
        <v>12.12</v>
      </c>
      <c r="I477" s="82">
        <v>-0.25500326891763692</v>
      </c>
      <c r="J477" s="81">
        <v>-265472500</v>
      </c>
      <c r="K477" s="82">
        <v>-37.502189492320298</v>
      </c>
      <c r="L477" s="82">
        <v>48.213101910444166</v>
      </c>
      <c r="M477" s="82">
        <v>13.16</v>
      </c>
      <c r="N477" s="83">
        <v>73.412428088980434</v>
      </c>
      <c r="O477" s="84">
        <v>151.78173576814527</v>
      </c>
      <c r="P477" s="83">
        <v>5.0593911922715087</v>
      </c>
    </row>
    <row r="478" spans="1:16">
      <c r="A478" s="55" t="s">
        <v>176</v>
      </c>
      <c r="B478" s="55" t="s">
        <v>233</v>
      </c>
      <c r="C478" s="56">
        <v>2007242303</v>
      </c>
      <c r="D478" s="56">
        <v>850000000</v>
      </c>
      <c r="E478" s="57">
        <v>46.897776564688627</v>
      </c>
      <c r="F478" s="57">
        <v>32.647251350287938</v>
      </c>
      <c r="G478" s="56">
        <v>693.49307699999997</v>
      </c>
      <c r="H478" s="57">
        <v>1.23</v>
      </c>
      <c r="I478" s="57">
        <v>-7.1069072517236265E-2</v>
      </c>
      <c r="J478" s="56">
        <v>254788867</v>
      </c>
      <c r="K478" s="57">
        <v>5.6380014437600998</v>
      </c>
      <c r="L478" s="57">
        <v>47.058823529411768</v>
      </c>
      <c r="M478" s="57">
        <v>81.58</v>
      </c>
      <c r="N478" s="58">
        <v>0.1546630731356351</v>
      </c>
      <c r="O478" s="59">
        <v>618.01525255447564</v>
      </c>
      <c r="P478" s="58">
        <v>20.600508418482523</v>
      </c>
    </row>
    <row r="479" spans="1:16">
      <c r="A479" s="60" t="s">
        <v>717</v>
      </c>
      <c r="B479" s="60" t="s">
        <v>374</v>
      </c>
      <c r="C479" s="61">
        <v>5630964000</v>
      </c>
      <c r="D479" s="61">
        <v>860000000</v>
      </c>
      <c r="E479" s="62">
        <v>33.613176472739482</v>
      </c>
      <c r="F479" s="62">
        <v>2.1713938289883385</v>
      </c>
      <c r="G479" s="61">
        <v>61.448740000000001</v>
      </c>
      <c r="H479" s="62">
        <v>19.38</v>
      </c>
      <c r="I479" s="62">
        <v>-0.5943537969826842</v>
      </c>
      <c r="J479" s="61">
        <v>0</v>
      </c>
      <c r="K479" s="62">
        <v>0</v>
      </c>
      <c r="L479" s="62">
        <v>46.511627906976742</v>
      </c>
      <c r="M479" s="62">
        <v>7.14</v>
      </c>
      <c r="N479" s="63">
        <v>136.2496245406914</v>
      </c>
      <c r="O479" s="64">
        <v>1002.4641183090321</v>
      </c>
      <c r="P479" s="63">
        <v>33.415470610301071</v>
      </c>
    </row>
    <row r="480" spans="1:16">
      <c r="A480" s="55" t="s">
        <v>762</v>
      </c>
      <c r="B480" s="55" t="s">
        <v>233</v>
      </c>
      <c r="C480" s="56">
        <v>4581844648</v>
      </c>
      <c r="D480" s="56">
        <v>870000000</v>
      </c>
      <c r="E480" s="57">
        <v>20.588780442635102</v>
      </c>
      <c r="F480" s="57">
        <v>2.1513877160538248</v>
      </c>
      <c r="G480" s="56">
        <v>174.93409199999999</v>
      </c>
      <c r="H480" s="57">
        <v>11.11</v>
      </c>
      <c r="I480" s="57">
        <v>-0.26749096288440732</v>
      </c>
      <c r="J480" s="56">
        <v>4586945</v>
      </c>
      <c r="K480" s="57">
        <v>2086.3559515102102</v>
      </c>
      <c r="L480" s="57">
        <v>45.977011494252871</v>
      </c>
      <c r="M480" s="57">
        <v>20.100000000000001</v>
      </c>
      <c r="N480" s="58">
        <v>31.112677480950666</v>
      </c>
      <c r="O480" s="59">
        <v>253.37615829087048</v>
      </c>
      <c r="P480" s="58">
        <v>8.4458719430290152</v>
      </c>
    </row>
    <row r="481" spans="1:16">
      <c r="A481" s="50" t="s">
        <v>62</v>
      </c>
      <c r="B481" s="50" t="s">
        <v>355</v>
      </c>
      <c r="C481" s="51">
        <v>1966732279</v>
      </c>
      <c r="D481" s="51">
        <v>891754956</v>
      </c>
      <c r="E481" s="52">
        <v>13.427126876474775</v>
      </c>
      <c r="F481" s="52">
        <v>3.0113938332796382</v>
      </c>
      <c r="G481" s="51">
        <v>565.32693600000005</v>
      </c>
      <c r="H481" s="52">
        <v>5.27</v>
      </c>
      <c r="I481" s="52">
        <v>-0.23253890281405543</v>
      </c>
      <c r="J481" s="51">
        <v>179708663</v>
      </c>
      <c r="K481" s="52">
        <v>24.811128776802484</v>
      </c>
      <c r="L481" s="52">
        <v>44.855371681276083</v>
      </c>
      <c r="M481" s="52">
        <v>63.39</v>
      </c>
      <c r="N481" s="53">
        <v>21.054541648124367</v>
      </c>
      <c r="O481" s="54">
        <v>523.76628140119101</v>
      </c>
      <c r="P481" s="53">
        <v>17.458876046706369</v>
      </c>
    </row>
    <row r="482" spans="1:16">
      <c r="A482" s="45" t="s">
        <v>192</v>
      </c>
      <c r="B482" s="45" t="s">
        <v>375</v>
      </c>
      <c r="C482" s="46">
        <v>7997260000</v>
      </c>
      <c r="D482" s="46">
        <v>900000000</v>
      </c>
      <c r="E482" s="47">
        <v>8.4644089379418315</v>
      </c>
      <c r="F482" s="47">
        <v>0.78374156832794739</v>
      </c>
      <c r="G482" s="46">
        <v>354.86250699999999</v>
      </c>
      <c r="H482" s="47">
        <v>13.32</v>
      </c>
      <c r="I482" s="47">
        <v>0.46971607210651811</v>
      </c>
      <c r="J482" s="46">
        <v>65458000</v>
      </c>
      <c r="K482" s="47">
        <v>164.99129212624888</v>
      </c>
      <c r="L482" s="47">
        <v>44.444444444444443</v>
      </c>
      <c r="M482" s="47">
        <v>39.42</v>
      </c>
      <c r="N482" s="48">
        <v>65.77616697572104</v>
      </c>
      <c r="O482" s="49">
        <v>2169.8127815214393</v>
      </c>
      <c r="P482" s="48">
        <v>72.327092717381305</v>
      </c>
    </row>
    <row r="483" spans="1:16">
      <c r="A483" s="70" t="s">
        <v>754</v>
      </c>
      <c r="B483" s="70" t="s">
        <v>699</v>
      </c>
      <c r="C483" s="71">
        <v>7376632000</v>
      </c>
      <c r="D483" s="71">
        <v>900000000</v>
      </c>
      <c r="E483" s="72">
        <v>16.762190198057848</v>
      </c>
      <c r="F483" s="72">
        <v>1.5443329830530539</v>
      </c>
      <c r="G483" s="71">
        <v>214.106866</v>
      </c>
      <c r="H483" s="72">
        <v>11.15</v>
      </c>
      <c r="I483" s="72">
        <v>-3.350162087768993E-2</v>
      </c>
      <c r="J483" s="71">
        <v>461585000</v>
      </c>
      <c r="K483" s="72">
        <v>23.514628941581723</v>
      </c>
      <c r="L483" s="72">
        <v>44.444444444444443</v>
      </c>
      <c r="M483" s="72">
        <v>23.78</v>
      </c>
      <c r="N483" s="73">
        <v>0</v>
      </c>
      <c r="O483" s="74">
        <v>724.54319799389646</v>
      </c>
      <c r="P483" s="73">
        <v>24.151439933129883</v>
      </c>
    </row>
    <row r="484" spans="1:16">
      <c r="A484" s="45" t="s">
        <v>329</v>
      </c>
      <c r="B484" s="45" t="s">
        <v>375</v>
      </c>
      <c r="C484" s="46">
        <v>3219973000</v>
      </c>
      <c r="D484" s="46">
        <v>925000000</v>
      </c>
      <c r="E484" s="47">
        <v>27.889222335529936</v>
      </c>
      <c r="F484" s="47">
        <v>15.075255316502668</v>
      </c>
      <c r="G484" s="46">
        <v>648.99339299999997</v>
      </c>
      <c r="H484" s="47">
        <v>2.21</v>
      </c>
      <c r="I484" s="47">
        <v>-0.11069916050871687</v>
      </c>
      <c r="J484" s="46">
        <v>-158895000</v>
      </c>
      <c r="K484" s="47">
        <v>-11.642908839170522</v>
      </c>
      <c r="L484" s="47">
        <v>43.243243243243242</v>
      </c>
      <c r="M484" s="47">
        <v>70.16</v>
      </c>
      <c r="N484" s="48">
        <v>43.148856298897599</v>
      </c>
      <c r="O484" s="49">
        <v>290.22120848550367</v>
      </c>
      <c r="P484" s="48">
        <v>9.6740402828501217</v>
      </c>
    </row>
    <row r="485" spans="1:16">
      <c r="A485" s="50" t="s">
        <v>152</v>
      </c>
      <c r="B485" s="50" t="s">
        <v>355</v>
      </c>
      <c r="C485" s="51">
        <v>1876232593</v>
      </c>
      <c r="D485" s="51">
        <v>936000000</v>
      </c>
      <c r="E485" s="52">
        <v>14.78972473698567</v>
      </c>
      <c r="F485" s="52">
        <v>3.9502469917162579</v>
      </c>
      <c r="G485" s="51">
        <v>576.74861299999998</v>
      </c>
      <c r="H485" s="52">
        <v>4.6900000000000004</v>
      </c>
      <c r="I485" s="52">
        <v>-0.1281058510078763</v>
      </c>
      <c r="J485" s="51">
        <v>22610716</v>
      </c>
      <c r="K485" s="52">
        <v>165.58520305150884</v>
      </c>
      <c r="L485" s="52">
        <v>42.735042735042732</v>
      </c>
      <c r="M485" s="52">
        <v>61.61</v>
      </c>
      <c r="N485" s="53">
        <v>9.119840841952179</v>
      </c>
      <c r="O485" s="54">
        <v>719.52968069612382</v>
      </c>
      <c r="P485" s="53">
        <v>23.984322689870794</v>
      </c>
    </row>
    <row r="486" spans="1:16">
      <c r="A486" s="25" t="s">
        <v>274</v>
      </c>
      <c r="B486" s="25" t="s">
        <v>353</v>
      </c>
      <c r="C486" s="26">
        <v>34760766000</v>
      </c>
      <c r="D486" s="26">
        <v>945591000</v>
      </c>
      <c r="E486" s="27">
        <v>2.1379846510486162</v>
      </c>
      <c r="F486" s="27">
        <v>5.2581478969449133E-2</v>
      </c>
      <c r="G486" s="26">
        <v>426.23041999999998</v>
      </c>
      <c r="H486" s="27">
        <v>43.9</v>
      </c>
      <c r="I486" s="27">
        <v>-0.73949096928887315</v>
      </c>
      <c r="J486" s="26">
        <v>704762000</v>
      </c>
      <c r="K486" s="27">
        <v>57.693821460294394</v>
      </c>
      <c r="L486" s="27">
        <v>42.30158704979214</v>
      </c>
      <c r="M486" s="27">
        <v>45.07</v>
      </c>
      <c r="N486" s="28">
        <v>51.396510871973511</v>
      </c>
      <c r="O486" s="29">
        <v>253.20967986189567</v>
      </c>
      <c r="P486" s="28">
        <v>8.4403226620631884</v>
      </c>
    </row>
    <row r="487" spans="1:16">
      <c r="A487" s="50" t="s">
        <v>480</v>
      </c>
      <c r="B487" s="50" t="s">
        <v>355</v>
      </c>
      <c r="C487" s="51">
        <v>8578258629</v>
      </c>
      <c r="D487" s="51">
        <v>950000000</v>
      </c>
      <c r="E487" s="52">
        <v>12.185711090011553</v>
      </c>
      <c r="F487" s="52">
        <v>2.5654128610550639</v>
      </c>
      <c r="G487" s="51">
        <v>592.57757400000003</v>
      </c>
      <c r="H487" s="52">
        <v>5.54</v>
      </c>
      <c r="I487" s="52">
        <v>-0.23424476096540833</v>
      </c>
      <c r="J487" s="51">
        <v>-348120495</v>
      </c>
      <c r="K487" s="52">
        <v>-13.644700809700963</v>
      </c>
      <c r="L487" s="52">
        <v>42.10526315789474</v>
      </c>
      <c r="M487" s="52">
        <v>62.37</v>
      </c>
      <c r="N487" s="53">
        <v>21.482647373319271</v>
      </c>
      <c r="O487" s="54">
        <v>79.730410922892361</v>
      </c>
      <c r="P487" s="53">
        <v>2.6576803640964122</v>
      </c>
    </row>
    <row r="488" spans="1:16">
      <c r="A488" s="70" t="s">
        <v>228</v>
      </c>
      <c r="B488" s="70" t="s">
        <v>221</v>
      </c>
      <c r="C488" s="71">
        <v>54593744694</v>
      </c>
      <c r="D488" s="71">
        <v>958750000</v>
      </c>
      <c r="E488" s="72">
        <v>4.5932343741848349</v>
      </c>
      <c r="F488" s="72">
        <v>0.19961905146392156</v>
      </c>
      <c r="G488" s="71">
        <v>373.44712099999998</v>
      </c>
      <c r="H488" s="72">
        <v>23.32</v>
      </c>
      <c r="I488" s="72">
        <v>-0.4846487388074649</v>
      </c>
      <c r="J488" s="71">
        <v>-611029605</v>
      </c>
      <c r="K488" s="72">
        <v>-37.657749823758536</v>
      </c>
      <c r="L488" s="72">
        <v>41.720990873533246</v>
      </c>
      <c r="M488" s="72">
        <v>38.950000000000003</v>
      </c>
      <c r="N488" s="73">
        <v>16.806199459896121</v>
      </c>
      <c r="O488" s="74">
        <v>1260.9727641806328</v>
      </c>
      <c r="P488" s="73">
        <v>42.032425472687763</v>
      </c>
    </row>
    <row r="489" spans="1:16">
      <c r="A489" s="55" t="s">
        <v>524</v>
      </c>
      <c r="B489" s="55" t="s">
        <v>233</v>
      </c>
      <c r="C489" s="56">
        <v>7797972597</v>
      </c>
      <c r="D489" s="56">
        <v>960000000</v>
      </c>
      <c r="E489" s="57">
        <v>21.469650845079805</v>
      </c>
      <c r="F489" s="57">
        <v>3.7273699383819108</v>
      </c>
      <c r="G489" s="56">
        <v>279.81076200000001</v>
      </c>
      <c r="H489" s="57">
        <v>6.66</v>
      </c>
      <c r="I489" s="57">
        <v>0.13442663736019878</v>
      </c>
      <c r="J489" s="56">
        <v>-282199228</v>
      </c>
      <c r="K489" s="57">
        <v>-20.411111826287492</v>
      </c>
      <c r="L489" s="57">
        <v>41.666666666666664</v>
      </c>
      <c r="M489" s="57">
        <v>29.14</v>
      </c>
      <c r="N489" s="58">
        <v>17.080467598135666</v>
      </c>
      <c r="O489" s="59">
        <v>2101.0706150184724</v>
      </c>
      <c r="P489" s="58">
        <v>70.035687167282418</v>
      </c>
    </row>
    <row r="490" spans="1:16">
      <c r="A490" s="75" t="s">
        <v>187</v>
      </c>
      <c r="B490" s="75" t="s">
        <v>679</v>
      </c>
      <c r="C490" s="76">
        <v>3578645146</v>
      </c>
      <c r="D490" s="76">
        <v>960336000</v>
      </c>
      <c r="E490" s="77">
        <v>17.143034653005405</v>
      </c>
      <c r="F490" s="77">
        <v>3.570215977117468</v>
      </c>
      <c r="G490" s="76">
        <v>464.88056799999998</v>
      </c>
      <c r="H490" s="77">
        <v>5.0199999999999996</v>
      </c>
      <c r="I490" s="77">
        <v>-0.37419949106005035</v>
      </c>
      <c r="J490" s="76">
        <v>433474987</v>
      </c>
      <c r="K490" s="77">
        <v>11.077178946890424</v>
      </c>
      <c r="L490" s="77">
        <v>41.65208843571417</v>
      </c>
      <c r="M490" s="77">
        <v>48.4</v>
      </c>
      <c r="N490" s="78">
        <v>88.53991117236194</v>
      </c>
      <c r="O490" s="79">
        <v>911.50028773662939</v>
      </c>
      <c r="P490" s="78">
        <v>30.383342924554313</v>
      </c>
    </row>
    <row r="491" spans="1:16">
      <c r="A491" s="70" t="s">
        <v>77</v>
      </c>
      <c r="B491" s="70" t="s">
        <v>221</v>
      </c>
      <c r="C491" s="71">
        <v>2595983504</v>
      </c>
      <c r="D491" s="71">
        <v>990000000</v>
      </c>
      <c r="E491" s="72">
        <v>52.59271846449878</v>
      </c>
      <c r="F491" s="72">
        <v>26.56197902247413</v>
      </c>
      <c r="G491" s="71">
        <v>255.32031000000001</v>
      </c>
      <c r="H491" s="72">
        <v>2.98</v>
      </c>
      <c r="I491" s="72">
        <v>0.10000782157343924</v>
      </c>
      <c r="J491" s="71">
        <v>-53669125</v>
      </c>
      <c r="K491" s="72">
        <v>-36.892719976336487</v>
      </c>
      <c r="L491" s="72">
        <v>40.404040404040401</v>
      </c>
      <c r="M491" s="72">
        <v>25.78</v>
      </c>
      <c r="N491" s="73">
        <v>14.487175620352568</v>
      </c>
      <c r="O491" s="74">
        <v>1830.2884381957599</v>
      </c>
      <c r="P491" s="73">
        <v>61.009614606525332</v>
      </c>
    </row>
    <row r="492" spans="1:16">
      <c r="A492" s="45" t="s">
        <v>447</v>
      </c>
      <c r="B492" s="45" t="s">
        <v>375</v>
      </c>
      <c r="C492" s="46">
        <v>38403565895</v>
      </c>
      <c r="D492" s="46">
        <v>998000000</v>
      </c>
      <c r="E492" s="47">
        <v>0.31088255481642091</v>
      </c>
      <c r="F492" s="47">
        <v>1.0631589281512544E-3</v>
      </c>
      <c r="G492" s="46">
        <v>426.09840800000001</v>
      </c>
      <c r="H492" s="47">
        <v>302</v>
      </c>
      <c r="I492" s="47">
        <v>-1.6536377670537945</v>
      </c>
      <c r="J492" s="46">
        <v>1811756765</v>
      </c>
      <c r="K492" s="47">
        <v>161.39804506263289</v>
      </c>
      <c r="L492" s="47">
        <v>40.080160320641284</v>
      </c>
      <c r="M492" s="47">
        <v>42.69</v>
      </c>
      <c r="N492" s="48">
        <v>34.499222916579853</v>
      </c>
      <c r="O492" s="49">
        <v>932.56191966587562</v>
      </c>
      <c r="P492" s="48">
        <v>31.085397322195853</v>
      </c>
    </row>
    <row r="493" spans="1:16">
      <c r="A493" s="55" t="s">
        <v>536</v>
      </c>
      <c r="B493" s="55" t="s">
        <v>354</v>
      </c>
      <c r="C493" s="56">
        <v>5034163461</v>
      </c>
      <c r="D493" s="56">
        <v>1000000000</v>
      </c>
      <c r="E493" s="57">
        <v>6.2488166303506274</v>
      </c>
      <c r="F493" s="57">
        <v>0.39055103939691421</v>
      </c>
      <c r="G493" s="56">
        <v>371.30834199999998</v>
      </c>
      <c r="H493" s="57">
        <v>17.239999999999998</v>
      </c>
      <c r="I493" s="57">
        <v>0.22875778863559404</v>
      </c>
      <c r="J493" s="56">
        <v>-78845344</v>
      </c>
      <c r="K493" s="57">
        <v>-202.92891359570959</v>
      </c>
      <c r="L493" s="57">
        <v>40</v>
      </c>
      <c r="M493" s="57">
        <v>37.130000000000003</v>
      </c>
      <c r="N493" s="58">
        <v>49.203279038029883</v>
      </c>
      <c r="O493" s="59">
        <v>1581.2874026044904</v>
      </c>
      <c r="P493" s="58">
        <v>52.709580086816345</v>
      </c>
    </row>
    <row r="494" spans="1:16">
      <c r="A494" s="50" t="s">
        <v>379</v>
      </c>
      <c r="B494" s="50" t="s">
        <v>355</v>
      </c>
      <c r="C494" s="51">
        <v>1914868068</v>
      </c>
      <c r="D494" s="51">
        <v>1000000000</v>
      </c>
      <c r="E494" s="52">
        <v>42.476913797351138</v>
      </c>
      <c r="F494" s="52">
        <v>14.158971265783713</v>
      </c>
      <c r="G494" s="51">
        <v>255.25220999999999</v>
      </c>
      <c r="H494" s="52">
        <v>3.69</v>
      </c>
      <c r="I494" s="52">
        <v>-0.22242667193794663</v>
      </c>
      <c r="J494" s="51">
        <v>-154583940</v>
      </c>
      <c r="K494" s="52">
        <v>-19.406931923199785</v>
      </c>
      <c r="L494" s="52">
        <v>40</v>
      </c>
      <c r="M494" s="52">
        <v>25.52</v>
      </c>
      <c r="N494" s="53">
        <v>65.118209216220436</v>
      </c>
      <c r="O494" s="54">
        <v>477.37270662869076</v>
      </c>
      <c r="P494" s="53">
        <v>15.912423554289692</v>
      </c>
    </row>
    <row r="495" spans="1:16">
      <c r="A495" s="30" t="s">
        <v>438</v>
      </c>
      <c r="B495" s="30" t="s">
        <v>349</v>
      </c>
      <c r="C495" s="31">
        <v>13120657000</v>
      </c>
      <c r="D495" s="31">
        <v>1000000000</v>
      </c>
      <c r="E495" s="32">
        <v>15.927168245049039</v>
      </c>
      <c r="F495" s="32">
        <v>3.9817920612622597</v>
      </c>
      <c r="G495" s="31">
        <v>554.46052299999997</v>
      </c>
      <c r="H495" s="32">
        <v>4.53</v>
      </c>
      <c r="I495" s="32">
        <v>-0.15333540901626552</v>
      </c>
      <c r="J495" s="31">
        <v>-420715000</v>
      </c>
      <c r="K495" s="32">
        <v>-9.5076239259356097</v>
      </c>
      <c r="L495" s="32">
        <v>40</v>
      </c>
      <c r="M495" s="32">
        <v>55.44</v>
      </c>
      <c r="N495" s="33">
        <v>36.360147536214136</v>
      </c>
      <c r="O495" s="34">
        <v>565.29241255822603</v>
      </c>
      <c r="P495" s="33">
        <v>18.843080418607535</v>
      </c>
    </row>
    <row r="496" spans="1:16">
      <c r="A496" s="35" t="s">
        <v>298</v>
      </c>
      <c r="B496" s="35" t="s">
        <v>208</v>
      </c>
      <c r="C496" s="36">
        <v>4913859307</v>
      </c>
      <c r="D496" s="36">
        <v>1000000000</v>
      </c>
      <c r="E496" s="37">
        <v>15.200294277697218</v>
      </c>
      <c r="F496" s="37">
        <v>5.0667647592324059</v>
      </c>
      <c r="G496" s="36">
        <v>669.65183400000001</v>
      </c>
      <c r="H496" s="37">
        <v>3.93</v>
      </c>
      <c r="I496" s="37">
        <v>7.5547865922946489E-2</v>
      </c>
      <c r="J496" s="36">
        <v>-19394238</v>
      </c>
      <c r="K496" s="37">
        <v>-154.68511833256866</v>
      </c>
      <c r="L496" s="37">
        <v>40</v>
      </c>
      <c r="M496" s="37">
        <v>66.959999999999994</v>
      </c>
      <c r="N496" s="38">
        <v>47.741842057173251</v>
      </c>
      <c r="O496" s="39">
        <v>2220.5194409038304</v>
      </c>
      <c r="P496" s="38">
        <v>74.017314696794344</v>
      </c>
    </row>
    <row r="497" spans="1:16">
      <c r="A497" s="90" t="s">
        <v>403</v>
      </c>
      <c r="B497" s="90" t="s">
        <v>404</v>
      </c>
      <c r="C497" s="91">
        <v>2193688534</v>
      </c>
      <c r="D497" s="91">
        <v>1000000000</v>
      </c>
      <c r="E497" s="92">
        <v>34.20627753605342</v>
      </c>
      <c r="F497" s="92">
        <v>34.20627753605342</v>
      </c>
      <c r="G497" s="91">
        <v>749.65266799999995</v>
      </c>
      <c r="H497" s="92">
        <v>1.56</v>
      </c>
      <c r="I497" s="92">
        <v>-1.8868859504469926E-2</v>
      </c>
      <c r="J497" s="91">
        <v>288393147</v>
      </c>
      <c r="K497" s="92">
        <v>3.4674887749673191</v>
      </c>
      <c r="L497" s="92">
        <v>40</v>
      </c>
      <c r="M497" s="92">
        <v>74.959999999999994</v>
      </c>
      <c r="N497" s="93">
        <v>62.088599450525059</v>
      </c>
      <c r="O497" s="94">
        <v>360.32152590300018</v>
      </c>
      <c r="P497" s="93">
        <v>12.010717530100006</v>
      </c>
    </row>
    <row r="498" spans="1:16">
      <c r="A498" s="30" t="s">
        <v>185</v>
      </c>
      <c r="B498" s="30" t="s">
        <v>349</v>
      </c>
      <c r="C498" s="31">
        <v>10277253756</v>
      </c>
      <c r="D498" s="31">
        <v>1000000000</v>
      </c>
      <c r="E498" s="32">
        <v>34.154171932101505</v>
      </c>
      <c r="F498" s="32">
        <v>5.6923619886835839</v>
      </c>
      <c r="G498" s="31">
        <v>174.82693900000001</v>
      </c>
      <c r="H498" s="32">
        <v>6.7</v>
      </c>
      <c r="I498" s="32">
        <v>-0.18916995153725047</v>
      </c>
      <c r="J498" s="31">
        <v>-1076513816</v>
      </c>
      <c r="K498" s="32">
        <v>-5.5735466752244633</v>
      </c>
      <c r="L498" s="32">
        <v>40</v>
      </c>
      <c r="M498" s="32">
        <v>17.48</v>
      </c>
      <c r="N498" s="33">
        <v>30.893209658143785</v>
      </c>
      <c r="O498" s="34">
        <v>317.6363862303009</v>
      </c>
      <c r="P498" s="33">
        <v>10.587879541010031</v>
      </c>
    </row>
    <row r="499" spans="1:16">
      <c r="A499" s="70" t="s">
        <v>107</v>
      </c>
      <c r="B499" s="70" t="s">
        <v>221</v>
      </c>
      <c r="C499" s="71">
        <v>1367528517</v>
      </c>
      <c r="D499" s="71">
        <v>1000000000</v>
      </c>
      <c r="E499" s="72">
        <v>11.03066995049711</v>
      </c>
      <c r="F499" s="72">
        <v>0.91922249587475913</v>
      </c>
      <c r="G499" s="71">
        <v>294.12620600000002</v>
      </c>
      <c r="H499" s="72">
        <v>12.33</v>
      </c>
      <c r="I499" s="72">
        <v>0.39007775948237899</v>
      </c>
      <c r="J499" s="71">
        <v>32367219</v>
      </c>
      <c r="K499" s="72">
        <v>370.74547553807452</v>
      </c>
      <c r="L499" s="72">
        <v>40</v>
      </c>
      <c r="M499" s="72">
        <v>29.41</v>
      </c>
      <c r="N499" s="73">
        <v>84.668967591995113</v>
      </c>
      <c r="O499" s="74">
        <v>1607.3391416376542</v>
      </c>
      <c r="P499" s="73">
        <v>53.577971387921806</v>
      </c>
    </row>
    <row r="500" spans="1:16">
      <c r="A500" s="70" t="s">
        <v>24</v>
      </c>
      <c r="B500" s="70" t="s">
        <v>221</v>
      </c>
      <c r="C500" s="71">
        <v>6655755186</v>
      </c>
      <c r="D500" s="71">
        <v>1000000000</v>
      </c>
      <c r="E500" s="72">
        <v>57.874389425191559</v>
      </c>
      <c r="F500" s="72">
        <v>28.93719471259578</v>
      </c>
      <c r="G500" s="71">
        <v>338.83675399999998</v>
      </c>
      <c r="H500" s="72">
        <v>2.04</v>
      </c>
      <c r="I500" s="72">
        <v>-2.1364288323783232E-2</v>
      </c>
      <c r="J500" s="71">
        <v>-17216026</v>
      </c>
      <c r="K500" s="72">
        <v>-116.17082827360971</v>
      </c>
      <c r="L500" s="72">
        <v>40</v>
      </c>
      <c r="M500" s="72">
        <v>33.880000000000003</v>
      </c>
      <c r="N500" s="73">
        <v>6.2607413714538058</v>
      </c>
      <c r="O500" s="74">
        <v>831.18077543885511</v>
      </c>
      <c r="P500" s="73">
        <v>27.706025847961836</v>
      </c>
    </row>
    <row r="501" spans="1:16">
      <c r="A501" s="35" t="s">
        <v>204</v>
      </c>
      <c r="B501" s="35" t="s">
        <v>200</v>
      </c>
      <c r="C501" s="36">
        <v>12909517992</v>
      </c>
      <c r="D501" s="36">
        <v>1000000000</v>
      </c>
      <c r="E501" s="37">
        <v>1.9942064314752779</v>
      </c>
      <c r="F501" s="37">
        <v>8.6704627455446867E-2</v>
      </c>
      <c r="G501" s="36">
        <v>849.28664500000002</v>
      </c>
      <c r="H501" s="37">
        <v>23.62</v>
      </c>
      <c r="I501" s="37">
        <v>-0.47457813302886714</v>
      </c>
      <c r="J501" s="36">
        <v>391337210</v>
      </c>
      <c r="K501" s="37">
        <v>58.772841969206048</v>
      </c>
      <c r="L501" s="37">
        <v>40</v>
      </c>
      <c r="M501" s="37">
        <v>84.92</v>
      </c>
      <c r="N501" s="38">
        <v>63.971565907770085</v>
      </c>
      <c r="O501" s="39">
        <v>400.68638743109187</v>
      </c>
      <c r="P501" s="38">
        <v>13.356212914369729</v>
      </c>
    </row>
    <row r="502" spans="1:16">
      <c r="A502" s="70" t="s">
        <v>229</v>
      </c>
      <c r="B502" s="70" t="s">
        <v>221</v>
      </c>
      <c r="C502" s="71">
        <v>145847856000</v>
      </c>
      <c r="D502" s="71">
        <v>1000000000</v>
      </c>
      <c r="E502" s="72">
        <v>2.0644948181180065</v>
      </c>
      <c r="F502" s="72">
        <v>2.2198869012021574E-2</v>
      </c>
      <c r="G502" s="71">
        <v>207.02247700000001</v>
      </c>
      <c r="H502" s="72">
        <v>93.6</v>
      </c>
      <c r="I502" s="72">
        <v>-0.16939470589124994</v>
      </c>
      <c r="J502" s="71">
        <v>1709697000</v>
      </c>
      <c r="K502" s="72">
        <v>54.395603431485227</v>
      </c>
      <c r="L502" s="72">
        <v>40</v>
      </c>
      <c r="M502" s="72">
        <v>20.7</v>
      </c>
      <c r="N502" s="73">
        <v>22.268741509760424</v>
      </c>
      <c r="O502" s="74">
        <v>1120.2367339860891</v>
      </c>
      <c r="P502" s="73">
        <v>37.341224466202974</v>
      </c>
    </row>
    <row r="503" spans="1:16">
      <c r="A503" s="50" t="s">
        <v>286</v>
      </c>
      <c r="B503" s="50" t="s">
        <v>355</v>
      </c>
      <c r="C503" s="51">
        <v>8958460788</v>
      </c>
      <c r="D503" s="51">
        <v>1025000000</v>
      </c>
      <c r="E503" s="52">
        <v>14.690766391481983</v>
      </c>
      <c r="F503" s="52">
        <v>1.1943712513399987</v>
      </c>
      <c r="G503" s="51">
        <v>206.78594200000001</v>
      </c>
      <c r="H503" s="52">
        <v>13.17</v>
      </c>
      <c r="I503" s="52">
        <v>-0.34162640980944836</v>
      </c>
      <c r="J503" s="51">
        <v>65823811</v>
      </c>
      <c r="K503" s="52">
        <v>186.86247139352051</v>
      </c>
      <c r="L503" s="52">
        <v>39.024390243902438</v>
      </c>
      <c r="M503" s="52">
        <v>20.170000000000002</v>
      </c>
      <c r="N503" s="53">
        <v>34.876457019114426</v>
      </c>
      <c r="O503" s="54">
        <v>654.41635658340817</v>
      </c>
      <c r="P503" s="53">
        <v>21.813878552780274</v>
      </c>
    </row>
    <row r="504" spans="1:16">
      <c r="A504" s="40" t="s">
        <v>241</v>
      </c>
      <c r="B504" s="40" t="s">
        <v>255</v>
      </c>
      <c r="C504" s="41">
        <v>1985914418</v>
      </c>
      <c r="D504" s="41">
        <v>1037000000</v>
      </c>
      <c r="E504" s="42">
        <v>50.172092157553863</v>
      </c>
      <c r="F504" s="42">
        <v>48.381959650485882</v>
      </c>
      <c r="G504" s="41">
        <v>759.30591400000003</v>
      </c>
      <c r="H504" s="42">
        <v>1.05</v>
      </c>
      <c r="I504" s="42">
        <v>-5.8507720748164356E-2</v>
      </c>
      <c r="J504" s="41">
        <v>207556314</v>
      </c>
      <c r="K504" s="42">
        <v>4.9962344195416764</v>
      </c>
      <c r="L504" s="42">
        <v>38.572806171648985</v>
      </c>
      <c r="M504" s="42">
        <v>73.22</v>
      </c>
      <c r="N504" s="43">
        <v>76.529364288985718</v>
      </c>
      <c r="O504" s="44">
        <v>512.84831612571918</v>
      </c>
      <c r="P504" s="43">
        <v>17.094943870857307</v>
      </c>
    </row>
    <row r="505" spans="1:16">
      <c r="A505" s="30" t="s">
        <v>415</v>
      </c>
      <c r="B505" s="30" t="s">
        <v>605</v>
      </c>
      <c r="C505" s="31">
        <v>7934593883</v>
      </c>
      <c r="D505" s="31">
        <v>1049040806</v>
      </c>
      <c r="E505" s="32">
        <v>50.313811669547462</v>
      </c>
      <c r="F505" s="32">
        <v>11.990432445948976</v>
      </c>
      <c r="G505" s="31">
        <v>160.647257</v>
      </c>
      <c r="H505" s="32">
        <v>4.95</v>
      </c>
      <c r="I505" s="32">
        <v>-0.10520154165702511</v>
      </c>
      <c r="J505" s="31">
        <v>-63498082</v>
      </c>
      <c r="K505" s="32">
        <v>-66.083306642238426</v>
      </c>
      <c r="L505" s="32">
        <v>38.130070604708202</v>
      </c>
      <c r="M505" s="32">
        <v>15.31</v>
      </c>
      <c r="N505" s="33">
        <v>40.922094868266967</v>
      </c>
      <c r="O505" s="34">
        <v>576.8503860571517</v>
      </c>
      <c r="P505" s="33">
        <v>19.228346201905058</v>
      </c>
    </row>
    <row r="506" spans="1:16">
      <c r="A506" s="55" t="s">
        <v>80</v>
      </c>
      <c r="B506" s="55" t="s">
        <v>233</v>
      </c>
      <c r="C506" s="56">
        <v>2545549000</v>
      </c>
      <c r="D506" s="56">
        <v>1053000000</v>
      </c>
      <c r="E506" s="57">
        <v>33.320940026202337</v>
      </c>
      <c r="F506" s="57">
        <v>31.643817688701173</v>
      </c>
      <c r="G506" s="56">
        <v>774.54246000000001</v>
      </c>
      <c r="H506" s="57">
        <v>1.55</v>
      </c>
      <c r="I506" s="57">
        <v>-6.8598002676086622E-2</v>
      </c>
      <c r="J506" s="56">
        <v>-222180000</v>
      </c>
      <c r="K506" s="57">
        <v>-4.7394004860923573</v>
      </c>
      <c r="L506" s="57">
        <v>37.986704653371319</v>
      </c>
      <c r="M506" s="57">
        <v>73.55</v>
      </c>
      <c r="N506" s="58">
        <v>46.504648888745052</v>
      </c>
      <c r="O506" s="59">
        <v>69.242555796460692</v>
      </c>
      <c r="P506" s="58">
        <v>2.3080851932153563</v>
      </c>
    </row>
    <row r="507" spans="1:16">
      <c r="A507" s="45" t="s">
        <v>328</v>
      </c>
      <c r="B507" s="45" t="s">
        <v>375</v>
      </c>
      <c r="C507" s="46">
        <v>2224663158</v>
      </c>
      <c r="D507" s="46">
        <v>1076261904</v>
      </c>
      <c r="E507" s="47">
        <v>27.499574451276509</v>
      </c>
      <c r="F507" s="47">
        <v>25.551006078606409</v>
      </c>
      <c r="G507" s="46">
        <v>1027.688572</v>
      </c>
      <c r="H507" s="47">
        <v>1.5</v>
      </c>
      <c r="I507" s="47">
        <v>-9.3711338248061438E-2</v>
      </c>
      <c r="J507" s="46">
        <v>-96679510</v>
      </c>
      <c r="K507" s="47">
        <v>-11.132264778751981</v>
      </c>
      <c r="L507" s="47">
        <v>37.165674870900197</v>
      </c>
      <c r="M507" s="47">
        <v>90.1</v>
      </c>
      <c r="N507" s="48">
        <v>26.008766075929824</v>
      </c>
      <c r="O507" s="49">
        <v>488.43255539781785</v>
      </c>
      <c r="P507" s="48">
        <v>16.281085179927263</v>
      </c>
    </row>
    <row r="508" spans="1:16">
      <c r="A508" s="35" t="s">
        <v>459</v>
      </c>
      <c r="B508" s="35" t="s">
        <v>208</v>
      </c>
      <c r="C508" s="36">
        <v>16106307516</v>
      </c>
      <c r="D508" s="36">
        <v>1078290009</v>
      </c>
      <c r="E508" s="37">
        <v>4.4448207502326991</v>
      </c>
      <c r="F508" s="37">
        <v>0.13740337983083667</v>
      </c>
      <c r="G508" s="36">
        <v>287.17617999999999</v>
      </c>
      <c r="H508" s="37">
        <v>31.34</v>
      </c>
      <c r="I508" s="37">
        <v>-1.7738276587290402</v>
      </c>
      <c r="J508" s="36">
        <v>737659411</v>
      </c>
      <c r="K508" s="37">
        <v>43.853165549866482</v>
      </c>
      <c r="L508" s="37">
        <v>37.095771699763567</v>
      </c>
      <c r="M508" s="37">
        <v>26.63</v>
      </c>
      <c r="N508" s="38">
        <v>55.741824471158907</v>
      </c>
      <c r="O508" s="39">
        <v>300</v>
      </c>
      <c r="P508" s="38">
        <v>10</v>
      </c>
    </row>
    <row r="509" spans="1:16">
      <c r="A509" s="55" t="s">
        <v>118</v>
      </c>
      <c r="B509" s="55" t="s">
        <v>356</v>
      </c>
      <c r="C509" s="56">
        <v>8174952000</v>
      </c>
      <c r="D509" s="56">
        <v>1080000000</v>
      </c>
      <c r="E509" s="57">
        <v>15.477208379020116</v>
      </c>
      <c r="F509" s="57">
        <v>2.8661496998185401</v>
      </c>
      <c r="G509" s="56">
        <v>431.473364</v>
      </c>
      <c r="H509" s="57">
        <v>5.99</v>
      </c>
      <c r="I509" s="57">
        <v>-0.2160767992468271</v>
      </c>
      <c r="J509" s="56">
        <v>64035000</v>
      </c>
      <c r="K509" s="57">
        <v>84.32888264230499</v>
      </c>
      <c r="L509" s="57">
        <v>37.037037037037038</v>
      </c>
      <c r="M509" s="57">
        <v>39.950000000000003</v>
      </c>
      <c r="N509" s="58">
        <v>34.440837745389111</v>
      </c>
      <c r="O509" s="59">
        <v>76.552474822337288</v>
      </c>
      <c r="P509" s="58">
        <v>2.5517491607445764</v>
      </c>
    </row>
    <row r="510" spans="1:16">
      <c r="A510" s="70" t="s">
        <v>751</v>
      </c>
      <c r="B510" s="70" t="s">
        <v>699</v>
      </c>
      <c r="C510" s="71">
        <v>2004187000</v>
      </c>
      <c r="D510" s="71">
        <v>1080000000</v>
      </c>
      <c r="E510" s="72">
        <v>39.963827940054905</v>
      </c>
      <c r="F510" s="72">
        <v>19.272679369239441</v>
      </c>
      <c r="G510" s="71">
        <v>610.40025600000001</v>
      </c>
      <c r="H510" s="72">
        <v>1.64</v>
      </c>
      <c r="I510" s="72">
        <v>-2.4184882526456786E-2</v>
      </c>
      <c r="J510" s="71">
        <v>112484000</v>
      </c>
      <c r="K510" s="72">
        <v>18.434621812880053</v>
      </c>
      <c r="L510" s="72">
        <v>37.037037037037038</v>
      </c>
      <c r="M510" s="72">
        <v>56.51</v>
      </c>
      <c r="N510" s="73">
        <v>0</v>
      </c>
      <c r="O510" s="74">
        <v>203.17243745412671</v>
      </c>
      <c r="P510" s="73">
        <v>6.7724145818042238</v>
      </c>
    </row>
    <row r="511" spans="1:16">
      <c r="A511" s="70" t="s">
        <v>772</v>
      </c>
      <c r="B511" s="70" t="s">
        <v>221</v>
      </c>
      <c r="C511" s="71">
        <v>4233251169</v>
      </c>
      <c r="D511" s="71">
        <v>1083000000</v>
      </c>
      <c r="E511" s="72">
        <v>8.6820403201071752</v>
      </c>
      <c r="F511" s="72">
        <v>0.50104110803942603</v>
      </c>
      <c r="G511" s="71">
        <v>295.34477800000002</v>
      </c>
      <c r="H511" s="72">
        <v>15.6</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15.196311320162238</v>
      </c>
      <c r="F512" s="57">
        <v>1.5533671599970396</v>
      </c>
      <c r="G512" s="56">
        <v>266.47241100000002</v>
      </c>
      <c r="H512" s="57">
        <v>9.8800000000000008</v>
      </c>
      <c r="I512" s="57">
        <v>-0.13949671916613404</v>
      </c>
      <c r="J512" s="56">
        <v>896857779</v>
      </c>
      <c r="K512" s="57">
        <v>10.907883311117493</v>
      </c>
      <c r="L512" s="57">
        <v>36.799205137169039</v>
      </c>
      <c r="M512" s="57">
        <v>24.51</v>
      </c>
      <c r="N512" s="58">
        <v>59.472122772864125</v>
      </c>
      <c r="O512" s="59">
        <v>248.47919070446932</v>
      </c>
      <c r="P512" s="58">
        <v>8.2826396901489776</v>
      </c>
    </row>
    <row r="513" spans="1:16">
      <c r="A513" s="70" t="s">
        <v>728</v>
      </c>
      <c r="B513" s="70" t="s">
        <v>699</v>
      </c>
      <c r="C513" s="71">
        <v>3173753000</v>
      </c>
      <c r="D513" s="71">
        <v>1088802000</v>
      </c>
      <c r="E513" s="72">
        <v>34.924884200561699</v>
      </c>
      <c r="F513" s="72">
        <v>10.055308092109133</v>
      </c>
      <c r="G513" s="71">
        <v>447.465259</v>
      </c>
      <c r="H513" s="72">
        <v>2.56</v>
      </c>
      <c r="I513" s="72">
        <v>-5.4636971391402778E-2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16.283084736873363</v>
      </c>
      <c r="F514" s="57">
        <v>0.78430968472067697</v>
      </c>
      <c r="G514" s="56">
        <v>277.98263300000002</v>
      </c>
      <c r="H514" s="57">
        <v>8.84</v>
      </c>
      <c r="I514" s="57">
        <v>-1.1966836552885844</v>
      </c>
      <c r="J514" s="56">
        <v>-160816500</v>
      </c>
      <c r="K514" s="57">
        <v>-129.09769830832036</v>
      </c>
      <c r="L514" s="57">
        <v>35.97122302158273</v>
      </c>
      <c r="M514" s="57">
        <v>24.99</v>
      </c>
      <c r="N514" s="58">
        <v>52.822499176123891</v>
      </c>
      <c r="O514" s="59">
        <v>318.30391502656607</v>
      </c>
      <c r="P514" s="58">
        <v>10.610130500885536</v>
      </c>
    </row>
    <row r="515" spans="1:16">
      <c r="A515" s="45" t="s">
        <v>514</v>
      </c>
      <c r="B515" s="45" t="s">
        <v>375</v>
      </c>
      <c r="C515" s="46">
        <v>3318993196</v>
      </c>
      <c r="D515" s="46">
        <v>1120000000</v>
      </c>
      <c r="E515" s="47">
        <v>26.940433193544816</v>
      </c>
      <c r="F515" s="47">
        <v>6.0134895521305394</v>
      </c>
      <c r="G515" s="46">
        <v>306.82462600000002</v>
      </c>
      <c r="H515" s="47">
        <v>4.84</v>
      </c>
      <c r="I515" s="47">
        <v>-0.2511015052988288</v>
      </c>
      <c r="J515" s="46">
        <v>-136181024</v>
      </c>
      <c r="K515" s="47">
        <v>-32.89738811187086</v>
      </c>
      <c r="L515" s="47">
        <v>35.714285714285715</v>
      </c>
      <c r="M515" s="47">
        <v>27.39</v>
      </c>
      <c r="N515" s="48">
        <v>39.733697962154444</v>
      </c>
      <c r="O515" s="49">
        <v>179.6553303719908</v>
      </c>
      <c r="P515" s="48">
        <v>5.9885110123996936</v>
      </c>
    </row>
    <row r="516" spans="1:16">
      <c r="A516" s="35" t="s">
        <v>474</v>
      </c>
      <c r="B516" s="35" t="s">
        <v>208</v>
      </c>
      <c r="C516" s="36">
        <v>5706930368</v>
      </c>
      <c r="D516" s="36">
        <v>1122000000</v>
      </c>
      <c r="E516" s="37">
        <v>13.772621622258177</v>
      </c>
      <c r="F516" s="37">
        <v>1.7535805477792432</v>
      </c>
      <c r="G516" s="36">
        <v>381.16404999999997</v>
      </c>
      <c r="H516" s="37">
        <v>7.62</v>
      </c>
      <c r="I516" s="37">
        <v>-0.87372720855763042</v>
      </c>
      <c r="J516" s="36">
        <v>245113454</v>
      </c>
      <c r="K516" s="37">
        <v>32.04230478511392</v>
      </c>
      <c r="L516" s="37">
        <v>35.650623885918002</v>
      </c>
      <c r="M516" s="37">
        <v>33.97</v>
      </c>
      <c r="N516" s="38">
        <v>47.927232402258987</v>
      </c>
      <c r="O516" s="39">
        <v>120.75865840004923</v>
      </c>
      <c r="P516" s="38">
        <v>4.0252886133349746</v>
      </c>
    </row>
    <row r="517" spans="1:16">
      <c r="A517" s="101" t="s">
        <v>186</v>
      </c>
      <c r="B517" s="101" t="s">
        <v>696</v>
      </c>
      <c r="C517" s="102">
        <v>4100200245</v>
      </c>
      <c r="D517" s="102">
        <v>1130000000</v>
      </c>
      <c r="E517" s="103">
        <v>18.586236092965006</v>
      </c>
      <c r="F517" s="103">
        <v>8.2239982712234543</v>
      </c>
      <c r="G517" s="102">
        <v>889.34080200000005</v>
      </c>
      <c r="H517" s="103">
        <v>2.42</v>
      </c>
      <c r="I517" s="103">
        <v>-4.8120322011985461E-2</v>
      </c>
      <c r="J517" s="102">
        <v>-21599676</v>
      </c>
      <c r="K517" s="103">
        <v>-104.63119909761609</v>
      </c>
      <c r="L517" s="103">
        <v>35.398230088495573</v>
      </c>
      <c r="M517" s="103">
        <v>78.7</v>
      </c>
      <c r="N517" s="104">
        <v>0.13580124881339725</v>
      </c>
      <c r="O517" s="105">
        <v>289.52962110186138</v>
      </c>
      <c r="P517" s="104">
        <v>9.6509873700620457</v>
      </c>
    </row>
    <row r="518" spans="1:16">
      <c r="A518" s="35" t="s">
        <v>218</v>
      </c>
      <c r="B518" s="35" t="s">
        <v>208</v>
      </c>
      <c r="C518" s="36">
        <v>100728570000</v>
      </c>
      <c r="D518" s="36">
        <v>1181069000</v>
      </c>
      <c r="E518" s="37">
        <v>1.4953471137216099</v>
      </c>
      <c r="F518" s="37">
        <v>1.1106108063903466E-2</v>
      </c>
      <c r="G518" s="36">
        <v>236.099774</v>
      </c>
      <c r="H518" s="37">
        <v>113.3</v>
      </c>
      <c r="I518" s="37">
        <v>1.3717303908384366</v>
      </c>
      <c r="J518" s="36">
        <v>1079652000</v>
      </c>
      <c r="K518" s="37">
        <v>124.70857831968078</v>
      </c>
      <c r="L518" s="37">
        <v>33.867623314133212</v>
      </c>
      <c r="M518" s="37">
        <v>19.989999999999998</v>
      </c>
      <c r="N518" s="38">
        <v>61.968624806499939</v>
      </c>
      <c r="O518" s="39">
        <v>1903.7732161285201</v>
      </c>
      <c r="P518" s="38">
        <v>63.459107204284003</v>
      </c>
    </row>
    <row r="519" spans="1:16">
      <c r="A519" s="35" t="s">
        <v>454</v>
      </c>
      <c r="B519" s="35" t="s">
        <v>208</v>
      </c>
      <c r="C519" s="36">
        <v>62308804000</v>
      </c>
      <c r="D519" s="36">
        <v>1196962000</v>
      </c>
      <c r="E519" s="37">
        <v>6.0527809752369119</v>
      </c>
      <c r="F519" s="37">
        <v>0.22985392014559708</v>
      </c>
      <c r="G519" s="36">
        <v>294.01063399999998</v>
      </c>
      <c r="H519" s="37">
        <v>22.48</v>
      </c>
      <c r="I519" s="37">
        <v>-0.38536137909192902</v>
      </c>
      <c r="J519" s="36">
        <v>485076000</v>
      </c>
      <c r="K519" s="37">
        <v>54.286676726945878</v>
      </c>
      <c r="L519" s="37">
        <v>33.41793640900881</v>
      </c>
      <c r="M519" s="37">
        <v>24.56</v>
      </c>
      <c r="N519" s="38">
        <v>23.563854855396485</v>
      </c>
      <c r="O519" s="39">
        <v>890.70581919442247</v>
      </c>
      <c r="P519" s="38">
        <v>29.690193973147416</v>
      </c>
    </row>
    <row r="520" spans="1:16">
      <c r="A520" s="35" t="s">
        <v>219</v>
      </c>
      <c r="B520" s="35" t="s">
        <v>208</v>
      </c>
      <c r="C520" s="36">
        <v>64142566183</v>
      </c>
      <c r="D520" s="36">
        <v>1226338236</v>
      </c>
      <c r="E520" s="37">
        <v>2.120086754948034</v>
      </c>
      <c r="F520" s="37">
        <v>2.1883474243947366E-2</v>
      </c>
      <c r="G520" s="36">
        <v>238.53873200000001</v>
      </c>
      <c r="H520" s="37">
        <v>79.099999999999994</v>
      </c>
      <c r="I520" s="37">
        <v>-3.0597466521063552</v>
      </c>
      <c r="J520" s="36">
        <v>795959146</v>
      </c>
      <c r="K520" s="37">
        <v>121.7156949962354</v>
      </c>
      <c r="L520" s="37">
        <v>32.617428720537752</v>
      </c>
      <c r="M520" s="37">
        <v>19.45</v>
      </c>
      <c r="N520" s="38">
        <v>49.584664049256041</v>
      </c>
      <c r="O520" s="39">
        <v>1068.7332732935238</v>
      </c>
      <c r="P520" s="38">
        <v>35.624442443117459</v>
      </c>
    </row>
    <row r="521" spans="1:16">
      <c r="A521" s="70" t="s">
        <v>731</v>
      </c>
      <c r="B521" s="70" t="s">
        <v>221</v>
      </c>
      <c r="C521" s="71">
        <v>8948062095</v>
      </c>
      <c r="D521" s="71">
        <v>1240500000</v>
      </c>
      <c r="E521" s="72">
        <v>47.280704868691338</v>
      </c>
      <c r="F521" s="72">
        <v>12.704744019532805</v>
      </c>
      <c r="G521" s="71">
        <v>259.57994600000001</v>
      </c>
      <c r="H521" s="72">
        <v>3.26</v>
      </c>
      <c r="I521" s="72">
        <v>-7.1575468507251827E-2</v>
      </c>
      <c r="J521" s="71">
        <v>-82420523</v>
      </c>
      <c r="K521" s="72">
        <v>-45.152588997766976</v>
      </c>
      <c r="L521" s="72">
        <v>32.245062474808542</v>
      </c>
      <c r="M521" s="72">
        <v>20.92</v>
      </c>
      <c r="N521" s="73">
        <v>20.064725677726244</v>
      </c>
      <c r="O521" s="74">
        <v>374.58594725285781</v>
      </c>
      <c r="P521" s="73">
        <v>12.486198241761928</v>
      </c>
    </row>
    <row r="522" spans="1:16">
      <c r="A522" s="70" t="s">
        <v>471</v>
      </c>
      <c r="B522" s="70" t="s">
        <v>221</v>
      </c>
      <c r="C522" s="71">
        <v>4477591418</v>
      </c>
      <c r="D522" s="71">
        <v>1250000000</v>
      </c>
      <c r="E522" s="72">
        <v>12.523618762259449</v>
      </c>
      <c r="F522" s="72">
        <v>1.4312707156867941</v>
      </c>
      <c r="G522" s="71">
        <v>398.33480200000002</v>
      </c>
      <c r="H522" s="72">
        <v>8.02</v>
      </c>
      <c r="I522" s="72">
        <v>-0.94121757988664545</v>
      </c>
      <c r="J522" s="71">
        <v>-26535988</v>
      </c>
      <c r="K522" s="72">
        <v>-329.74087868897135</v>
      </c>
      <c r="L522" s="72">
        <v>32</v>
      </c>
      <c r="M522" s="72">
        <v>31.86</v>
      </c>
      <c r="N522" s="73">
        <v>69.736044483809337</v>
      </c>
      <c r="O522" s="74">
        <v>295.38123823524444</v>
      </c>
      <c r="P522" s="73">
        <v>9.8460412745081474</v>
      </c>
    </row>
    <row r="523" spans="1:16">
      <c r="A523" s="30" t="s">
        <v>515</v>
      </c>
      <c r="B523" s="30" t="s">
        <v>349</v>
      </c>
      <c r="C523" s="31">
        <v>13770402942</v>
      </c>
      <c r="D523" s="31">
        <v>1290150000</v>
      </c>
      <c r="E523" s="32">
        <v>8.6451891647982411</v>
      </c>
      <c r="F523" s="32">
        <v>0.74454642783123759</v>
      </c>
      <c r="G523" s="31">
        <v>488.67153000000002</v>
      </c>
      <c r="H523" s="32">
        <v>9.4700000000000006</v>
      </c>
      <c r="I523" s="32">
        <v>-0.14817935368082402</v>
      </c>
      <c r="J523" s="31">
        <v>-1119626416</v>
      </c>
      <c r="K523" s="32">
        <v>-10.370736018790039</v>
      </c>
      <c r="L523" s="32">
        <v>31.00414680463512</v>
      </c>
      <c r="M523" s="32">
        <v>37.869999999999997</v>
      </c>
      <c r="N523" s="33">
        <v>26.299787460961486</v>
      </c>
      <c r="O523" s="34">
        <v>883.13692728096942</v>
      </c>
      <c r="P523" s="33">
        <v>29.437897576032313</v>
      </c>
    </row>
    <row r="524" spans="1:16">
      <c r="A524" s="40" t="s">
        <v>458</v>
      </c>
      <c r="B524" s="40" t="s">
        <v>255</v>
      </c>
      <c r="C524" s="41">
        <v>4785393051</v>
      </c>
      <c r="D524" s="41">
        <v>1296960000</v>
      </c>
      <c r="E524" s="42">
        <v>29.821227533412429</v>
      </c>
      <c r="F524" s="42">
        <v>4.5986348898057656</v>
      </c>
      <c r="G524" s="41">
        <v>266.16580599999998</v>
      </c>
      <c r="H524" s="42">
        <v>5.04</v>
      </c>
      <c r="I524" s="42">
        <v>-0.18961426482334964</v>
      </c>
      <c r="J524" s="41">
        <v>18489123</v>
      </c>
      <c r="K524" s="42">
        <v>350.73594350581152</v>
      </c>
      <c r="L524" s="42">
        <v>30.8413520848754</v>
      </c>
      <c r="M524" s="42">
        <v>20.52</v>
      </c>
      <c r="N524" s="43">
        <v>49.3406751548168</v>
      </c>
      <c r="O524" s="44">
        <v>90.457285593187464</v>
      </c>
      <c r="P524" s="43">
        <v>3.015242853106249</v>
      </c>
    </row>
    <row r="525" spans="1:16">
      <c r="A525" s="60" t="s">
        <v>75</v>
      </c>
      <c r="B525" s="60" t="s">
        <v>287</v>
      </c>
      <c r="C525" s="61">
        <v>11763538202</v>
      </c>
      <c r="D525" s="61">
        <v>1300000000</v>
      </c>
      <c r="E525" s="62">
        <v>39.690505346459908</v>
      </c>
      <c r="F525" s="62">
        <v>5.0885263264692187</v>
      </c>
      <c r="G525" s="61">
        <v>158.22672900000001</v>
      </c>
      <c r="H525" s="62">
        <v>6.37</v>
      </c>
      <c r="I525" s="62">
        <v>-3.8838209316838679E-2</v>
      </c>
      <c r="J525" s="61">
        <v>13336188</v>
      </c>
      <c r="K525" s="62">
        <v>584.87477830996386</v>
      </c>
      <c r="L525" s="62">
        <v>30.76923076923077</v>
      </c>
      <c r="M525" s="62">
        <v>12.17</v>
      </c>
      <c r="N525" s="63">
        <v>26.240053915917031</v>
      </c>
      <c r="O525" s="64">
        <v>186.24734516092491</v>
      </c>
      <c r="P525" s="63">
        <v>6.2082448386974969</v>
      </c>
    </row>
    <row r="526" spans="1:16">
      <c r="A526" s="95" t="s">
        <v>143</v>
      </c>
      <c r="B526" s="95" t="s">
        <v>351</v>
      </c>
      <c r="C526" s="96">
        <v>6516972751</v>
      </c>
      <c r="D526" s="96">
        <v>1300000000</v>
      </c>
      <c r="E526" s="97">
        <v>10.760917960106587</v>
      </c>
      <c r="F526" s="97">
        <v>2.7592097333606636</v>
      </c>
      <c r="G526" s="96">
        <v>1143.8313330000001</v>
      </c>
      <c r="H526" s="97">
        <v>3.25</v>
      </c>
      <c r="I526" s="97">
        <v>-0.31589854353539959</v>
      </c>
      <c r="J526" s="96">
        <v>-8261366</v>
      </c>
      <c r="K526" s="97">
        <v>-472.07689382119133</v>
      </c>
      <c r="L526" s="97">
        <v>30.76923076923077</v>
      </c>
      <c r="M526" s="97">
        <v>87.98</v>
      </c>
      <c r="N526" s="98">
        <v>80.154866268487496</v>
      </c>
      <c r="O526" s="99">
        <v>297.29341223919653</v>
      </c>
      <c r="P526" s="98">
        <v>9.9097804079732175</v>
      </c>
    </row>
    <row r="527" spans="1:16">
      <c r="A527" s="55" t="s">
        <v>294</v>
      </c>
      <c r="B527" s="55" t="s">
        <v>356</v>
      </c>
      <c r="C527" s="56">
        <v>966388000000</v>
      </c>
      <c r="D527" s="56">
        <v>1380000000</v>
      </c>
      <c r="E527" s="57">
        <v>0.19647301853719001</v>
      </c>
      <c r="F527" s="57">
        <v>4.8925000880818269E-4</v>
      </c>
      <c r="G527" s="56">
        <v>692.54227100000003</v>
      </c>
      <c r="H527" s="57">
        <v>294</v>
      </c>
      <c r="I527" s="57">
        <v>-4.836197825967929</v>
      </c>
      <c r="J527" s="56">
        <v>9856000000</v>
      </c>
      <c r="K527" s="57">
        <v>40.744724025974023</v>
      </c>
      <c r="L527" s="57">
        <v>28.985507246376812</v>
      </c>
      <c r="M527" s="57">
        <v>50.18</v>
      </c>
      <c r="N527" s="58">
        <v>55.220193574426339</v>
      </c>
      <c r="O527" s="59">
        <v>509.84744483222642</v>
      </c>
      <c r="P527" s="58">
        <v>16.994914827740882</v>
      </c>
    </row>
    <row r="528" spans="1:16">
      <c r="A528" s="70" t="s">
        <v>76</v>
      </c>
      <c r="B528" s="70" t="s">
        <v>221</v>
      </c>
      <c r="C528" s="71">
        <v>25510366000</v>
      </c>
      <c r="D528" s="71">
        <v>1395000000</v>
      </c>
      <c r="E528" s="72">
        <v>13.853111496809442</v>
      </c>
      <c r="F528" s="72">
        <v>2.4826364689622658</v>
      </c>
      <c r="G528" s="71">
        <v>610.57306400000004</v>
      </c>
      <c r="H528" s="72">
        <v>4.7300000000000004</v>
      </c>
      <c r="I528" s="72">
        <v>6.794327359600949E-2</v>
      </c>
      <c r="J528" s="71">
        <v>-526924000</v>
      </c>
      <c r="K528" s="72">
        <v>-10.589762470489102</v>
      </c>
      <c r="L528" s="72">
        <v>28.673835125448029</v>
      </c>
      <c r="M528" s="72">
        <v>43.76</v>
      </c>
      <c r="N528" s="73">
        <v>31.580387760644541</v>
      </c>
      <c r="O528" s="74">
        <v>759.70360231885638</v>
      </c>
      <c r="P528" s="73">
        <v>25.323453410628545</v>
      </c>
    </row>
    <row r="529" spans="1:16">
      <c r="A529" s="75" t="s">
        <v>457</v>
      </c>
      <c r="B529" s="75" t="s">
        <v>350</v>
      </c>
      <c r="C529" s="76">
        <v>9991984451</v>
      </c>
      <c r="D529" s="76">
        <v>1400000000</v>
      </c>
      <c r="E529" s="77">
        <v>5.962318149296447</v>
      </c>
      <c r="F529" s="77">
        <v>0.28391991187125937</v>
      </c>
      <c r="G529" s="76">
        <v>419.330781</v>
      </c>
      <c r="H529" s="77">
        <v>16</v>
      </c>
      <c r="I529" s="77">
        <v>-2.7785940959421112</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5.01980123344046</v>
      </c>
      <c r="F530" s="37">
        <v>0.5122246156571898</v>
      </c>
      <c r="G530" s="36">
        <v>1087.1196239999999</v>
      </c>
      <c r="H530" s="37">
        <v>7.33</v>
      </c>
      <c r="I530" s="37">
        <v>-0.14755844158918396</v>
      </c>
      <c r="J530" s="36">
        <v>-1252485525</v>
      </c>
      <c r="K530" s="37">
        <v>-7.8244417235879835</v>
      </c>
      <c r="L530" s="37">
        <v>28.571428571428573</v>
      </c>
      <c r="M530" s="37">
        <v>77.650000000000006</v>
      </c>
      <c r="N530" s="38">
        <v>13.407811117927388</v>
      </c>
      <c r="O530" s="39">
        <v>1087.9975737810796</v>
      </c>
      <c r="P530" s="38">
        <v>36.266585792702656</v>
      </c>
    </row>
    <row r="531" spans="1:16">
      <c r="A531" s="70" t="s">
        <v>227</v>
      </c>
      <c r="B531" s="70" t="s">
        <v>221</v>
      </c>
      <c r="C531" s="71">
        <v>71398402340</v>
      </c>
      <c r="D531" s="71">
        <v>1456000000</v>
      </c>
      <c r="E531" s="72">
        <v>10.712257669663693</v>
      </c>
      <c r="F531" s="72">
        <v>0.56594767908197874</v>
      </c>
      <c r="G531" s="71">
        <v>282.07432799999998</v>
      </c>
      <c r="H531" s="72">
        <v>13.24</v>
      </c>
      <c r="I531" s="72">
        <v>8.2979212437752636E-2</v>
      </c>
      <c r="J531" s="71">
        <v>-549932498</v>
      </c>
      <c r="K531" s="72">
        <v>-34.418769701440702</v>
      </c>
      <c r="L531" s="72">
        <v>27.472527472527471</v>
      </c>
      <c r="M531" s="72">
        <v>19.37</v>
      </c>
      <c r="N531" s="73">
        <v>18.619236983349644</v>
      </c>
      <c r="O531" s="74">
        <v>1113.3526950311261</v>
      </c>
      <c r="P531" s="73">
        <v>37.11175650103754</v>
      </c>
    </row>
    <row r="532" spans="1:16">
      <c r="A532" s="55" t="s">
        <v>485</v>
      </c>
      <c r="B532" s="55" t="s">
        <v>233</v>
      </c>
      <c r="C532" s="56">
        <v>1973820337</v>
      </c>
      <c r="D532" s="56">
        <v>1482400000</v>
      </c>
      <c r="E532" s="57">
        <v>5.044893808763951</v>
      </c>
      <c r="F532" s="57">
        <v>0.34031933410442194</v>
      </c>
      <c r="G532" s="56">
        <v>727.55648099999996</v>
      </c>
      <c r="H532" s="57">
        <v>10.9</v>
      </c>
      <c r="I532" s="57">
        <v>-7.9923633778728131E-2</v>
      </c>
      <c r="J532" s="56">
        <v>80169598</v>
      </c>
      <c r="K532" s="57">
        <v>184.90799966341356</v>
      </c>
      <c r="L532" s="57">
        <v>26.98327037236913</v>
      </c>
      <c r="M532" s="57">
        <v>49.07</v>
      </c>
      <c r="N532" s="58">
        <v>27.257322878498496</v>
      </c>
      <c r="O532" s="59">
        <v>1135.6556421462967</v>
      </c>
      <c r="P532" s="58">
        <v>37.855188071543225</v>
      </c>
    </row>
    <row r="533" spans="1:16">
      <c r="A533" s="25" t="s">
        <v>276</v>
      </c>
      <c r="B533" s="25" t="s">
        <v>353</v>
      </c>
      <c r="C533" s="26">
        <v>17087095351</v>
      </c>
      <c r="D533" s="26">
        <v>1500000000</v>
      </c>
      <c r="E533" s="27">
        <v>12.931305510659682</v>
      </c>
      <c r="F533" s="27">
        <v>1.7241740680879576</v>
      </c>
      <c r="G533" s="26">
        <v>545.59110899999996</v>
      </c>
      <c r="H533" s="27">
        <v>5.67</v>
      </c>
      <c r="I533" s="27">
        <v>0.14153827376204298</v>
      </c>
      <c r="J533" s="26">
        <v>-292614183</v>
      </c>
      <c r="K533" s="27">
        <v>-25.631020079433402</v>
      </c>
      <c r="L533" s="27">
        <v>26.666666666666668</v>
      </c>
      <c r="M533" s="27">
        <v>36.369999999999997</v>
      </c>
      <c r="N533" s="28">
        <v>34.090190118006674</v>
      </c>
      <c r="O533" s="29">
        <v>1548.0138797185593</v>
      </c>
      <c r="P533" s="28">
        <v>51.600462657285313</v>
      </c>
    </row>
    <row r="534" spans="1:16">
      <c r="A534" s="30" t="s">
        <v>142</v>
      </c>
      <c r="B534" s="30" t="s">
        <v>349</v>
      </c>
      <c r="C534" s="31">
        <v>3099745984</v>
      </c>
      <c r="D534" s="31">
        <v>1500000000</v>
      </c>
      <c r="E534" s="32">
        <v>30.288402381425641</v>
      </c>
      <c r="F534" s="32">
        <v>20.192268254283761</v>
      </c>
      <c r="G534" s="31">
        <v>2501.1703550000002</v>
      </c>
      <c r="H534" s="32">
        <v>1.05</v>
      </c>
      <c r="I534" s="32">
        <v>-1.1509649262346544E-2</v>
      </c>
      <c r="J534" s="31">
        <v>-110755372</v>
      </c>
      <c r="K534" s="32">
        <v>-13.543361129246174</v>
      </c>
      <c r="L534" s="32">
        <v>26.666666666666668</v>
      </c>
      <c r="M534" s="32">
        <v>83.85</v>
      </c>
      <c r="N534" s="33">
        <v>57.770533871025435</v>
      </c>
      <c r="O534" s="34">
        <v>814.24553804169807</v>
      </c>
      <c r="P534" s="33">
        <v>27.141517934723268</v>
      </c>
    </row>
    <row r="535" spans="1:16">
      <c r="A535" s="40" t="s">
        <v>42</v>
      </c>
      <c r="B535" s="40" t="s">
        <v>255</v>
      </c>
      <c r="C535" s="41">
        <v>3131402465</v>
      </c>
      <c r="D535" s="41">
        <v>1500000000</v>
      </c>
      <c r="E535" s="42">
        <v>11.803003156123044</v>
      </c>
      <c r="F535" s="42">
        <v>1.1240955386783851</v>
      </c>
      <c r="G535" s="41">
        <v>466.80128100000002</v>
      </c>
      <c r="H535" s="42">
        <v>7.26</v>
      </c>
      <c r="I535" s="42">
        <v>-0.13160188896224145</v>
      </c>
      <c r="J535" s="41">
        <v>138936535</v>
      </c>
      <c r="K535" s="42">
        <v>75.574074162710332</v>
      </c>
      <c r="L535" s="42">
        <v>26.666666666666668</v>
      </c>
      <c r="M535" s="42">
        <v>31.12</v>
      </c>
      <c r="N535" s="43">
        <v>43.536827041117682</v>
      </c>
      <c r="O535" s="44">
        <v>38.440199568443134</v>
      </c>
      <c r="P535" s="43">
        <v>1.2813399856147711</v>
      </c>
    </row>
    <row r="536" spans="1:16">
      <c r="A536" s="75" t="s">
        <v>724</v>
      </c>
      <c r="B536" s="75" t="s">
        <v>679</v>
      </c>
      <c r="C536" s="76">
        <v>31421246000</v>
      </c>
      <c r="D536" s="76">
        <v>1500000000</v>
      </c>
      <c r="E536" s="77">
        <v>2.68193114597711</v>
      </c>
      <c r="F536" s="77">
        <v>5.1084402780516382E-2</v>
      </c>
      <c r="G536" s="76">
        <v>438.15582999999998</v>
      </c>
      <c r="H536" s="77">
        <v>34.04</v>
      </c>
      <c r="I536" s="77">
        <v>-4.6815739493737851E-2</v>
      </c>
      <c r="J536" s="76">
        <v>871646000</v>
      </c>
      <c r="K536" s="77">
        <v>60.230873542699676</v>
      </c>
      <c r="L536" s="77">
        <v>26.666666666666668</v>
      </c>
      <c r="M536" s="77">
        <v>29.21</v>
      </c>
      <c r="N536" s="78">
        <v>77.830087534897643</v>
      </c>
      <c r="O536" s="79">
        <v>963.4066347180617</v>
      </c>
      <c r="P536" s="78">
        <v>32.113554490602056</v>
      </c>
    </row>
    <row r="537" spans="1:16">
      <c r="A537" s="35" t="s">
        <v>324</v>
      </c>
      <c r="B537" s="35" t="s">
        <v>200</v>
      </c>
      <c r="C537" s="36">
        <v>19079519513</v>
      </c>
      <c r="D537" s="36">
        <v>1500000000</v>
      </c>
      <c r="E537" s="37">
        <v>10.580914701559349</v>
      </c>
      <c r="F537" s="37">
        <v>0.78377145937476655</v>
      </c>
      <c r="G537" s="36">
        <v>363.24555199999998</v>
      </c>
      <c r="H537" s="37">
        <v>10.41</v>
      </c>
      <c r="I537" s="37">
        <v>-0.41897295811400953</v>
      </c>
      <c r="J537" s="36">
        <v>-705417106</v>
      </c>
      <c r="K537" s="37">
        <v>-19.137613597932795</v>
      </c>
      <c r="L537" s="37">
        <v>26.666666666666668</v>
      </c>
      <c r="M537" s="37">
        <v>24.21</v>
      </c>
      <c r="N537" s="38">
        <v>56.651725632344082</v>
      </c>
      <c r="O537" s="39">
        <v>1253.6110178144945</v>
      </c>
      <c r="P537" s="38">
        <v>41.787033927149814</v>
      </c>
    </row>
    <row r="538" spans="1:16">
      <c r="A538" s="90" t="s">
        <v>47</v>
      </c>
      <c r="B538" s="90" t="s">
        <v>609</v>
      </c>
      <c r="C538" s="91">
        <v>7156942527</v>
      </c>
      <c r="D538" s="91">
        <v>1500000000</v>
      </c>
      <c r="E538" s="92">
        <v>21.413333547466671</v>
      </c>
      <c r="F538" s="92">
        <v>7.1377778491555572</v>
      </c>
      <c r="G538" s="91">
        <v>924.882115</v>
      </c>
      <c r="H538" s="92">
        <v>2.02</v>
      </c>
      <c r="I538" s="92">
        <v>0.13047422792738783</v>
      </c>
      <c r="J538" s="91">
        <v>-92415212</v>
      </c>
      <c r="K538" s="92">
        <v>-32.462188151448487</v>
      </c>
      <c r="L538" s="92">
        <v>26.666666666666668</v>
      </c>
      <c r="M538" s="92">
        <v>61.65</v>
      </c>
      <c r="N538" s="93">
        <v>39.653387092963925</v>
      </c>
      <c r="O538" s="94">
        <v>2402.4090022849573</v>
      </c>
      <c r="P538" s="93">
        <v>80.080300076165244</v>
      </c>
    </row>
    <row r="539" spans="1:16">
      <c r="A539" s="45" t="s">
        <v>527</v>
      </c>
      <c r="B539" s="45" t="s">
        <v>375</v>
      </c>
      <c r="C539" s="46">
        <v>3004671884</v>
      </c>
      <c r="D539" s="46">
        <v>1600000000</v>
      </c>
      <c r="E539" s="47">
        <v>23.735919852343592</v>
      </c>
      <c r="F539" s="47">
        <v>14.834949907714744</v>
      </c>
      <c r="G539" s="46">
        <v>1359.1032560000001</v>
      </c>
      <c r="H539" s="47">
        <v>1.24</v>
      </c>
      <c r="I539" s="47">
        <v>-0.23835201203853917</v>
      </c>
      <c r="J539" s="46">
        <v>11183518</v>
      </c>
      <c r="K539" s="47">
        <v>143.06768228029856</v>
      </c>
      <c r="L539" s="47">
        <v>25</v>
      </c>
      <c r="M539" s="47">
        <v>84.94</v>
      </c>
      <c r="N539" s="48">
        <v>67.212998324053274</v>
      </c>
      <c r="O539" s="49">
        <v>289.5777563938442</v>
      </c>
      <c r="P539" s="48">
        <v>9.6525918797948069</v>
      </c>
    </row>
    <row r="540" spans="1:16">
      <c r="A540" s="25" t="s">
        <v>149</v>
      </c>
      <c r="B540" s="25" t="s">
        <v>353</v>
      </c>
      <c r="C540" s="26">
        <v>13453377967</v>
      </c>
      <c r="D540" s="26">
        <v>1600000000</v>
      </c>
      <c r="E540" s="27">
        <v>3.8811390304728404</v>
      </c>
      <c r="F540" s="27">
        <v>0.11551009019264406</v>
      </c>
      <c r="G540" s="26">
        <v>405.15482900000001</v>
      </c>
      <c r="H540" s="27">
        <v>25.44</v>
      </c>
      <c r="I540" s="27">
        <v>-2.8954962293937179</v>
      </c>
      <c r="J540" s="26">
        <v>-433674414</v>
      </c>
      <c r="K540" s="27">
        <v>-77.477478300114797</v>
      </c>
      <c r="L540" s="27">
        <v>25</v>
      </c>
      <c r="M540" s="27">
        <v>25.32</v>
      </c>
      <c r="N540" s="28">
        <v>29.110551719318927</v>
      </c>
      <c r="O540" s="29">
        <v>872.1843701296109</v>
      </c>
      <c r="P540" s="28">
        <v>29.072812337653698</v>
      </c>
    </row>
    <row r="541" spans="1:16">
      <c r="A541" s="45" t="s">
        <v>268</v>
      </c>
      <c r="B541" s="45" t="s">
        <v>375</v>
      </c>
      <c r="C541" s="46">
        <v>39031208000</v>
      </c>
      <c r="D541" s="46">
        <v>1600000000</v>
      </c>
      <c r="E541" s="47">
        <v>18.644472286856395</v>
      </c>
      <c r="F541" s="47">
        <v>2.3305590358570494</v>
      </c>
      <c r="G541" s="46">
        <v>362.48923500000001</v>
      </c>
      <c r="H541" s="47">
        <v>5.92</v>
      </c>
      <c r="I541" s="47">
        <v>-3.5489995655368034E-2</v>
      </c>
      <c r="J541" s="46">
        <v>-1361636000</v>
      </c>
      <c r="K541" s="47">
        <v>-5.8752853185432814</v>
      </c>
      <c r="L541" s="47">
        <v>25</v>
      </c>
      <c r="M541" s="47">
        <v>22.65</v>
      </c>
      <c r="N541" s="48">
        <v>58.527817293605082</v>
      </c>
      <c r="O541" s="49">
        <v>1524.9758942011547</v>
      </c>
      <c r="P541" s="48">
        <v>50.832529806705153</v>
      </c>
    </row>
    <row r="542" spans="1:16">
      <c r="A542" s="30" t="s">
        <v>342</v>
      </c>
      <c r="B542" s="30" t="s">
        <v>349</v>
      </c>
      <c r="C542" s="31">
        <v>34867255000</v>
      </c>
      <c r="D542" s="31">
        <v>1625000000</v>
      </c>
      <c r="E542" s="32">
        <v>4.1162471942790857</v>
      </c>
      <c r="F542" s="32">
        <v>4.085605155611996E-2</v>
      </c>
      <c r="G542" s="31">
        <v>152.95793800000001</v>
      </c>
      <c r="H542" s="32">
        <v>63.55</v>
      </c>
      <c r="I542" s="32">
        <v>-4.032468376518537</v>
      </c>
      <c r="J542" s="31">
        <v>-1935096000</v>
      </c>
      <c r="K542" s="32">
        <v>-52.06460041258935</v>
      </c>
      <c r="L542" s="32">
        <v>24.615384615384617</v>
      </c>
      <c r="M542" s="32">
        <v>9.41</v>
      </c>
      <c r="N542" s="33">
        <v>32.953772312255239</v>
      </c>
      <c r="O542" s="34">
        <v>284.71771976747499</v>
      </c>
      <c r="P542" s="33">
        <v>9.4905906589158331</v>
      </c>
    </row>
    <row r="543" spans="1:16">
      <c r="A543" s="25" t="s">
        <v>123</v>
      </c>
      <c r="B543" s="25" t="s">
        <v>376</v>
      </c>
      <c r="C543" s="26">
        <v>5623639508</v>
      </c>
      <c r="D543" s="26">
        <v>1705025558</v>
      </c>
      <c r="E543" s="27">
        <v>35.212624414946575</v>
      </c>
      <c r="F543" s="27">
        <v>24.296771836871596</v>
      </c>
      <c r="G543" s="26">
        <v>1420.090837</v>
      </c>
      <c r="H543" s="27">
        <v>0.8</v>
      </c>
      <c r="I543" s="27">
        <v>-1.94612186992148E-2</v>
      </c>
      <c r="J543" s="26">
        <v>-116222603</v>
      </c>
      <c r="K543" s="27">
        <v>-12.46979233721</v>
      </c>
      <c r="L543" s="27">
        <v>23.460058890214007</v>
      </c>
      <c r="M543" s="27">
        <v>83.28</v>
      </c>
      <c r="N543" s="28">
        <v>6.3158334581878233</v>
      </c>
      <c r="O543" s="29">
        <v>660.36477402831861</v>
      </c>
      <c r="P543" s="28">
        <v>22.012159134277287</v>
      </c>
    </row>
    <row r="544" spans="1:16">
      <c r="A544" s="60" t="s">
        <v>135</v>
      </c>
      <c r="B544" s="60" t="s">
        <v>287</v>
      </c>
      <c r="C544" s="61">
        <v>12175279869</v>
      </c>
      <c r="D544" s="61">
        <v>1762000000</v>
      </c>
      <c r="E544" s="62">
        <v>16.499988077108615</v>
      </c>
      <c r="F544" s="62">
        <v>3.1214506388779069</v>
      </c>
      <c r="G544" s="61">
        <v>624.90556200000003</v>
      </c>
      <c r="H544" s="62">
        <v>3.88</v>
      </c>
      <c r="I544" s="62">
        <v>0.13651192483659624</v>
      </c>
      <c r="J544" s="61">
        <v>527350742</v>
      </c>
      <c r="K544" s="62">
        <v>10.023689319090785</v>
      </c>
      <c r="L544" s="62">
        <v>22.701475595913735</v>
      </c>
      <c r="M544" s="62">
        <v>35.46</v>
      </c>
      <c r="N544" s="63">
        <v>17.813850952116347</v>
      </c>
      <c r="O544" s="64">
        <v>2072.1958889579014</v>
      </c>
      <c r="P544" s="63">
        <v>69.073196298596713</v>
      </c>
    </row>
    <row r="545" spans="1:16">
      <c r="A545" s="35" t="s">
        <v>212</v>
      </c>
      <c r="B545" s="35" t="s">
        <v>208</v>
      </c>
      <c r="C545" s="36">
        <v>5062845915</v>
      </c>
      <c r="D545" s="36">
        <v>1817640000</v>
      </c>
      <c r="E545" s="37">
        <v>6.9905940851373352</v>
      </c>
      <c r="F545" s="37">
        <v>0.42733031630376234</v>
      </c>
      <c r="G545" s="36">
        <v>663.82721200000003</v>
      </c>
      <c r="H545" s="37">
        <v>8.6199999999999992</v>
      </c>
      <c r="I545" s="37">
        <v>-0.49014831608238474</v>
      </c>
      <c r="J545" s="36">
        <v>54761750</v>
      </c>
      <c r="K545" s="37">
        <v>298.72602683442364</v>
      </c>
      <c r="L545" s="37">
        <v>22.006557954270374</v>
      </c>
      <c r="M545" s="37">
        <v>36.520000000000003</v>
      </c>
      <c r="N545" s="38">
        <v>82.379562067151525</v>
      </c>
      <c r="O545" s="39">
        <v>351.65789893759359</v>
      </c>
      <c r="P545" s="38">
        <v>11.721929964586453</v>
      </c>
    </row>
    <row r="546" spans="1:16">
      <c r="A546" s="35" t="s">
        <v>210</v>
      </c>
      <c r="B546" s="35" t="s">
        <v>208</v>
      </c>
      <c r="C546" s="36">
        <v>12047691662</v>
      </c>
      <c r="D546" s="36">
        <v>1820000000</v>
      </c>
      <c r="E546" s="37">
        <v>14.226140898089447</v>
      </c>
      <c r="F546" s="37">
        <v>2.6055203110053933</v>
      </c>
      <c r="G546" s="36">
        <v>817.38648999999998</v>
      </c>
      <c r="H546" s="37">
        <v>3.44</v>
      </c>
      <c r="I546" s="37">
        <v>-2.0230577978170849E-2</v>
      </c>
      <c r="J546" s="36">
        <v>1689358773</v>
      </c>
      <c r="K546" s="37">
        <v>3.2319955282820199</v>
      </c>
      <c r="L546" s="37">
        <v>21.978021978021978</v>
      </c>
      <c r="M546" s="37">
        <v>44.91</v>
      </c>
      <c r="N546" s="38">
        <v>44.723995564110723</v>
      </c>
      <c r="O546" s="39">
        <v>435.24128366396087</v>
      </c>
      <c r="P546" s="38">
        <v>14.508042788798695</v>
      </c>
    </row>
    <row r="547" spans="1:16">
      <c r="A547" s="35" t="s">
        <v>532</v>
      </c>
      <c r="B547" s="35" t="s">
        <v>208</v>
      </c>
      <c r="C547" s="36">
        <v>38509619000</v>
      </c>
      <c r="D547" s="36">
        <v>1845000000</v>
      </c>
      <c r="E547" s="37">
        <v>25.566293398783046</v>
      </c>
      <c r="F547" s="37">
        <v>3.4642673982090848</v>
      </c>
      <c r="G547" s="36">
        <v>808.153325</v>
      </c>
      <c r="H547" s="37">
        <v>4.24</v>
      </c>
      <c r="I547" s="37">
        <v>-0.13003567530898064</v>
      </c>
      <c r="J547" s="36">
        <v>-217866000</v>
      </c>
      <c r="K547" s="37">
        <v>-33.874032662278651</v>
      </c>
      <c r="L547" s="37">
        <v>21.680216802168022</v>
      </c>
      <c r="M547" s="37">
        <v>20</v>
      </c>
      <c r="N547" s="38">
        <v>31.773293874321489</v>
      </c>
      <c r="O547" s="39">
        <v>110.00492446922712</v>
      </c>
      <c r="P547" s="38">
        <v>3.6668308156409042</v>
      </c>
    </row>
    <row r="548" spans="1:16">
      <c r="A548" s="35" t="s">
        <v>344</v>
      </c>
      <c r="B548" s="35" t="s">
        <v>200</v>
      </c>
      <c r="C548" s="36">
        <v>13652788635</v>
      </c>
      <c r="D548" s="36">
        <v>1915000000</v>
      </c>
      <c r="E548" s="37">
        <v>5.7892480280824383</v>
      </c>
      <c r="F548" s="37">
        <v>0.23254661691433776</v>
      </c>
      <c r="G548" s="36">
        <v>493.98133899999999</v>
      </c>
      <c r="H548" s="37">
        <v>13.99</v>
      </c>
      <c r="I548" s="37">
        <v>-0.17243058730828587</v>
      </c>
      <c r="J548" s="36">
        <v>123979435</v>
      </c>
      <c r="K548" s="37">
        <v>200.79943097014436</v>
      </c>
      <c r="L548" s="37">
        <v>20.887728459530027</v>
      </c>
      <c r="M548" s="37">
        <v>25.79</v>
      </c>
      <c r="N548" s="38">
        <v>52.196302135846381</v>
      </c>
      <c r="O548" s="39">
        <v>1121.2787704125303</v>
      </c>
      <c r="P548" s="38">
        <v>37.375959013751007</v>
      </c>
    </row>
    <row r="549" spans="1:16">
      <c r="A549" s="40" t="s">
        <v>259</v>
      </c>
      <c r="B549" s="40" t="s">
        <v>255</v>
      </c>
      <c r="C549" s="41">
        <v>353670740000</v>
      </c>
      <c r="D549" s="41">
        <v>1926796000</v>
      </c>
      <c r="E549" s="42">
        <v>0.10876064946084818</v>
      </c>
      <c r="F549" s="42">
        <v>1.4436413029719972E-4</v>
      </c>
      <c r="G549" s="41">
        <v>936.47786499999995</v>
      </c>
      <c r="H549" s="42">
        <v>392.75</v>
      </c>
      <c r="I549" s="42">
        <v>21.022044170524168</v>
      </c>
      <c r="J549" s="41">
        <v>3815100000</v>
      </c>
      <c r="K549" s="42">
        <v>197.47247411601268</v>
      </c>
      <c r="L549" s="42">
        <v>20.75985210681359</v>
      </c>
      <c r="M549" s="42">
        <v>48.6</v>
      </c>
      <c r="N549" s="43">
        <v>48.906582312579332</v>
      </c>
      <c r="O549" s="44">
        <v>2697.1099858287671</v>
      </c>
      <c r="P549" s="43">
        <v>89.903666194292242</v>
      </c>
    </row>
    <row r="550" spans="1:16">
      <c r="A550" s="30" t="s">
        <v>169</v>
      </c>
      <c r="B550" s="30" t="s">
        <v>349</v>
      </c>
      <c r="C550" s="31">
        <v>6092873180</v>
      </c>
      <c r="D550" s="31">
        <v>1949455899</v>
      </c>
      <c r="E550" s="32">
        <v>5.1870728890293005</v>
      </c>
      <c r="F550" s="32">
        <v>4.3619341084343032E-2</v>
      </c>
      <c r="G550" s="31">
        <v>238.33388400000001</v>
      </c>
      <c r="H550" s="32">
        <v>49.82</v>
      </c>
      <c r="I550" s="32">
        <v>-41.543331999649951</v>
      </c>
      <c r="J550" s="31">
        <v>-246395102</v>
      </c>
      <c r="K550" s="32">
        <v>-482.62651681688055</v>
      </c>
      <c r="L550" s="32">
        <v>20.518545723716318</v>
      </c>
      <c r="M550" s="32">
        <v>7.94</v>
      </c>
      <c r="N550" s="33">
        <v>18.367108928461228</v>
      </c>
      <c r="O550" s="34">
        <v>600</v>
      </c>
      <c r="P550" s="33">
        <v>20</v>
      </c>
    </row>
    <row r="551" spans="1:16">
      <c r="A551" s="30" t="s">
        <v>248</v>
      </c>
      <c r="B551" s="30" t="s">
        <v>349</v>
      </c>
      <c r="C551" s="31">
        <v>15944511283</v>
      </c>
      <c r="D551" s="31">
        <v>1950000000</v>
      </c>
      <c r="E551" s="32">
        <v>2.0254768683363853</v>
      </c>
      <c r="F551" s="32">
        <v>6.4919130395396971E-2</v>
      </c>
      <c r="G551" s="31">
        <v>1199.2076440000001</v>
      </c>
      <c r="H551" s="32">
        <v>16.47</v>
      </c>
      <c r="I551" s="32">
        <v>-0.13599174752960153</v>
      </c>
      <c r="J551" s="31">
        <v>1209286139</v>
      </c>
      <c r="K551" s="32">
        <v>25.800345339110844</v>
      </c>
      <c r="L551" s="32">
        <v>20.512820512820515</v>
      </c>
      <c r="M551" s="32">
        <v>61.49</v>
      </c>
      <c r="N551" s="33">
        <v>77.954537839149765</v>
      </c>
      <c r="O551" s="34">
        <v>1160.277231291758</v>
      </c>
      <c r="P551" s="33">
        <v>38.675907709725266</v>
      </c>
    </row>
    <row r="552" spans="1:16">
      <c r="A552" s="30" t="s">
        <v>668</v>
      </c>
      <c r="B552" s="30" t="s">
        <v>349</v>
      </c>
      <c r="C552" s="31">
        <v>9236034572</v>
      </c>
      <c r="D552" s="31">
        <v>1995840000</v>
      </c>
      <c r="E552" s="32">
        <v>0.70442602083805628</v>
      </c>
      <c r="F552" s="32">
        <v>8.2080730342141452E-3</v>
      </c>
      <c r="G552" s="31">
        <v>1250.3727839999999</v>
      </c>
      <c r="H552" s="32">
        <v>45.42</v>
      </c>
      <c r="I552" s="32">
        <v>-0.99441470000557075</v>
      </c>
      <c r="J552" s="31">
        <v>775924109</v>
      </c>
      <c r="K552" s="32">
        <v>110.60504372084152</v>
      </c>
      <c r="L552" s="32">
        <v>20.041686708353375</v>
      </c>
      <c r="M552" s="32">
        <v>62.64</v>
      </c>
      <c r="N552" s="33">
        <v>49.128707498160907</v>
      </c>
      <c r="O552" s="34">
        <v>1975.0829033813591</v>
      </c>
      <c r="P552" s="33">
        <v>65.836096779378636</v>
      </c>
    </row>
    <row r="553" spans="1:16">
      <c r="A553" s="75" t="s">
        <v>398</v>
      </c>
      <c r="B553" s="75" t="s">
        <v>679</v>
      </c>
      <c r="C553" s="76">
        <v>5116474915</v>
      </c>
      <c r="D553" s="76">
        <v>2000000000</v>
      </c>
      <c r="E553" s="77">
        <v>25.669821915610459</v>
      </c>
      <c r="F553" s="77">
        <v>2.566982191561046</v>
      </c>
      <c r="G553" s="76">
        <v>271.03651100000002</v>
      </c>
      <c r="H553" s="77">
        <v>5.75</v>
      </c>
      <c r="I553" s="77">
        <v>-0.20308662108771713</v>
      </c>
      <c r="J553" s="76">
        <v>321175807</v>
      </c>
      <c r="K553" s="77">
        <v>31.135595465320961</v>
      </c>
      <c r="L553" s="77">
        <v>20</v>
      </c>
      <c r="M553" s="77">
        <v>13.55</v>
      </c>
      <c r="N553" s="78">
        <v>84.55799595142372</v>
      </c>
      <c r="O553" s="79">
        <v>457.49525578536844</v>
      </c>
      <c r="P553" s="78">
        <v>15.249841859512282</v>
      </c>
    </row>
    <row r="554" spans="1:16">
      <c r="A554" s="70" t="s">
        <v>106</v>
      </c>
      <c r="B554" s="70" t="s">
        <v>221</v>
      </c>
      <c r="C554" s="71">
        <v>95458865905</v>
      </c>
      <c r="D554" s="71">
        <v>2000000000</v>
      </c>
      <c r="E554" s="72">
        <v>1.4204037014584137</v>
      </c>
      <c r="F554" s="72">
        <v>1.479587189019181E-2</v>
      </c>
      <c r="G554" s="71">
        <v>580.533368</v>
      </c>
      <c r="H554" s="72">
        <v>48.52</v>
      </c>
      <c r="I554" s="72">
        <v>3.042063359663068</v>
      </c>
      <c r="J554" s="71">
        <v>618250934</v>
      </c>
      <c r="K554" s="72">
        <v>155.27675692925035</v>
      </c>
      <c r="L554" s="72">
        <v>20</v>
      </c>
      <c r="M554" s="72">
        <v>29.02</v>
      </c>
      <c r="N554" s="73">
        <v>16.053427253348495</v>
      </c>
      <c r="O554" s="74">
        <v>2907.2031955581483</v>
      </c>
      <c r="P554" s="73">
        <v>96.906773185271604</v>
      </c>
    </row>
    <row r="555" spans="1:16">
      <c r="A555" s="55" t="s">
        <v>739</v>
      </c>
      <c r="B555" s="55" t="s">
        <v>356</v>
      </c>
      <c r="C555" s="56">
        <v>27061282133</v>
      </c>
      <c r="D555" s="56">
        <v>2000000000</v>
      </c>
      <c r="E555" s="57">
        <v>2.2276800383160964</v>
      </c>
      <c r="F555" s="57">
        <v>3.9780000684216006E-2</v>
      </c>
      <c r="G555" s="56">
        <v>639.07318699999996</v>
      </c>
      <c r="H555" s="57">
        <v>28.1</v>
      </c>
      <c r="I555" s="57">
        <v>1.5741574291333222</v>
      </c>
      <c r="J555" s="56">
        <v>774982515</v>
      </c>
      <c r="K555" s="57">
        <v>72.259694788081774</v>
      </c>
      <c r="L555" s="57">
        <v>20</v>
      </c>
      <c r="M555" s="57">
        <v>31.95</v>
      </c>
      <c r="N555" s="58">
        <v>26.54643140201021</v>
      </c>
      <c r="O555" s="59">
        <v>2765.8305203415712</v>
      </c>
      <c r="P555" s="58">
        <v>92.194350678052373</v>
      </c>
    </row>
    <row r="556" spans="1:16">
      <c r="A556" s="70" t="s">
        <v>222</v>
      </c>
      <c r="B556" s="70" t="s">
        <v>221</v>
      </c>
      <c r="C556" s="71">
        <v>17584122383</v>
      </c>
      <c r="D556" s="71">
        <v>2028600000</v>
      </c>
      <c r="E556" s="72">
        <v>12.67163823643086</v>
      </c>
      <c r="F556" s="72">
        <v>2.0821647501447402</v>
      </c>
      <c r="G556" s="71">
        <v>886.89157399999999</v>
      </c>
      <c r="H556" s="72">
        <v>3.56</v>
      </c>
      <c r="I556" s="72">
        <v>-2.1405396825414424E-2</v>
      </c>
      <c r="J556" s="71">
        <v>57488849</v>
      </c>
      <c r="K556" s="72">
        <v>105.86052957852748</v>
      </c>
      <c r="L556" s="72">
        <v>19.718032140392388</v>
      </c>
      <c r="M556" s="72">
        <v>43.71</v>
      </c>
      <c r="N556" s="73">
        <v>39.090749986156084</v>
      </c>
      <c r="O556" s="74">
        <v>180.83073050378653</v>
      </c>
      <c r="P556" s="73">
        <v>6.0276910167928843</v>
      </c>
    </row>
    <row r="557" spans="1:16">
      <c r="A557" s="80" t="s">
        <v>465</v>
      </c>
      <c r="B557" s="80" t="s">
        <v>618</v>
      </c>
      <c r="C557" s="81">
        <v>15819301983</v>
      </c>
      <c r="D557" s="81">
        <v>2070000000</v>
      </c>
      <c r="E557" s="82">
        <v>1.8079024660628504</v>
      </c>
      <c r="F557" s="82">
        <v>4.8983894214626343E-3</v>
      </c>
      <c r="G557" s="81">
        <v>515.12446699999998</v>
      </c>
      <c r="H557" s="82">
        <v>42.96</v>
      </c>
      <c r="I557" s="82">
        <v>-0.77467497810377495</v>
      </c>
      <c r="J557" s="81">
        <v>3353158441</v>
      </c>
      <c r="K557" s="82">
        <v>110.06965715879812</v>
      </c>
      <c r="L557" s="82">
        <v>19.323671497584542</v>
      </c>
      <c r="M557" s="82">
        <v>24.88</v>
      </c>
      <c r="N557" s="83">
        <v>0</v>
      </c>
      <c r="O557" s="84">
        <v>1066.3215311891129</v>
      </c>
      <c r="P557" s="83">
        <v>35.544051039637097</v>
      </c>
    </row>
    <row r="558" spans="1:16">
      <c r="A558" s="40" t="s">
        <v>397</v>
      </c>
      <c r="B558" s="40" t="s">
        <v>255</v>
      </c>
      <c r="C558" s="41">
        <v>11360173813</v>
      </c>
      <c r="D558" s="41">
        <v>2100000000</v>
      </c>
      <c r="E558" s="42">
        <v>10.004921170600788</v>
      </c>
      <c r="F558" s="42">
        <v>1.5880827254921885</v>
      </c>
      <c r="G558" s="41">
        <v>1038.647878</v>
      </c>
      <c r="H558" s="42">
        <v>3.85</v>
      </c>
      <c r="I558" s="42">
        <v>-4.7776740685657959E-2</v>
      </c>
      <c r="J558" s="41">
        <v>102822055</v>
      </c>
      <c r="K558" s="42">
        <v>61.27090146175351</v>
      </c>
      <c r="L558" s="42">
        <v>19.047619047619047</v>
      </c>
      <c r="M558" s="42">
        <v>49.45</v>
      </c>
      <c r="N558" s="43">
        <v>29.377294692725268</v>
      </c>
      <c r="O558" s="44">
        <v>548.10574482368384</v>
      </c>
      <c r="P558" s="43">
        <v>18.270191494122795</v>
      </c>
    </row>
    <row r="559" spans="1:16">
      <c r="A559" s="30" t="s">
        <v>251</v>
      </c>
      <c r="B559" s="30" t="s">
        <v>349</v>
      </c>
      <c r="C559" s="31">
        <v>382411470000</v>
      </c>
      <c r="D559" s="31">
        <v>2100376000</v>
      </c>
      <c r="E559" s="32">
        <v>0.39622721161596786</v>
      </c>
      <c r="F559" s="32">
        <v>2.0284499783774909E-3</v>
      </c>
      <c r="G559" s="31">
        <v>1095.0032759999999</v>
      </c>
      <c r="H559" s="32">
        <v>92.2</v>
      </c>
      <c r="I559" s="32">
        <v>0.89234641846903173</v>
      </c>
      <c r="J559" s="31">
        <v>30614000</v>
      </c>
      <c r="K559" s="32">
        <v>6380.5764682824847</v>
      </c>
      <c r="L559" s="32">
        <v>19.044209227300254</v>
      </c>
      <c r="M559" s="32">
        <v>52.13</v>
      </c>
      <c r="N559" s="33">
        <v>85.220524625920405</v>
      </c>
      <c r="O559" s="34">
        <v>1013.8600813960016</v>
      </c>
      <c r="P559" s="33">
        <v>33.795336046533386</v>
      </c>
    </row>
    <row r="560" spans="1:16">
      <c r="A560" s="45" t="s">
        <v>57</v>
      </c>
      <c r="B560" s="45" t="s">
        <v>375</v>
      </c>
      <c r="C560" s="46">
        <v>9936147750</v>
      </c>
      <c r="D560" s="46">
        <v>2153250000</v>
      </c>
      <c r="E560" s="47">
        <v>12.520249952961693</v>
      </c>
      <c r="F560" s="47">
        <v>5.814582585840796</v>
      </c>
      <c r="G560" s="46">
        <v>1717.7861740000001</v>
      </c>
      <c r="H560" s="47">
        <v>1.86</v>
      </c>
      <c r="I560" s="47">
        <v>-0.11140095924016057</v>
      </c>
      <c r="J560" s="46">
        <v>480331723</v>
      </c>
      <c r="K560" s="47">
        <v>4.4828394563479623</v>
      </c>
      <c r="L560" s="47">
        <v>18.57657030070823</v>
      </c>
      <c r="M560" s="47">
        <v>79.77</v>
      </c>
      <c r="N560" s="48">
        <v>34.170746035762861</v>
      </c>
      <c r="O560" s="49">
        <v>325.32587078766386</v>
      </c>
      <c r="P560" s="48">
        <v>10.844195692922129</v>
      </c>
    </row>
    <row r="561" spans="1:16">
      <c r="A561" s="55" t="s">
        <v>8</v>
      </c>
      <c r="B561" s="55" t="s">
        <v>233</v>
      </c>
      <c r="C561" s="56">
        <v>7531082000</v>
      </c>
      <c r="D561" s="56">
        <v>2160000000</v>
      </c>
      <c r="E561" s="57">
        <v>29.589908136946594</v>
      </c>
      <c r="F561" s="57">
        <v>6.8495157724413414</v>
      </c>
      <c r="G561" s="56">
        <v>595.52635199999997</v>
      </c>
      <c r="H561" s="57">
        <v>2.27</v>
      </c>
      <c r="I561" s="57">
        <v>-7.9513777723695167E-2</v>
      </c>
      <c r="J561" s="56">
        <v>255518000</v>
      </c>
      <c r="K561" s="57">
        <v>16.906832395369406</v>
      </c>
      <c r="L561" s="57">
        <v>18.518518518518519</v>
      </c>
      <c r="M561" s="57">
        <v>27.57</v>
      </c>
      <c r="N561" s="58">
        <v>53.472121406965769</v>
      </c>
      <c r="O561" s="59">
        <v>646.72735784861482</v>
      </c>
      <c r="P561" s="58">
        <v>21.557578594953828</v>
      </c>
    </row>
    <row r="562" spans="1:16">
      <c r="A562" s="55" t="s">
        <v>674</v>
      </c>
      <c r="B562" s="55" t="s">
        <v>233</v>
      </c>
      <c r="C562" s="56">
        <v>5220479890</v>
      </c>
      <c r="D562" s="56">
        <v>2178000000</v>
      </c>
      <c r="E562" s="57">
        <v>3.3855827681182458</v>
      </c>
      <c r="F562" s="57">
        <v>9.1437983258203584E-2</v>
      </c>
      <c r="G562" s="56">
        <v>656.11429699999997</v>
      </c>
      <c r="H562" s="57">
        <v>18.010000000000002</v>
      </c>
      <c r="I562" s="57">
        <v>-0.20223302690933664</v>
      </c>
      <c r="J562" s="56">
        <v>116330745</v>
      </c>
      <c r="K562" s="57">
        <v>318.28215318315034</v>
      </c>
      <c r="L562" s="57">
        <v>18.365472910927455</v>
      </c>
      <c r="M562" s="57">
        <v>30.12</v>
      </c>
      <c r="N562" s="58">
        <v>60.536588139495571</v>
      </c>
      <c r="O562" s="59">
        <v>986.59079142199482</v>
      </c>
      <c r="P562" s="58">
        <v>32.886359714066494</v>
      </c>
    </row>
    <row r="563" spans="1:16">
      <c r="A563" s="35" t="s">
        <v>5</v>
      </c>
      <c r="B563" s="35" t="s">
        <v>745</v>
      </c>
      <c r="C563" s="36">
        <v>290909226000</v>
      </c>
      <c r="D563" s="36">
        <v>2200000000</v>
      </c>
      <c r="E563" s="37">
        <v>0.43213770984256084</v>
      </c>
      <c r="F563" s="37">
        <v>2.0461065806939432E-3</v>
      </c>
      <c r="G563" s="36">
        <v>941.18174399999998</v>
      </c>
      <c r="H563" s="37">
        <v>98.35</v>
      </c>
      <c r="I563" s="37">
        <v>-2.0710615463202657</v>
      </c>
      <c r="J563" s="36">
        <v>4634415000</v>
      </c>
      <c r="K563" s="37">
        <v>45.572094859869047</v>
      </c>
      <c r="L563" s="37">
        <v>18.181818181818183</v>
      </c>
      <c r="M563" s="37">
        <v>42.78</v>
      </c>
      <c r="N563" s="38">
        <v>52.938839616880983</v>
      </c>
      <c r="O563" s="39">
        <v>532.12487393981894</v>
      </c>
      <c r="P563" s="38">
        <v>17.737495797993965</v>
      </c>
    </row>
    <row r="564" spans="1:16">
      <c r="A564" s="55" t="s">
        <v>238</v>
      </c>
      <c r="B564" s="55" t="s">
        <v>233</v>
      </c>
      <c r="C564" s="56">
        <v>7606887578</v>
      </c>
      <c r="D564" s="56">
        <v>2344397132</v>
      </c>
      <c r="E564" s="57">
        <v>34.423672734157556</v>
      </c>
      <c r="F564" s="57">
        <v>14.683379477090043</v>
      </c>
      <c r="G564" s="56">
        <v>735.54148399999997</v>
      </c>
      <c r="H564" s="57">
        <v>1.58</v>
      </c>
      <c r="I564" s="57">
        <v>-5.1079355856779474E-2</v>
      </c>
      <c r="J564" s="56">
        <v>-222958515</v>
      </c>
      <c r="K564" s="57">
        <v>-10.514947733662471</v>
      </c>
      <c r="L564" s="57">
        <v>17.061955695994257</v>
      </c>
      <c r="M564" s="57">
        <v>31.37</v>
      </c>
      <c r="N564" s="58">
        <v>51.785969540941842</v>
      </c>
      <c r="O564" s="59">
        <v>217.65750883234216</v>
      </c>
      <c r="P564" s="58">
        <v>7.2552502944114057</v>
      </c>
    </row>
    <row r="565" spans="1:16">
      <c r="A565" s="45" t="s">
        <v>516</v>
      </c>
      <c r="B565" s="45" t="s">
        <v>426</v>
      </c>
      <c r="C565" s="46">
        <v>7942743158</v>
      </c>
      <c r="D565" s="46">
        <v>2400000000</v>
      </c>
      <c r="E565" s="47">
        <v>21.290439059950472</v>
      </c>
      <c r="F565" s="47">
        <v>8.8710162749793628</v>
      </c>
      <c r="G565" s="46">
        <v>958.66017199999999</v>
      </c>
      <c r="H565" s="47">
        <v>1.96</v>
      </c>
      <c r="I565" s="47">
        <v>-0.13892676765002676</v>
      </c>
      <c r="J565" s="46">
        <v>-166416272</v>
      </c>
      <c r="K565" s="47">
        <v>-14.421666650482353</v>
      </c>
      <c r="L565" s="47">
        <v>16.666666666666668</v>
      </c>
      <c r="M565" s="47">
        <v>39.94</v>
      </c>
      <c r="N565" s="48">
        <v>23.96871921754645</v>
      </c>
      <c r="O565" s="49">
        <v>0</v>
      </c>
      <c r="P565" s="48">
        <v>0</v>
      </c>
    </row>
    <row r="566" spans="1:16">
      <c r="A566" s="70" t="s">
        <v>174</v>
      </c>
      <c r="B566" s="70" t="s">
        <v>221</v>
      </c>
      <c r="C566" s="71">
        <v>14150616391</v>
      </c>
      <c r="D566" s="71">
        <v>2400156000</v>
      </c>
      <c r="E566" s="72">
        <v>15.406416946692262</v>
      </c>
      <c r="F566" s="72">
        <v>6.4189231644494198</v>
      </c>
      <c r="G566" s="71">
        <v>1653.7573420000001</v>
      </c>
      <c r="H566" s="72">
        <v>1.57</v>
      </c>
      <c r="I566" s="72">
        <v>6.090856519623089E-2</v>
      </c>
      <c r="J566" s="71">
        <v>13770039</v>
      </c>
      <c r="K566" s="72">
        <v>174.30277430586798</v>
      </c>
      <c r="L566" s="72">
        <v>16.665583403745423</v>
      </c>
      <c r="M566" s="72">
        <v>68.900000000000006</v>
      </c>
      <c r="N566" s="73">
        <v>29.912930970065197</v>
      </c>
      <c r="O566" s="74">
        <v>1899.2088442453778</v>
      </c>
      <c r="P566" s="73">
        <v>63.306961474845927</v>
      </c>
    </row>
    <row r="567" spans="1:16">
      <c r="A567" s="70" t="s">
        <v>433</v>
      </c>
      <c r="B567" s="70" t="s">
        <v>221</v>
      </c>
      <c r="C567" s="71">
        <v>49231975000</v>
      </c>
      <c r="D567" s="71">
        <v>2415000000</v>
      </c>
      <c r="E567" s="72">
        <v>3.129881857679718</v>
      </c>
      <c r="F567" s="72">
        <v>0.14400192581917268</v>
      </c>
      <c r="G567" s="71">
        <v>1289.753751</v>
      </c>
      <c r="H567" s="72">
        <v>9.91</v>
      </c>
      <c r="I567" s="72">
        <v>8.6332158174926121E-2</v>
      </c>
      <c r="J567" s="71">
        <v>164632000</v>
      </c>
      <c r="K567" s="72">
        <v>132.02172117206862</v>
      </c>
      <c r="L567" s="72">
        <v>16.563146997929607</v>
      </c>
      <c r="M567" s="72">
        <v>53.4</v>
      </c>
      <c r="N567" s="73">
        <v>17.414725653682858</v>
      </c>
      <c r="O567" s="74">
        <v>1840.0241933444024</v>
      </c>
      <c r="P567" s="73">
        <v>61.334139778146749</v>
      </c>
    </row>
    <row r="568" spans="1:16">
      <c r="A568" s="30" t="s">
        <v>243</v>
      </c>
      <c r="B568" s="30" t="s">
        <v>349</v>
      </c>
      <c r="C568" s="31">
        <v>126462671000</v>
      </c>
      <c r="D568" s="31">
        <v>2435345000</v>
      </c>
      <c r="E568" s="32">
        <v>1.376505280089793</v>
      </c>
      <c r="F568" s="32">
        <v>1.766311960022339E-2</v>
      </c>
      <c r="G568" s="31">
        <v>888.70126800000003</v>
      </c>
      <c r="H568" s="32">
        <v>32.700000000000003</v>
      </c>
      <c r="I568" s="32">
        <v>-0.26120994755571303</v>
      </c>
      <c r="J568" s="31">
        <v>6206650000</v>
      </c>
      <c r="K568" s="32">
        <v>12.556055198859289</v>
      </c>
      <c r="L568" s="32">
        <v>16.424777598245832</v>
      </c>
      <c r="M568" s="32">
        <v>36.49</v>
      </c>
      <c r="N568" s="33">
        <v>53.061316617320827</v>
      </c>
      <c r="O568" s="34">
        <v>1416.9318421858163</v>
      </c>
      <c r="P568" s="33">
        <v>47.231061406193881</v>
      </c>
    </row>
    <row r="569" spans="1:16">
      <c r="A569" s="35" t="s">
        <v>531</v>
      </c>
      <c r="B569" s="35" t="s">
        <v>208</v>
      </c>
      <c r="C569" s="36">
        <v>83859863477</v>
      </c>
      <c r="D569" s="36">
        <v>2440108000</v>
      </c>
      <c r="E569" s="37">
        <v>10.929884340899754</v>
      </c>
      <c r="F569" s="37">
        <v>0.34455865638544103</v>
      </c>
      <c r="G569" s="36">
        <v>260.87328100000002</v>
      </c>
      <c r="H569" s="37">
        <v>14.03</v>
      </c>
      <c r="I569" s="37">
        <v>-0.92190091984510403</v>
      </c>
      <c r="J569" s="36">
        <v>-2588694314</v>
      </c>
      <c r="K569" s="37">
        <v>-12.253823801615535</v>
      </c>
      <c r="L569" s="37">
        <v>16.392717043671837</v>
      </c>
      <c r="M569" s="37">
        <v>10.69</v>
      </c>
      <c r="N569" s="38">
        <v>38.978784400761242</v>
      </c>
      <c r="O569" s="39">
        <v>1250</v>
      </c>
      <c r="P569" s="38">
        <v>41.666666666666664</v>
      </c>
    </row>
    <row r="570" spans="1:16">
      <c r="A570" s="35" t="s">
        <v>484</v>
      </c>
      <c r="B570" s="35" t="s">
        <v>208</v>
      </c>
      <c r="C570" s="36">
        <v>18078434358</v>
      </c>
      <c r="D570" s="36">
        <v>2443750000</v>
      </c>
      <c r="E570" s="37">
        <v>6.8205200576420486</v>
      </c>
      <c r="F570" s="37">
        <v>0.46516760836433407</v>
      </c>
      <c r="G570" s="36">
        <v>846.39887099999999</v>
      </c>
      <c r="H570" s="37">
        <v>6.93</v>
      </c>
      <c r="I570" s="37">
        <v>-0.54975981301753674</v>
      </c>
      <c r="J570" s="36">
        <v>-565215489</v>
      </c>
      <c r="K570" s="37">
        <v>-25.941433462733716</v>
      </c>
      <c r="L570" s="37">
        <v>16.368286445012789</v>
      </c>
      <c r="M570" s="37">
        <v>34.630000000000003</v>
      </c>
      <c r="N570" s="38">
        <v>10.091855288331461</v>
      </c>
      <c r="O570" s="39">
        <v>100.84422611063697</v>
      </c>
      <c r="P570" s="38">
        <v>3.3614742036878988</v>
      </c>
    </row>
    <row r="571" spans="1:16">
      <c r="A571" s="25" t="s">
        <v>173</v>
      </c>
      <c r="B571" s="25" t="s">
        <v>353</v>
      </c>
      <c r="C571" s="26">
        <v>6576271825</v>
      </c>
      <c r="D571" s="26">
        <v>2450000000</v>
      </c>
      <c r="E571" s="27">
        <v>18.558780762339037</v>
      </c>
      <c r="F571" s="27">
        <v>7.5750125560567501</v>
      </c>
      <c r="G571" s="26">
        <v>1796.201816</v>
      </c>
      <c r="H571" s="27">
        <v>1.2</v>
      </c>
      <c r="I571" s="27">
        <v>-3.5686112142109927E-2</v>
      </c>
      <c r="J571" s="26">
        <v>-129905290</v>
      </c>
      <c r="K571" s="27">
        <v>-18.85989400431653</v>
      </c>
      <c r="L571" s="27">
        <v>16.326530612244898</v>
      </c>
      <c r="M571" s="27">
        <v>73.31</v>
      </c>
      <c r="N571" s="28">
        <v>47.580953396127846</v>
      </c>
      <c r="O571" s="29">
        <v>321.17946836934215</v>
      </c>
      <c r="P571" s="28">
        <v>10.705982278978071</v>
      </c>
    </row>
    <row r="572" spans="1:16">
      <c r="A572" s="35" t="s">
        <v>538</v>
      </c>
      <c r="B572" s="35" t="s">
        <v>200</v>
      </c>
      <c r="C572" s="36">
        <v>12776501404</v>
      </c>
      <c r="D572" s="36">
        <v>2500000000</v>
      </c>
      <c r="E572" s="37">
        <v>17.121382037958103</v>
      </c>
      <c r="F572" s="37">
        <v>2.2828509383944136</v>
      </c>
      <c r="G572" s="36">
        <v>587.20383200000003</v>
      </c>
      <c r="H572" s="37">
        <v>3.98</v>
      </c>
      <c r="I572" s="37">
        <v>-0.28519469137686126</v>
      </c>
      <c r="J572" s="36">
        <v>-201213065</v>
      </c>
      <c r="K572" s="37">
        <v>-37.273921551764047</v>
      </c>
      <c r="L572" s="37">
        <v>16</v>
      </c>
      <c r="M572" s="37">
        <v>23.48</v>
      </c>
      <c r="N572" s="38">
        <v>34.57935142676601</v>
      </c>
      <c r="O572" s="39">
        <v>1250</v>
      </c>
      <c r="P572" s="38">
        <v>41.666666666666664</v>
      </c>
    </row>
    <row r="573" spans="1:16">
      <c r="A573" s="70" t="s">
        <v>736</v>
      </c>
      <c r="B573" s="70" t="s">
        <v>699</v>
      </c>
      <c r="C573" s="71">
        <v>7078013000</v>
      </c>
      <c r="D573" s="71">
        <v>2500000000</v>
      </c>
      <c r="E573" s="72">
        <v>66.630575105151379</v>
      </c>
      <c r="F573" s="72">
        <v>0.73180203300550661</v>
      </c>
      <c r="G573" s="71">
        <v>14.975438</v>
      </c>
      <c r="H573" s="72">
        <v>40.700000000000003</v>
      </c>
      <c r="I573" s="72">
        <v>-1.3355535384228432</v>
      </c>
      <c r="J573" s="71">
        <v>562601000</v>
      </c>
      <c r="K573" s="72">
        <v>161.83760782508386</v>
      </c>
      <c r="L573" s="72">
        <v>16</v>
      </c>
      <c r="M573" s="72">
        <v>0.59</v>
      </c>
      <c r="N573" s="73">
        <v>0</v>
      </c>
      <c r="O573" s="74">
        <v>198.1519841513161</v>
      </c>
      <c r="P573" s="73">
        <v>6.6050661383772029</v>
      </c>
    </row>
    <row r="574" spans="1:16">
      <c r="A574" s="60" t="s">
        <v>741</v>
      </c>
      <c r="B574" s="60" t="s">
        <v>374</v>
      </c>
      <c r="C574" s="61">
        <v>22456783000</v>
      </c>
      <c r="D574" s="61">
        <v>2500000000</v>
      </c>
      <c r="E574" s="62">
        <v>5.1612104070646643</v>
      </c>
      <c r="F574" s="62">
        <v>0.34408069380431094</v>
      </c>
      <c r="G574" s="61">
        <v>1246.060845</v>
      </c>
      <c r="H574" s="62">
        <v>6.22</v>
      </c>
      <c r="I574" s="62">
        <v>-0.92427962941241681</v>
      </c>
      <c r="J574" s="61">
        <v>0</v>
      </c>
      <c r="K574" s="62">
        <v>0</v>
      </c>
      <c r="L574" s="62">
        <v>16</v>
      </c>
      <c r="M574" s="62">
        <v>49.84</v>
      </c>
      <c r="N574" s="63">
        <v>404.10131576931047</v>
      </c>
      <c r="O574" s="64">
        <v>634.10822825553078</v>
      </c>
      <c r="P574" s="63">
        <v>21.136940941851027</v>
      </c>
    </row>
    <row r="575" spans="1:16">
      <c r="A575" s="40" t="s">
        <v>264</v>
      </c>
      <c r="B575" s="40" t="s">
        <v>255</v>
      </c>
      <c r="C575" s="41">
        <v>67920029000</v>
      </c>
      <c r="D575" s="41">
        <v>2534400000</v>
      </c>
      <c r="E575" s="42">
        <v>1.6060779342281677</v>
      </c>
      <c r="F575" s="42">
        <v>3.1685565305953435E-2</v>
      </c>
      <c r="G575" s="41">
        <v>1217.3403820000001</v>
      </c>
      <c r="H575" s="42">
        <v>20.46</v>
      </c>
      <c r="I575" s="42">
        <v>0.11236400704094508</v>
      </c>
      <c r="J575" s="41">
        <v>305660000</v>
      </c>
      <c r="K575" s="42">
        <v>165.83131584113067</v>
      </c>
      <c r="L575" s="42">
        <v>15.782828282828282</v>
      </c>
      <c r="M575" s="42">
        <v>48.03</v>
      </c>
      <c r="N575" s="43">
        <v>58.798176691493062</v>
      </c>
      <c r="O575" s="44">
        <v>1551.509406786477</v>
      </c>
      <c r="P575" s="43">
        <v>51.716980226215902</v>
      </c>
    </row>
    <row r="576" spans="1:16">
      <c r="A576" s="30" t="s">
        <v>252</v>
      </c>
      <c r="B576" s="30" t="s">
        <v>349</v>
      </c>
      <c r="C576" s="31">
        <v>714571000000</v>
      </c>
      <c r="D576" s="31">
        <v>2536000000</v>
      </c>
      <c r="E576" s="32">
        <v>0.27718464452417568</v>
      </c>
      <c r="F576" s="32">
        <v>5.060182346874921E-4</v>
      </c>
      <c r="G576" s="31">
        <v>667.62948400000005</v>
      </c>
      <c r="H576" s="32">
        <v>216.2</v>
      </c>
      <c r="I576" s="32">
        <v>3.9464927512290444</v>
      </c>
      <c r="J576" s="31">
        <v>2084000000</v>
      </c>
      <c r="K576" s="32">
        <v>262.84836852207292</v>
      </c>
      <c r="L576" s="32">
        <v>15.772870662460567</v>
      </c>
      <c r="M576" s="32">
        <v>26.32</v>
      </c>
      <c r="N576" s="33">
        <v>80.097979008971549</v>
      </c>
      <c r="O576" s="34">
        <v>2364.8989348736727</v>
      </c>
      <c r="P576" s="33">
        <v>78.829964495789085</v>
      </c>
    </row>
    <row r="577" spans="1:16">
      <c r="A577" s="35" t="s">
        <v>446</v>
      </c>
      <c r="B577" s="35" t="s">
        <v>208</v>
      </c>
      <c r="C577" s="36">
        <v>54701388025</v>
      </c>
      <c r="D577" s="36">
        <v>2600000000</v>
      </c>
      <c r="E577" s="37">
        <v>2.59471676227506</v>
      </c>
      <c r="F577" s="37">
        <v>2.6262315407642307E-2</v>
      </c>
      <c r="G577" s="36">
        <v>387.97063400000002</v>
      </c>
      <c r="H577" s="37">
        <v>39.74</v>
      </c>
      <c r="I577" s="37">
        <v>1.4868803211221291</v>
      </c>
      <c r="J577" s="36">
        <v>3203485026</v>
      </c>
      <c r="K577" s="37">
        <v>30.841411524674939</v>
      </c>
      <c r="L577" s="37">
        <v>15.384615384615385</v>
      </c>
      <c r="M577" s="37">
        <v>14.92</v>
      </c>
      <c r="N577" s="38">
        <v>65.787100536891458</v>
      </c>
      <c r="O577" s="39">
        <v>2997.6049549250752</v>
      </c>
      <c r="P577" s="38">
        <v>99.920165164169177</v>
      </c>
    </row>
    <row r="578" spans="1:16">
      <c r="A578" s="30" t="s">
        <v>253</v>
      </c>
      <c r="B578" s="30" t="s">
        <v>349</v>
      </c>
      <c r="C578" s="31">
        <v>90551503000</v>
      </c>
      <c r="D578" s="31">
        <v>2616996000</v>
      </c>
      <c r="E578" s="32">
        <v>1.9699302298989299</v>
      </c>
      <c r="F578" s="32">
        <v>3.5844992282662476E-2</v>
      </c>
      <c r="G578" s="31">
        <v>934.14203199999997</v>
      </c>
      <c r="H578" s="32">
        <v>21.74</v>
      </c>
      <c r="I578" s="32">
        <v>0.17623562615426991</v>
      </c>
      <c r="J578" s="31">
        <v>545713000</v>
      </c>
      <c r="K578" s="32">
        <v>100.70662784284046</v>
      </c>
      <c r="L578" s="32">
        <v>15.284700473367174</v>
      </c>
      <c r="M578" s="32">
        <v>35.69</v>
      </c>
      <c r="N578" s="33">
        <v>47.458381006113314</v>
      </c>
      <c r="O578" s="34">
        <v>1771.2900986880663</v>
      </c>
      <c r="P578" s="33">
        <v>59.043003289602211</v>
      </c>
    </row>
    <row r="579" spans="1:16">
      <c r="A579" s="25" t="s">
        <v>359</v>
      </c>
      <c r="B579" s="25" t="s">
        <v>376</v>
      </c>
      <c r="C579" s="26">
        <v>10008596677</v>
      </c>
      <c r="D579" s="26">
        <v>2640000000</v>
      </c>
      <c r="E579" s="27">
        <v>10.556119604213075</v>
      </c>
      <c r="F579" s="27">
        <v>1.3328433843703378</v>
      </c>
      <c r="G579" s="26">
        <v>1242.5161049999999</v>
      </c>
      <c r="H579" s="27">
        <v>3.05</v>
      </c>
      <c r="I579" s="27">
        <v>-0.10316811630445731</v>
      </c>
      <c r="J579" s="26">
        <v>-490022606</v>
      </c>
      <c r="K579" s="27">
        <v>-16.162519653225957</v>
      </c>
      <c r="L579" s="27">
        <v>15.151515151515152</v>
      </c>
      <c r="M579" s="27">
        <v>47.06</v>
      </c>
      <c r="N579" s="28">
        <v>52.74028793581472</v>
      </c>
      <c r="O579" s="29">
        <v>141.3135797671996</v>
      </c>
      <c r="P579" s="28">
        <v>4.7104526589066529</v>
      </c>
    </row>
    <row r="580" spans="1:16">
      <c r="A580" s="25" t="s">
        <v>345</v>
      </c>
      <c r="B580" s="25" t="s">
        <v>376</v>
      </c>
      <c r="C580" s="26">
        <v>16202777314</v>
      </c>
      <c r="D580" s="26">
        <v>2650000000</v>
      </c>
      <c r="E580" s="27">
        <v>6.1253926682970015</v>
      </c>
      <c r="F580" s="27">
        <v>0.33020984734754727</v>
      </c>
      <c r="G580" s="26">
        <v>846.06924800000002</v>
      </c>
      <c r="H580" s="27">
        <v>7.72</v>
      </c>
      <c r="I580" s="27">
        <v>-0.34121113034493789</v>
      </c>
      <c r="J580" s="26">
        <v>51151779</v>
      </c>
      <c r="K580" s="27">
        <v>362.64623367253756</v>
      </c>
      <c r="L580" s="27">
        <v>15.09433962264151</v>
      </c>
      <c r="M580" s="27">
        <v>31.92</v>
      </c>
      <c r="N580" s="28">
        <v>51.941410134350868</v>
      </c>
      <c r="O580" s="29">
        <v>66.05351563069776</v>
      </c>
      <c r="P580" s="28">
        <v>2.201783854356592</v>
      </c>
    </row>
    <row r="581" spans="1:16">
      <c r="A581" s="55" t="s">
        <v>235</v>
      </c>
      <c r="B581" s="55" t="s">
        <v>233</v>
      </c>
      <c r="C581" s="56">
        <v>83438856000</v>
      </c>
      <c r="D581" s="56">
        <v>2798079000</v>
      </c>
      <c r="E581" s="57">
        <v>0.61615508847887968</v>
      </c>
      <c r="F581" s="57">
        <v>2.8231598218876907E-3</v>
      </c>
      <c r="G581" s="56">
        <v>821.38268200000005</v>
      </c>
      <c r="H581" s="57">
        <v>79.05</v>
      </c>
      <c r="I581" s="57">
        <v>-2.0314893320682614</v>
      </c>
      <c r="J581" s="56">
        <v>5300546000</v>
      </c>
      <c r="K581" s="57">
        <v>41.17503404366267</v>
      </c>
      <c r="L581" s="57">
        <v>14.295522034938971</v>
      </c>
      <c r="M581" s="57">
        <v>29.35</v>
      </c>
      <c r="N581" s="58">
        <v>55.277235208106767</v>
      </c>
      <c r="O581" s="59">
        <v>1284.0261754923131</v>
      </c>
      <c r="P581" s="58">
        <v>42.800872516410436</v>
      </c>
    </row>
    <row r="582" spans="1:16">
      <c r="A582" s="60" t="s">
        <v>748</v>
      </c>
      <c r="B582" s="60" t="s">
        <v>374</v>
      </c>
      <c r="C582" s="61">
        <v>47208439000</v>
      </c>
      <c r="D582" s="61">
        <v>2800000000</v>
      </c>
      <c r="E582" s="62">
        <v>3.1615753763357537</v>
      </c>
      <c r="F582" s="62">
        <v>0.10264855117973226</v>
      </c>
      <c r="G582" s="61">
        <v>1153.5045090000001</v>
      </c>
      <c r="H582" s="62">
        <v>10.97</v>
      </c>
      <c r="I582" s="62">
        <v>-6.7684859130048736E-2</v>
      </c>
      <c r="J582" s="61">
        <v>0</v>
      </c>
      <c r="K582" s="62">
        <v>0</v>
      </c>
      <c r="L582" s="62">
        <v>14.285714285714286</v>
      </c>
      <c r="M582" s="62">
        <v>41.19</v>
      </c>
      <c r="N582" s="63">
        <v>0</v>
      </c>
      <c r="O582" s="64">
        <v>458.35725125552506</v>
      </c>
      <c r="P582" s="63">
        <v>15.278575041850836</v>
      </c>
    </row>
    <row r="583" spans="1:16">
      <c r="A583" s="55" t="s">
        <v>529</v>
      </c>
      <c r="B583" s="55" t="s">
        <v>233</v>
      </c>
      <c r="C583" s="56">
        <v>11202226165</v>
      </c>
      <c r="D583" s="56">
        <v>2876530554</v>
      </c>
      <c r="E583" s="57">
        <v>10.385636724506732</v>
      </c>
      <c r="F583" s="57">
        <v>0.72209465740350565</v>
      </c>
      <c r="G583" s="56">
        <v>750.95738100000005</v>
      </c>
      <c r="H583" s="57">
        <v>5.13</v>
      </c>
      <c r="I583" s="57">
        <v>7.991094086944095E-3</v>
      </c>
      <c r="J583" s="56">
        <v>-880002369</v>
      </c>
      <c r="K583" s="57">
        <v>-16.343879603805931</v>
      </c>
      <c r="L583" s="57">
        <v>13.905640579543798</v>
      </c>
      <c r="M583" s="57">
        <v>26.1</v>
      </c>
      <c r="N583" s="58">
        <v>16.513505940247303</v>
      </c>
      <c r="O583" s="59">
        <v>578.48850632442191</v>
      </c>
      <c r="P583" s="58">
        <v>19.282950210814064</v>
      </c>
    </row>
    <row r="584" spans="1:16">
      <c r="A584" s="35" t="s">
        <v>205</v>
      </c>
      <c r="B584" s="35" t="s">
        <v>200</v>
      </c>
      <c r="C584" s="36">
        <v>141356914000</v>
      </c>
      <c r="D584" s="36">
        <v>2900000000</v>
      </c>
      <c r="E584" s="37">
        <v>4.7242803680875802</v>
      </c>
      <c r="F584" s="37">
        <v>3.0167818442449427E-2</v>
      </c>
      <c r="G584" s="36">
        <v>147.02876900000001</v>
      </c>
      <c r="H584" s="37">
        <v>57.7</v>
      </c>
      <c r="I584" s="37">
        <v>0.46146667992009327</v>
      </c>
      <c r="J584" s="36">
        <v>1502626000</v>
      </c>
      <c r="K584" s="37">
        <v>104.21754980946689</v>
      </c>
      <c r="L584" s="37">
        <v>13.793103448275861</v>
      </c>
      <c r="M584" s="37">
        <v>5.0599999999999996</v>
      </c>
      <c r="N584" s="38">
        <v>42.073912866682321</v>
      </c>
      <c r="O584" s="39">
        <v>2323.9255301733178</v>
      </c>
      <c r="P584" s="38">
        <v>77.464184339110588</v>
      </c>
    </row>
    <row r="585" spans="1:16">
      <c r="A585" s="35" t="s">
        <v>299</v>
      </c>
      <c r="B585" s="35" t="s">
        <v>208</v>
      </c>
      <c r="C585" s="36">
        <v>15218561138</v>
      </c>
      <c r="D585" s="36">
        <v>2950000000</v>
      </c>
      <c r="E585" s="37">
        <v>3.1521284984095148</v>
      </c>
      <c r="F585" s="37">
        <v>3.2379337425880991E-2</v>
      </c>
      <c r="G585" s="36">
        <v>371.95620600000001</v>
      </c>
      <c r="H585" s="37">
        <v>34.14</v>
      </c>
      <c r="I585" s="37">
        <v>-0.77937098053536147</v>
      </c>
      <c r="J585" s="36">
        <v>1787902943</v>
      </c>
      <c r="K585" s="37">
        <v>54.449264363675248</v>
      </c>
      <c r="L585" s="37">
        <v>13.559322033898304</v>
      </c>
      <c r="M585" s="37">
        <v>12.6</v>
      </c>
      <c r="N585" s="38">
        <v>45.204108315085591</v>
      </c>
      <c r="O585" s="39">
        <v>317.44617360937639</v>
      </c>
      <c r="P585" s="38">
        <v>10.581539120312547</v>
      </c>
    </row>
    <row r="586" spans="1:16">
      <c r="A586" s="55" t="s">
        <v>463</v>
      </c>
      <c r="B586" s="55" t="s">
        <v>233</v>
      </c>
      <c r="C586" s="56">
        <v>40334782642</v>
      </c>
      <c r="D586" s="56">
        <v>3000000000</v>
      </c>
      <c r="E586" s="57">
        <v>12.311616872332229</v>
      </c>
      <c r="F586" s="57">
        <v>0.93910121070421271</v>
      </c>
      <c r="G586" s="56">
        <v>808.37745500000005</v>
      </c>
      <c r="H586" s="57">
        <v>4.0199999999999996</v>
      </c>
      <c r="I586" s="57">
        <v>1.3354697500937538E-2</v>
      </c>
      <c r="J586" s="56">
        <v>-4574215000</v>
      </c>
      <c r="K586" s="57">
        <v>-2.8660655434866968</v>
      </c>
      <c r="L586" s="57">
        <v>13.333333333333334</v>
      </c>
      <c r="M586" s="57">
        <v>26.94</v>
      </c>
      <c r="N586" s="58">
        <v>34.170746035762861</v>
      </c>
      <c r="O586" s="59">
        <v>927.67796035726997</v>
      </c>
      <c r="P586" s="58">
        <v>30.922598678575664</v>
      </c>
    </row>
    <row r="587" spans="1:16">
      <c r="A587" s="40" t="s">
        <v>671</v>
      </c>
      <c r="B587" s="40" t="s">
        <v>255</v>
      </c>
      <c r="C587" s="41">
        <v>4839967141</v>
      </c>
      <c r="D587" s="41">
        <v>3016276170</v>
      </c>
      <c r="E587" s="42">
        <v>19.02746950609907</v>
      </c>
      <c r="F587" s="42">
        <v>2.7789713824426201</v>
      </c>
      <c r="G587" s="41">
        <v>955.68482200000005</v>
      </c>
      <c r="H587" s="42">
        <v>2.2000000000000002</v>
      </c>
      <c r="I587" s="42">
        <v>-4.0089717349071297E-2</v>
      </c>
      <c r="J587" s="41">
        <v>99081839</v>
      </c>
      <c r="K587" s="42">
        <v>69.10395461069308</v>
      </c>
      <c r="L587" s="42">
        <v>13.26138514697081</v>
      </c>
      <c r="M587" s="42">
        <v>31.68</v>
      </c>
      <c r="N587" s="43">
        <v>0</v>
      </c>
      <c r="O587" s="44">
        <v>159.94391046249322</v>
      </c>
      <c r="P587" s="43">
        <v>5.3314636820831076</v>
      </c>
    </row>
    <row r="588" spans="1:16">
      <c r="A588" s="30" t="s">
        <v>254</v>
      </c>
      <c r="B588" s="30" t="s">
        <v>349</v>
      </c>
      <c r="C588" s="31">
        <v>257153289000</v>
      </c>
      <c r="D588" s="31">
        <v>3063214000</v>
      </c>
      <c r="E588" s="32">
        <v>0.70474755556600877</v>
      </c>
      <c r="F588" s="32">
        <v>6.0544213706155208E-3</v>
      </c>
      <c r="G588" s="31">
        <v>1450.4123199999999</v>
      </c>
      <c r="H588" s="32">
        <v>39.14</v>
      </c>
      <c r="I588" s="32">
        <v>-0.78201859141212537</v>
      </c>
      <c r="J588" s="31">
        <v>1446830000</v>
      </c>
      <c r="K588" s="32">
        <v>80.453219797764774</v>
      </c>
      <c r="L588" s="32">
        <v>13.058180068385688</v>
      </c>
      <c r="M588" s="32">
        <v>47.34</v>
      </c>
      <c r="N588" s="33">
        <v>46.868671924932023</v>
      </c>
      <c r="O588" s="34">
        <v>512.86085529482648</v>
      </c>
      <c r="P588" s="33">
        <v>17.095361843160884</v>
      </c>
    </row>
    <row r="589" spans="1:16">
      <c r="A589" s="75" t="s">
        <v>676</v>
      </c>
      <c r="B589" s="75" t="s">
        <v>350</v>
      </c>
      <c r="C589" s="76">
        <v>48672074000</v>
      </c>
      <c r="D589" s="76">
        <v>3202500000</v>
      </c>
      <c r="E589" s="77">
        <v>0.834471071401929</v>
      </c>
      <c r="F589" s="77">
        <v>5.1091890306404555E-3</v>
      </c>
      <c r="G589" s="76">
        <v>948.26043000000004</v>
      </c>
      <c r="H589" s="77">
        <v>50.55</v>
      </c>
      <c r="I589" s="77">
        <v>0.52573372034323285</v>
      </c>
      <c r="J589" s="76">
        <v>1608957000</v>
      </c>
      <c r="K589" s="77">
        <v>101.51141391597164</v>
      </c>
      <c r="L589" s="77">
        <v>12.490241998438719</v>
      </c>
      <c r="M589" s="77">
        <v>29.61</v>
      </c>
      <c r="N589" s="78">
        <v>17.454888016732728</v>
      </c>
      <c r="O589" s="79">
        <v>1249.5766449617697</v>
      </c>
      <c r="P589" s="78">
        <v>41.652554832058989</v>
      </c>
    </row>
    <row r="590" spans="1:16">
      <c r="A590" s="70" t="s">
        <v>318</v>
      </c>
      <c r="B590" s="70" t="s">
        <v>221</v>
      </c>
      <c r="C590" s="71">
        <v>30085753929</v>
      </c>
      <c r="D590" s="71">
        <v>3250000000</v>
      </c>
      <c r="E590" s="72">
        <v>20.639339664966759</v>
      </c>
      <c r="F590" s="72">
        <v>3.1752830253795015</v>
      </c>
      <c r="G590" s="71">
        <v>797.71454900000003</v>
      </c>
      <c r="H590" s="72">
        <v>2.4300000000000002</v>
      </c>
      <c r="I590" s="72">
        <v>-3.3416359602872259E-2</v>
      </c>
      <c r="J590" s="71">
        <v>-805930697</v>
      </c>
      <c r="K590" s="72">
        <v>-8.0652096069744328</v>
      </c>
      <c r="L590" s="72">
        <v>12.307692307692308</v>
      </c>
      <c r="M590" s="72">
        <v>24.54</v>
      </c>
      <c r="N590" s="73">
        <v>24.534759882572583</v>
      </c>
      <c r="O590" s="74">
        <v>359.88567358601085</v>
      </c>
      <c r="P590" s="73">
        <v>11.996189119533694</v>
      </c>
    </row>
    <row r="591" spans="1:16">
      <c r="A591" s="70" t="s">
        <v>28</v>
      </c>
      <c r="B591" s="70" t="s">
        <v>221</v>
      </c>
      <c r="C591" s="71">
        <v>27193874502</v>
      </c>
      <c r="D591" s="71">
        <v>3450000000</v>
      </c>
      <c r="E591" s="72">
        <v>22.803483003994028</v>
      </c>
      <c r="F591" s="72">
        <v>6.609705218548994</v>
      </c>
      <c r="G591" s="71">
        <v>923.53386499999999</v>
      </c>
      <c r="H591" s="72">
        <v>1.9</v>
      </c>
      <c r="I591" s="72">
        <v>-2.691164903866072E-2</v>
      </c>
      <c r="J591" s="71">
        <v>171341389</v>
      </c>
      <c r="K591" s="72">
        <v>20.135240061582554</v>
      </c>
      <c r="L591" s="72">
        <v>11.594202898550725</v>
      </c>
      <c r="M591" s="72">
        <v>26.76</v>
      </c>
      <c r="N591" s="73">
        <v>20.565682265413518</v>
      </c>
      <c r="O591" s="74">
        <v>532.37584407554448</v>
      </c>
      <c r="P591" s="73">
        <v>17.745861469184817</v>
      </c>
    </row>
    <row r="592" spans="1:16">
      <c r="A592" s="35" t="s">
        <v>239</v>
      </c>
      <c r="B592" s="35" t="s">
        <v>745</v>
      </c>
      <c r="C592" s="36">
        <v>243598033000</v>
      </c>
      <c r="D592" s="36">
        <v>3500000000</v>
      </c>
      <c r="E592" s="37">
        <v>1.6744619848988647</v>
      </c>
      <c r="F592" s="37">
        <v>9.5683541994220841E-3</v>
      </c>
      <c r="G592" s="36">
        <v>463.44384700000001</v>
      </c>
      <c r="H592" s="37">
        <v>51.55</v>
      </c>
      <c r="I592" s="37">
        <v>-1.1056550347801206</v>
      </c>
      <c r="J592" s="36">
        <v>10457008000</v>
      </c>
      <c r="K592" s="37">
        <v>16.735188497512866</v>
      </c>
      <c r="L592" s="37">
        <v>11.428571428571429</v>
      </c>
      <c r="M592" s="37">
        <v>13.24</v>
      </c>
      <c r="N592" s="38">
        <v>59.499713511362124</v>
      </c>
      <c r="O592" s="39">
        <v>312.10530011126906</v>
      </c>
      <c r="P592" s="38">
        <v>10.403510003708968</v>
      </c>
    </row>
    <row r="593" spans="1:16">
      <c r="A593" s="45" t="s">
        <v>191</v>
      </c>
      <c r="B593" s="45" t="s">
        <v>375</v>
      </c>
      <c r="C593" s="46">
        <v>164435643000</v>
      </c>
      <c r="D593" s="46">
        <v>3509100000</v>
      </c>
      <c r="E593" s="47">
        <v>0.82178467946696743</v>
      </c>
      <c r="F593" s="47">
        <v>3.1224898291754483E-3</v>
      </c>
      <c r="G593" s="46">
        <v>620.28678500000001</v>
      </c>
      <c r="H593" s="47">
        <v>78.5</v>
      </c>
      <c r="I593" s="47">
        <v>-0.8782831967736513</v>
      </c>
      <c r="J593" s="46">
        <v>5498818000</v>
      </c>
      <c r="K593" s="47">
        <v>47.861649539955678</v>
      </c>
      <c r="L593" s="47">
        <v>11.398934199652333</v>
      </c>
      <c r="M593" s="47">
        <v>17.670000000000002</v>
      </c>
      <c r="N593" s="48">
        <v>64.142292396100544</v>
      </c>
      <c r="O593" s="49">
        <v>699.97433639624148</v>
      </c>
      <c r="P593" s="48">
        <v>23.332477879874716</v>
      </c>
    </row>
    <row r="594" spans="1:16">
      <c r="A594" s="70" t="s">
        <v>232</v>
      </c>
      <c r="B594" s="70" t="s">
        <v>221</v>
      </c>
      <c r="C594" s="71">
        <v>145246137000</v>
      </c>
      <c r="D594" s="71">
        <v>3800000000</v>
      </c>
      <c r="E594" s="72">
        <v>1.1315528650748812</v>
      </c>
      <c r="F594" s="72">
        <v>1.5672477355607773E-2</v>
      </c>
      <c r="G594" s="71">
        <v>1837.418021</v>
      </c>
      <c r="H594" s="72">
        <v>19.239999999999998</v>
      </c>
      <c r="I594" s="72">
        <v>0.14668922138779905</v>
      </c>
      <c r="J594" s="71">
        <v>1670697000</v>
      </c>
      <c r="K594" s="72">
        <v>43.215496286879066</v>
      </c>
      <c r="L594" s="72">
        <v>10.526315789473685</v>
      </c>
      <c r="M594" s="72">
        <v>48.35</v>
      </c>
      <c r="N594" s="73">
        <v>58.815192354201898</v>
      </c>
      <c r="O594" s="74">
        <v>391.91851333086669</v>
      </c>
      <c r="P594" s="73">
        <v>13.063950444362224</v>
      </c>
    </row>
    <row r="595" spans="1:16">
      <c r="A595" s="70" t="s">
        <v>231</v>
      </c>
      <c r="B595" s="70" t="s">
        <v>221</v>
      </c>
      <c r="C595" s="71">
        <v>63039967565</v>
      </c>
      <c r="D595" s="71">
        <v>3840000000</v>
      </c>
      <c r="E595" s="72">
        <v>11.127157956505451</v>
      </c>
      <c r="F595" s="72">
        <v>0.72442434612665696</v>
      </c>
      <c r="G595" s="71">
        <v>792.09881199999995</v>
      </c>
      <c r="H595" s="72">
        <v>4.54</v>
      </c>
      <c r="I595" s="72">
        <v>-0.10804724135993561</v>
      </c>
      <c r="J595" s="71">
        <v>1583012802</v>
      </c>
      <c r="K595" s="72">
        <v>9.7030169184948889</v>
      </c>
      <c r="L595" s="72">
        <v>10.416666666666666</v>
      </c>
      <c r="M595" s="72">
        <v>20.62</v>
      </c>
      <c r="N595" s="73">
        <v>29.52643017938497</v>
      </c>
      <c r="O595" s="74">
        <v>1323.7244366160382</v>
      </c>
      <c r="P595" s="73">
        <v>44.124147887201275</v>
      </c>
    </row>
    <row r="596" spans="1:16">
      <c r="A596" s="40" t="s">
        <v>265</v>
      </c>
      <c r="B596" s="40" t="s">
        <v>255</v>
      </c>
      <c r="C596" s="41">
        <v>33650224000</v>
      </c>
      <c r="D596" s="41">
        <v>3885000000</v>
      </c>
      <c r="E596" s="42">
        <v>3.0806658181111302</v>
      </c>
      <c r="F596" s="42">
        <v>7.9296417454597951E-2</v>
      </c>
      <c r="G596" s="41">
        <v>1198.914348</v>
      </c>
      <c r="H596" s="42">
        <v>10.83</v>
      </c>
      <c r="I596" s="42">
        <v>-0.34355925221214711</v>
      </c>
      <c r="J596" s="41">
        <v>617790000</v>
      </c>
      <c r="K596" s="42">
        <v>62.885446510950324</v>
      </c>
      <c r="L596" s="42">
        <v>10.296010296010296</v>
      </c>
      <c r="M596" s="42">
        <v>30.86</v>
      </c>
      <c r="N596" s="43">
        <v>54.813732514189361</v>
      </c>
      <c r="O596" s="44">
        <v>957.4927515061803</v>
      </c>
      <c r="P596" s="43">
        <v>31.916425050206009</v>
      </c>
    </row>
    <row r="597" spans="1:16">
      <c r="A597" s="70" t="s">
        <v>230</v>
      </c>
      <c r="B597" s="70" t="s">
        <v>221</v>
      </c>
      <c r="C597" s="71">
        <v>35563376411</v>
      </c>
      <c r="D597" s="71">
        <v>3900000000</v>
      </c>
      <c r="E597" s="72">
        <v>9.0895404953231491</v>
      </c>
      <c r="F597" s="72">
        <v>1.165325704528609</v>
      </c>
      <c r="G597" s="71">
        <v>1726.023676</v>
      </c>
      <c r="H597" s="72">
        <v>2.5499999999999998</v>
      </c>
      <c r="I597" s="72">
        <v>-4.5072720582825632E-2</v>
      </c>
      <c r="J597" s="71">
        <v>86736503</v>
      </c>
      <c r="K597" s="72">
        <v>89.92753604557933</v>
      </c>
      <c r="L597" s="72">
        <v>10.256410256410257</v>
      </c>
      <c r="M597" s="72">
        <v>44.25</v>
      </c>
      <c r="N597" s="73">
        <v>27.065497326170942</v>
      </c>
      <c r="O597" s="74">
        <v>446.29324339048696</v>
      </c>
      <c r="P597" s="73">
        <v>14.876441446349565</v>
      </c>
    </row>
    <row r="598" spans="1:16">
      <c r="A598" s="70" t="s">
        <v>124</v>
      </c>
      <c r="B598" s="70" t="s">
        <v>221</v>
      </c>
      <c r="C598" s="71">
        <v>25119375153</v>
      </c>
      <c r="D598" s="71">
        <v>4000000000</v>
      </c>
      <c r="E598" s="72">
        <v>15.546176029351178</v>
      </c>
      <c r="F598" s="72">
        <v>3.8865440073377946</v>
      </c>
      <c r="G598" s="71">
        <v>1390.9996160000001</v>
      </c>
      <c r="H598" s="72">
        <v>1.85</v>
      </c>
      <c r="I598" s="72">
        <v>-8.5077770763215765E-2</v>
      </c>
      <c r="J598" s="71">
        <v>72975866</v>
      </c>
      <c r="K598" s="72">
        <v>54.812641757481849</v>
      </c>
      <c r="L598" s="72">
        <v>10</v>
      </c>
      <c r="M598" s="72">
        <v>34.770000000000003</v>
      </c>
      <c r="N598" s="73">
        <v>36.852657403320535</v>
      </c>
      <c r="O598" s="74">
        <v>354.43846613483072</v>
      </c>
      <c r="P598" s="73">
        <v>11.81461553782769</v>
      </c>
    </row>
    <row r="599" spans="1:16">
      <c r="A599" s="70" t="s">
        <v>137</v>
      </c>
      <c r="B599" s="70" t="s">
        <v>221</v>
      </c>
      <c r="C599" s="71">
        <v>52477720474</v>
      </c>
      <c r="D599" s="71">
        <v>4000000000</v>
      </c>
      <c r="E599" s="72">
        <v>5.2170719288140965</v>
      </c>
      <c r="F599" s="72">
        <v>0.43475599406784138</v>
      </c>
      <c r="G599" s="71">
        <v>2366.5207919999998</v>
      </c>
      <c r="H599" s="72">
        <v>3.24</v>
      </c>
      <c r="I599" s="72">
        <v>-1.5088768917052244E-2</v>
      </c>
      <c r="J599" s="71">
        <v>557366146</v>
      </c>
      <c r="K599" s="72">
        <v>21.529832922432284</v>
      </c>
      <c r="L599" s="72">
        <v>10</v>
      </c>
      <c r="M599" s="72">
        <v>59.16</v>
      </c>
      <c r="N599" s="73">
        <v>25.984572626139563</v>
      </c>
      <c r="O599" s="74">
        <v>281.44101598852836</v>
      </c>
      <c r="P599" s="73">
        <v>9.3813671996176122</v>
      </c>
    </row>
    <row r="600" spans="1:16">
      <c r="A600" s="60" t="s">
        <v>708</v>
      </c>
      <c r="B600" s="60" t="s">
        <v>374</v>
      </c>
      <c r="C600" s="61">
        <v>453087703000</v>
      </c>
      <c r="D600" s="61">
        <v>4200000000</v>
      </c>
      <c r="E600" s="62">
        <v>0.51924185704150116</v>
      </c>
      <c r="F600" s="62">
        <v>9.4373292810160151E-4</v>
      </c>
      <c r="G600" s="61">
        <v>587.28230399999995</v>
      </c>
      <c r="H600" s="62">
        <v>131.19999999999999</v>
      </c>
      <c r="I600" s="62">
        <v>0.68221434075880438</v>
      </c>
      <c r="J600" s="61">
        <v>0</v>
      </c>
      <c r="K600" s="62">
        <v>0</v>
      </c>
      <c r="L600" s="62">
        <v>9.5238095238095237</v>
      </c>
      <c r="M600" s="62">
        <v>13.98</v>
      </c>
      <c r="N600" s="63">
        <v>558.75548580426141</v>
      </c>
      <c r="O600" s="64">
        <v>954.56401476129724</v>
      </c>
      <c r="P600" s="63">
        <v>31.818800492043241</v>
      </c>
    </row>
    <row r="601" spans="1:16">
      <c r="A601" s="106" t="s">
        <v>692</v>
      </c>
      <c r="B601" s="106" t="s">
        <v>693</v>
      </c>
      <c r="C601" s="107">
        <v>3482014185</v>
      </c>
      <c r="D601" s="107">
        <v>4364569202</v>
      </c>
      <c r="E601" s="108">
        <v>13.618097829244929</v>
      </c>
      <c r="F601" s="108">
        <v>1.9747766297911378</v>
      </c>
      <c r="G601" s="107">
        <v>1335.1741139999999</v>
      </c>
      <c r="H601" s="108">
        <v>2.2000000000000002</v>
      </c>
      <c r="I601" s="108">
        <v>6.0063652309842563E-2</v>
      </c>
      <c r="J601" s="107">
        <v>-146085600</v>
      </c>
      <c r="K601" s="108">
        <v>-47.2053326200529</v>
      </c>
      <c r="L601" s="108">
        <v>9.164707477125253</v>
      </c>
      <c r="M601" s="108">
        <v>30.59</v>
      </c>
      <c r="N601" s="109">
        <v>99.461073524745089</v>
      </c>
      <c r="O601" s="110">
        <v>1795.9389292479173</v>
      </c>
      <c r="P601" s="109">
        <v>59.864630974930577</v>
      </c>
    </row>
    <row r="602" spans="1:16">
      <c r="A602" s="30" t="s">
        <v>244</v>
      </c>
      <c r="B602" s="30" t="s">
        <v>357</v>
      </c>
      <c r="C602" s="31">
        <v>11748972614</v>
      </c>
      <c r="D602" s="31">
        <v>4500000000</v>
      </c>
      <c r="E602" s="32">
        <v>3.0974328476558624</v>
      </c>
      <c r="F602" s="32">
        <v>6.8831841059019169E-2</v>
      </c>
      <c r="G602" s="31">
        <v>1152.410032</v>
      </c>
      <c r="H602" s="32">
        <v>11.21</v>
      </c>
      <c r="I602" s="32">
        <v>0.33401612622204446</v>
      </c>
      <c r="J602" s="31">
        <v>374434153</v>
      </c>
      <c r="K602" s="32">
        <v>120.18134467557503</v>
      </c>
      <c r="L602" s="32">
        <v>8.8888888888888893</v>
      </c>
      <c r="M602" s="32">
        <v>25.6</v>
      </c>
      <c r="N602" s="33">
        <v>47.373497903469016</v>
      </c>
      <c r="O602" s="34">
        <v>2110.1968833994351</v>
      </c>
      <c r="P602" s="33">
        <v>70.339896113314509</v>
      </c>
    </row>
    <row r="603" spans="1:16">
      <c r="A603" s="55" t="s">
        <v>236</v>
      </c>
      <c r="B603" s="55" t="s">
        <v>233</v>
      </c>
      <c r="C603" s="56">
        <v>19322859634</v>
      </c>
      <c r="D603" s="56">
        <v>4500000000</v>
      </c>
      <c r="E603" s="57">
        <v>7.7952879433204609</v>
      </c>
      <c r="F603" s="57">
        <v>1.732286209626769</v>
      </c>
      <c r="G603" s="56">
        <v>2540.2949250000001</v>
      </c>
      <c r="H603" s="57">
        <v>2.02</v>
      </c>
      <c r="I603" s="57">
        <v>-2.0140258501470942E-2</v>
      </c>
      <c r="J603" s="56">
        <v>132915830</v>
      </c>
      <c r="K603" s="57">
        <v>33.856012485495519</v>
      </c>
      <c r="L603" s="57">
        <v>8.8888888888888893</v>
      </c>
      <c r="M603" s="57">
        <v>56.45</v>
      </c>
      <c r="N603" s="58">
        <v>33.770406908755142</v>
      </c>
      <c r="O603" s="59">
        <v>722.94327557672455</v>
      </c>
      <c r="P603" s="58">
        <v>24.098109185890817</v>
      </c>
    </row>
    <row r="604" spans="1:16">
      <c r="A604" s="55" t="s">
        <v>277</v>
      </c>
      <c r="B604" s="55" t="s">
        <v>354</v>
      </c>
      <c r="C604" s="56">
        <v>281073867000</v>
      </c>
      <c r="D604" s="56">
        <v>4560000000</v>
      </c>
      <c r="E604" s="57">
        <v>8.5816153411409218E-2</v>
      </c>
      <c r="F604" s="57">
        <v>4.9524557601228776E-5</v>
      </c>
      <c r="G604" s="56">
        <v>1175.783874</v>
      </c>
      <c r="H604" s="57">
        <v>396.5</v>
      </c>
      <c r="I604" s="57">
        <v>4.9913713809461342</v>
      </c>
      <c r="J604" s="56">
        <v>5549453000</v>
      </c>
      <c r="K604" s="57">
        <v>312.24699082954663</v>
      </c>
      <c r="L604" s="57">
        <v>8.7719298245614041</v>
      </c>
      <c r="M604" s="57">
        <v>25.78</v>
      </c>
      <c r="N604" s="58">
        <v>41.705800860307441</v>
      </c>
      <c r="O604" s="59">
        <v>2052.5769432963543</v>
      </c>
      <c r="P604" s="58">
        <v>68.419231443211814</v>
      </c>
    </row>
    <row r="605" spans="1:16">
      <c r="A605" s="70" t="s">
        <v>339</v>
      </c>
      <c r="B605" s="70" t="s">
        <v>221</v>
      </c>
      <c r="C605" s="71">
        <v>87699773164</v>
      </c>
      <c r="D605" s="71">
        <v>4693620000</v>
      </c>
      <c r="E605" s="72">
        <v>7.9408270300362389</v>
      </c>
      <c r="F605" s="72">
        <v>8.9043907418740631E-2</v>
      </c>
      <c r="G605" s="71">
        <v>256.94425699999999</v>
      </c>
      <c r="H605" s="72">
        <v>19.62</v>
      </c>
      <c r="I605" s="72">
        <v>0.28892450341837872</v>
      </c>
      <c r="J605" s="71">
        <v>378526912</v>
      </c>
      <c r="K605" s="72">
        <v>235.59429243435142</v>
      </c>
      <c r="L605" s="72">
        <v>8.5222067402133117</v>
      </c>
      <c r="M605" s="72">
        <v>5.47</v>
      </c>
      <c r="N605" s="73">
        <v>17.722282723905966</v>
      </c>
      <c r="O605" s="74">
        <v>1177.1198843405632</v>
      </c>
      <c r="P605" s="73">
        <v>39.237329478018772</v>
      </c>
    </row>
    <row r="606" spans="1:16">
      <c r="A606" s="25" t="s">
        <v>6</v>
      </c>
      <c r="B606" s="25" t="s">
        <v>353</v>
      </c>
      <c r="C606" s="26">
        <v>69393865000</v>
      </c>
      <c r="D606" s="26">
        <v>4861656000</v>
      </c>
      <c r="E606" s="27">
        <v>1.9356669559518416</v>
      </c>
      <c r="F606" s="27">
        <v>1.8959510288281956E-2</v>
      </c>
      <c r="G606" s="26">
        <v>961.42923199999996</v>
      </c>
      <c r="H606" s="27">
        <v>21.5</v>
      </c>
      <c r="I606" s="27">
        <v>0.16229600368272301</v>
      </c>
      <c r="J606" s="26">
        <v>102523000</v>
      </c>
      <c r="K606" s="27">
        <v>995.82314212420624</v>
      </c>
      <c r="L606" s="27">
        <v>8.2276491796210998</v>
      </c>
      <c r="M606" s="27">
        <v>19.77</v>
      </c>
      <c r="N606" s="28">
        <v>18.70120916399916</v>
      </c>
      <c r="O606" s="29">
        <v>816.56983642023067</v>
      </c>
      <c r="P606" s="28">
        <v>27.218994547341023</v>
      </c>
    </row>
    <row r="607" spans="1:16">
      <c r="A607" s="70" t="s">
        <v>26</v>
      </c>
      <c r="B607" s="70" t="s">
        <v>221</v>
      </c>
      <c r="C607" s="71">
        <v>8135775636</v>
      </c>
      <c r="D607" s="71">
        <v>5000000000</v>
      </c>
      <c r="E607" s="72">
        <v>1.1342121776391769</v>
      </c>
      <c r="F607" s="72">
        <v>2.062203959343958E-2</v>
      </c>
      <c r="G607" s="71">
        <v>3271.9011879999998</v>
      </c>
      <c r="H607" s="72">
        <v>10.78</v>
      </c>
      <c r="I607" s="72">
        <v>-0.76021169184510207</v>
      </c>
      <c r="J607" s="71">
        <v>1715491599</v>
      </c>
      <c r="K607" s="72">
        <v>32.060780730177157</v>
      </c>
      <c r="L607" s="72">
        <v>8</v>
      </c>
      <c r="M607" s="72">
        <v>65.430000000000007</v>
      </c>
      <c r="N607" s="73">
        <v>40.280426802602889</v>
      </c>
      <c r="O607" s="74">
        <v>1023.49434862826</v>
      </c>
      <c r="P607" s="73">
        <v>34.116478287608665</v>
      </c>
    </row>
    <row r="608" spans="1:16">
      <c r="A608" s="70" t="s">
        <v>755</v>
      </c>
      <c r="B608" s="70" t="s">
        <v>699</v>
      </c>
      <c r="C608" s="71">
        <v>7859832000</v>
      </c>
      <c r="D608" s="71">
        <v>5000000000</v>
      </c>
      <c r="E608" s="72">
        <v>19.428227271402623</v>
      </c>
      <c r="F608" s="72">
        <v>2.3267338049583981</v>
      </c>
      <c r="G608" s="71">
        <v>1822.4706020000001</v>
      </c>
      <c r="H608" s="72">
        <v>1.1299999999999999</v>
      </c>
      <c r="I608" s="72">
        <v>-2.8846904783096147E-2</v>
      </c>
      <c r="J608" s="71">
        <v>410655000</v>
      </c>
      <c r="K608" s="72">
        <v>20.333369860345059</v>
      </c>
      <c r="L608" s="72">
        <v>8</v>
      </c>
      <c r="M608" s="72">
        <v>36.44</v>
      </c>
      <c r="N608" s="73">
        <v>0</v>
      </c>
      <c r="O608" s="74">
        <v>752.26449357915567</v>
      </c>
      <c r="P608" s="73">
        <v>25.07548311930519</v>
      </c>
    </row>
    <row r="609" spans="1:16">
      <c r="A609" t="s">
        <v>2135</v>
      </c>
      <c r="C609" s="14">
        <v>61079335000</v>
      </c>
      <c r="D609" s="14">
        <v>5000000000</v>
      </c>
      <c r="E609" s="19">
        <v>0</v>
      </c>
      <c r="F609" s="19">
        <v>0</v>
      </c>
      <c r="G609" s="14">
        <v>0</v>
      </c>
      <c r="H609" s="19">
        <v>2.34</v>
      </c>
      <c r="I609" s="19">
        <v>-2.5711859962478378E-2</v>
      </c>
      <c r="J609" s="14">
        <v>-3064127000</v>
      </c>
      <c r="K609" s="19">
        <v>-3.2635722997121204</v>
      </c>
      <c r="L609" s="19">
        <v>8</v>
      </c>
      <c r="M609" s="19">
        <v>0</v>
      </c>
      <c r="N609" s="20">
        <v>54.768695200955861</v>
      </c>
      <c r="O609" s="21">
        <v>976.17250940634415</v>
      </c>
      <c r="P609" s="24">
        <v>32.53908364687814</v>
      </c>
    </row>
    <row r="610" spans="1:16">
      <c r="A610" s="90" t="s">
        <v>316</v>
      </c>
      <c r="B610" s="90" t="s">
        <v>404</v>
      </c>
      <c r="C610" s="91">
        <v>13894759000</v>
      </c>
      <c r="D610" s="91">
        <v>5040000000</v>
      </c>
      <c r="E610" s="92">
        <v>10.057160879575154</v>
      </c>
      <c r="F610" s="92">
        <v>2.2936418718242915</v>
      </c>
      <c r="G610" s="91">
        <v>4679.5978699999996</v>
      </c>
      <c r="H610" s="92">
        <v>0.85</v>
      </c>
      <c r="I610" s="92">
        <v>-1.1740588811111841E-2</v>
      </c>
      <c r="J610" s="91">
        <v>-245597000</v>
      </c>
      <c r="K610" s="92">
        <v>-17.853638277340522</v>
      </c>
      <c r="L610" s="92">
        <v>7.9365079365079367</v>
      </c>
      <c r="M610" s="92">
        <v>92.84</v>
      </c>
      <c r="N610" s="93">
        <v>22.994381818103587</v>
      </c>
      <c r="O610" s="94">
        <v>695.10127850291076</v>
      </c>
      <c r="P610" s="93">
        <v>23.170042616763691</v>
      </c>
    </row>
    <row r="611" spans="1:16">
      <c r="A611" s="60" t="s">
        <v>684</v>
      </c>
      <c r="B611" s="60" t="s">
        <v>374</v>
      </c>
      <c r="C611" s="61">
        <v>302574628000</v>
      </c>
      <c r="D611" s="61">
        <v>5200000000</v>
      </c>
      <c r="E611" s="62">
        <v>0.2009736772716457</v>
      </c>
      <c r="F611" s="62">
        <v>5.4434907170001546E-4</v>
      </c>
      <c r="G611" s="61">
        <v>2764.7628810000001</v>
      </c>
      <c r="H611" s="62">
        <v>72</v>
      </c>
      <c r="I611" s="62">
        <v>0.95445297764921122</v>
      </c>
      <c r="J611" s="61">
        <v>0</v>
      </c>
      <c r="K611" s="62">
        <v>0</v>
      </c>
      <c r="L611" s="62">
        <v>7.6923076923076925</v>
      </c>
      <c r="M611" s="62">
        <v>53.16</v>
      </c>
      <c r="N611" s="63">
        <v>462.14763056066346</v>
      </c>
      <c r="O611" s="64">
        <v>1036.5481983006848</v>
      </c>
      <c r="P611" s="63">
        <v>34.55160661002283</v>
      </c>
    </row>
    <row r="612" spans="1:16">
      <c r="A612" s="60" t="s">
        <v>737</v>
      </c>
      <c r="B612" s="60" t="s">
        <v>374</v>
      </c>
      <c r="C612" s="61">
        <v>185469496000</v>
      </c>
      <c r="D612" s="61">
        <v>5500000000</v>
      </c>
      <c r="E612" s="62">
        <v>33.190613694447208</v>
      </c>
      <c r="F612" s="62">
        <v>3.2976267952754303E-2</v>
      </c>
      <c r="G612" s="61">
        <v>6.687265</v>
      </c>
      <c r="H612" s="62">
        <v>182.6</v>
      </c>
      <c r="I612" s="62">
        <v>-4.6019794344622937</v>
      </c>
      <c r="J612" s="61">
        <v>0</v>
      </c>
      <c r="K612" s="62">
        <v>0</v>
      </c>
      <c r="L612" s="62">
        <v>7.2727272727272725</v>
      </c>
      <c r="M612" s="62">
        <v>0.12</v>
      </c>
      <c r="N612" s="63">
        <v>306.00182904578674</v>
      </c>
      <c r="O612" s="64">
        <v>471.69230769230762</v>
      </c>
      <c r="P612" s="63">
        <v>15.723076923076921</v>
      </c>
    </row>
    <row r="613" spans="1:16">
      <c r="A613" s="25" t="s">
        <v>93</v>
      </c>
      <c r="B613" s="25" t="s">
        <v>353</v>
      </c>
      <c r="C613" s="26">
        <v>23667886165</v>
      </c>
      <c r="D613" s="26">
        <v>5580000000</v>
      </c>
      <c r="E613" s="27">
        <v>2.8165813971997902</v>
      </c>
      <c r="F613" s="27">
        <v>0.1682545637514809</v>
      </c>
      <c r="G613" s="26">
        <v>3586.7231099999999</v>
      </c>
      <c r="H613" s="27">
        <v>3.96</v>
      </c>
      <c r="I613" s="27">
        <v>-0.32908138793814423</v>
      </c>
      <c r="J613" s="26">
        <v>-429118472</v>
      </c>
      <c r="K613" s="27">
        <v>-39.010206020681395</v>
      </c>
      <c r="L613" s="27">
        <v>7.1684587813620073</v>
      </c>
      <c r="M613" s="27">
        <v>64.27</v>
      </c>
      <c r="N613" s="28">
        <v>30.394596676317178</v>
      </c>
      <c r="O613" s="29">
        <v>479.09968081586447</v>
      </c>
      <c r="P613" s="28">
        <v>15.969989360528816</v>
      </c>
    </row>
    <row r="614" spans="1:16">
      <c r="A614" s="55" t="s">
        <v>681</v>
      </c>
      <c r="B614" s="55" t="s">
        <v>233</v>
      </c>
      <c r="C614" s="56">
        <v>119321530000</v>
      </c>
      <c r="D614" s="56">
        <v>5921052000</v>
      </c>
      <c r="E614" s="57">
        <v>1.1200573190254506</v>
      </c>
      <c r="F614" s="57">
        <v>1.0509180904427968E-2</v>
      </c>
      <c r="G614" s="56">
        <v>1931.812445</v>
      </c>
      <c r="H614" s="57">
        <v>18.489999999999998</v>
      </c>
      <c r="I614" s="57">
        <v>-0.63534998128289288</v>
      </c>
      <c r="J614" s="56">
        <v>4524638000</v>
      </c>
      <c r="K614" s="57">
        <v>23.555240441334753</v>
      </c>
      <c r="L614" s="57">
        <v>6.7555562761482246</v>
      </c>
      <c r="M614" s="57">
        <v>32.619999999999997</v>
      </c>
      <c r="N614" s="58">
        <v>47.07702098723442</v>
      </c>
      <c r="O614" s="59">
        <v>922.79119325492036</v>
      </c>
      <c r="P614" s="58">
        <v>30.75970644183068</v>
      </c>
    </row>
    <row r="615" spans="1:16">
      <c r="A615" s="25" t="s">
        <v>395</v>
      </c>
      <c r="B615" s="25" t="s">
        <v>376</v>
      </c>
      <c r="C615" s="26">
        <v>386633607000</v>
      </c>
      <c r="D615" s="26">
        <v>6021689000</v>
      </c>
      <c r="E615" s="27">
        <v>0.91282119117860505</v>
      </c>
      <c r="F615" s="27">
        <v>1.7626615883725712E-3</v>
      </c>
      <c r="G615" s="26">
        <v>495.63727299999999</v>
      </c>
      <c r="H615" s="27">
        <v>88.1</v>
      </c>
      <c r="I615" s="27">
        <v>7.7425205913485229E-2</v>
      </c>
      <c r="J615" s="26">
        <v>4518370000</v>
      </c>
      <c r="K615" s="27">
        <v>114.61329063356918</v>
      </c>
      <c r="L615" s="27">
        <v>6.6426545774781793</v>
      </c>
      <c r="M615" s="27">
        <v>8.26</v>
      </c>
      <c r="N615" s="28">
        <v>22.788018269674151</v>
      </c>
      <c r="O615" s="29">
        <v>1672.8206782481918</v>
      </c>
      <c r="P615" s="28">
        <v>55.760689274939729</v>
      </c>
    </row>
    <row r="616" spans="1:16">
      <c r="A616" s="106" t="s">
        <v>706</v>
      </c>
      <c r="B616" s="106" t="s">
        <v>693</v>
      </c>
      <c r="C616" s="107">
        <v>8960111644</v>
      </c>
      <c r="D616" s="107">
        <v>6250000000</v>
      </c>
      <c r="E616" s="108">
        <v>5.7864719518854866</v>
      </c>
      <c r="F616" s="108">
        <v>0.30455115536239402</v>
      </c>
      <c r="G616" s="107">
        <v>2351.6406480000001</v>
      </c>
      <c r="H616" s="108">
        <v>2.94</v>
      </c>
      <c r="I616" s="108">
        <v>-1.9677037461947933E-2</v>
      </c>
      <c r="J616" s="107">
        <v>-1191006000</v>
      </c>
      <c r="K616" s="108">
        <v>-15.952900321241035</v>
      </c>
      <c r="L616" s="108">
        <v>6.4</v>
      </c>
      <c r="M616" s="108">
        <v>37.619999999999997</v>
      </c>
      <c r="N616" s="109">
        <v>22.517969335342844</v>
      </c>
      <c r="O616" s="110">
        <v>243.01061271228076</v>
      </c>
      <c r="P616" s="109">
        <v>8.1003537570760251</v>
      </c>
    </row>
    <row r="617" spans="1:16">
      <c r="A617" s="70" t="s">
        <v>224</v>
      </c>
      <c r="B617" s="70" t="s">
        <v>221</v>
      </c>
      <c r="C617" s="71">
        <v>40618634332</v>
      </c>
      <c r="D617" s="71">
        <v>6900847276</v>
      </c>
      <c r="E617" s="72">
        <v>4.6910475398614837</v>
      </c>
      <c r="F617" s="72">
        <v>0.33988924491751671</v>
      </c>
      <c r="G617" s="71">
        <v>2787.1569650000001</v>
      </c>
      <c r="H617" s="72">
        <v>3.06</v>
      </c>
      <c r="I617" s="72">
        <v>-0.12172703397462792</v>
      </c>
      <c r="J617" s="71">
        <v>1633229917</v>
      </c>
      <c r="K617" s="72">
        <v>8.4505521288464127</v>
      </c>
      <c r="L617" s="72">
        <v>5.7963896895839664</v>
      </c>
      <c r="M617" s="72">
        <v>40.380000000000003</v>
      </c>
      <c r="N617" s="73">
        <v>53.064254765514917</v>
      </c>
      <c r="O617" s="74">
        <v>782.60761732012895</v>
      </c>
      <c r="P617" s="73">
        <v>26.086920577337633</v>
      </c>
    </row>
    <row r="618" spans="1:16">
      <c r="A618" s="35" t="s">
        <v>206</v>
      </c>
      <c r="B618" s="35" t="s">
        <v>200</v>
      </c>
      <c r="C618" s="36">
        <v>295496351000</v>
      </c>
      <c r="D618" s="36">
        <v>7000000000</v>
      </c>
      <c r="E618" s="37">
        <v>0.32668152043982573</v>
      </c>
      <c r="F618" s="37">
        <v>1.2963552398405783E-3</v>
      </c>
      <c r="G618" s="36">
        <v>3267.1327310000001</v>
      </c>
      <c r="H618" s="37">
        <v>37.479999999999997</v>
      </c>
      <c r="I618" s="37">
        <v>-0.71595863780569857</v>
      </c>
      <c r="J618" s="36">
        <v>405786000</v>
      </c>
      <c r="K618" s="37">
        <v>621.01698925049163</v>
      </c>
      <c r="L618" s="37">
        <v>5.7142857142857144</v>
      </c>
      <c r="M618" s="37">
        <v>46.67</v>
      </c>
      <c r="N618" s="38">
        <v>47.143383227344799</v>
      </c>
      <c r="O618" s="39">
        <v>1187.2073444353091</v>
      </c>
      <c r="P618" s="38">
        <v>39.573578147843634</v>
      </c>
    </row>
    <row r="619" spans="1:16">
      <c r="A619" s="60" t="s">
        <v>439</v>
      </c>
      <c r="B619" s="60" t="s">
        <v>374</v>
      </c>
      <c r="C619" s="61">
        <v>231079767000</v>
      </c>
      <c r="D619" s="61">
        <v>7184778000</v>
      </c>
      <c r="E619" s="62">
        <v>1.2758912176074981</v>
      </c>
      <c r="F619" s="62">
        <v>3.624133727959868E-3</v>
      </c>
      <c r="G619" s="61">
        <v>606.51760000000002</v>
      </c>
      <c r="H619" s="62">
        <v>51.7</v>
      </c>
      <c r="I619" s="62">
        <v>3.3948399541029342</v>
      </c>
      <c r="J619" s="61">
        <v>0</v>
      </c>
      <c r="K619" s="62">
        <v>0</v>
      </c>
      <c r="L619" s="62">
        <v>5.5673258102059657</v>
      </c>
      <c r="M619" s="62">
        <v>8.44</v>
      </c>
      <c r="N619" s="63">
        <v>445.04371990188656</v>
      </c>
      <c r="O619" s="64">
        <v>2460.2381234123836</v>
      </c>
      <c r="P619" s="63">
        <v>82.007937447079456</v>
      </c>
    </row>
    <row r="620" spans="1:16">
      <c r="A620" s="106" t="s">
        <v>749</v>
      </c>
      <c r="B620" s="106" t="s">
        <v>693</v>
      </c>
      <c r="C620" s="107">
        <v>13101802922</v>
      </c>
      <c r="D620" s="107">
        <v>7500000000</v>
      </c>
      <c r="E620" s="108">
        <v>10.28505016533218</v>
      </c>
      <c r="F620" s="108">
        <v>1.5069670571915281</v>
      </c>
      <c r="G620" s="107">
        <v>3669.4808480000002</v>
      </c>
      <c r="H620" s="108">
        <v>1.06</v>
      </c>
      <c r="I620" s="108">
        <v>1.6075332237708517E-2</v>
      </c>
      <c r="J620" s="107">
        <v>-684262200</v>
      </c>
      <c r="K620" s="108">
        <v>-9.9742467141981539</v>
      </c>
      <c r="L620" s="108">
        <v>5.333333333333333</v>
      </c>
      <c r="M620" s="108">
        <v>48.92</v>
      </c>
      <c r="N620" s="109">
        <v>0</v>
      </c>
      <c r="O620" s="110">
        <v>1457.7154700465644</v>
      </c>
      <c r="P620" s="109">
        <v>48.590515668218814</v>
      </c>
    </row>
    <row r="621" spans="1:16">
      <c r="A621" s="40" t="s">
        <v>263</v>
      </c>
      <c r="B621" s="40" t="s">
        <v>255</v>
      </c>
      <c r="C621" s="41">
        <v>14932847381</v>
      </c>
      <c r="D621" s="41">
        <v>8430000000</v>
      </c>
      <c r="E621" s="42">
        <v>4.0431073845197361</v>
      </c>
      <c r="F621" s="42">
        <v>0.23980470845312787</v>
      </c>
      <c r="G621" s="41">
        <v>3719.4775850000001</v>
      </c>
      <c r="H621" s="42">
        <v>2.66</v>
      </c>
      <c r="I621" s="42">
        <v>-9.1726815079485213E-2</v>
      </c>
      <c r="J621" s="41">
        <v>-257856860</v>
      </c>
      <c r="K621" s="42">
        <v>-65.385113275636726</v>
      </c>
      <c r="L621" s="42">
        <v>4.7449584816132857</v>
      </c>
      <c r="M621" s="42">
        <v>44.12</v>
      </c>
      <c r="N621" s="43">
        <v>47.862944147720739</v>
      </c>
      <c r="O621" s="44">
        <v>426.43200875120488</v>
      </c>
      <c r="P621" s="43">
        <v>14.214400291706829</v>
      </c>
    </row>
    <row r="622" spans="1:16">
      <c r="A622" s="60" t="s">
        <v>759</v>
      </c>
      <c r="B622" s="60" t="s">
        <v>374</v>
      </c>
      <c r="C622" s="61">
        <v>271134773000</v>
      </c>
      <c r="D622" s="61">
        <v>8447051000</v>
      </c>
      <c r="E622" s="62">
        <v>0.34340200655399844</v>
      </c>
      <c r="F622" s="62">
        <v>1.161527958283052E-3</v>
      </c>
      <c r="G622" s="61">
        <v>3255.5922759999999</v>
      </c>
      <c r="H622" s="62">
        <v>35.78</v>
      </c>
      <c r="I622" s="62">
        <v>0.34226319285676965</v>
      </c>
      <c r="J622" s="61">
        <v>0</v>
      </c>
      <c r="K622" s="62">
        <v>0</v>
      </c>
      <c r="L622" s="62">
        <v>4.7353804304010954</v>
      </c>
      <c r="M622" s="62">
        <v>38.54</v>
      </c>
      <c r="N622" s="63">
        <v>360.19262975459509</v>
      </c>
      <c r="O622" s="64">
        <v>819.71816480004702</v>
      </c>
      <c r="P622" s="63">
        <v>27.323938826668233</v>
      </c>
    </row>
    <row r="623" spans="1:16">
      <c r="A623" s="35" t="s">
        <v>486</v>
      </c>
      <c r="B623" s="35" t="s">
        <v>208</v>
      </c>
      <c r="C623" s="36">
        <v>59206007042</v>
      </c>
      <c r="D623" s="36">
        <v>9000000000</v>
      </c>
      <c r="E623" s="37">
        <v>1.9790688728336927</v>
      </c>
      <c r="F623" s="37">
        <v>2.1989654142596585E-2</v>
      </c>
      <c r="G623" s="36">
        <v>1822.556022</v>
      </c>
      <c r="H623" s="37">
        <v>11.09</v>
      </c>
      <c r="I623" s="37">
        <v>0.45610107424935897</v>
      </c>
      <c r="J623" s="36">
        <v>2366280534</v>
      </c>
      <c r="K623" s="37">
        <v>38.034374499063517</v>
      </c>
      <c r="L623" s="37">
        <v>4.4444444444444446</v>
      </c>
      <c r="M623" s="37">
        <v>20.25</v>
      </c>
      <c r="N623" s="38">
        <v>37.21620478004462</v>
      </c>
      <c r="O623" s="39">
        <v>2995.8206254120805</v>
      </c>
      <c r="P623" s="38">
        <v>99.860687513736011</v>
      </c>
    </row>
    <row r="624" spans="1:16">
      <c r="A624" s="60" t="s">
        <v>753</v>
      </c>
      <c r="B624" s="60" t="s">
        <v>374</v>
      </c>
      <c r="C624" s="61">
        <v>355956160000</v>
      </c>
      <c r="D624" s="61">
        <v>9915922000</v>
      </c>
      <c r="E624" s="62">
        <v>1.6279550628225812</v>
      </c>
      <c r="F624" s="62">
        <v>4.9750261852285925E-3</v>
      </c>
      <c r="G624" s="61">
        <v>734.86807199999998</v>
      </c>
      <c r="H624" s="62">
        <v>33.44</v>
      </c>
      <c r="I624" s="62">
        <v>0.7300525401304121</v>
      </c>
      <c r="J624" s="61">
        <v>0</v>
      </c>
      <c r="K624" s="62">
        <v>0</v>
      </c>
      <c r="L624" s="62">
        <v>4.0339163619883251</v>
      </c>
      <c r="M624" s="62">
        <v>7.41</v>
      </c>
      <c r="N624" s="63">
        <v>406.56201047755781</v>
      </c>
      <c r="O624" s="64">
        <v>2095.7198140251803</v>
      </c>
      <c r="P624" s="63">
        <v>69.857327134172678</v>
      </c>
    </row>
    <row r="625" spans="1:16">
      <c r="A625" s="35" t="s">
        <v>213</v>
      </c>
      <c r="B625" s="35" t="s">
        <v>208</v>
      </c>
      <c r="C625" s="36">
        <v>31307114865</v>
      </c>
      <c r="D625" s="36">
        <v>10000000000</v>
      </c>
      <c r="E625" s="37">
        <v>4.2269535922765096</v>
      </c>
      <c r="F625" s="37">
        <v>0.42269535922765095</v>
      </c>
      <c r="G625" s="36">
        <v>7062.483639</v>
      </c>
      <c r="H625" s="37">
        <v>1.34</v>
      </c>
      <c r="I625" s="37">
        <v>2.35048141225771E-2</v>
      </c>
      <c r="J625" s="36">
        <v>-953190221</v>
      </c>
      <c r="K625" s="37">
        <v>-10.4910853885061</v>
      </c>
      <c r="L625" s="37">
        <v>4</v>
      </c>
      <c r="M625" s="37">
        <v>70.62</v>
      </c>
      <c r="N625" s="38">
        <v>6.3036302502844075</v>
      </c>
      <c r="O625" s="39">
        <v>1718.4171613969054</v>
      </c>
      <c r="P625" s="38">
        <v>57.280572046563513</v>
      </c>
    </row>
    <row r="626" spans="1:16">
      <c r="A626" s="60" t="s">
        <v>726</v>
      </c>
      <c r="B626" s="60" t="s">
        <v>374</v>
      </c>
      <c r="C626" s="61">
        <v>35890787000</v>
      </c>
      <c r="D626" s="61">
        <v>10000000000</v>
      </c>
      <c r="E626" s="62">
        <v>49.611787760771961</v>
      </c>
      <c r="F626" s="62">
        <v>0.62014734700964946</v>
      </c>
      <c r="G626" s="61">
        <v>91.632469999999998</v>
      </c>
      <c r="H626" s="62">
        <v>8.86</v>
      </c>
      <c r="I626" s="62">
        <v>-6.2107777795654684E-2</v>
      </c>
      <c r="J626" s="61">
        <v>0</v>
      </c>
      <c r="K626" s="62">
        <v>0</v>
      </c>
      <c r="L626" s="62">
        <v>4</v>
      </c>
      <c r="M626" s="62">
        <v>0.91</v>
      </c>
      <c r="N626" s="63">
        <v>0</v>
      </c>
      <c r="O626" s="64">
        <v>438.4597386412143</v>
      </c>
      <c r="P626" s="63">
        <v>14.61532462137381</v>
      </c>
    </row>
    <row r="627" spans="1:16">
      <c r="A627" s="60" t="s">
        <v>776</v>
      </c>
      <c r="B627" s="60" t="s">
        <v>374</v>
      </c>
      <c r="C627" s="61">
        <v>20572406000</v>
      </c>
      <c r="D627" s="61">
        <v>12475290000</v>
      </c>
      <c r="E627" s="62">
        <v>47.417011084453485</v>
      </c>
      <c r="F627" s="62">
        <v>6.6682007989117081E-2</v>
      </c>
      <c r="G627" s="61">
        <v>15.215797999999999</v>
      </c>
      <c r="H627" s="62">
        <v>56.35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7.1296367592663881</v>
      </c>
      <c r="F628" s="108">
        <v>0.51273906934673774</v>
      </c>
      <c r="G628" s="107">
        <v>5395.399598</v>
      </c>
      <c r="H628" s="108">
        <v>1.04</v>
      </c>
      <c r="I628" s="108">
        <v>4.1286861891469684E-3</v>
      </c>
      <c r="J628" s="107">
        <v>734210566</v>
      </c>
      <c r="K628" s="108">
        <v>18.938708653778757</v>
      </c>
      <c r="L628" s="108">
        <v>2.9629629629629628</v>
      </c>
      <c r="M628" s="108">
        <v>39.96</v>
      </c>
      <c r="N628" s="109">
        <v>36.360147536214136</v>
      </c>
      <c r="O628" s="110">
        <v>883.1653484901268</v>
      </c>
      <c r="P628" s="109">
        <v>29.438844949670894</v>
      </c>
    </row>
    <row r="629" spans="1:16">
      <c r="A629" s="30" t="s">
        <v>677</v>
      </c>
      <c r="B629" s="30" t="s">
        <v>349</v>
      </c>
      <c r="C629" s="31">
        <v>43272614597</v>
      </c>
      <c r="D629" s="31">
        <v>20000000000</v>
      </c>
      <c r="E629" s="32">
        <v>7.6374064895042943</v>
      </c>
      <c r="F629" s="32">
        <v>0.38187032447521474</v>
      </c>
      <c r="G629" s="31">
        <v>3998.646272</v>
      </c>
      <c r="H629" s="32">
        <v>1.31</v>
      </c>
      <c r="I629" s="32">
        <v>-1.6645655464977871E-2</v>
      </c>
      <c r="J629" s="31">
        <v>-504124534</v>
      </c>
      <c r="K629" s="32">
        <v>-39.672736895602071</v>
      </c>
      <c r="L629" s="32">
        <v>2</v>
      </c>
      <c r="M629" s="32">
        <v>19.989999999999998</v>
      </c>
      <c r="N629" s="33">
        <v>12.16233413819895</v>
      </c>
      <c r="O629" s="34">
        <v>585.41009289213275</v>
      </c>
      <c r="P629" s="33">
        <v>19.513669763071093</v>
      </c>
    </row>
    <row r="630" spans="1:16">
      <c r="A630" s="60" t="s">
        <v>721</v>
      </c>
      <c r="B630" s="60" t="s">
        <v>374</v>
      </c>
      <c r="C630" s="61">
        <v>498064078322</v>
      </c>
      <c r="D630" s="61">
        <v>24999970000</v>
      </c>
      <c r="E630" s="62">
        <v>0.38310644360375923</v>
      </c>
      <c r="F630" s="62">
        <v>1.2770230111068107E-3</v>
      </c>
      <c r="G630" s="61">
        <v>8077.1113800000003</v>
      </c>
      <c r="H630" s="62">
        <v>12.93</v>
      </c>
      <c r="I630" s="62">
        <v>5.5627715350521356E-3</v>
      </c>
      <c r="J630" s="61">
        <v>0</v>
      </c>
      <c r="K630" s="62">
        <v>0</v>
      </c>
      <c r="L630" s="62">
        <v>1.6000019200023039</v>
      </c>
      <c r="M630" s="62">
        <v>32.299999999999997</v>
      </c>
      <c r="N630" s="63">
        <v>368.75544770542894</v>
      </c>
      <c r="O630" s="64">
        <v>1187.2420195382947</v>
      </c>
      <c r="P630" s="63">
        <v>39.574733984609821</v>
      </c>
    </row>
    <row r="631" spans="1:16">
      <c r="A631" s="40" t="s">
        <v>3</v>
      </c>
      <c r="B631" s="40" t="s">
        <v>255</v>
      </c>
      <c r="C631" s="41">
        <v>171692372000</v>
      </c>
      <c r="D631" s="41">
        <v>43815615000</v>
      </c>
      <c r="E631" s="42">
        <v>0.78699702425013685</v>
      </c>
      <c r="F631" s="42">
        <v>8.9807825845892707E-3</v>
      </c>
      <c r="G631" s="41">
        <v>23521.313182999998</v>
      </c>
      <c r="H631" s="42">
        <v>2.3199999999999998</v>
      </c>
      <c r="I631" s="42">
        <v>-4.4745759203718816E-2</v>
      </c>
      <c r="J631" s="41">
        <v>1724507000</v>
      </c>
      <c r="K631" s="42">
        <v>50.815235890605258</v>
      </c>
      <c r="L631" s="42">
        <v>0.91291654813015866</v>
      </c>
      <c r="M631" s="42">
        <v>50</v>
      </c>
      <c r="N631" s="43">
        <v>51.471170747611403</v>
      </c>
      <c r="O631" s="44">
        <v>667.93757562083397</v>
      </c>
      <c r="P631" s="43">
        <v>22.2645858540278</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2026-09-07T07:42:50Z</dcterms:modified>
</cp:coreProperties>
</file>