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ul Islam\Documents\"/>
    </mc:Choice>
  </mc:AlternateContent>
  <xr:revisionPtr revIDLastSave="0" documentId="8_{70E11E31-09A0-4A11-8A74-60CF450147D2}" xr6:coauthVersionLast="47" xr6:coauthVersionMax="47" xr10:uidLastSave="{00000000-0000-0000-0000-000000000000}"/>
  <bookViews>
    <workbookView xWindow="-110" yWindow="-110" windowWidth="19420" windowHeight="10300" xr2:uid="{79F7CAC8-3DA9-438D-B7B7-19A682F25D7E}"/>
  </bookViews>
  <sheets>
    <sheet name="Sheet1" sheetId="1" r:id="rId1"/>
  </sheets>
  <definedNames>
    <definedName name="N">Sheet1!$D$87:$E$87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4" i="1" l="1"/>
  <c r="M172" i="1"/>
  <c r="M170" i="1"/>
  <c r="N163" i="1"/>
  <c r="N161" i="1"/>
  <c r="N159" i="1"/>
  <c r="N156" i="1"/>
  <c r="N146" i="1"/>
  <c r="N122" i="1"/>
  <c r="S133" i="1"/>
  <c r="N140" i="1"/>
  <c r="N138" i="1"/>
  <c r="N136" i="1"/>
  <c r="S132" i="1"/>
  <c r="S131" i="1"/>
  <c r="S130" i="1"/>
  <c r="N104" i="1"/>
  <c r="M117" i="1"/>
  <c r="M115" i="1"/>
  <c r="M113" i="1"/>
  <c r="G116" i="1"/>
  <c r="M97" i="1"/>
  <c r="G108" i="1"/>
  <c r="G112" i="1"/>
  <c r="F99" i="1"/>
  <c r="F98" i="1"/>
  <c r="F97" i="1"/>
  <c r="E67" i="1"/>
  <c r="E79" i="1"/>
</calcChain>
</file>

<file path=xl/sharedStrings.xml><?xml version="1.0" encoding="utf-8"?>
<sst xmlns="http://schemas.openxmlformats.org/spreadsheetml/2006/main" count="52" uniqueCount="48">
  <si>
    <t>Practical-3</t>
  </si>
  <si>
    <t xml:space="preserve">Table: Expediture (in '00 rupes) on insectisides used </t>
  </si>
  <si>
    <t>Larger Farm</t>
  </si>
  <si>
    <t>Medium farm</t>
  </si>
  <si>
    <t>Small Farm</t>
  </si>
  <si>
    <t>a) Compute the overall population mean and population mean square</t>
  </si>
  <si>
    <t>b)Calculate a stratified sample of size 24 farmers by using</t>
  </si>
  <si>
    <t xml:space="preserve">  ii) Propotional Allocation</t>
  </si>
  <si>
    <t xml:space="preserve">   i) equal allocation</t>
  </si>
  <si>
    <t xml:space="preserve">  ii) Neyman allocation </t>
  </si>
  <si>
    <t xml:space="preserve">work out the relative efficiency of stratified sample mean based on each of the avobe mentioned </t>
  </si>
  <si>
    <t xml:space="preserve"> allocation with respect to the SRS mean for the sam esample size. Assume that the sampling is WOR</t>
  </si>
  <si>
    <t xml:space="preserve">Solve </t>
  </si>
  <si>
    <t>a)</t>
  </si>
  <si>
    <t>According to given problem :</t>
  </si>
  <si>
    <t xml:space="preserve">Population mean </t>
  </si>
  <si>
    <t>in'00 rupes</t>
  </si>
  <si>
    <t xml:space="preserve">Population mean square </t>
  </si>
  <si>
    <t>(in'00 rupes)^2</t>
  </si>
  <si>
    <t>b)</t>
  </si>
  <si>
    <t xml:space="preserve">for the given problem we have </t>
  </si>
  <si>
    <t>N</t>
  </si>
  <si>
    <t>n</t>
  </si>
  <si>
    <t>N1</t>
  </si>
  <si>
    <t>N2</t>
  </si>
  <si>
    <t xml:space="preserve">N3 </t>
  </si>
  <si>
    <t xml:space="preserve">Population proportion for hth stratum </t>
  </si>
  <si>
    <t>population variance for hth stratum</t>
  </si>
  <si>
    <t>i)</t>
  </si>
  <si>
    <t>For equal Allocation</t>
  </si>
  <si>
    <t>h</t>
  </si>
  <si>
    <t>Variance</t>
  </si>
  <si>
    <t xml:space="preserve">ii) </t>
  </si>
  <si>
    <t>Proportional allocation</t>
  </si>
  <si>
    <t>According to proportional allocation we know,</t>
  </si>
  <si>
    <t>iii)</t>
  </si>
  <si>
    <t>Neyman allocation</t>
  </si>
  <si>
    <t xml:space="preserve">According to proportional allocation </t>
  </si>
  <si>
    <t xml:space="preserve">Percent relative efficiency </t>
  </si>
  <si>
    <t>Variance for SRS</t>
  </si>
  <si>
    <t>RE for equal allocation compared to SRS</t>
  </si>
  <si>
    <t>RE for Proportional allocation compared to SRS</t>
  </si>
  <si>
    <t>RE for neyman allocation compared to SRS</t>
  </si>
  <si>
    <t>&lt;1</t>
  </si>
  <si>
    <t>Gain in efficiency as compared to SRS</t>
  </si>
  <si>
    <t>GE fo equal allocation</t>
  </si>
  <si>
    <t>GE for Neyman allocation</t>
  </si>
  <si>
    <t>Ge for proportional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</si>
</sst>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4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NumberFormat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/>
    <xf numFmtId="0" fontId="0" fillId="0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4</xdr:row>
      <xdr:rowOff>6350</xdr:rowOff>
    </xdr:from>
    <xdr:to>
      <xdr:col>6</xdr:col>
      <xdr:colOff>603250</xdr:colOff>
      <xdr:row>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70F10-A642-4A19-8470-1F1364E7AF5A}"/>
            </a:ext>
          </a:extLst>
        </xdr:cNvPr>
        <xdr:cNvSpPr txBox="1"/>
      </xdr:nvSpPr>
      <xdr:spPr>
        <a:xfrm>
          <a:off x="615950" y="742950"/>
          <a:ext cx="36449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the 80 forms in a population are stratified by farm</a:t>
          </a:r>
          <a:r>
            <a:rPr lang="en-US" sz="1100" baseline="0"/>
            <a:t> size. the expenditure on the insectisides used during last year by each farmer is presented in the table below:</a:t>
          </a:r>
          <a:endParaRPr lang="en-US" sz="1100"/>
        </a:p>
      </xdr:txBody>
    </xdr:sp>
    <xdr:clientData/>
  </xdr:twoCellAnchor>
  <xdr:oneCellAnchor>
    <xdr:from>
      <xdr:col>3</xdr:col>
      <xdr:colOff>3175</xdr:colOff>
      <xdr:row>63</xdr:row>
      <xdr:rowOff>22225</xdr:rowOff>
    </xdr:from>
    <xdr:ext cx="1459246" cy="475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39F3CB4-80F4-4C78-A7B4-430D732F6940}"/>
                </a:ext>
              </a:extLst>
            </xdr:cNvPr>
            <xdr:cNvSpPr txBox="1"/>
          </xdr:nvSpPr>
          <xdr:spPr>
            <a:xfrm>
              <a:off x="2219325" y="11636375"/>
              <a:ext cx="1459246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80</m:t>
                        </m:r>
                      </m:sup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39F3CB4-80F4-4C78-A7B4-430D732F6940}"/>
                </a:ext>
              </a:extLst>
            </xdr:cNvPr>
            <xdr:cNvSpPr txBox="1"/>
          </xdr:nvSpPr>
          <xdr:spPr>
            <a:xfrm>
              <a:off x="2219325" y="11636375"/>
              <a:ext cx="1459246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 ̅=1/𝑁 ∑24_(𝑖=1)^80▒𝑦_𝑖 =1/80 ∑24_(𝑖=1)^80▒𝑦_𝑖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346075</xdr:colOff>
      <xdr:row>66</xdr:row>
      <xdr:rowOff>22225</xdr:rowOff>
    </xdr:from>
    <xdr:ext cx="264944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2ACA1B-8A54-4688-ABC9-5DA64504D4C7}"/>
                </a:ext>
              </a:extLst>
            </xdr:cNvPr>
            <xdr:cNvSpPr txBox="1"/>
          </xdr:nvSpPr>
          <xdr:spPr>
            <a:xfrm>
              <a:off x="2562225" y="12188825"/>
              <a:ext cx="26494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2ACA1B-8A54-4688-ABC9-5DA64504D4C7}"/>
                </a:ext>
              </a:extLst>
            </xdr:cNvPr>
            <xdr:cNvSpPr txBox="1"/>
          </xdr:nvSpPr>
          <xdr:spPr>
            <a:xfrm>
              <a:off x="2562225" y="12188825"/>
              <a:ext cx="264944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 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168275</xdr:colOff>
      <xdr:row>73</xdr:row>
      <xdr:rowOff>15875</xdr:rowOff>
    </xdr:from>
    <xdr:ext cx="2169055" cy="6236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0BC802-FEBA-48BE-B516-6CA026B09569}"/>
                </a:ext>
              </a:extLst>
            </xdr:cNvPr>
            <xdr:cNvSpPr txBox="1"/>
          </xdr:nvSpPr>
          <xdr:spPr>
            <a:xfrm>
              <a:off x="2384425" y="13471525"/>
              <a:ext cx="2169055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80BC802-FEBA-48BE-B516-6CA026B09569}"/>
                </a:ext>
              </a:extLst>
            </xdr:cNvPr>
            <xdr:cNvSpPr txBox="1"/>
          </xdr:nvSpPr>
          <xdr:spPr>
            <a:xfrm>
              <a:off x="2384425" y="13471525"/>
              <a:ext cx="2169055" cy="623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𝑆^2=1/(𝑁−1 ) [∑24_(𝑖=1)^𝑁▒𝑦_𝑖^2 −1/𝑁 (∑24_(𝑖=1)^𝑁▒〖𝑦_𝑖  〗)^2 ]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511175</xdr:colOff>
      <xdr:row>78</xdr:row>
      <xdr:rowOff>3175</xdr:rowOff>
    </xdr:from>
    <xdr:ext cx="32374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56696EC-A08E-4579-8AD2-0F6770FA4E2E}"/>
                </a:ext>
              </a:extLst>
            </xdr:cNvPr>
            <xdr:cNvSpPr txBox="1"/>
          </xdr:nvSpPr>
          <xdr:spPr>
            <a:xfrm>
              <a:off x="2727325" y="14379575"/>
              <a:ext cx="3237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56696EC-A08E-4579-8AD2-0F6770FA4E2E}"/>
                </a:ext>
              </a:extLst>
            </xdr:cNvPr>
            <xdr:cNvSpPr txBox="1"/>
          </xdr:nvSpPr>
          <xdr:spPr>
            <a:xfrm>
              <a:off x="2727325" y="14379575"/>
              <a:ext cx="32374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𝑆^2=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60325</xdr:colOff>
      <xdr:row>92</xdr:row>
      <xdr:rowOff>123825</xdr:rowOff>
    </xdr:from>
    <xdr:ext cx="594265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13694F7-E40F-491C-AD3A-AFA889548475}"/>
                </a:ext>
              </a:extLst>
            </xdr:cNvPr>
            <xdr:cNvSpPr txBox="1"/>
          </xdr:nvSpPr>
          <xdr:spPr>
            <a:xfrm>
              <a:off x="3762375" y="17091025"/>
              <a:ext cx="59426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13694F7-E40F-491C-AD3A-AFA889548475}"/>
                </a:ext>
              </a:extLst>
            </xdr:cNvPr>
            <xdr:cNvSpPr txBox="1"/>
          </xdr:nvSpPr>
          <xdr:spPr>
            <a:xfrm>
              <a:off x="3762375" y="17091025"/>
              <a:ext cx="594265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𝑊ℎ=𝑁_ℎ/𝑁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149225</xdr:colOff>
      <xdr:row>95</xdr:row>
      <xdr:rowOff>180975</xdr:rowOff>
    </xdr:from>
    <xdr:ext cx="3538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F30D32A-30A4-4043-8CF0-7FE920B42F6C}"/>
                </a:ext>
              </a:extLst>
            </xdr:cNvPr>
            <xdr:cNvSpPr txBox="1"/>
          </xdr:nvSpPr>
          <xdr:spPr>
            <a:xfrm>
              <a:off x="3241675" y="17700625"/>
              <a:ext cx="35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F30D32A-30A4-4043-8CF0-7FE920B42F6C}"/>
                </a:ext>
              </a:extLst>
            </xdr:cNvPr>
            <xdr:cNvSpPr txBox="1"/>
          </xdr:nvSpPr>
          <xdr:spPr>
            <a:xfrm>
              <a:off x="3241675" y="17700625"/>
              <a:ext cx="3538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𝑊_1=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136525</xdr:colOff>
      <xdr:row>97</xdr:row>
      <xdr:rowOff>9525</xdr:rowOff>
    </xdr:from>
    <xdr:ext cx="353815" cy="307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6E50E64-4911-4703-AAEE-3AEB0D58B9E2}"/>
                </a:ext>
              </a:extLst>
            </xdr:cNvPr>
            <xdr:cNvSpPr txBox="1"/>
          </xdr:nvSpPr>
          <xdr:spPr>
            <a:xfrm>
              <a:off x="3228975" y="17897475"/>
              <a:ext cx="353815" cy="307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6E50E64-4911-4703-AAEE-3AEB0D58B9E2}"/>
                </a:ext>
              </a:extLst>
            </xdr:cNvPr>
            <xdr:cNvSpPr txBox="1"/>
          </xdr:nvSpPr>
          <xdr:spPr>
            <a:xfrm>
              <a:off x="3228975" y="17897475"/>
              <a:ext cx="353815" cy="307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𝑊_2=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136525</xdr:colOff>
      <xdr:row>98</xdr:row>
      <xdr:rowOff>9525</xdr:rowOff>
    </xdr:from>
    <xdr:ext cx="353815" cy="307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8978BD6-CCEC-4797-918D-CDE6A2A9242A}"/>
                </a:ext>
              </a:extLst>
            </xdr:cNvPr>
            <xdr:cNvSpPr txBox="1"/>
          </xdr:nvSpPr>
          <xdr:spPr>
            <a:xfrm>
              <a:off x="3228975" y="18081625"/>
              <a:ext cx="353815" cy="307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8978BD6-CCEC-4797-918D-CDE6A2A9242A}"/>
                </a:ext>
              </a:extLst>
            </xdr:cNvPr>
            <xdr:cNvSpPr txBox="1"/>
          </xdr:nvSpPr>
          <xdr:spPr>
            <a:xfrm>
              <a:off x="3228975" y="18081625"/>
              <a:ext cx="353815" cy="307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𝑊_3=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17992</xdr:colOff>
      <xdr:row>101</xdr:row>
      <xdr:rowOff>47625</xdr:rowOff>
    </xdr:from>
    <xdr:ext cx="1688604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0A9D3-1BF0-4484-84AA-268BD0484EE3}"/>
                </a:ext>
              </a:extLst>
            </xdr:cNvPr>
            <xdr:cNvSpPr txBox="1"/>
          </xdr:nvSpPr>
          <xdr:spPr>
            <a:xfrm>
              <a:off x="3722159" y="18975510"/>
              <a:ext cx="1688604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𝑌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20A9D3-1BF0-4484-84AA-268BD0484EE3}"/>
                </a:ext>
              </a:extLst>
            </xdr:cNvPr>
            <xdr:cNvSpPr txBox="1"/>
          </xdr:nvSpPr>
          <xdr:spPr>
            <a:xfrm>
              <a:off x="3722159" y="18975510"/>
              <a:ext cx="1688604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𝑆_𝑛^2=1/(𝑁_𝑛−1) ∑24_(𝑖=1)^(𝑁_𝑛)▒(𝑦_(𝑛_𝑖 )−(𝑌_𝑛 ) ̅  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795623</xdr:colOff>
      <xdr:row>106</xdr:row>
      <xdr:rowOff>15875</xdr:rowOff>
    </xdr:from>
    <xdr:ext cx="2053704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83B8EDE-DA5E-4DBA-AD31-7BECB2237650}"/>
                </a:ext>
              </a:extLst>
            </xdr:cNvPr>
            <xdr:cNvSpPr txBox="1"/>
          </xdr:nvSpPr>
          <xdr:spPr>
            <a:xfrm>
              <a:off x="2155174" y="19879978"/>
              <a:ext cx="205370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p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 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</m:nary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83B8EDE-DA5E-4DBA-AD31-7BECB2237650}"/>
                </a:ext>
              </a:extLst>
            </xdr:cNvPr>
            <xdr:cNvSpPr txBox="1"/>
          </xdr:nvSpPr>
          <xdr:spPr>
            <a:xfrm>
              <a:off x="2155174" y="19879978"/>
              <a:ext cx="205370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𝑆_1^2=1/(𝑁_1−1) [∑24_(𝑖=1)^(𝑁_1)▒〖𝑦_1𝑖^2  −𝑁_1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〗^2 </a:t>
              </a:r>
              <a:r>
                <a:rPr lang="en-US" sz="1100" b="0" i="0">
                  <a:latin typeface="Cambria Math" panose="02040503050406030204" pitchFamily="18" charset="0"/>
                </a:rPr>
                <a:t>  〗]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735868</xdr:colOff>
      <xdr:row>110</xdr:row>
      <xdr:rowOff>22225</xdr:rowOff>
    </xdr:from>
    <xdr:ext cx="2103781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4D1A5FE-8215-4F3E-ABFB-1502915B72CA}"/>
                </a:ext>
              </a:extLst>
            </xdr:cNvPr>
            <xdr:cNvSpPr txBox="1"/>
          </xdr:nvSpPr>
          <xdr:spPr>
            <a:xfrm>
              <a:off x="2095419" y="20635302"/>
              <a:ext cx="210378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p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 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</m:nary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54D1A5FE-8215-4F3E-ABFB-1502915B72CA}"/>
                </a:ext>
              </a:extLst>
            </xdr:cNvPr>
            <xdr:cNvSpPr txBox="1"/>
          </xdr:nvSpPr>
          <xdr:spPr>
            <a:xfrm>
              <a:off x="2095419" y="20635302"/>
              <a:ext cx="210378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𝑆_2^2=1/(𝑁_2−1) [∑24_(𝑖=1)^(𝑁_2)▒〖𝑦_2𝑖^2  −𝑁_2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〗^2 </a:t>
              </a:r>
              <a:r>
                <a:rPr lang="en-US" sz="1100" b="0" i="0">
                  <a:latin typeface="Cambria Math" panose="02040503050406030204" pitchFamily="18" charset="0"/>
                </a:rPr>
                <a:t>  〗]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715678</xdr:colOff>
      <xdr:row>114</xdr:row>
      <xdr:rowOff>9525</xdr:rowOff>
    </xdr:from>
    <xdr:ext cx="2103781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BC25E3E-CD21-4233-B7C3-FBB9401AAB2E}"/>
                </a:ext>
              </a:extLst>
            </xdr:cNvPr>
            <xdr:cNvSpPr txBox="1"/>
          </xdr:nvSpPr>
          <xdr:spPr>
            <a:xfrm>
              <a:off x="2075229" y="21371576"/>
              <a:ext cx="210378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sup>
                          <m:e>
                            <m:sSubSup>
                              <m:sSub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 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</m:t>
                            </m:r>
                          </m:e>
                        </m:nary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BC25E3E-CD21-4233-B7C3-FBB9401AAB2E}"/>
                </a:ext>
              </a:extLst>
            </xdr:cNvPr>
            <xdr:cNvSpPr txBox="1"/>
          </xdr:nvSpPr>
          <xdr:spPr>
            <a:xfrm>
              <a:off x="2075229" y="21371576"/>
              <a:ext cx="210378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𝑆_3^2=1/(𝑁_3−1) [∑24_(𝑖=1)^(𝑁_3)▒〖𝑦_3𝑖^2  −𝑁_3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〗^2 </a:t>
              </a:r>
              <a:r>
                <a:rPr lang="en-US" sz="1100" b="0" i="0">
                  <a:latin typeface="Cambria Math" panose="02040503050406030204" pitchFamily="18" charset="0"/>
                </a:rPr>
                <a:t>  〗]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100460</xdr:colOff>
      <xdr:row>92</xdr:row>
      <xdr:rowOff>92319</xdr:rowOff>
    </xdr:from>
    <xdr:ext cx="452367" cy="289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2687BD8-E50F-4671-9024-4C0A4396F8E8}"/>
                </a:ext>
              </a:extLst>
            </xdr:cNvPr>
            <xdr:cNvSpPr txBox="1"/>
          </xdr:nvSpPr>
          <xdr:spPr>
            <a:xfrm>
              <a:off x="8640396" y="17335011"/>
              <a:ext cx="452367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2687BD8-E50F-4671-9024-4C0A4396F8E8}"/>
                </a:ext>
              </a:extLst>
            </xdr:cNvPr>
            <xdr:cNvSpPr txBox="1"/>
          </xdr:nvSpPr>
          <xdr:spPr>
            <a:xfrm>
              <a:off x="8640396" y="17335011"/>
              <a:ext cx="452367" cy="289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𝑛_ℎ=𝑛/ℎ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65616</xdr:colOff>
      <xdr:row>96</xdr:row>
      <xdr:rowOff>488</xdr:rowOff>
    </xdr:from>
    <xdr:ext cx="669799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6973E65-41F6-4124-84BB-FA59E6239F01}"/>
                </a:ext>
              </a:extLst>
            </xdr:cNvPr>
            <xdr:cNvSpPr txBox="1"/>
          </xdr:nvSpPr>
          <xdr:spPr>
            <a:xfrm>
              <a:off x="7897283" y="17992155"/>
              <a:ext cx="66979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6973E65-41F6-4124-84BB-FA59E6239F01}"/>
                </a:ext>
              </a:extLst>
            </xdr:cNvPr>
            <xdr:cNvSpPr txBox="1"/>
          </xdr:nvSpPr>
          <xdr:spPr>
            <a:xfrm>
              <a:off x="7897283" y="17992155"/>
              <a:ext cx="66979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𝑛_ℎ=24/3=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198152</xdr:colOff>
      <xdr:row>98</xdr:row>
      <xdr:rowOff>2768</xdr:rowOff>
    </xdr:from>
    <xdr:ext cx="10969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0477495-A98F-4397-96FC-B4FD695854F8}"/>
                </a:ext>
              </a:extLst>
            </xdr:cNvPr>
            <xdr:cNvSpPr txBox="1"/>
          </xdr:nvSpPr>
          <xdr:spPr>
            <a:xfrm>
              <a:off x="8029819" y="18368922"/>
              <a:ext cx="10969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0477495-A98F-4397-96FC-B4FD695854F8}"/>
                </a:ext>
              </a:extLst>
            </xdr:cNvPr>
            <xdr:cNvSpPr txBox="1"/>
          </xdr:nvSpPr>
          <xdr:spPr>
            <a:xfrm>
              <a:off x="8029819" y="18368922"/>
              <a:ext cx="10969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𝑛_1=𝑛_2=𝑛_3=8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35333</xdr:colOff>
      <xdr:row>102</xdr:row>
      <xdr:rowOff>19050</xdr:rowOff>
    </xdr:from>
    <xdr:ext cx="1893532" cy="475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57D3507-FEAB-4955-B229-944941236F85}"/>
                </a:ext>
              </a:extLst>
            </xdr:cNvPr>
            <xdr:cNvSpPr txBox="1"/>
          </xdr:nvSpPr>
          <xdr:spPr>
            <a:xfrm>
              <a:off x="7256423" y="19134178"/>
              <a:ext cx="1893532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</m:t>
                    </m:r>
                    <m:sSub>
                      <m:sSub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eq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den>
                        </m:f>
                      </m:e>
                    </m:d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A57D3507-FEAB-4955-B229-944941236F85}"/>
                </a:ext>
              </a:extLst>
            </xdr:cNvPr>
            <xdr:cNvSpPr txBox="1"/>
          </xdr:nvSpPr>
          <xdr:spPr>
            <a:xfrm>
              <a:off x="7256423" y="19134178"/>
              <a:ext cx="1893532" cy="475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𝑉(𝑦 ̅ )_eq=∑24_(ℎ=1)^3▒𝑊_ℎ^2  ((𝑁_ℎ−𝑛_ℎ)/(𝑁_ℎ 𝑛_ℎ )) 𝑆_ℎ^2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27191</xdr:colOff>
      <xdr:row>108</xdr:row>
      <xdr:rowOff>149305</xdr:rowOff>
    </xdr:from>
    <xdr:ext cx="66332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DD259A0-D84F-4471-83EC-4CCD6C5E6E08}"/>
                </a:ext>
              </a:extLst>
            </xdr:cNvPr>
            <xdr:cNvSpPr txBox="1"/>
          </xdr:nvSpPr>
          <xdr:spPr>
            <a:xfrm>
              <a:off x="9853409" y="20387895"/>
              <a:ext cx="66332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7DD259A0-D84F-4471-83EC-4CCD6C5E6E08}"/>
                </a:ext>
              </a:extLst>
            </xdr:cNvPr>
            <xdr:cNvSpPr txBox="1"/>
          </xdr:nvSpPr>
          <xdr:spPr>
            <a:xfrm>
              <a:off x="9853409" y="20387895"/>
              <a:ext cx="66332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𝑛_ℎ=𝑛/𝑁 𝑁_ℎ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112</xdr:row>
      <xdr:rowOff>0</xdr:rowOff>
    </xdr:from>
    <xdr:ext cx="3195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2D06AB-DAC1-459F-95CD-185AB59E8429}"/>
                </a:ext>
              </a:extLst>
            </xdr:cNvPr>
            <xdr:cNvSpPr txBox="1"/>
          </xdr:nvSpPr>
          <xdr:spPr>
            <a:xfrm>
              <a:off x="7822660" y="20455106"/>
              <a:ext cx="319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2D06AB-DAC1-459F-95CD-185AB59E8429}"/>
                </a:ext>
              </a:extLst>
            </xdr:cNvPr>
            <xdr:cNvSpPr txBox="1"/>
          </xdr:nvSpPr>
          <xdr:spPr>
            <a:xfrm>
              <a:off x="7822660" y="20455106"/>
              <a:ext cx="319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24049</xdr:colOff>
      <xdr:row>113</xdr:row>
      <xdr:rowOff>159155</xdr:rowOff>
    </xdr:from>
    <xdr:ext cx="3227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51C9659-1F72-46E7-906C-9BE43707EE1E}"/>
                </a:ext>
              </a:extLst>
            </xdr:cNvPr>
            <xdr:cNvSpPr txBox="1"/>
          </xdr:nvSpPr>
          <xdr:spPr>
            <a:xfrm>
              <a:off x="7846709" y="20796655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51C9659-1F72-46E7-906C-9BE43707EE1E}"/>
                </a:ext>
              </a:extLst>
            </xdr:cNvPr>
            <xdr:cNvSpPr txBox="1"/>
          </xdr:nvSpPr>
          <xdr:spPr>
            <a:xfrm>
              <a:off x="7846709" y="20796655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34587</xdr:colOff>
      <xdr:row>115</xdr:row>
      <xdr:rowOff>162939</xdr:rowOff>
    </xdr:from>
    <xdr:ext cx="3227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766AC59-63DD-4CBE-A1FD-C9C1D04561E2}"/>
                </a:ext>
              </a:extLst>
            </xdr:cNvPr>
            <xdr:cNvSpPr txBox="1"/>
          </xdr:nvSpPr>
          <xdr:spPr>
            <a:xfrm>
              <a:off x="7857247" y="21165226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5766AC59-63DD-4CBE-A1FD-C9C1D04561E2}"/>
                </a:ext>
              </a:extLst>
            </xdr:cNvPr>
            <xdr:cNvSpPr txBox="1"/>
          </xdr:nvSpPr>
          <xdr:spPr>
            <a:xfrm>
              <a:off x="7857247" y="21165226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55253</xdr:colOff>
      <xdr:row>120</xdr:row>
      <xdr:rowOff>36892</xdr:rowOff>
    </xdr:from>
    <xdr:ext cx="1964769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8CF30B3-7C80-42ED-9F67-ACA6E961E621}"/>
                </a:ext>
              </a:extLst>
            </xdr:cNvPr>
            <xdr:cNvSpPr txBox="1"/>
          </xdr:nvSpPr>
          <xdr:spPr>
            <a:xfrm>
              <a:off x="7269934" y="21951147"/>
              <a:ext cx="1964769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</m:t>
                    </m:r>
                    <m:sSub>
                      <m:sSub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prp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den>
                        </m:f>
                      </m:e>
                    </m:d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C8CF30B3-7C80-42ED-9F67-ACA6E961E621}"/>
                </a:ext>
              </a:extLst>
            </xdr:cNvPr>
            <xdr:cNvSpPr txBox="1"/>
          </xdr:nvSpPr>
          <xdr:spPr>
            <a:xfrm>
              <a:off x="7269934" y="21951147"/>
              <a:ext cx="1964769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𝑉(𝑦 ̅ )_prp=∑24_(ℎ=1)^3▒𝑊_ℎ^2  ((𝑁_ℎ−𝑛_ℎ)/(𝑁_ℎ 𝑛_ℎ )) 𝑆_ℎ^2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368940</xdr:colOff>
      <xdr:row>130</xdr:row>
      <xdr:rowOff>128693</xdr:rowOff>
    </xdr:from>
    <xdr:ext cx="1233094" cy="3185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EF097B5-C533-47D7-9F57-3E672BFDDE67}"/>
                </a:ext>
              </a:extLst>
            </xdr:cNvPr>
            <xdr:cNvSpPr txBox="1"/>
          </xdr:nvSpPr>
          <xdr:spPr>
            <a:xfrm>
              <a:off x="9731812" y="23866884"/>
              <a:ext cx="1233094" cy="318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EF097B5-C533-47D7-9F57-3E672BFDDE67}"/>
                </a:ext>
              </a:extLst>
            </xdr:cNvPr>
            <xdr:cNvSpPr txBox="1"/>
          </xdr:nvSpPr>
          <xdr:spPr>
            <a:xfrm>
              <a:off x="9731812" y="23866884"/>
              <a:ext cx="1233094" cy="318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𝑛_ℎ=𝑛/(∑▒〖𝑁_ℎ 𝑆_ℎ 〗)∗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𝑁_ℎ 𝑆_ℎ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135</xdr:row>
      <xdr:rowOff>0</xdr:rowOff>
    </xdr:from>
    <xdr:ext cx="3195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96A01-A3B8-4FE3-BC7B-030C91A67879}"/>
                </a:ext>
              </a:extLst>
            </xdr:cNvPr>
            <xdr:cNvSpPr txBox="1"/>
          </xdr:nvSpPr>
          <xdr:spPr>
            <a:xfrm>
              <a:off x="8525213" y="24650160"/>
              <a:ext cx="319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B996A01-A3B8-4FE3-BC7B-030C91A67879}"/>
                </a:ext>
              </a:extLst>
            </xdr:cNvPr>
            <xdr:cNvSpPr txBox="1"/>
          </xdr:nvSpPr>
          <xdr:spPr>
            <a:xfrm>
              <a:off x="8525213" y="24650160"/>
              <a:ext cx="319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𝑛_1=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137</xdr:row>
      <xdr:rowOff>0</xdr:rowOff>
    </xdr:from>
    <xdr:ext cx="3227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CB341E2-B6EC-4BC8-8EDA-23FA83E4FDB8}"/>
                </a:ext>
              </a:extLst>
            </xdr:cNvPr>
            <xdr:cNvSpPr txBox="1"/>
          </xdr:nvSpPr>
          <xdr:spPr>
            <a:xfrm>
              <a:off x="8525213" y="25014947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3CB341E2-B6EC-4BC8-8EDA-23FA83E4FDB8}"/>
                </a:ext>
              </a:extLst>
            </xdr:cNvPr>
            <xdr:cNvSpPr txBox="1"/>
          </xdr:nvSpPr>
          <xdr:spPr>
            <a:xfrm>
              <a:off x="8525213" y="25014947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𝑛_2=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139</xdr:row>
      <xdr:rowOff>0</xdr:rowOff>
    </xdr:from>
    <xdr:ext cx="32278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8858C9E-D714-4596-A43F-982F60E8F610}"/>
                </a:ext>
              </a:extLst>
            </xdr:cNvPr>
            <xdr:cNvSpPr txBox="1"/>
          </xdr:nvSpPr>
          <xdr:spPr>
            <a:xfrm>
              <a:off x="8525213" y="25379734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8858C9E-D714-4596-A43F-982F60E8F610}"/>
                </a:ext>
              </a:extLst>
            </xdr:cNvPr>
            <xdr:cNvSpPr txBox="1"/>
          </xdr:nvSpPr>
          <xdr:spPr>
            <a:xfrm>
              <a:off x="8525213" y="25379734"/>
              <a:ext cx="3227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𝑛_3=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122775</xdr:colOff>
      <xdr:row>129</xdr:row>
      <xdr:rowOff>4125</xdr:rowOff>
    </xdr:from>
    <xdr:ext cx="3161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001BF20-5E1E-4A5E-BD0A-D4ED38E76085}"/>
                </a:ext>
              </a:extLst>
            </xdr:cNvPr>
            <xdr:cNvSpPr txBox="1"/>
          </xdr:nvSpPr>
          <xdr:spPr>
            <a:xfrm>
              <a:off x="11985115" y="23559923"/>
              <a:ext cx="316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001BF20-5E1E-4A5E-BD0A-D4ED38E76085}"/>
                </a:ext>
              </a:extLst>
            </xdr:cNvPr>
            <xdr:cNvSpPr txBox="1"/>
          </xdr:nvSpPr>
          <xdr:spPr>
            <a:xfrm>
              <a:off x="11985115" y="23559923"/>
              <a:ext cx="3161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106293</xdr:colOff>
      <xdr:row>130</xdr:row>
      <xdr:rowOff>7908</xdr:rowOff>
    </xdr:from>
    <xdr:ext cx="3226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EB7B762-CBFC-4027-9576-EBB1883F0CDA}"/>
                </a:ext>
              </a:extLst>
            </xdr:cNvPr>
            <xdr:cNvSpPr txBox="1"/>
          </xdr:nvSpPr>
          <xdr:spPr>
            <a:xfrm>
              <a:off x="11968633" y="23746099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EB7B762-CBFC-4027-9576-EBB1883F0CDA}"/>
                </a:ext>
              </a:extLst>
            </xdr:cNvPr>
            <xdr:cNvSpPr txBox="1"/>
          </xdr:nvSpPr>
          <xdr:spPr>
            <a:xfrm>
              <a:off x="11968633" y="23746099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121597</xdr:colOff>
      <xdr:row>131</xdr:row>
      <xdr:rowOff>13511</xdr:rowOff>
    </xdr:from>
    <xdr:ext cx="3226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E08FD42-663C-4CCB-BDAE-D1DE890895DB}"/>
                </a:ext>
              </a:extLst>
            </xdr:cNvPr>
            <xdr:cNvSpPr txBox="1"/>
          </xdr:nvSpPr>
          <xdr:spPr>
            <a:xfrm>
              <a:off x="11983937" y="23934096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6E08FD42-663C-4CCB-BDAE-D1DE890895DB}"/>
                </a:ext>
              </a:extLst>
            </xdr:cNvPr>
            <xdr:cNvSpPr txBox="1"/>
          </xdr:nvSpPr>
          <xdr:spPr>
            <a:xfrm>
              <a:off x="11983937" y="23934096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555115</xdr:colOff>
      <xdr:row>131</xdr:row>
      <xdr:rowOff>182393</xdr:rowOff>
    </xdr:from>
    <xdr:ext cx="547329" cy="3512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D003096-1A47-4D3E-AB23-19D02060F385}"/>
                </a:ext>
              </a:extLst>
            </xdr:cNvPr>
            <xdr:cNvSpPr txBox="1"/>
          </xdr:nvSpPr>
          <xdr:spPr>
            <a:xfrm>
              <a:off x="11809477" y="24102978"/>
              <a:ext cx="547329" cy="35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6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6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6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D003096-1A47-4D3E-AB23-19D02060F385}"/>
                </a:ext>
              </a:extLst>
            </xdr:cNvPr>
            <xdr:cNvSpPr txBox="1"/>
          </xdr:nvSpPr>
          <xdr:spPr>
            <a:xfrm>
              <a:off x="11809477" y="24102978"/>
              <a:ext cx="547329" cy="351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∑▒〖𝑁_ℎ 𝑆_ℎ 〗</a:t>
              </a:r>
              <a:endParaRPr lang="en-US" sz="600"/>
            </a:p>
          </xdr:txBody>
        </xdr:sp>
      </mc:Fallback>
    </mc:AlternateContent>
    <xdr:clientData/>
  </xdr:oneCellAnchor>
  <xdr:oneCellAnchor>
    <xdr:from>
      <xdr:col>10</xdr:col>
      <xdr:colOff>113078</xdr:colOff>
      <xdr:row>144</xdr:row>
      <xdr:rowOff>33919</xdr:rowOff>
    </xdr:from>
    <xdr:ext cx="1968039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2453393-30DB-4518-B0AA-EBC80D47A8B1}"/>
                </a:ext>
              </a:extLst>
            </xdr:cNvPr>
            <xdr:cNvSpPr txBox="1"/>
          </xdr:nvSpPr>
          <xdr:spPr>
            <a:xfrm>
              <a:off x="7327759" y="26325621"/>
              <a:ext cx="1968039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</m:t>
                    </m:r>
                    <m:sSub>
                      <m:sSubPr>
                        <m:ctrlPr>
                          <a:rPr lang="en-US" sz="1100" b="0" i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ney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den>
                        </m:f>
                      </m:e>
                    </m:d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2453393-30DB-4518-B0AA-EBC80D47A8B1}"/>
                </a:ext>
              </a:extLst>
            </xdr:cNvPr>
            <xdr:cNvSpPr txBox="1"/>
          </xdr:nvSpPr>
          <xdr:spPr>
            <a:xfrm>
              <a:off x="7327759" y="26325621"/>
              <a:ext cx="1968039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𝑉(𝑦 ̅ )_ney=∑24_(ℎ=1)^3▒𝑊_ℎ^2  ((𝑁_ℎ−𝑛_ℎ)/(𝑁_ℎ 𝑛_ℎ )) 𝑆_ℎ^2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7A92-5C60-47E7-8E32-A6C859F12EDF}">
  <dimension ref="B1:S175"/>
  <sheetViews>
    <sheetView tabSelected="1" topLeftCell="A92" zoomScale="72" zoomScaleNormal="94" workbookViewId="0">
      <selection activeCell="P159" sqref="P159"/>
    </sheetView>
  </sheetViews>
  <sheetFormatPr defaultRowHeight="14.5" x14ac:dyDescent="0.35"/>
  <cols>
    <col min="2" max="2" width="10.7265625" bestFit="1" customWidth="1"/>
    <col min="3" max="3" width="12.26953125" bestFit="1" customWidth="1"/>
    <col min="4" max="4" width="12.54296875" bestFit="1" customWidth="1"/>
    <col min="6" max="6" width="9.7265625" bestFit="1" customWidth="1"/>
    <col min="7" max="7" width="14.453125" customWidth="1"/>
    <col min="10" max="10" width="7.36328125" customWidth="1"/>
    <col min="12" max="12" width="17.453125" customWidth="1"/>
    <col min="13" max="13" width="12" customWidth="1"/>
    <col min="14" max="14" width="9.6328125" customWidth="1"/>
  </cols>
  <sheetData>
    <row r="1" spans="2:7" x14ac:dyDescent="0.35">
      <c r="B1" s="3" t="s">
        <v>0</v>
      </c>
      <c r="C1" s="3"/>
      <c r="D1" s="3"/>
    </row>
    <row r="2" spans="2:7" x14ac:dyDescent="0.35">
      <c r="B2" s="3"/>
      <c r="C2" s="3"/>
      <c r="D2" s="3"/>
    </row>
    <row r="11" spans="2:7" x14ac:dyDescent="0.35">
      <c r="B11" s="2" t="s">
        <v>1</v>
      </c>
      <c r="C11" s="2"/>
      <c r="D11" s="2"/>
      <c r="E11" s="2"/>
      <c r="F11" s="2"/>
    </row>
    <row r="14" spans="2:7" x14ac:dyDescent="0.35">
      <c r="B14" s="5" t="s">
        <v>2</v>
      </c>
      <c r="C14" s="5" t="s">
        <v>3</v>
      </c>
      <c r="D14" s="8" t="s">
        <v>4</v>
      </c>
      <c r="G14" s="6"/>
    </row>
    <row r="15" spans="2:7" x14ac:dyDescent="0.35">
      <c r="B15" s="1">
        <v>75</v>
      </c>
      <c r="C15" s="1">
        <v>55</v>
      </c>
      <c r="D15" s="1">
        <v>35</v>
      </c>
    </row>
    <row r="16" spans="2:7" x14ac:dyDescent="0.35">
      <c r="B16" s="1">
        <v>65</v>
      </c>
      <c r="C16" s="1">
        <v>45</v>
      </c>
      <c r="D16" s="1">
        <v>28</v>
      </c>
    </row>
    <row r="17" spans="2:14" x14ac:dyDescent="0.35">
      <c r="B17" s="1">
        <v>86</v>
      </c>
      <c r="C17" s="1">
        <v>35</v>
      </c>
      <c r="D17" s="1">
        <v>36</v>
      </c>
    </row>
    <row r="18" spans="2:14" x14ac:dyDescent="0.35">
      <c r="B18" s="1">
        <v>57</v>
      </c>
      <c r="C18" s="1">
        <v>30</v>
      </c>
      <c r="D18" s="1">
        <v>40</v>
      </c>
    </row>
    <row r="19" spans="2:14" x14ac:dyDescent="0.35">
      <c r="B19" s="1">
        <v>45</v>
      </c>
      <c r="C19" s="1">
        <v>42</v>
      </c>
      <c r="D19" s="1">
        <v>25</v>
      </c>
      <c r="F19" s="10" t="s">
        <v>5</v>
      </c>
      <c r="G19" s="10"/>
      <c r="H19" s="10"/>
      <c r="I19" s="10"/>
      <c r="J19" s="10"/>
      <c r="K19" s="10"/>
      <c r="L19" s="10"/>
    </row>
    <row r="20" spans="2:14" x14ac:dyDescent="0.35">
      <c r="B20" s="1">
        <v>69</v>
      </c>
      <c r="C20" s="1">
        <v>38</v>
      </c>
      <c r="D20" s="1">
        <v>18</v>
      </c>
      <c r="F20" s="10" t="s">
        <v>6</v>
      </c>
      <c r="G20" s="10"/>
      <c r="H20" s="10"/>
      <c r="I20" s="10"/>
      <c r="J20" s="10"/>
      <c r="K20" s="10"/>
    </row>
    <row r="21" spans="2:14" x14ac:dyDescent="0.35">
      <c r="B21" s="1">
        <v>48</v>
      </c>
      <c r="C21" s="1">
        <v>40</v>
      </c>
      <c r="D21" s="1">
        <v>28</v>
      </c>
      <c r="F21" s="10" t="s">
        <v>8</v>
      </c>
      <c r="G21" s="10"/>
    </row>
    <row r="22" spans="2:14" x14ac:dyDescent="0.35">
      <c r="B22" s="1">
        <v>60</v>
      </c>
      <c r="C22" s="1">
        <v>36</v>
      </c>
      <c r="D22" s="1">
        <v>32</v>
      </c>
      <c r="F22" s="10" t="s">
        <v>7</v>
      </c>
      <c r="G22" s="10"/>
    </row>
    <row r="23" spans="2:14" x14ac:dyDescent="0.35">
      <c r="B23" s="1">
        <v>55</v>
      </c>
      <c r="C23" s="1">
        <v>48</v>
      </c>
      <c r="D23" s="1">
        <v>13</v>
      </c>
      <c r="F23" s="10" t="s">
        <v>9</v>
      </c>
      <c r="G23" s="10"/>
    </row>
    <row r="24" spans="2:14" x14ac:dyDescent="0.35">
      <c r="B24" s="1">
        <v>66</v>
      </c>
      <c r="C24" s="1">
        <v>46</v>
      </c>
      <c r="D24" s="1">
        <v>19</v>
      </c>
    </row>
    <row r="25" spans="2:14" x14ac:dyDescent="0.35">
      <c r="B25" s="1">
        <v>76</v>
      </c>
      <c r="C25" s="1">
        <v>40</v>
      </c>
      <c r="D25" s="1">
        <v>31</v>
      </c>
      <c r="F25" s="10" t="s">
        <v>10</v>
      </c>
      <c r="G25" s="10"/>
      <c r="H25" s="10"/>
      <c r="I25" s="10"/>
      <c r="J25" s="10"/>
      <c r="K25" s="10"/>
      <c r="L25" s="10"/>
      <c r="M25" s="10"/>
      <c r="N25" s="10"/>
    </row>
    <row r="26" spans="2:14" x14ac:dyDescent="0.35">
      <c r="B26" s="1">
        <v>79</v>
      </c>
      <c r="C26" s="1">
        <v>38</v>
      </c>
      <c r="D26" s="1">
        <v>38</v>
      </c>
      <c r="F26" s="10" t="s">
        <v>11</v>
      </c>
      <c r="G26" s="10"/>
      <c r="H26" s="10"/>
      <c r="I26" s="10"/>
      <c r="J26" s="10"/>
      <c r="K26" s="10"/>
      <c r="L26" s="10"/>
      <c r="M26" s="10"/>
      <c r="N26" s="10"/>
    </row>
    <row r="27" spans="2:14" x14ac:dyDescent="0.35">
      <c r="B27" s="1">
        <v>62</v>
      </c>
      <c r="C27" s="1">
        <v>33</v>
      </c>
      <c r="D27" s="1">
        <v>42</v>
      </c>
    </row>
    <row r="28" spans="2:14" x14ac:dyDescent="0.35">
      <c r="B28" s="1">
        <v>92</v>
      </c>
      <c r="C28" s="1">
        <v>43</v>
      </c>
      <c r="D28" s="1">
        <v>33</v>
      </c>
    </row>
    <row r="29" spans="2:14" x14ac:dyDescent="0.35">
      <c r="B29" s="1">
        <v>50</v>
      </c>
      <c r="C29" s="1">
        <v>53</v>
      </c>
      <c r="D29" s="1">
        <v>29</v>
      </c>
    </row>
    <row r="30" spans="2:14" x14ac:dyDescent="0.35">
      <c r="B30" s="1">
        <v>48</v>
      </c>
      <c r="C30" s="1">
        <v>37</v>
      </c>
      <c r="D30" s="1">
        <v>25</v>
      </c>
    </row>
    <row r="31" spans="2:14" x14ac:dyDescent="0.35">
      <c r="B31" s="1">
        <v>77</v>
      </c>
      <c r="C31" s="1">
        <v>52</v>
      </c>
      <c r="D31" s="1">
        <v>35</v>
      </c>
    </row>
    <row r="32" spans="2:14" x14ac:dyDescent="0.35">
      <c r="B32" s="1">
        <v>60</v>
      </c>
      <c r="C32" s="1">
        <v>39</v>
      </c>
      <c r="D32" s="1">
        <v>36</v>
      </c>
    </row>
    <row r="33" spans="2:4" x14ac:dyDescent="0.35">
      <c r="B33" s="1">
        <v>64</v>
      </c>
      <c r="C33" s="1">
        <v>46</v>
      </c>
      <c r="D33" s="1">
        <v>30</v>
      </c>
    </row>
    <row r="34" spans="2:4" x14ac:dyDescent="0.35">
      <c r="B34" s="1">
        <v>58</v>
      </c>
      <c r="C34" s="1">
        <v>42</v>
      </c>
      <c r="D34" s="1">
        <v>37</v>
      </c>
    </row>
    <row r="35" spans="2:4" x14ac:dyDescent="0.35">
      <c r="B35" s="1"/>
      <c r="C35" s="1">
        <v>51</v>
      </c>
      <c r="D35" s="1">
        <v>26</v>
      </c>
    </row>
    <row r="36" spans="2:4" x14ac:dyDescent="0.35">
      <c r="B36" s="1"/>
      <c r="C36" s="1">
        <v>55</v>
      </c>
      <c r="D36" s="1">
        <v>32</v>
      </c>
    </row>
    <row r="37" spans="2:4" x14ac:dyDescent="0.35">
      <c r="B37" s="1"/>
      <c r="C37" s="1">
        <v>41</v>
      </c>
      <c r="D37" s="1">
        <v>18</v>
      </c>
    </row>
    <row r="38" spans="2:4" x14ac:dyDescent="0.35">
      <c r="B38" s="1"/>
      <c r="C38" s="1">
        <v>48</v>
      </c>
      <c r="D38" s="1">
        <v>16</v>
      </c>
    </row>
    <row r="39" spans="2:4" x14ac:dyDescent="0.35">
      <c r="B39" s="1"/>
      <c r="C39" s="1">
        <v>54</v>
      </c>
      <c r="D39" s="1"/>
    </row>
    <row r="40" spans="2:4" x14ac:dyDescent="0.35">
      <c r="B40" s="1"/>
      <c r="C40" s="1">
        <v>36</v>
      </c>
      <c r="D40" s="1"/>
    </row>
    <row r="41" spans="2:4" x14ac:dyDescent="0.35">
      <c r="B41" s="1"/>
      <c r="C41" s="1">
        <v>44</v>
      </c>
      <c r="D41" s="1"/>
    </row>
    <row r="42" spans="2:4" x14ac:dyDescent="0.35">
      <c r="B42" s="1"/>
      <c r="C42" s="1">
        <v>47</v>
      </c>
      <c r="D42" s="1"/>
    </row>
    <row r="43" spans="2:4" x14ac:dyDescent="0.35">
      <c r="B43" s="1"/>
      <c r="C43" s="1">
        <v>39</v>
      </c>
      <c r="D43" s="1"/>
    </row>
    <row r="44" spans="2:4" x14ac:dyDescent="0.35">
      <c r="B44" s="1"/>
      <c r="C44" s="1">
        <v>41</v>
      </c>
      <c r="D44" s="1"/>
    </row>
    <row r="45" spans="2:4" x14ac:dyDescent="0.35">
      <c r="B45" s="1"/>
      <c r="C45" s="1">
        <v>28</v>
      </c>
      <c r="D45" s="1"/>
    </row>
    <row r="46" spans="2:4" x14ac:dyDescent="0.35">
      <c r="B46" s="1"/>
      <c r="C46" s="1">
        <v>47</v>
      </c>
      <c r="D46" s="1"/>
    </row>
    <row r="47" spans="2:4" x14ac:dyDescent="0.35">
      <c r="B47" s="1"/>
      <c r="C47" s="1">
        <v>61</v>
      </c>
      <c r="D47" s="1"/>
    </row>
    <row r="48" spans="2:4" x14ac:dyDescent="0.35">
      <c r="B48" s="1"/>
      <c r="C48" s="1">
        <v>35</v>
      </c>
      <c r="D48" s="1"/>
    </row>
    <row r="49" spans="2:6" x14ac:dyDescent="0.35">
      <c r="B49" s="1"/>
      <c r="C49" s="1">
        <v>31</v>
      </c>
      <c r="D49" s="1"/>
    </row>
    <row r="50" spans="2:6" x14ac:dyDescent="0.35">
      <c r="C50" s="1">
        <v>23</v>
      </c>
    </row>
    <row r="54" spans="2:6" x14ac:dyDescent="0.35">
      <c r="B54" s="12" t="s">
        <v>12</v>
      </c>
      <c r="C54" s="12"/>
    </row>
    <row r="55" spans="2:6" x14ac:dyDescent="0.35">
      <c r="B55" s="12"/>
      <c r="C55" s="12"/>
    </row>
    <row r="59" spans="2:6" ht="15.5" x14ac:dyDescent="0.35">
      <c r="C59" s="13" t="s">
        <v>13</v>
      </c>
    </row>
    <row r="60" spans="2:6" x14ac:dyDescent="0.35">
      <c r="D60" s="10" t="s">
        <v>14</v>
      </c>
      <c r="E60" s="10"/>
      <c r="F60" s="10"/>
    </row>
    <row r="62" spans="2:6" x14ac:dyDescent="0.35">
      <c r="D62" s="14" t="s">
        <v>15</v>
      </c>
      <c r="E62" s="14"/>
    </row>
    <row r="64" spans="2:6" x14ac:dyDescent="0.35">
      <c r="D64" s="2"/>
      <c r="E64" s="2"/>
    </row>
    <row r="65" spans="4:7" x14ac:dyDescent="0.35">
      <c r="D65" s="2"/>
      <c r="E65" s="2"/>
    </row>
    <row r="66" spans="4:7" x14ac:dyDescent="0.35">
      <c r="D66" s="2"/>
      <c r="E66" s="2"/>
    </row>
    <row r="67" spans="4:7" x14ac:dyDescent="0.35">
      <c r="E67">
        <f>(1/80)*SUM(B15:D50)</f>
        <v>43.912500000000001</v>
      </c>
      <c r="F67" t="s">
        <v>16</v>
      </c>
    </row>
    <row r="71" spans="4:7" x14ac:dyDescent="0.35">
      <c r="D71" s="4" t="s">
        <v>17</v>
      </c>
      <c r="E71" s="4"/>
    </row>
    <row r="74" spans="4:7" x14ac:dyDescent="0.35">
      <c r="D74" s="2"/>
      <c r="E74" s="2"/>
      <c r="F74" s="2"/>
    </row>
    <row r="75" spans="4:7" x14ac:dyDescent="0.35">
      <c r="D75" s="2"/>
      <c r="E75" s="2"/>
      <c r="F75" s="2"/>
    </row>
    <row r="76" spans="4:7" x14ac:dyDescent="0.35">
      <c r="D76" s="2"/>
      <c r="E76" s="2"/>
      <c r="F76" s="2"/>
    </row>
    <row r="79" spans="4:7" x14ac:dyDescent="0.35">
      <c r="E79">
        <f>(1/79)*(SUMSQ(B15:D50)-(1/80)*(SUM(B15:D50)^2))</f>
        <v>265.42262658227827</v>
      </c>
      <c r="F79" s="2" t="s">
        <v>18</v>
      </c>
      <c r="G79" s="2"/>
    </row>
    <row r="83" spans="3:12" x14ac:dyDescent="0.35">
      <c r="E83" s="15"/>
    </row>
    <row r="84" spans="3:12" ht="15.5" x14ac:dyDescent="0.35">
      <c r="C84" s="16" t="s">
        <v>19</v>
      </c>
    </row>
    <row r="85" spans="3:12" x14ac:dyDescent="0.35">
      <c r="D85" s="2" t="s">
        <v>20</v>
      </c>
      <c r="E85" s="2"/>
      <c r="F85" s="2"/>
    </row>
    <row r="87" spans="3:12" x14ac:dyDescent="0.35">
      <c r="D87" t="s">
        <v>21</v>
      </c>
      <c r="E87">
        <v>80</v>
      </c>
    </row>
    <row r="88" spans="3:12" x14ac:dyDescent="0.35">
      <c r="D88" t="s">
        <v>22</v>
      </c>
      <c r="E88">
        <v>24</v>
      </c>
    </row>
    <row r="89" spans="3:12" x14ac:dyDescent="0.35">
      <c r="D89" t="s">
        <v>23</v>
      </c>
      <c r="E89">
        <v>20</v>
      </c>
    </row>
    <row r="90" spans="3:12" x14ac:dyDescent="0.35">
      <c r="D90" t="s">
        <v>24</v>
      </c>
      <c r="E90">
        <v>36</v>
      </c>
    </row>
    <row r="91" spans="3:12" x14ac:dyDescent="0.35">
      <c r="D91" t="s">
        <v>25</v>
      </c>
      <c r="E91">
        <v>24</v>
      </c>
    </row>
    <row r="92" spans="3:12" x14ac:dyDescent="0.35">
      <c r="D92" t="s">
        <v>30</v>
      </c>
      <c r="E92">
        <v>3</v>
      </c>
    </row>
    <row r="93" spans="3:12" x14ac:dyDescent="0.35">
      <c r="F93" s="2"/>
    </row>
    <row r="94" spans="3:12" x14ac:dyDescent="0.35">
      <c r="C94" s="2" t="s">
        <v>26</v>
      </c>
      <c r="D94" s="2"/>
      <c r="E94" s="2"/>
      <c r="F94" s="2"/>
      <c r="J94" s="17" t="s">
        <v>28</v>
      </c>
      <c r="K94" s="18" t="s">
        <v>29</v>
      </c>
      <c r="L94" s="18"/>
    </row>
    <row r="95" spans="3:12" x14ac:dyDescent="0.35">
      <c r="F95" s="2"/>
    </row>
    <row r="97" spans="3:14" x14ac:dyDescent="0.35">
      <c r="F97" s="11">
        <f>E89/E87</f>
        <v>0.25</v>
      </c>
      <c r="L97" s="2"/>
      <c r="M97" s="18">
        <f>24/3</f>
        <v>8</v>
      </c>
    </row>
    <row r="98" spans="3:14" x14ac:dyDescent="0.35">
      <c r="F98" s="11">
        <f>E90/E87</f>
        <v>0.45</v>
      </c>
      <c r="L98" s="2"/>
      <c r="M98" s="18"/>
    </row>
    <row r="99" spans="3:14" x14ac:dyDescent="0.35">
      <c r="F99" s="11">
        <f>E91/E87</f>
        <v>0.3</v>
      </c>
      <c r="L99" s="19"/>
      <c r="M99" s="19"/>
    </row>
    <row r="101" spans="3:14" x14ac:dyDescent="0.35">
      <c r="K101" s="19" t="s">
        <v>31</v>
      </c>
      <c r="L101" s="19"/>
    </row>
    <row r="102" spans="3:14" x14ac:dyDescent="0.35">
      <c r="F102" s="2"/>
      <c r="G102" s="2"/>
    </row>
    <row r="103" spans="3:14" x14ac:dyDescent="0.35">
      <c r="C103" t="s">
        <v>27</v>
      </c>
      <c r="F103" s="2"/>
      <c r="G103" s="2"/>
      <c r="K103" s="2"/>
      <c r="L103" s="2"/>
      <c r="M103" s="2"/>
    </row>
    <row r="104" spans="3:14" x14ac:dyDescent="0.35">
      <c r="F104" s="2"/>
      <c r="G104" s="2"/>
      <c r="K104" s="2"/>
      <c r="L104" s="2"/>
      <c r="M104" s="2"/>
      <c r="N104" s="9">
        <f>((F97^2)*( (E89-M97)/(E89*M97))*G108)+((F98^2)*( (E90-M97)/(E90*M97))*G112)+((F99^2)*( (E90-M97)/(E90*M97))*G116)</f>
        <v>2.7363586598970304</v>
      </c>
    </row>
    <row r="105" spans="3:14" x14ac:dyDescent="0.35">
      <c r="K105" s="2"/>
      <c r="L105" s="2"/>
      <c r="M105" s="2"/>
      <c r="N105" s="9"/>
    </row>
    <row r="106" spans="3:14" x14ac:dyDescent="0.35">
      <c r="L106" s="9"/>
      <c r="M106" s="9"/>
      <c r="N106" s="9"/>
    </row>
    <row r="107" spans="3:14" x14ac:dyDescent="0.35">
      <c r="C107" s="2"/>
      <c r="D107" s="2"/>
      <c r="E107" s="2"/>
      <c r="F107" s="2"/>
    </row>
    <row r="108" spans="3:14" x14ac:dyDescent="0.35">
      <c r="C108" s="2"/>
      <c r="D108" s="2"/>
      <c r="E108" s="2"/>
      <c r="F108" s="2"/>
      <c r="G108">
        <f>(1/(20-1))*(SUMSQ(B15:B34)-20*(AVERAGE(B15:B34))^2)</f>
        <v>169.51578947368512</v>
      </c>
      <c r="J108" s="17" t="s">
        <v>32</v>
      </c>
      <c r="K108" s="21" t="s">
        <v>33</v>
      </c>
      <c r="L108" s="21"/>
      <c r="M108" s="21"/>
    </row>
    <row r="109" spans="3:14" x14ac:dyDescent="0.35">
      <c r="C109" s="2"/>
      <c r="D109" s="2"/>
      <c r="E109" s="2"/>
      <c r="F109" s="2"/>
    </row>
    <row r="110" spans="3:14" x14ac:dyDescent="0.35">
      <c r="J110" s="2" t="s">
        <v>34</v>
      </c>
      <c r="K110" s="2"/>
      <c r="L110" s="2"/>
      <c r="M110" s="2"/>
      <c r="N110" s="2"/>
    </row>
    <row r="111" spans="3:14" x14ac:dyDescent="0.35">
      <c r="C111" s="2"/>
      <c r="D111" s="2"/>
      <c r="E111" s="2"/>
      <c r="F111" s="2"/>
      <c r="K111" s="9"/>
      <c r="L111" s="9"/>
      <c r="M111" s="9"/>
      <c r="N111" s="9"/>
    </row>
    <row r="112" spans="3:14" x14ac:dyDescent="0.35">
      <c r="C112" s="2"/>
      <c r="D112" s="2"/>
      <c r="E112" s="2"/>
      <c r="F112" s="2"/>
      <c r="G112">
        <f>(1/(36-1))*(SUMSQ(C15:C50)-36*(AVERAGE(C15:C50))^2)</f>
        <v>70.56111111111116</v>
      </c>
      <c r="K112" s="9"/>
      <c r="L112" s="9"/>
      <c r="M112" s="9"/>
      <c r="N112" s="9"/>
    </row>
    <row r="113" spans="3:14" x14ac:dyDescent="0.35">
      <c r="C113" s="2"/>
      <c r="D113" s="2"/>
      <c r="E113" s="2"/>
      <c r="F113" s="2"/>
      <c r="L113" s="22"/>
      <c r="M113" s="22">
        <f>(24/80)*20</f>
        <v>6</v>
      </c>
      <c r="N113" s="22">
        <v>6</v>
      </c>
    </row>
    <row r="115" spans="3:14" x14ac:dyDescent="0.35">
      <c r="C115" s="2"/>
      <c r="D115" s="2"/>
      <c r="E115" s="2"/>
      <c r="F115" s="2"/>
      <c r="L115" s="20"/>
      <c r="M115" s="20">
        <f>(24/80)*36</f>
        <v>10.799999999999999</v>
      </c>
      <c r="N115" s="23">
        <v>11</v>
      </c>
    </row>
    <row r="116" spans="3:14" x14ac:dyDescent="0.35">
      <c r="C116" s="2"/>
      <c r="D116" s="2"/>
      <c r="E116" s="2"/>
      <c r="F116" s="2"/>
      <c r="G116">
        <f>(1/(24-1))*(SUMSQ(D15:D38)-24*(AVERAGE(D15:D38))^2)</f>
        <v>63.152173913043477</v>
      </c>
      <c r="L116" s="9"/>
      <c r="M116" s="9"/>
      <c r="N116" s="7"/>
    </row>
    <row r="117" spans="3:14" x14ac:dyDescent="0.35">
      <c r="C117" s="2"/>
      <c r="D117" s="2"/>
      <c r="E117" s="2"/>
      <c r="F117" s="2"/>
      <c r="L117" s="22"/>
      <c r="M117" s="22">
        <f>(24/80)*24</f>
        <v>7.1999999999999993</v>
      </c>
      <c r="N117" s="22">
        <v>8</v>
      </c>
    </row>
    <row r="119" spans="3:14" x14ac:dyDescent="0.35">
      <c r="J119" s="19" t="s">
        <v>31</v>
      </c>
      <c r="K119" s="19"/>
    </row>
    <row r="121" spans="3:14" x14ac:dyDescent="0.35">
      <c r="K121" s="2"/>
      <c r="L121" s="2"/>
      <c r="M121" s="2"/>
    </row>
    <row r="122" spans="3:14" x14ac:dyDescent="0.35">
      <c r="K122" s="2"/>
      <c r="L122" s="2"/>
      <c r="M122" s="2"/>
      <c r="N122">
        <f>((F97^2)*( (E89-N113)/(E89*N113))*G108)+((F98^2)*( (E90-N115)/(E90*N115))*G112)+((F99^2)*( (E90-N117)/(E90*N117))*G116)</f>
        <v>2.6906938124089939</v>
      </c>
    </row>
    <row r="123" spans="3:14" x14ac:dyDescent="0.35">
      <c r="K123" s="2"/>
      <c r="L123" s="2"/>
      <c r="M123" s="2"/>
    </row>
    <row r="130" spans="10:19" x14ac:dyDescent="0.35">
      <c r="J130" s="25" t="s">
        <v>35</v>
      </c>
      <c r="K130" s="2" t="s">
        <v>36</v>
      </c>
      <c r="L130" s="2"/>
      <c r="S130">
        <f>(E89*SQRT(G108))</f>
        <v>260.39645886508146</v>
      </c>
    </row>
    <row r="131" spans="10:19" x14ac:dyDescent="0.35">
      <c r="N131" s="2"/>
      <c r="O131" s="2"/>
      <c r="P131" s="2"/>
      <c r="S131">
        <f>(E90*SQRT(G112))</f>
        <v>302.40238094300787</v>
      </c>
    </row>
    <row r="132" spans="10:19" x14ac:dyDescent="0.35">
      <c r="K132" s="2" t="s">
        <v>37</v>
      </c>
      <c r="L132" s="2"/>
      <c r="M132" s="2"/>
      <c r="N132" s="2"/>
      <c r="O132" s="2"/>
      <c r="P132" s="2"/>
      <c r="S132">
        <f>(E91*SQRT(G116))</f>
        <v>190.72402096724221</v>
      </c>
    </row>
    <row r="133" spans="10:19" x14ac:dyDescent="0.35">
      <c r="N133" s="2"/>
      <c r="O133" s="2"/>
      <c r="P133" s="2"/>
      <c r="S133">
        <f>(E89*SQRT(G108))+(E90*SQRT(G112))+(E91*SQRT(G116))</f>
        <v>753.52286077533154</v>
      </c>
    </row>
    <row r="136" spans="10:19" x14ac:dyDescent="0.35">
      <c r="M136" s="24"/>
      <c r="N136" s="24">
        <f>(24/S133)*S130</f>
        <v>8.2937298097785188</v>
      </c>
      <c r="O136" s="24">
        <v>8</v>
      </c>
    </row>
    <row r="138" spans="10:19" x14ac:dyDescent="0.35">
      <c r="M138" s="24"/>
      <c r="N138" s="24">
        <f>(24/S133)*S131</f>
        <v>9.6316349780874315</v>
      </c>
      <c r="O138" s="24">
        <v>10</v>
      </c>
    </row>
    <row r="140" spans="10:19" x14ac:dyDescent="0.35">
      <c r="M140" s="24"/>
      <c r="N140" s="24">
        <f>(24/S133)*S132</f>
        <v>6.0746352121340514</v>
      </c>
      <c r="O140" s="24">
        <v>6</v>
      </c>
    </row>
    <row r="143" spans="10:19" x14ac:dyDescent="0.35">
      <c r="K143" s="4" t="s">
        <v>31</v>
      </c>
      <c r="L143" s="4"/>
    </row>
    <row r="145" spans="10:19" x14ac:dyDescent="0.35">
      <c r="K145" s="2"/>
      <c r="L145" s="2"/>
      <c r="M145" s="2"/>
    </row>
    <row r="146" spans="10:19" x14ac:dyDescent="0.35">
      <c r="K146" s="2"/>
      <c r="L146" s="2"/>
      <c r="M146" s="2"/>
      <c r="N146">
        <f>((F97^2)*( (E89-O136)/(E89*O136))*G108)+((F98^2)*( (E90-O138)/(E90*O138))*G112)+((F99^2)*( (E90-O140)/(E90*O140))*G116)</f>
        <v>2.6159636870709431</v>
      </c>
    </row>
    <row r="147" spans="10:19" x14ac:dyDescent="0.35">
      <c r="K147" s="2"/>
      <c r="L147" s="2"/>
      <c r="M147" s="2"/>
    </row>
    <row r="152" spans="10:19" ht="18.5" customHeight="1" x14ac:dyDescent="0.35">
      <c r="J152" s="26" t="s">
        <v>38</v>
      </c>
      <c r="K152" s="26"/>
      <c r="L152" s="26"/>
    </row>
    <row r="153" spans="10:19" x14ac:dyDescent="0.35">
      <c r="J153" s="26"/>
      <c r="K153" s="26"/>
      <c r="L153" s="26"/>
    </row>
    <row r="156" spans="10:19" x14ac:dyDescent="0.35">
      <c r="K156" s="2" t="s">
        <v>39</v>
      </c>
      <c r="L156" s="2"/>
      <c r="N156">
        <f>((E87-E88)/(E87*E88))*E79</f>
        <v>7.7414932753164498</v>
      </c>
    </row>
    <row r="159" spans="10:19" x14ac:dyDescent="0.35">
      <c r="J159" s="10" t="s">
        <v>40</v>
      </c>
      <c r="K159" s="10"/>
      <c r="L159" s="10"/>
      <c r="M159" s="10"/>
      <c r="N159">
        <f>N156/N104</f>
        <v>2.8291222889647671</v>
      </c>
      <c r="O159" s="1" t="s">
        <v>43</v>
      </c>
      <c r="P159" s="9"/>
      <c r="Q159" s="9"/>
      <c r="R159" s="9"/>
      <c r="S159" s="9"/>
    </row>
    <row r="160" spans="10:19" x14ac:dyDescent="0.35">
      <c r="J160" s="11"/>
      <c r="K160" s="11"/>
      <c r="L160" s="11"/>
      <c r="M160" s="11"/>
      <c r="O160" s="1"/>
    </row>
    <row r="161" spans="10:19" x14ac:dyDescent="0.35">
      <c r="J161" s="10" t="s">
        <v>41</v>
      </c>
      <c r="K161" s="10"/>
      <c r="L161" s="10"/>
      <c r="M161" s="10"/>
      <c r="N161">
        <f>N156/N122</f>
        <v>2.8771364618352639</v>
      </c>
      <c r="O161" s="1" t="s">
        <v>43</v>
      </c>
      <c r="P161" s="9"/>
      <c r="Q161" s="9"/>
      <c r="R161" s="9"/>
      <c r="S161" s="9"/>
    </row>
    <row r="162" spans="10:19" x14ac:dyDescent="0.35">
      <c r="J162" s="11"/>
      <c r="K162" s="11"/>
      <c r="L162" s="11"/>
      <c r="M162" s="11"/>
      <c r="O162" s="1"/>
    </row>
    <row r="163" spans="10:19" x14ac:dyDescent="0.35">
      <c r="J163" s="10" t="s">
        <v>42</v>
      </c>
      <c r="K163" s="10"/>
      <c r="L163" s="10"/>
      <c r="M163" s="10"/>
      <c r="N163">
        <f>N156/N146</f>
        <v>2.9593274989166569</v>
      </c>
      <c r="O163" s="1" t="s">
        <v>43</v>
      </c>
      <c r="P163" s="9"/>
      <c r="Q163" s="9"/>
      <c r="R163" s="9"/>
      <c r="S163" s="9"/>
    </row>
    <row r="164" spans="10:19" x14ac:dyDescent="0.35">
      <c r="J164" s="9"/>
      <c r="K164" s="9"/>
      <c r="L164" s="9"/>
      <c r="M164" s="9"/>
    </row>
    <row r="166" spans="10:19" x14ac:dyDescent="0.35">
      <c r="J166" s="26" t="s">
        <v>44</v>
      </c>
      <c r="K166" s="26"/>
      <c r="L166" s="26"/>
      <c r="M166" s="26"/>
    </row>
    <row r="167" spans="10:19" x14ac:dyDescent="0.35">
      <c r="J167" s="26"/>
      <c r="K167" s="26"/>
      <c r="L167" s="26"/>
      <c r="M167" s="26"/>
    </row>
    <row r="170" spans="10:19" x14ac:dyDescent="0.35">
      <c r="K170" s="10" t="s">
        <v>45</v>
      </c>
      <c r="L170" s="10"/>
      <c r="M170" s="27">
        <f>(N156-N104)/N104</f>
        <v>1.8291222889647674</v>
      </c>
    </row>
    <row r="171" spans="10:19" x14ac:dyDescent="0.35">
      <c r="K171" s="11"/>
      <c r="L171" s="11"/>
    </row>
    <row r="172" spans="10:19" x14ac:dyDescent="0.35">
      <c r="K172" s="10" t="s">
        <v>47</v>
      </c>
      <c r="L172" s="10"/>
      <c r="M172" s="27">
        <f>(N156-N122)/N122</f>
        <v>1.8771364618352639</v>
      </c>
    </row>
    <row r="173" spans="10:19" x14ac:dyDescent="0.35">
      <c r="K173" s="11"/>
      <c r="L173" s="11"/>
    </row>
    <row r="174" spans="10:19" x14ac:dyDescent="0.35">
      <c r="K174" s="10" t="s">
        <v>46</v>
      </c>
      <c r="L174" s="10"/>
      <c r="M174" s="27">
        <f>(N156-N146)/N146</f>
        <v>1.9593274989166569</v>
      </c>
    </row>
    <row r="175" spans="10:19" x14ac:dyDescent="0.35">
      <c r="M175" s="27"/>
    </row>
  </sheetData>
  <mergeCells count="47">
    <mergeCell ref="J166:M167"/>
    <mergeCell ref="K170:L170"/>
    <mergeCell ref="K172:L172"/>
    <mergeCell ref="K174:L174"/>
    <mergeCell ref="J163:M163"/>
    <mergeCell ref="J152:L153"/>
    <mergeCell ref="K145:M147"/>
    <mergeCell ref="K156:L156"/>
    <mergeCell ref="J159:M159"/>
    <mergeCell ref="J161:M161"/>
    <mergeCell ref="K121:M123"/>
    <mergeCell ref="K130:L130"/>
    <mergeCell ref="K132:M132"/>
    <mergeCell ref="N131:P133"/>
    <mergeCell ref="K143:L143"/>
    <mergeCell ref="J119:K119"/>
    <mergeCell ref="K103:M105"/>
    <mergeCell ref="K101:L101"/>
    <mergeCell ref="K108:M108"/>
    <mergeCell ref="J110:N110"/>
    <mergeCell ref="C111:F113"/>
    <mergeCell ref="C115:F117"/>
    <mergeCell ref="K94:L94"/>
    <mergeCell ref="L99:M99"/>
    <mergeCell ref="L97:L98"/>
    <mergeCell ref="M97:M98"/>
    <mergeCell ref="F79:G79"/>
    <mergeCell ref="D85:F85"/>
    <mergeCell ref="C94:E94"/>
    <mergeCell ref="F102:G104"/>
    <mergeCell ref="F93:F95"/>
    <mergeCell ref="C107:F109"/>
    <mergeCell ref="B54:C55"/>
    <mergeCell ref="D60:F60"/>
    <mergeCell ref="D62:E62"/>
    <mergeCell ref="D64:E66"/>
    <mergeCell ref="D71:E71"/>
    <mergeCell ref="D74:F76"/>
    <mergeCell ref="F20:K20"/>
    <mergeCell ref="F21:G21"/>
    <mergeCell ref="F22:G22"/>
    <mergeCell ref="F23:G23"/>
    <mergeCell ref="F26:N26"/>
    <mergeCell ref="F25:N25"/>
    <mergeCell ref="B1:D2"/>
    <mergeCell ref="B11:F11"/>
    <mergeCell ref="F19:L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islam</dc:creator>
  <cp:lastModifiedBy>rezaul islam</cp:lastModifiedBy>
  <dcterms:created xsi:type="dcterms:W3CDTF">2025-07-13T16:53:30Z</dcterms:created>
  <dcterms:modified xsi:type="dcterms:W3CDTF">2025-07-13T21:17:47Z</dcterms:modified>
</cp:coreProperties>
</file>