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40" yWindow="640" windowWidth="18500" windowHeight="6780"/>
  </bookViews>
  <sheets>
    <sheet name="y2sales" sheetId="1" r:id="rId1"/>
  </sheets>
  <calcPr calcId="144525"/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37" i="1"/>
  <c r="D26" i="1"/>
  <c r="D27" i="1"/>
  <c r="D28" i="1"/>
  <c r="D29" i="1"/>
  <c r="D30" i="1"/>
  <c r="D31" i="1"/>
  <c r="D32" i="1"/>
  <c r="D33" i="1"/>
  <c r="D34" i="1"/>
  <c r="D35" i="1"/>
  <c r="D36" i="1"/>
  <c r="D37" i="1"/>
  <c r="F27" i="1"/>
  <c r="F28" i="1"/>
  <c r="F29" i="1"/>
  <c r="F30" i="1"/>
  <c r="F31" i="1"/>
  <c r="F32" i="1"/>
  <c r="F33" i="1"/>
  <c r="F34" i="1"/>
  <c r="F35" i="1"/>
  <c r="F36" i="1"/>
  <c r="F37" i="1"/>
  <c r="F26" i="1"/>
  <c r="E15" i="1"/>
  <c r="E16" i="1"/>
  <c r="F16" i="1" s="1"/>
  <c r="G16" i="1" s="1"/>
  <c r="I16" i="1" s="1"/>
  <c r="E17" i="1"/>
  <c r="F17" i="1" s="1"/>
  <c r="G17" i="1" s="1"/>
  <c r="I17" i="1" s="1"/>
  <c r="E18" i="1"/>
  <c r="F18" i="1" s="1"/>
  <c r="G18" i="1" s="1"/>
  <c r="I18" i="1" s="1"/>
  <c r="E19" i="1"/>
  <c r="E20" i="1"/>
  <c r="E21" i="1"/>
  <c r="F21" i="1" s="1"/>
  <c r="G21" i="1" s="1"/>
  <c r="I21" i="1" s="1"/>
  <c r="E22" i="1"/>
  <c r="F22" i="1" s="1"/>
  <c r="G22" i="1" s="1"/>
  <c r="I22" i="1" s="1"/>
  <c r="E23" i="1"/>
  <c r="E24" i="1"/>
  <c r="F24" i="1" s="1"/>
  <c r="G24" i="1" s="1"/>
  <c r="I24" i="1" s="1"/>
  <c r="E25" i="1"/>
  <c r="E3" i="1"/>
  <c r="E4" i="1"/>
  <c r="F4" i="1" s="1"/>
  <c r="G4" i="1" s="1"/>
  <c r="I4" i="1" s="1"/>
  <c r="E5" i="1"/>
  <c r="E6" i="1"/>
  <c r="E7" i="1"/>
  <c r="E8" i="1"/>
  <c r="E9" i="1"/>
  <c r="E10" i="1"/>
  <c r="E11" i="1"/>
  <c r="F11" i="1" s="1"/>
  <c r="G11" i="1" s="1"/>
  <c r="I11" i="1" s="1"/>
  <c r="E12" i="1"/>
  <c r="F12" i="1" s="1"/>
  <c r="G12" i="1" s="1"/>
  <c r="I12" i="1" s="1"/>
  <c r="E13" i="1"/>
  <c r="F15" i="1"/>
  <c r="G15" i="1" s="1"/>
  <c r="I15" i="1" s="1"/>
  <c r="F25" i="1"/>
  <c r="G25" i="1" s="1"/>
  <c r="I25" i="1" s="1"/>
  <c r="F3" i="1"/>
  <c r="G3" i="1" s="1"/>
  <c r="I3" i="1" s="1"/>
  <c r="F8" i="1"/>
  <c r="G8" i="1" s="1"/>
  <c r="I8" i="1" s="1"/>
  <c r="F20" i="1"/>
  <c r="G20" i="1" s="1"/>
  <c r="I20" i="1" s="1"/>
  <c r="F23" i="1"/>
  <c r="G23" i="1" s="1"/>
  <c r="I23" i="1" s="1"/>
  <c r="E14" i="1"/>
  <c r="I2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" i="1"/>
  <c r="F5" i="1"/>
  <c r="G5" i="1" s="1"/>
  <c r="I5" i="1" s="1"/>
  <c r="F6" i="1"/>
  <c r="G6" i="1" s="1"/>
  <c r="I6" i="1" s="1"/>
  <c r="F7" i="1"/>
  <c r="G7" i="1" s="1"/>
  <c r="I7" i="1" s="1"/>
  <c r="F9" i="1"/>
  <c r="G9" i="1" s="1"/>
  <c r="I9" i="1" s="1"/>
  <c r="F10" i="1"/>
  <c r="G10" i="1" s="1"/>
  <c r="I10" i="1" s="1"/>
  <c r="F13" i="1"/>
  <c r="G13" i="1" s="1"/>
  <c r="I13" i="1" s="1"/>
  <c r="F14" i="1"/>
  <c r="G14" i="1" s="1"/>
  <c r="I14" i="1" s="1"/>
  <c r="F19" i="1"/>
  <c r="G19" i="1" s="1"/>
  <c r="I19" i="1" s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P3" i="1"/>
  <c r="P2" i="1"/>
  <c r="I26" i="1" l="1"/>
</calcChain>
</file>

<file path=xl/sharedStrings.xml><?xml version="1.0" encoding="utf-8"?>
<sst xmlns="http://schemas.openxmlformats.org/spreadsheetml/2006/main" count="16" uniqueCount="16">
  <si>
    <t>Date</t>
  </si>
  <si>
    <t>Volume</t>
  </si>
  <si>
    <t>Period</t>
  </si>
  <si>
    <t>Parameter values</t>
  </si>
  <si>
    <t>Intercept</t>
  </si>
  <si>
    <t>Slope</t>
  </si>
  <si>
    <t>INTERCEPT(B2:B25,C2:C25)</t>
  </si>
  <si>
    <t>SLOPE(B2:B25,C2:C25)</t>
  </si>
  <si>
    <t>Trend (y = mx + b)
(C2*$P$3) + $P$2</t>
  </si>
  <si>
    <t>M2</t>
  </si>
  <si>
    <t>M3</t>
  </si>
  <si>
    <t>sum_by_months</t>
  </si>
  <si>
    <t>Trend*SI</t>
  </si>
  <si>
    <t>Trend-MAE</t>
  </si>
  <si>
    <t>TSI-MAE</t>
  </si>
  <si>
    <t>SI =E2*12/(SUM($B$2:$B$25))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</si>
</sst>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2" fontId="0" fillId="0" borderId="0" xfId="0" applyNumberForma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volume</c:v>
          </c:tx>
          <c:marker>
            <c:symbol val="none"/>
          </c:marker>
          <c:val>
            <c:numRef>
              <c:f>y2sales!$B$2:$B$25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val>
            <c:numRef>
              <c:f>y2sales!$D$2:$D$25</c:f>
              <c:numCache>
                <c:formatCode>General</c:formatCode>
                <c:ptCount val="24"/>
                <c:pt idx="0">
                  <c:v>178744.21333333335</c:v>
                </c:pt>
                <c:pt idx="1">
                  <c:v>180370.16942028987</c:v>
                </c:pt>
                <c:pt idx="2">
                  <c:v>181996.12550724638</c:v>
                </c:pt>
                <c:pt idx="3">
                  <c:v>183622.08159420293</c:v>
                </c:pt>
                <c:pt idx="4">
                  <c:v>185248.03768115945</c:v>
                </c:pt>
                <c:pt idx="5">
                  <c:v>186873.99376811596</c:v>
                </c:pt>
                <c:pt idx="6">
                  <c:v>188499.94985507248</c:v>
                </c:pt>
                <c:pt idx="7">
                  <c:v>190125.905942029</c:v>
                </c:pt>
                <c:pt idx="8">
                  <c:v>191751.86202898552</c:v>
                </c:pt>
                <c:pt idx="9">
                  <c:v>193377.81811594203</c:v>
                </c:pt>
                <c:pt idx="10">
                  <c:v>195003.77420289855</c:v>
                </c:pt>
                <c:pt idx="11">
                  <c:v>196629.7302898551</c:v>
                </c:pt>
                <c:pt idx="12">
                  <c:v>198255.68637681162</c:v>
                </c:pt>
                <c:pt idx="13">
                  <c:v>199881.64246376813</c:v>
                </c:pt>
                <c:pt idx="14">
                  <c:v>201507.59855072465</c:v>
                </c:pt>
                <c:pt idx="15">
                  <c:v>203133.55463768117</c:v>
                </c:pt>
                <c:pt idx="16">
                  <c:v>204759.51072463769</c:v>
                </c:pt>
                <c:pt idx="17">
                  <c:v>206385.4668115942</c:v>
                </c:pt>
                <c:pt idx="18">
                  <c:v>208011.42289855075</c:v>
                </c:pt>
                <c:pt idx="19">
                  <c:v>209637.37898550727</c:v>
                </c:pt>
                <c:pt idx="20">
                  <c:v>211263.33507246379</c:v>
                </c:pt>
                <c:pt idx="21">
                  <c:v>212889.2911594203</c:v>
                </c:pt>
                <c:pt idx="22">
                  <c:v>214515.24724637682</c:v>
                </c:pt>
                <c:pt idx="23">
                  <c:v>216141.20333333337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75872"/>
        <c:axId val="257887616"/>
      </c:lineChart>
      <c:catAx>
        <c:axId val="25777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887616"/>
        <c:crosses val="autoZero"/>
        <c:auto val="1"/>
        <c:lblAlgn val="ctr"/>
        <c:lblOffset val="100"/>
        <c:noMultiLvlLbl val="0"/>
      </c:catAx>
      <c:valAx>
        <c:axId val="2578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7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7116082923095"/>
          <c:y val="2.8706889938137716E-2"/>
          <c:w val="0.72359356221156768"/>
          <c:h val="0.87190726934155371"/>
        </c:manualLayout>
      </c:layout>
      <c:lineChart>
        <c:grouping val="standard"/>
        <c:varyColors val="0"/>
        <c:ser>
          <c:idx val="0"/>
          <c:order val="0"/>
          <c:tx>
            <c:v>volume</c:v>
          </c:tx>
          <c:marker>
            <c:symbol val="none"/>
          </c:marker>
          <c:val>
            <c:numRef>
              <c:f>y2sales!$B$2:$B$25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</c:ser>
        <c:ser>
          <c:idx val="1"/>
          <c:order val="1"/>
          <c:tx>
            <c:v>Trend-SI</c:v>
          </c:tx>
          <c:marker>
            <c:symbol val="none"/>
          </c:marker>
          <c:val>
            <c:numRef>
              <c:f>y2sales!$G$2:$G$25</c:f>
              <c:numCache>
                <c:formatCode>General</c:formatCode>
                <c:ptCount val="24"/>
                <c:pt idx="0">
                  <c:v>173501.90474457043</c:v>
                </c:pt>
                <c:pt idx="1">
                  <c:v>165243.72151248646</c:v>
                </c:pt>
                <c:pt idx="2">
                  <c:v>164387.88394335817</c:v>
                </c:pt>
                <c:pt idx="3">
                  <c:v>172678.09121846256</c:v>
                </c:pt>
                <c:pt idx="4">
                  <c:v>183677.23361836345</c:v>
                </c:pt>
                <c:pt idx="5">
                  <c:v>184713.47426117331</c:v>
                </c:pt>
                <c:pt idx="6">
                  <c:v>173181.95334964269</c:v>
                </c:pt>
                <c:pt idx="7">
                  <c:v>169353.11728264266</c:v>
                </c:pt>
                <c:pt idx="8">
                  <c:v>196728.457401675</c:v>
                </c:pt>
                <c:pt idx="9">
                  <c:v>205492.94428717744</c:v>
                </c:pt>
                <c:pt idx="10">
                  <c:v>221907.08315940303</c:v>
                </c:pt>
                <c:pt idx="11">
                  <c:v>246482.90087288892</c:v>
                </c:pt>
                <c:pt idx="12">
                  <c:v>192441.13457632303</c:v>
                </c:pt>
                <c:pt idx="13">
                  <c:v>183118.89692678765</c:v>
                </c:pt>
                <c:pt idx="14">
                  <c:v>182011.60948858995</c:v>
                </c:pt>
                <c:pt idx="15">
                  <c:v>191026.66832180956</c:v>
                </c:pt>
                <c:pt idx="16">
                  <c:v>203023.25982898194</c:v>
                </c:pt>
                <c:pt idx="17">
                  <c:v>203999.36793285341</c:v>
                </c:pt>
                <c:pt idx="18">
                  <c:v>191107.8733140587</c:v>
                </c:pt>
                <c:pt idx="19">
                  <c:v>186732.80452892889</c:v>
                </c:pt>
                <c:pt idx="20">
                  <c:v>216746.31773878931</c:v>
                </c:pt>
                <c:pt idx="21">
                  <c:v>226226.81170872584</c:v>
                </c:pt>
                <c:pt idx="22">
                  <c:v>244110.41788417895</c:v>
                </c:pt>
                <c:pt idx="23">
                  <c:v>270941.27992355591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023104"/>
        <c:axId val="267024640"/>
      </c:lineChart>
      <c:catAx>
        <c:axId val="2670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024640"/>
        <c:crosses val="autoZero"/>
        <c:auto val="1"/>
        <c:lblAlgn val="ctr"/>
        <c:lblOffset val="100"/>
        <c:noMultiLvlLbl val="0"/>
      </c:catAx>
      <c:valAx>
        <c:axId val="2670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2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volume</c:v>
          </c:tx>
          <c:marker>
            <c:symbol val="none"/>
          </c:marker>
          <c:val>
            <c:numRef>
              <c:f>y2sales!$B$2:$B$25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</c:ser>
        <c:ser>
          <c:idx val="1"/>
          <c:order val="1"/>
          <c:tx>
            <c:v>TSI</c:v>
          </c:tx>
          <c:marker>
            <c:symbol val="none"/>
          </c:marker>
          <c:val>
            <c:numRef>
              <c:f>y2sales!$G$2:$G$37</c:f>
              <c:numCache>
                <c:formatCode>General</c:formatCode>
                <c:ptCount val="36"/>
                <c:pt idx="0">
                  <c:v>173501.90474457043</c:v>
                </c:pt>
                <c:pt idx="1">
                  <c:v>165243.72151248646</c:v>
                </c:pt>
                <c:pt idx="2">
                  <c:v>164387.88394335817</c:v>
                </c:pt>
                <c:pt idx="3">
                  <c:v>172678.09121846256</c:v>
                </c:pt>
                <c:pt idx="4">
                  <c:v>183677.23361836345</c:v>
                </c:pt>
                <c:pt idx="5">
                  <c:v>184713.47426117331</c:v>
                </c:pt>
                <c:pt idx="6">
                  <c:v>173181.95334964269</c:v>
                </c:pt>
                <c:pt idx="7">
                  <c:v>169353.11728264266</c:v>
                </c:pt>
                <c:pt idx="8">
                  <c:v>196728.457401675</c:v>
                </c:pt>
                <c:pt idx="9">
                  <c:v>205492.94428717744</c:v>
                </c:pt>
                <c:pt idx="10">
                  <c:v>221907.08315940303</c:v>
                </c:pt>
                <c:pt idx="11">
                  <c:v>246482.90087288892</c:v>
                </c:pt>
                <c:pt idx="12">
                  <c:v>192441.13457632303</c:v>
                </c:pt>
                <c:pt idx="13">
                  <c:v>183118.89692678765</c:v>
                </c:pt>
                <c:pt idx="14">
                  <c:v>182011.60948858995</c:v>
                </c:pt>
                <c:pt idx="15">
                  <c:v>191026.66832180956</c:v>
                </c:pt>
                <c:pt idx="16">
                  <c:v>203023.25982898194</c:v>
                </c:pt>
                <c:pt idx="17">
                  <c:v>203999.36793285341</c:v>
                </c:pt>
                <c:pt idx="18">
                  <c:v>191107.8733140587</c:v>
                </c:pt>
                <c:pt idx="19">
                  <c:v>186732.80452892889</c:v>
                </c:pt>
                <c:pt idx="20">
                  <c:v>216746.31773878931</c:v>
                </c:pt>
                <c:pt idx="21">
                  <c:v>226226.81170872584</c:v>
                </c:pt>
                <c:pt idx="22">
                  <c:v>244110.41788417895</c:v>
                </c:pt>
                <c:pt idx="23">
                  <c:v>270941.27992355591</c:v>
                </c:pt>
                <c:pt idx="24">
                  <c:v>211380.36440807563</c:v>
                </c:pt>
                <c:pt idx="25">
                  <c:v>200994.07234108887</c:v>
                </c:pt>
                <c:pt idx="26">
                  <c:v>199635.33503382173</c:v>
                </c:pt>
                <c:pt idx="27">
                  <c:v>209375.24542515661</c:v>
                </c:pt>
                <c:pt idx="28">
                  <c:v>222369.28603960047</c:v>
                </c:pt>
                <c:pt idx="29">
                  <c:v>223285.26160453353</c:v>
                </c:pt>
                <c:pt idx="30">
                  <c:v>209033.79327847471</c:v>
                </c:pt>
                <c:pt idx="31">
                  <c:v>204112.49177521511</c:v>
                </c:pt>
                <c:pt idx="32">
                  <c:v>236764.17807590362</c:v>
                </c:pt>
                <c:pt idx="33">
                  <c:v>246960.67913027425</c:v>
                </c:pt>
                <c:pt idx="34">
                  <c:v>266313.75260895491</c:v>
                </c:pt>
                <c:pt idx="35">
                  <c:v>295399.6589742229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70144"/>
        <c:axId val="270729984"/>
      </c:lineChart>
      <c:catAx>
        <c:axId val="2704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0729984"/>
        <c:crosses val="autoZero"/>
        <c:auto val="1"/>
        <c:lblAlgn val="ctr"/>
        <c:lblOffset val="100"/>
        <c:noMultiLvlLbl val="0"/>
      </c:catAx>
      <c:valAx>
        <c:axId val="2707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7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y2sales!$B$2:$B$25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y2sales!$D$2:$D$37</c:f>
              <c:numCache>
                <c:formatCode>General</c:formatCode>
                <c:ptCount val="36"/>
                <c:pt idx="0">
                  <c:v>178744.21333333335</c:v>
                </c:pt>
                <c:pt idx="1">
                  <c:v>180370.16942028987</c:v>
                </c:pt>
                <c:pt idx="2">
                  <c:v>181996.12550724638</c:v>
                </c:pt>
                <c:pt idx="3">
                  <c:v>183622.08159420293</c:v>
                </c:pt>
                <c:pt idx="4">
                  <c:v>185248.03768115945</c:v>
                </c:pt>
                <c:pt idx="5">
                  <c:v>186873.99376811596</c:v>
                </c:pt>
                <c:pt idx="6">
                  <c:v>188499.94985507248</c:v>
                </c:pt>
                <c:pt idx="7">
                  <c:v>190125.905942029</c:v>
                </c:pt>
                <c:pt idx="8">
                  <c:v>191751.86202898552</c:v>
                </c:pt>
                <c:pt idx="9">
                  <c:v>193377.81811594203</c:v>
                </c:pt>
                <c:pt idx="10">
                  <c:v>195003.77420289855</c:v>
                </c:pt>
                <c:pt idx="11">
                  <c:v>196629.7302898551</c:v>
                </c:pt>
                <c:pt idx="12">
                  <c:v>198255.68637681162</c:v>
                </c:pt>
                <c:pt idx="13">
                  <c:v>199881.64246376813</c:v>
                </c:pt>
                <c:pt idx="14">
                  <c:v>201507.59855072465</c:v>
                </c:pt>
                <c:pt idx="15">
                  <c:v>203133.55463768117</c:v>
                </c:pt>
                <c:pt idx="16">
                  <c:v>204759.51072463769</c:v>
                </c:pt>
                <c:pt idx="17">
                  <c:v>206385.4668115942</c:v>
                </c:pt>
                <c:pt idx="18">
                  <c:v>208011.42289855075</c:v>
                </c:pt>
                <c:pt idx="19">
                  <c:v>209637.37898550727</c:v>
                </c:pt>
                <c:pt idx="20">
                  <c:v>211263.33507246379</c:v>
                </c:pt>
                <c:pt idx="21">
                  <c:v>212889.2911594203</c:v>
                </c:pt>
                <c:pt idx="22">
                  <c:v>214515.24724637682</c:v>
                </c:pt>
                <c:pt idx="23">
                  <c:v>216141.20333333337</c:v>
                </c:pt>
                <c:pt idx="24">
                  <c:v>217767.15942028986</c:v>
                </c:pt>
                <c:pt idx="25">
                  <c:v>219393.1155072464</c:v>
                </c:pt>
                <c:pt idx="26">
                  <c:v>221019.07159420292</c:v>
                </c:pt>
                <c:pt idx="27">
                  <c:v>222645.02768115944</c:v>
                </c:pt>
                <c:pt idx="28">
                  <c:v>224270.98376811596</c:v>
                </c:pt>
                <c:pt idx="29">
                  <c:v>225896.93985507247</c:v>
                </c:pt>
                <c:pt idx="30">
                  <c:v>227522.89594202899</c:v>
                </c:pt>
                <c:pt idx="31">
                  <c:v>229148.85202898551</c:v>
                </c:pt>
                <c:pt idx="32">
                  <c:v>230774.80811594205</c:v>
                </c:pt>
                <c:pt idx="33">
                  <c:v>232400.76420289857</c:v>
                </c:pt>
                <c:pt idx="34">
                  <c:v>234026.72028985509</c:v>
                </c:pt>
                <c:pt idx="35">
                  <c:v>235652.67637681161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705728"/>
        <c:axId val="265716480"/>
      </c:lineChart>
      <c:catAx>
        <c:axId val="26570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716480"/>
        <c:crosses val="autoZero"/>
        <c:auto val="1"/>
        <c:lblAlgn val="ctr"/>
        <c:lblOffset val="100"/>
        <c:noMultiLvlLbl val="0"/>
      </c:catAx>
      <c:valAx>
        <c:axId val="2657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70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336551</xdr:colOff>
      <xdr:row>3</xdr:row>
      <xdr:rowOff>95251</xdr:rowOff>
    </xdr:from>
    <xdr:to>
      <xdr:col>15</xdr:col>
      <xdr:colOff>95251</xdr:colOff>
      <xdr:row>16</xdr:row>
      <xdr:rowOff>165101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3</xdr:row>
      <xdr:rowOff>73025</xdr:rowOff>
    </xdr:from>
    <xdr:to>
      <xdr:col>19</xdr:col>
      <xdr:colOff>501650</xdr:colOff>
      <xdr:row>16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269875</xdr:colOff>
      <xdr:row>17</xdr:row>
      <xdr:rowOff>47625</xdr:rowOff>
    </xdr:from>
    <xdr:to>
      <xdr:col>21</xdr:col>
      <xdr:colOff>168275</xdr:colOff>
      <xdr:row>32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387349</xdr:colOff>
      <xdr:row>17</xdr:row>
      <xdr:rowOff>38099</xdr:rowOff>
    </xdr:from>
    <xdr:to>
      <xdr:col>15</xdr:col>
      <xdr:colOff>66674</xdr:colOff>
      <xdr:row>30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C1" workbookViewId="0">
      <selection activeCell="C25" sqref="C25"/>
    </sheetView>
  </sheetViews>
  <sheetFormatPr defaultRowHeight="14.5" x14ac:dyDescent="0.35"/>
  <cols>
    <col min="1" max="1" width="10.453125" bestFit="1" customWidth="1"/>
    <col min="4" max="4" width="15.7265625" customWidth="1"/>
    <col min="5" max="5" width="8.7265625" style="5"/>
    <col min="6" max="6" width="13.26953125" customWidth="1"/>
    <col min="8" max="8" width="11.81640625" bestFit="1" customWidth="1"/>
    <col min="17" max="17" width="23.26953125" bestFit="1" customWidth="1"/>
  </cols>
  <sheetData>
    <row r="1" spans="1:17" ht="43.5" x14ac:dyDescent="0.35">
      <c r="A1" s="1" t="s">
        <v>0</v>
      </c>
      <c r="B1" t="s">
        <v>1</v>
      </c>
      <c r="C1" t="s">
        <v>2</v>
      </c>
      <c r="D1" s="4" t="s">
        <v>8</v>
      </c>
      <c r="E1" s="5" t="s">
        <v>11</v>
      </c>
      <c r="F1" s="3" t="s">
        <v>15</v>
      </c>
      <c r="G1" t="s">
        <v>12</v>
      </c>
      <c r="H1" t="s">
        <v>13</v>
      </c>
      <c r="I1" t="s">
        <v>14</v>
      </c>
      <c r="O1" t="s">
        <v>3</v>
      </c>
    </row>
    <row r="2" spans="1:17" x14ac:dyDescent="0.35">
      <c r="A2" s="1">
        <v>42736</v>
      </c>
      <c r="B2">
        <v>176732</v>
      </c>
      <c r="C2">
        <v>1</v>
      </c>
      <c r="D2">
        <f>(C2*$P$3) + $P$2</f>
        <v>178744.21333333335</v>
      </c>
      <c r="E2" s="7">
        <f>SUM(B2,B14)</f>
        <v>383304</v>
      </c>
      <c r="F2" s="6">
        <f>E2*12/(SUM($B$2:$B$25))</f>
        <v>0.97067145005143896</v>
      </c>
      <c r="G2">
        <f>D2*F2</f>
        <v>173501.90474457043</v>
      </c>
      <c r="H2">
        <f>ABS(B2-D2)</f>
        <v>2012.2133333333477</v>
      </c>
      <c r="I2">
        <f>ABS(B2-G2)</f>
        <v>3230.0952554295654</v>
      </c>
      <c r="N2" t="s">
        <v>9</v>
      </c>
      <c r="O2" t="s">
        <v>4</v>
      </c>
      <c r="P2">
        <f>INTERCEPT(B2:B25,C2:C25)</f>
        <v>177118.25724637683</v>
      </c>
      <c r="Q2" s="2" t="s">
        <v>6</v>
      </c>
    </row>
    <row r="3" spans="1:17" x14ac:dyDescent="0.35">
      <c r="A3" s="1">
        <v>42767</v>
      </c>
      <c r="B3">
        <v>180486</v>
      </c>
      <c r="C3">
        <v>2</v>
      </c>
      <c r="D3">
        <f t="shared" ref="D3:D37" si="0">(C3*$P$3) + $P$2</f>
        <v>180370.16942028987</v>
      </c>
      <c r="E3" s="7">
        <f t="shared" ref="E3:E13" si="1">SUM(B3,B15)</f>
        <v>361769</v>
      </c>
      <c r="F3" s="6">
        <f t="shared" ref="F3:F37" si="2">E3*12/(SUM($B$2:$B$25))</f>
        <v>0.91613664301353237</v>
      </c>
      <c r="G3">
        <f t="shared" ref="G3:G37" si="3">D3*F3</f>
        <v>165243.72151248646</v>
      </c>
      <c r="H3">
        <f t="shared" ref="H3:H25" si="4">ABS(B3-D3)</f>
        <v>115.83057971013477</v>
      </c>
      <c r="I3">
        <f t="shared" ref="I3:I25" si="5">ABS(B3-G3)</f>
        <v>15242.27848751354</v>
      </c>
      <c r="N3" t="s">
        <v>10</v>
      </c>
      <c r="O3" t="s">
        <v>5</v>
      </c>
      <c r="P3">
        <f>SLOPE(B2:B25,C2:C25)</f>
        <v>1625.9560869565216</v>
      </c>
      <c r="Q3" s="2" t="s">
        <v>7</v>
      </c>
    </row>
    <row r="4" spans="1:17" x14ac:dyDescent="0.35">
      <c r="A4" s="1">
        <v>42795</v>
      </c>
      <c r="B4">
        <v>180455</v>
      </c>
      <c r="C4">
        <v>3</v>
      </c>
      <c r="D4">
        <f t="shared" si="0"/>
        <v>181996.12550724638</v>
      </c>
      <c r="E4" s="7">
        <f t="shared" si="1"/>
        <v>356680</v>
      </c>
      <c r="F4" s="6">
        <f t="shared" si="2"/>
        <v>0.90324936031021652</v>
      </c>
      <c r="G4">
        <f t="shared" si="3"/>
        <v>164387.88394335817</v>
      </c>
      <c r="H4">
        <f t="shared" si="4"/>
        <v>1541.1255072463828</v>
      </c>
      <c r="I4">
        <f t="shared" si="5"/>
        <v>16067.116056641826</v>
      </c>
    </row>
    <row r="5" spans="1:17" x14ac:dyDescent="0.35">
      <c r="A5" s="1">
        <v>42826</v>
      </c>
      <c r="B5">
        <v>185070</v>
      </c>
      <c r="C5">
        <v>4</v>
      </c>
      <c r="D5">
        <f t="shared" si="0"/>
        <v>183622.08159420293</v>
      </c>
      <c r="E5" s="7">
        <f t="shared" si="1"/>
        <v>371350</v>
      </c>
      <c r="F5" s="6">
        <f t="shared" si="2"/>
        <v>0.94039937745654067</v>
      </c>
      <c r="G5">
        <f t="shared" si="3"/>
        <v>172678.09121846256</v>
      </c>
      <c r="H5">
        <f t="shared" si="4"/>
        <v>1447.9184057970706</v>
      </c>
      <c r="I5">
        <f t="shared" si="5"/>
        <v>12391.908781537437</v>
      </c>
    </row>
    <row r="6" spans="1:17" x14ac:dyDescent="0.35">
      <c r="A6" s="1">
        <v>42856</v>
      </c>
      <c r="B6">
        <v>195915</v>
      </c>
      <c r="C6">
        <v>5</v>
      </c>
      <c r="D6">
        <f t="shared" si="0"/>
        <v>185248.03768115945</v>
      </c>
      <c r="E6" s="7">
        <f t="shared" si="1"/>
        <v>391537</v>
      </c>
      <c r="F6" s="6">
        <f t="shared" si="2"/>
        <v>0.99152053602047008</v>
      </c>
      <c r="G6">
        <f t="shared" si="3"/>
        <v>183677.23361836345</v>
      </c>
      <c r="H6">
        <f t="shared" si="4"/>
        <v>10666.962318840553</v>
      </c>
      <c r="I6">
        <f t="shared" si="5"/>
        <v>12237.766381636553</v>
      </c>
    </row>
    <row r="7" spans="1:17" x14ac:dyDescent="0.35">
      <c r="A7" s="1">
        <v>42887</v>
      </c>
      <c r="B7">
        <v>194849</v>
      </c>
      <c r="C7">
        <v>6</v>
      </c>
      <c r="D7">
        <f t="shared" si="0"/>
        <v>186873.99376811596</v>
      </c>
      <c r="E7" s="7">
        <f t="shared" si="1"/>
        <v>390320</v>
      </c>
      <c r="F7" s="6">
        <f t="shared" si="2"/>
        <v>0.9884386293492311</v>
      </c>
      <c r="G7">
        <f t="shared" si="3"/>
        <v>184713.47426117331</v>
      </c>
      <c r="H7">
        <f t="shared" si="4"/>
        <v>7975.0062318840355</v>
      </c>
      <c r="I7">
        <f t="shared" si="5"/>
        <v>10135.525738826691</v>
      </c>
    </row>
    <row r="8" spans="1:17" x14ac:dyDescent="0.35">
      <c r="A8" s="1">
        <v>42917</v>
      </c>
      <c r="B8">
        <v>175999</v>
      </c>
      <c r="C8">
        <v>7</v>
      </c>
      <c r="D8">
        <f t="shared" si="0"/>
        <v>188499.94985507248</v>
      </c>
      <c r="E8" s="7">
        <f t="shared" si="1"/>
        <v>362796</v>
      </c>
      <c r="F8" s="6">
        <f t="shared" si="2"/>
        <v>0.9187373974517925</v>
      </c>
      <c r="G8">
        <f t="shared" si="3"/>
        <v>173181.95334964269</v>
      </c>
      <c r="H8">
        <f t="shared" si="4"/>
        <v>12500.949855072482</v>
      </c>
      <c r="I8">
        <f t="shared" si="5"/>
        <v>2817.0466503573116</v>
      </c>
    </row>
    <row r="9" spans="1:17" x14ac:dyDescent="0.35">
      <c r="A9" s="1">
        <v>42948</v>
      </c>
      <c r="B9">
        <v>167606</v>
      </c>
      <c r="C9">
        <v>8</v>
      </c>
      <c r="D9">
        <f t="shared" si="0"/>
        <v>190125.905942029</v>
      </c>
      <c r="E9" s="7">
        <f t="shared" si="1"/>
        <v>351741</v>
      </c>
      <c r="F9" s="6">
        <f t="shared" si="2"/>
        <v>0.89074193463293672</v>
      </c>
      <c r="G9">
        <f t="shared" si="3"/>
        <v>169353.11728264266</v>
      </c>
      <c r="H9">
        <f t="shared" si="4"/>
        <v>22519.905942029</v>
      </c>
      <c r="I9">
        <f t="shared" si="5"/>
        <v>1747.1172826426628</v>
      </c>
    </row>
    <row r="10" spans="1:17" x14ac:dyDescent="0.35">
      <c r="A10" s="1">
        <v>42979</v>
      </c>
      <c r="B10">
        <v>204624</v>
      </c>
      <c r="C10">
        <v>9</v>
      </c>
      <c r="D10">
        <f t="shared" si="0"/>
        <v>191751.86202898552</v>
      </c>
      <c r="E10" s="7">
        <f t="shared" si="1"/>
        <v>405134</v>
      </c>
      <c r="F10" s="6">
        <f t="shared" si="2"/>
        <v>1.0259533092405497</v>
      </c>
      <c r="G10">
        <f t="shared" si="3"/>
        <v>196728.457401675</v>
      </c>
      <c r="H10">
        <f t="shared" si="4"/>
        <v>12872.137971014483</v>
      </c>
      <c r="I10">
        <f t="shared" si="5"/>
        <v>7895.5425983250025</v>
      </c>
    </row>
    <row r="11" spans="1:17" x14ac:dyDescent="0.35">
      <c r="A11" s="1">
        <v>43009</v>
      </c>
      <c r="B11">
        <v>208619</v>
      </c>
      <c r="C11">
        <v>10</v>
      </c>
      <c r="D11">
        <f t="shared" si="0"/>
        <v>193377.81811594203</v>
      </c>
      <c r="E11" s="7">
        <f t="shared" si="1"/>
        <v>419625</v>
      </c>
      <c r="F11" s="6">
        <f t="shared" si="2"/>
        <v>1.0626500303358042</v>
      </c>
      <c r="G11">
        <f t="shared" si="3"/>
        <v>205492.94428717744</v>
      </c>
      <c r="H11">
        <f t="shared" si="4"/>
        <v>15241.181884057965</v>
      </c>
      <c r="I11">
        <f t="shared" si="5"/>
        <v>3126.0557128225628</v>
      </c>
    </row>
    <row r="12" spans="1:17" x14ac:dyDescent="0.35">
      <c r="A12" s="1">
        <v>43040</v>
      </c>
      <c r="B12">
        <v>211209</v>
      </c>
      <c r="C12">
        <v>11</v>
      </c>
      <c r="D12">
        <f t="shared" si="0"/>
        <v>195003.77420289855</v>
      </c>
      <c r="E12" s="7">
        <f t="shared" si="1"/>
        <v>449365</v>
      </c>
      <c r="F12" s="6">
        <f t="shared" si="2"/>
        <v>1.1379630166978818</v>
      </c>
      <c r="G12">
        <f t="shared" si="3"/>
        <v>221907.08315940303</v>
      </c>
      <c r="H12">
        <f t="shared" si="4"/>
        <v>16205.225797101448</v>
      </c>
      <c r="I12">
        <f t="shared" si="5"/>
        <v>10698.083159403031</v>
      </c>
    </row>
    <row r="13" spans="1:17" x14ac:dyDescent="0.35">
      <c r="A13" s="1">
        <v>43070</v>
      </c>
      <c r="B13">
        <v>235248</v>
      </c>
      <c r="C13">
        <v>12</v>
      </c>
      <c r="D13">
        <f t="shared" si="0"/>
        <v>196629.7302898551</v>
      </c>
      <c r="E13" s="7">
        <f t="shared" si="1"/>
        <v>495004</v>
      </c>
      <c r="F13" s="6">
        <f t="shared" si="2"/>
        <v>1.2535383154396054</v>
      </c>
      <c r="G13">
        <f t="shared" si="3"/>
        <v>246482.90087288892</v>
      </c>
      <c r="H13">
        <f t="shared" si="4"/>
        <v>38618.269710144901</v>
      </c>
      <c r="I13">
        <f t="shared" si="5"/>
        <v>11234.900872888917</v>
      </c>
    </row>
    <row r="14" spans="1:17" x14ac:dyDescent="0.35">
      <c r="A14" s="1">
        <v>43101</v>
      </c>
      <c r="B14">
        <v>206572</v>
      </c>
      <c r="C14">
        <v>13</v>
      </c>
      <c r="D14">
        <f t="shared" si="0"/>
        <v>198255.68637681162</v>
      </c>
      <c r="E14" s="7">
        <f>E2</f>
        <v>383304</v>
      </c>
      <c r="F14" s="6">
        <f t="shared" si="2"/>
        <v>0.97067145005143896</v>
      </c>
      <c r="G14">
        <f t="shared" si="3"/>
        <v>192441.13457632303</v>
      </c>
      <c r="H14">
        <f t="shared" si="4"/>
        <v>8316.3136231883836</v>
      </c>
      <c r="I14">
        <f t="shared" si="5"/>
        <v>14130.865423676965</v>
      </c>
    </row>
    <row r="15" spans="1:17" x14ac:dyDescent="0.35">
      <c r="A15" s="1">
        <v>43132</v>
      </c>
      <c r="B15">
        <v>181283</v>
      </c>
      <c r="C15">
        <v>14</v>
      </c>
      <c r="D15">
        <f t="shared" si="0"/>
        <v>199881.64246376813</v>
      </c>
      <c r="E15" s="7">
        <f t="shared" ref="E15:E25" si="6">E3</f>
        <v>361769</v>
      </c>
      <c r="F15" s="6">
        <f t="shared" si="2"/>
        <v>0.91613664301353237</v>
      </c>
      <c r="G15">
        <f t="shared" si="3"/>
        <v>183118.89692678765</v>
      </c>
      <c r="H15">
        <f t="shared" si="4"/>
        <v>18598.642463768134</v>
      </c>
      <c r="I15">
        <f t="shared" si="5"/>
        <v>1835.8969267876528</v>
      </c>
    </row>
    <row r="16" spans="1:17" x14ac:dyDescent="0.35">
      <c r="A16" s="1">
        <v>43160</v>
      </c>
      <c r="B16">
        <v>176225</v>
      </c>
      <c r="C16">
        <v>15</v>
      </c>
      <c r="D16">
        <f t="shared" si="0"/>
        <v>201507.59855072465</v>
      </c>
      <c r="E16" s="7">
        <f t="shared" si="6"/>
        <v>356680</v>
      </c>
      <c r="F16" s="6">
        <f t="shared" si="2"/>
        <v>0.90324936031021652</v>
      </c>
      <c r="G16">
        <f t="shared" si="3"/>
        <v>182011.60948858995</v>
      </c>
      <c r="H16">
        <f t="shared" si="4"/>
        <v>25282.598550724651</v>
      </c>
      <c r="I16">
        <f t="shared" si="5"/>
        <v>5786.6094885899511</v>
      </c>
    </row>
    <row r="17" spans="1:9" x14ac:dyDescent="0.35">
      <c r="A17" s="1">
        <v>43191</v>
      </c>
      <c r="B17">
        <v>186280</v>
      </c>
      <c r="C17">
        <v>16</v>
      </c>
      <c r="D17">
        <f t="shared" si="0"/>
        <v>203133.55463768117</v>
      </c>
      <c r="E17" s="7">
        <f t="shared" si="6"/>
        <v>371350</v>
      </c>
      <c r="F17" s="6">
        <f t="shared" si="2"/>
        <v>0.94039937745654067</v>
      </c>
      <c r="G17">
        <f t="shared" si="3"/>
        <v>191026.66832180956</v>
      </c>
      <c r="H17">
        <f t="shared" si="4"/>
        <v>16853.554637681169</v>
      </c>
      <c r="I17">
        <f t="shared" si="5"/>
        <v>4746.6683218095568</v>
      </c>
    </row>
    <row r="18" spans="1:9" x14ac:dyDescent="0.35">
      <c r="A18" s="1">
        <v>43221</v>
      </c>
      <c r="B18">
        <v>195622</v>
      </c>
      <c r="C18">
        <v>17</v>
      </c>
      <c r="D18">
        <f t="shared" si="0"/>
        <v>204759.51072463769</v>
      </c>
      <c r="E18" s="7">
        <f t="shared" si="6"/>
        <v>391537</v>
      </c>
      <c r="F18" s="6">
        <f t="shared" si="2"/>
        <v>0.99152053602047008</v>
      </c>
      <c r="G18">
        <f t="shared" si="3"/>
        <v>203023.25982898194</v>
      </c>
      <c r="H18">
        <f t="shared" si="4"/>
        <v>9137.5107246376865</v>
      </c>
      <c r="I18">
        <f t="shared" si="5"/>
        <v>7401.2598289819434</v>
      </c>
    </row>
    <row r="19" spans="1:9" x14ac:dyDescent="0.35">
      <c r="A19" s="1">
        <v>43252</v>
      </c>
      <c r="B19">
        <v>195471</v>
      </c>
      <c r="C19">
        <v>18</v>
      </c>
      <c r="D19">
        <f t="shared" si="0"/>
        <v>206385.4668115942</v>
      </c>
      <c r="E19" s="7">
        <f t="shared" si="6"/>
        <v>390320</v>
      </c>
      <c r="F19" s="6">
        <f t="shared" si="2"/>
        <v>0.9884386293492311</v>
      </c>
      <c r="G19">
        <f t="shared" si="3"/>
        <v>203999.36793285341</v>
      </c>
      <c r="H19">
        <f t="shared" si="4"/>
        <v>10914.466811594204</v>
      </c>
      <c r="I19">
        <f t="shared" si="5"/>
        <v>8528.3679328534054</v>
      </c>
    </row>
    <row r="20" spans="1:9" x14ac:dyDescent="0.35">
      <c r="A20" s="1">
        <v>43282</v>
      </c>
      <c r="B20">
        <v>186797</v>
      </c>
      <c r="C20">
        <v>19</v>
      </c>
      <c r="D20">
        <f t="shared" si="0"/>
        <v>208011.42289855075</v>
      </c>
      <c r="E20" s="7">
        <f t="shared" si="6"/>
        <v>362796</v>
      </c>
      <c r="F20" s="6">
        <f t="shared" si="2"/>
        <v>0.9187373974517925</v>
      </c>
      <c r="G20">
        <f t="shared" si="3"/>
        <v>191107.8733140587</v>
      </c>
      <c r="H20">
        <f t="shared" si="4"/>
        <v>21214.422898550751</v>
      </c>
      <c r="I20">
        <f t="shared" si="5"/>
        <v>4310.8733140586992</v>
      </c>
    </row>
    <row r="21" spans="1:9" x14ac:dyDescent="0.35">
      <c r="A21" s="1">
        <v>43313</v>
      </c>
      <c r="B21">
        <v>184135</v>
      </c>
      <c r="C21">
        <v>20</v>
      </c>
      <c r="D21">
        <f t="shared" si="0"/>
        <v>209637.37898550727</v>
      </c>
      <c r="E21" s="7">
        <f t="shared" si="6"/>
        <v>351741</v>
      </c>
      <c r="F21" s="6">
        <f t="shared" si="2"/>
        <v>0.89074193463293672</v>
      </c>
      <c r="G21">
        <f t="shared" si="3"/>
        <v>186732.80452892889</v>
      </c>
      <c r="H21">
        <f t="shared" si="4"/>
        <v>25502.378985507268</v>
      </c>
      <c r="I21">
        <f t="shared" si="5"/>
        <v>2597.8045289288857</v>
      </c>
    </row>
    <row r="22" spans="1:9" x14ac:dyDescent="0.35">
      <c r="A22" s="1">
        <v>43344</v>
      </c>
      <c r="B22">
        <v>200510</v>
      </c>
      <c r="C22">
        <v>21</v>
      </c>
      <c r="D22">
        <f t="shared" si="0"/>
        <v>211263.33507246379</v>
      </c>
      <c r="E22" s="7">
        <f t="shared" si="6"/>
        <v>405134</v>
      </c>
      <c r="F22" s="6">
        <f t="shared" si="2"/>
        <v>1.0259533092405497</v>
      </c>
      <c r="G22">
        <f t="shared" si="3"/>
        <v>216746.31773878931</v>
      </c>
      <c r="H22">
        <f t="shared" si="4"/>
        <v>10753.335072463786</v>
      </c>
      <c r="I22">
        <f t="shared" si="5"/>
        <v>16236.317738789308</v>
      </c>
    </row>
    <row r="23" spans="1:9" x14ac:dyDescent="0.35">
      <c r="A23" s="1">
        <v>43374</v>
      </c>
      <c r="B23">
        <v>211006</v>
      </c>
      <c r="C23">
        <v>22</v>
      </c>
      <c r="D23">
        <f t="shared" si="0"/>
        <v>212889.2911594203</v>
      </c>
      <c r="E23" s="7">
        <f t="shared" si="6"/>
        <v>419625</v>
      </c>
      <c r="F23" s="6">
        <f t="shared" si="2"/>
        <v>1.0626500303358042</v>
      </c>
      <c r="G23">
        <f t="shared" si="3"/>
        <v>226226.81170872584</v>
      </c>
      <c r="H23">
        <f t="shared" si="4"/>
        <v>1883.2911594203033</v>
      </c>
      <c r="I23">
        <f t="shared" si="5"/>
        <v>15220.811708725843</v>
      </c>
    </row>
    <row r="24" spans="1:9" x14ac:dyDescent="0.35">
      <c r="A24" s="1">
        <v>43405</v>
      </c>
      <c r="B24">
        <v>238156</v>
      </c>
      <c r="C24">
        <v>23</v>
      </c>
      <c r="D24">
        <f t="shared" si="0"/>
        <v>214515.24724637682</v>
      </c>
      <c r="E24" s="7">
        <f t="shared" si="6"/>
        <v>449365</v>
      </c>
      <c r="F24" s="6">
        <f t="shared" si="2"/>
        <v>1.1379630166978818</v>
      </c>
      <c r="G24">
        <f t="shared" si="3"/>
        <v>244110.41788417895</v>
      </c>
      <c r="H24">
        <f t="shared" si="4"/>
        <v>23640.752753623179</v>
      </c>
      <c r="I24">
        <f t="shared" si="5"/>
        <v>5954.4178841789544</v>
      </c>
    </row>
    <row r="25" spans="1:9" x14ac:dyDescent="0.35">
      <c r="A25" s="1">
        <v>43435</v>
      </c>
      <c r="B25">
        <v>259756</v>
      </c>
      <c r="C25">
        <v>24</v>
      </c>
      <c r="D25">
        <f t="shared" si="0"/>
        <v>216141.20333333337</v>
      </c>
      <c r="E25" s="7">
        <f t="shared" si="6"/>
        <v>495004</v>
      </c>
      <c r="F25" s="6">
        <f t="shared" si="2"/>
        <v>1.2535383154396054</v>
      </c>
      <c r="G25">
        <f t="shared" si="3"/>
        <v>270941.27992355591</v>
      </c>
      <c r="H25">
        <f t="shared" si="4"/>
        <v>43614.796666666633</v>
      </c>
      <c r="I25">
        <f t="shared" si="5"/>
        <v>11185.279923555907</v>
      </c>
    </row>
    <row r="26" spans="1:9" x14ac:dyDescent="0.35">
      <c r="C26">
        <v>25</v>
      </c>
      <c r="D26">
        <f t="shared" si="0"/>
        <v>217767.15942028986</v>
      </c>
      <c r="F26" s="6">
        <f>F14</f>
        <v>0.97067145005143896</v>
      </c>
      <c r="G26">
        <f t="shared" si="3"/>
        <v>211380.36440807563</v>
      </c>
      <c r="H26">
        <f>AVERAGE(H2:H25)</f>
        <v>14892.866328502414</v>
      </c>
      <c r="I26">
        <f>AVERAGE(I2:I25)</f>
        <v>8531.6087499567566</v>
      </c>
    </row>
    <row r="27" spans="1:9" x14ac:dyDescent="0.35">
      <c r="C27">
        <v>26</v>
      </c>
      <c r="D27">
        <f t="shared" si="0"/>
        <v>219393.1155072464</v>
      </c>
      <c r="F27" s="6">
        <f t="shared" ref="F27:F37" si="7">F15</f>
        <v>0.91613664301353237</v>
      </c>
      <c r="G27">
        <f t="shared" si="3"/>
        <v>200994.07234108887</v>
      </c>
    </row>
    <row r="28" spans="1:9" x14ac:dyDescent="0.35">
      <c r="C28">
        <v>27</v>
      </c>
      <c r="D28">
        <f t="shared" si="0"/>
        <v>221019.07159420292</v>
      </c>
      <c r="F28" s="6">
        <f t="shared" si="7"/>
        <v>0.90324936031021652</v>
      </c>
      <c r="G28">
        <f t="shared" si="3"/>
        <v>199635.33503382173</v>
      </c>
    </row>
    <row r="29" spans="1:9" x14ac:dyDescent="0.35">
      <c r="C29">
        <v>28</v>
      </c>
      <c r="D29">
        <f t="shared" si="0"/>
        <v>222645.02768115944</v>
      </c>
      <c r="F29" s="6">
        <f t="shared" si="7"/>
        <v>0.94039937745654067</v>
      </c>
      <c r="G29">
        <f t="shared" si="3"/>
        <v>209375.24542515661</v>
      </c>
    </row>
    <row r="30" spans="1:9" x14ac:dyDescent="0.35">
      <c r="C30">
        <v>29</v>
      </c>
      <c r="D30">
        <f t="shared" si="0"/>
        <v>224270.98376811596</v>
      </c>
      <c r="F30" s="6">
        <f t="shared" si="7"/>
        <v>0.99152053602047008</v>
      </c>
      <c r="G30">
        <f t="shared" si="3"/>
        <v>222369.28603960047</v>
      </c>
    </row>
    <row r="31" spans="1:9" x14ac:dyDescent="0.35">
      <c r="C31">
        <v>30</v>
      </c>
      <c r="D31">
        <f t="shared" si="0"/>
        <v>225896.93985507247</v>
      </c>
      <c r="F31" s="6">
        <f t="shared" si="7"/>
        <v>0.9884386293492311</v>
      </c>
      <c r="G31">
        <f t="shared" si="3"/>
        <v>223285.26160453353</v>
      </c>
    </row>
    <row r="32" spans="1:9" x14ac:dyDescent="0.35">
      <c r="C32">
        <v>31</v>
      </c>
      <c r="D32">
        <f t="shared" si="0"/>
        <v>227522.89594202899</v>
      </c>
      <c r="F32" s="6">
        <f t="shared" si="7"/>
        <v>0.9187373974517925</v>
      </c>
      <c r="G32">
        <f t="shared" si="3"/>
        <v>209033.79327847471</v>
      </c>
    </row>
    <row r="33" spans="3:7" x14ac:dyDescent="0.35">
      <c r="C33">
        <v>32</v>
      </c>
      <c r="D33">
        <f t="shared" si="0"/>
        <v>229148.85202898551</v>
      </c>
      <c r="F33" s="6">
        <f t="shared" si="7"/>
        <v>0.89074193463293672</v>
      </c>
      <c r="G33">
        <f t="shared" si="3"/>
        <v>204112.49177521511</v>
      </c>
    </row>
    <row r="34" spans="3:7" x14ac:dyDescent="0.35">
      <c r="C34">
        <v>33</v>
      </c>
      <c r="D34">
        <f t="shared" si="0"/>
        <v>230774.80811594205</v>
      </c>
      <c r="F34" s="6">
        <f t="shared" si="7"/>
        <v>1.0259533092405497</v>
      </c>
      <c r="G34">
        <f t="shared" si="3"/>
        <v>236764.17807590362</v>
      </c>
    </row>
    <row r="35" spans="3:7" x14ac:dyDescent="0.35">
      <c r="C35">
        <v>34</v>
      </c>
      <c r="D35">
        <f t="shared" si="0"/>
        <v>232400.76420289857</v>
      </c>
      <c r="F35" s="6">
        <f t="shared" si="7"/>
        <v>1.0626500303358042</v>
      </c>
      <c r="G35">
        <f t="shared" si="3"/>
        <v>246960.67913027425</v>
      </c>
    </row>
    <row r="36" spans="3:7" x14ac:dyDescent="0.35">
      <c r="C36">
        <v>35</v>
      </c>
      <c r="D36">
        <f t="shared" si="0"/>
        <v>234026.72028985509</v>
      </c>
      <c r="F36" s="6">
        <f t="shared" si="7"/>
        <v>1.1379630166978818</v>
      </c>
      <c r="G36">
        <f t="shared" si="3"/>
        <v>266313.75260895491</v>
      </c>
    </row>
    <row r="37" spans="3:7" x14ac:dyDescent="0.35">
      <c r="C37">
        <v>36</v>
      </c>
      <c r="D37">
        <f t="shared" si="0"/>
        <v>235652.67637681161</v>
      </c>
      <c r="F37" s="6">
        <f t="shared" si="7"/>
        <v>1.2535383154396054</v>
      </c>
      <c r="G37">
        <f t="shared" si="3"/>
        <v>295399.6589742229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y2sales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wps-1629027698</dc:creator>
  <cp:lastModifiedBy>wps-1629027698</cp:lastModifiedBy>
  <dcterms:created xsi:type="dcterms:W3CDTF">2024-12-28T02:37:20Z</dcterms:created>
  <dcterms:modified xsi:type="dcterms:W3CDTF">2024-12-28T07:50:02Z</dcterms:modified>
</cp:coreProperties>
</file>