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autoCompressPictures="0"/>
  <bookViews>
    <workbookView xWindow="2235" yWindow="0" windowWidth="20730" windowHeight="11760" tabRatio="500" activeTab="1"/>
  </bookViews>
  <sheets>
    <sheet name="KPI TOP SHEET" sheetId="13" r:id="rId1"/>
    <sheet name="MOCHA LAB" sheetId="12" r:id="rId2"/>
    <sheet name="SUMMARY-dry" sheetId="1" r:id="rId3"/>
    <sheet name="GMA" sheetId="2" r:id="rId4"/>
    <sheet name="NL" sheetId="3" r:id="rId5"/>
    <sheet name="CL" sheetId="4" r:id="rId6"/>
    <sheet name="SWL" sheetId="5" r:id="rId7"/>
    <sheet name="SEL" sheetId="6" r:id="rId8"/>
    <sheet name="EV" sheetId="7" r:id="rId9"/>
    <sheet name="WV" sheetId="8" r:id="rId10"/>
    <sheet name="NM" sheetId="9" r:id="rId11"/>
    <sheet name="SM" sheetId="10" r:id="rId12"/>
    <sheet name="SPONSORSHIP" sheetId="14" r:id="rId13"/>
    <sheet name="NOV CALENDAR" sheetId="15" r:id="rId14"/>
    <sheet name="DEC CALENDAR" sheetId="16" r:id="rId15"/>
    <sheet name="INVENTORY" sheetId="18" r:id="rId16"/>
    <sheet name="Sheet1" sheetId="19" r:id="rId17"/>
  </sheets>
  <calcPr calcId="125725" concurrentCalc="0"/>
</workbook>
</file>

<file path=xl/calcChain.xml><?xml version="1.0" encoding="utf-8"?>
<calcChain xmlns="http://schemas.openxmlformats.org/spreadsheetml/2006/main">
  <c r="H28" i="12"/>
  <c r="I28"/>
  <c r="J28"/>
  <c r="K28"/>
  <c r="N15" i="7"/>
  <c r="N39"/>
  <c r="I28"/>
  <c r="E39"/>
  <c r="F39"/>
  <c r="H39"/>
  <c r="I29"/>
  <c r="I39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G36"/>
  <c r="G32"/>
  <c r="G33"/>
  <c r="I59"/>
  <c r="I58"/>
  <c r="I10"/>
  <c r="E63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L56"/>
  <c r="L57"/>
  <c r="L58"/>
  <c r="L59"/>
  <c r="L60"/>
  <c r="L43"/>
  <c r="L44"/>
  <c r="L45"/>
  <c r="L46"/>
  <c r="L47"/>
  <c r="L48"/>
  <c r="L49"/>
  <c r="L50"/>
  <c r="L51"/>
  <c r="L52"/>
  <c r="L53"/>
  <c r="L54"/>
  <c r="L55"/>
  <c r="L61"/>
  <c r="L62"/>
  <c r="L63"/>
  <c r="H63"/>
  <c r="I63"/>
  <c r="M56"/>
  <c r="J56"/>
  <c r="G56"/>
  <c r="M55"/>
  <c r="J55"/>
  <c r="G55"/>
  <c r="M54"/>
  <c r="J54"/>
  <c r="G54"/>
  <c r="F63"/>
  <c r="L77" i="6"/>
  <c r="K77"/>
  <c r="M77"/>
  <c r="J77"/>
  <c r="G77"/>
  <c r="L76"/>
  <c r="K76"/>
  <c r="M76"/>
  <c r="J76"/>
  <c r="G76"/>
  <c r="L75"/>
  <c r="K75"/>
  <c r="M75"/>
  <c r="J75"/>
  <c r="G75"/>
  <c r="L74"/>
  <c r="K74"/>
  <c r="M74"/>
  <c r="J74"/>
  <c r="G74"/>
  <c r="L73"/>
  <c r="K73"/>
  <c r="M73"/>
  <c r="J73"/>
  <c r="G73"/>
  <c r="L72"/>
  <c r="K72"/>
  <c r="M72"/>
  <c r="J72"/>
  <c r="G72"/>
  <c r="L71"/>
  <c r="K71"/>
  <c r="M71"/>
  <c r="J71"/>
  <c r="G71"/>
  <c r="L70"/>
  <c r="K70"/>
  <c r="M70"/>
  <c r="J70"/>
  <c r="G70"/>
  <c r="L69"/>
  <c r="K69"/>
  <c r="M69"/>
  <c r="J69"/>
  <c r="G69"/>
  <c r="L68"/>
  <c r="K68"/>
  <c r="M68"/>
  <c r="J68"/>
  <c r="G68"/>
  <c r="L67"/>
  <c r="K67"/>
  <c r="M67"/>
  <c r="J67"/>
  <c r="G67"/>
  <c r="L66"/>
  <c r="K66"/>
  <c r="M66"/>
  <c r="J66"/>
  <c r="G66"/>
  <c r="L65"/>
  <c r="K65"/>
  <c r="M65"/>
  <c r="J65"/>
  <c r="G65"/>
  <c r="L64"/>
  <c r="K64"/>
  <c r="M64"/>
  <c r="J64"/>
  <c r="G64"/>
  <c r="L63"/>
  <c r="K63"/>
  <c r="M63"/>
  <c r="J63"/>
  <c r="G63"/>
  <c r="L62"/>
  <c r="K62"/>
  <c r="M62"/>
  <c r="J62"/>
  <c r="G62"/>
  <c r="K73" i="2"/>
  <c r="K72"/>
  <c r="K71"/>
  <c r="K70"/>
  <c r="K69"/>
  <c r="K68"/>
  <c r="K67"/>
  <c r="K66"/>
  <c r="K65"/>
  <c r="K64"/>
  <c r="K63"/>
  <c r="K62"/>
  <c r="K61"/>
  <c r="K60"/>
  <c r="K25" i="4"/>
  <c r="M25"/>
  <c r="J25"/>
  <c r="K73" i="3"/>
  <c r="K6" i="2"/>
  <c r="I93"/>
  <c r="L95" i="4"/>
  <c r="K95"/>
  <c r="M95"/>
  <c r="J95"/>
  <c r="G95"/>
  <c r="L48"/>
  <c r="K48"/>
  <c r="M48"/>
  <c r="J48"/>
  <c r="G48"/>
  <c r="L18"/>
  <c r="K18"/>
  <c r="M18"/>
  <c r="J18"/>
  <c r="L96"/>
  <c r="K96"/>
  <c r="M96"/>
  <c r="J96"/>
  <c r="G96"/>
  <c r="L94"/>
  <c r="K94"/>
  <c r="M94"/>
  <c r="J94"/>
  <c r="G94"/>
  <c r="L92"/>
  <c r="K92"/>
  <c r="M92"/>
  <c r="J92"/>
  <c r="G92"/>
  <c r="L93"/>
  <c r="K93"/>
  <c r="M93"/>
  <c r="J93"/>
  <c r="G93"/>
  <c r="G47"/>
  <c r="J47"/>
  <c r="K47"/>
  <c r="L47"/>
  <c r="M47"/>
  <c r="G24"/>
  <c r="G23"/>
  <c r="G22"/>
  <c r="G21"/>
  <c r="G20"/>
  <c r="G19"/>
  <c r="G18"/>
  <c r="G15"/>
  <c r="J15"/>
  <c r="K15"/>
  <c r="L15"/>
  <c r="M15"/>
  <c r="G16"/>
  <c r="J16"/>
  <c r="K16"/>
  <c r="L16"/>
  <c r="M16"/>
  <c r="G17"/>
  <c r="J17"/>
  <c r="K17"/>
  <c r="L17"/>
  <c r="M17"/>
  <c r="L86"/>
  <c r="K86"/>
  <c r="M86"/>
  <c r="J86"/>
  <c r="G86"/>
  <c r="L85"/>
  <c r="K85"/>
  <c r="M85"/>
  <c r="J85"/>
  <c r="G85"/>
  <c r="L84"/>
  <c r="K84"/>
  <c r="M84"/>
  <c r="J84"/>
  <c r="G84"/>
  <c r="L83"/>
  <c r="K83"/>
  <c r="M83"/>
  <c r="J83"/>
  <c r="G83"/>
  <c r="L82"/>
  <c r="K82"/>
  <c r="M82"/>
  <c r="J82"/>
  <c r="G82"/>
  <c r="L81"/>
  <c r="K81"/>
  <c r="M81"/>
  <c r="J81"/>
  <c r="G81"/>
  <c r="L80"/>
  <c r="K80"/>
  <c r="M80"/>
  <c r="J80"/>
  <c r="G80"/>
  <c r="L79"/>
  <c r="K79"/>
  <c r="M79"/>
  <c r="J79"/>
  <c r="G79"/>
  <c r="L78"/>
  <c r="K78"/>
  <c r="M78"/>
  <c r="J78"/>
  <c r="G78"/>
  <c r="L77"/>
  <c r="K77"/>
  <c r="M77"/>
  <c r="J77"/>
  <c r="G77"/>
  <c r="L76"/>
  <c r="K76"/>
  <c r="M76"/>
  <c r="J76"/>
  <c r="G76"/>
  <c r="L75"/>
  <c r="K75"/>
  <c r="M75"/>
  <c r="J75"/>
  <c r="G75"/>
  <c r="L74"/>
  <c r="K74"/>
  <c r="M74"/>
  <c r="J74"/>
  <c r="G74"/>
  <c r="L73"/>
  <c r="K73"/>
  <c r="M73"/>
  <c r="J73"/>
  <c r="G73"/>
  <c r="L72"/>
  <c r="K72"/>
  <c r="M72"/>
  <c r="J72"/>
  <c r="G72"/>
  <c r="L71"/>
  <c r="K71"/>
  <c r="M71"/>
  <c r="J71"/>
  <c r="G71"/>
  <c r="L70"/>
  <c r="K70"/>
  <c r="M70"/>
  <c r="J70"/>
  <c r="G70"/>
  <c r="L69"/>
  <c r="K69"/>
  <c r="M69"/>
  <c r="J69"/>
  <c r="G69"/>
  <c r="L68"/>
  <c r="K68"/>
  <c r="M68"/>
  <c r="J68"/>
  <c r="G68"/>
  <c r="L67"/>
  <c r="K67"/>
  <c r="M67"/>
  <c r="J67"/>
  <c r="G67"/>
  <c r="L66"/>
  <c r="K66"/>
  <c r="M66"/>
  <c r="J66"/>
  <c r="G66"/>
  <c r="L77" i="8"/>
  <c r="K77"/>
  <c r="M77"/>
  <c r="J77"/>
  <c r="G77"/>
  <c r="L78"/>
  <c r="K78"/>
  <c r="M78"/>
  <c r="J78"/>
  <c r="G78"/>
  <c r="L76"/>
  <c r="K76"/>
  <c r="M76"/>
  <c r="J76"/>
  <c r="G76"/>
  <c r="L75"/>
  <c r="K75"/>
  <c r="M75"/>
  <c r="J75"/>
  <c r="G75"/>
  <c r="L74"/>
  <c r="K74"/>
  <c r="M74"/>
  <c r="J74"/>
  <c r="G74"/>
  <c r="L73"/>
  <c r="K73"/>
  <c r="M73"/>
  <c r="J73"/>
  <c r="G73"/>
  <c r="L72"/>
  <c r="K72"/>
  <c r="M72"/>
  <c r="J72"/>
  <c r="G72"/>
  <c r="L71"/>
  <c r="K71"/>
  <c r="M71"/>
  <c r="J71"/>
  <c r="G71"/>
  <c r="E62" i="18"/>
  <c r="E42"/>
  <c r="E22"/>
  <c r="K23" i="6"/>
  <c r="K22"/>
  <c r="K21"/>
  <c r="K20"/>
  <c r="K19"/>
  <c r="K61" i="5"/>
  <c r="K62"/>
  <c r="L27" i="2"/>
  <c r="K27"/>
  <c r="K12"/>
  <c r="K13"/>
  <c r="I6" i="14"/>
  <c r="I7"/>
  <c r="I8"/>
  <c r="I9"/>
  <c r="I10"/>
  <c r="I11"/>
  <c r="I12"/>
  <c r="I13"/>
  <c r="I14"/>
  <c r="I15"/>
  <c r="I16"/>
  <c r="I17"/>
  <c r="I18"/>
  <c r="I19"/>
  <c r="I20"/>
  <c r="I21"/>
  <c r="I22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J8" i="13"/>
  <c r="H65" i="14"/>
  <c r="G65"/>
  <c r="F65"/>
  <c r="C65"/>
  <c r="L23" i="6"/>
  <c r="L22"/>
  <c r="L21"/>
  <c r="L20"/>
  <c r="L19"/>
  <c r="L62" i="5"/>
  <c r="L21"/>
  <c r="L20"/>
  <c r="L65" i="4"/>
  <c r="L64"/>
  <c r="L63"/>
  <c r="L62"/>
  <c r="L61"/>
  <c r="L60"/>
  <c r="L59"/>
  <c r="L58"/>
  <c r="L57"/>
  <c r="L56"/>
  <c r="L55"/>
  <c r="L72" i="2"/>
  <c r="L71"/>
  <c r="L70"/>
  <c r="L69"/>
  <c r="L6"/>
  <c r="T4" i="12"/>
  <c r="I4"/>
  <c r="J4"/>
  <c r="K4"/>
  <c r="L4"/>
  <c r="M4"/>
  <c r="S4"/>
  <c r="U4"/>
  <c r="M28" i="13"/>
  <c r="M29"/>
  <c r="M30"/>
  <c r="M31"/>
  <c r="M32"/>
  <c r="M33"/>
  <c r="M34"/>
  <c r="T11" i="12"/>
  <c r="I11"/>
  <c r="K11"/>
  <c r="L11"/>
  <c r="M11"/>
  <c r="S11"/>
  <c r="U11"/>
  <c r="M35" i="13"/>
  <c r="M36"/>
  <c r="M37"/>
  <c r="M38"/>
  <c r="M39"/>
  <c r="T5" i="12"/>
  <c r="I5"/>
  <c r="J5"/>
  <c r="K5"/>
  <c r="L5"/>
  <c r="M5"/>
  <c r="S5"/>
  <c r="U5"/>
  <c r="T6"/>
  <c r="I6"/>
  <c r="J6"/>
  <c r="K6"/>
  <c r="L6"/>
  <c r="M6"/>
  <c r="S6"/>
  <c r="U6"/>
  <c r="T7"/>
  <c r="I7"/>
  <c r="J7"/>
  <c r="K7"/>
  <c r="L7"/>
  <c r="M7"/>
  <c r="S7"/>
  <c r="U7"/>
  <c r="T8"/>
  <c r="I8"/>
  <c r="J8"/>
  <c r="K8"/>
  <c r="L8"/>
  <c r="M8"/>
  <c r="S8"/>
  <c r="U8"/>
  <c r="L32" i="13"/>
  <c r="N32"/>
  <c r="T9" i="12"/>
  <c r="I9"/>
  <c r="J9"/>
  <c r="K9"/>
  <c r="L9"/>
  <c r="M9"/>
  <c r="S9"/>
  <c r="U9"/>
  <c r="T10"/>
  <c r="I10"/>
  <c r="J10"/>
  <c r="K10"/>
  <c r="L10"/>
  <c r="M10"/>
  <c r="S10"/>
  <c r="U10"/>
  <c r="J11"/>
  <c r="T12"/>
  <c r="I12"/>
  <c r="J12"/>
  <c r="K12"/>
  <c r="L12"/>
  <c r="M12"/>
  <c r="S12"/>
  <c r="U12"/>
  <c r="L36" i="13"/>
  <c r="N36"/>
  <c r="T13" i="12"/>
  <c r="I13"/>
  <c r="J13"/>
  <c r="K13"/>
  <c r="L13"/>
  <c r="M13"/>
  <c r="S13"/>
  <c r="U13"/>
  <c r="T14"/>
  <c r="I14"/>
  <c r="J14"/>
  <c r="K14"/>
  <c r="L14"/>
  <c r="M14"/>
  <c r="S14"/>
  <c r="U14"/>
  <c r="R4"/>
  <c r="R5"/>
  <c r="R6"/>
  <c r="R7"/>
  <c r="R8"/>
  <c r="R9"/>
  <c r="R10"/>
  <c r="R11"/>
  <c r="R12"/>
  <c r="R13"/>
  <c r="R14"/>
  <c r="R15"/>
  <c r="L28" i="13"/>
  <c r="L29"/>
  <c r="L30"/>
  <c r="L31"/>
  <c r="N31"/>
  <c r="L33"/>
  <c r="L34"/>
  <c r="L35"/>
  <c r="N35"/>
  <c r="L37"/>
  <c r="L38"/>
  <c r="L39"/>
  <c r="I7"/>
  <c r="G28"/>
  <c r="G29"/>
  <c r="G30"/>
  <c r="G31"/>
  <c r="G32"/>
  <c r="G33"/>
  <c r="G34"/>
  <c r="G35"/>
  <c r="G36"/>
  <c r="G37"/>
  <c r="G38"/>
  <c r="G39"/>
  <c r="J28"/>
  <c r="J29"/>
  <c r="J30"/>
  <c r="J31"/>
  <c r="J32"/>
  <c r="J33"/>
  <c r="J34"/>
  <c r="J35"/>
  <c r="J36"/>
  <c r="J37"/>
  <c r="J38"/>
  <c r="J39"/>
  <c r="G7"/>
  <c r="I28"/>
  <c r="I29"/>
  <c r="I30"/>
  <c r="I31"/>
  <c r="I32"/>
  <c r="I33"/>
  <c r="I34"/>
  <c r="I35"/>
  <c r="I36"/>
  <c r="I37"/>
  <c r="I38"/>
  <c r="I39"/>
  <c r="F28"/>
  <c r="F29"/>
  <c r="F30"/>
  <c r="F31"/>
  <c r="F32"/>
  <c r="F33"/>
  <c r="F34"/>
  <c r="F35"/>
  <c r="F36"/>
  <c r="F37"/>
  <c r="F38"/>
  <c r="F39"/>
  <c r="F7"/>
  <c r="D28"/>
  <c r="D29"/>
  <c r="D30"/>
  <c r="D31"/>
  <c r="D32"/>
  <c r="D33"/>
  <c r="D34"/>
  <c r="D35"/>
  <c r="D36"/>
  <c r="D37"/>
  <c r="D38"/>
  <c r="D39"/>
  <c r="D7"/>
  <c r="C28"/>
  <c r="C29"/>
  <c r="C30"/>
  <c r="C31"/>
  <c r="C32"/>
  <c r="C33"/>
  <c r="C34"/>
  <c r="C35"/>
  <c r="C36"/>
  <c r="C37"/>
  <c r="C38"/>
  <c r="C39"/>
  <c r="C7"/>
  <c r="E7"/>
  <c r="K5" i="8"/>
  <c r="K6"/>
  <c r="K7"/>
  <c r="K8"/>
  <c r="K9"/>
  <c r="K10"/>
  <c r="K11"/>
  <c r="K12"/>
  <c r="K82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83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9"/>
  <c r="K84"/>
  <c r="K85"/>
  <c r="J38" i="1"/>
  <c r="J57"/>
  <c r="I20" i="13"/>
  <c r="K20" i="2"/>
  <c r="K21"/>
  <c r="K19"/>
  <c r="K18"/>
  <c r="K17"/>
  <c r="K16"/>
  <c r="K15"/>
  <c r="K14"/>
  <c r="K11"/>
  <c r="K22"/>
  <c r="K96"/>
  <c r="K55"/>
  <c r="K52"/>
  <c r="K53"/>
  <c r="K54"/>
  <c r="K48"/>
  <c r="K49"/>
  <c r="K50"/>
  <c r="K51"/>
  <c r="K44"/>
  <c r="K45"/>
  <c r="K46"/>
  <c r="K47"/>
  <c r="K36"/>
  <c r="K37"/>
  <c r="K38"/>
  <c r="K39"/>
  <c r="K40"/>
  <c r="K41"/>
  <c r="K42"/>
  <c r="K43"/>
  <c r="K35"/>
  <c r="K28"/>
  <c r="K29"/>
  <c r="K30"/>
  <c r="K31"/>
  <c r="K32"/>
  <c r="K33"/>
  <c r="K34"/>
  <c r="K56"/>
  <c r="K97"/>
  <c r="K92"/>
  <c r="K86"/>
  <c r="K87"/>
  <c r="K88"/>
  <c r="K89"/>
  <c r="K90"/>
  <c r="K91"/>
  <c r="K81"/>
  <c r="K82"/>
  <c r="K83"/>
  <c r="K84"/>
  <c r="K85"/>
  <c r="K75"/>
  <c r="K76"/>
  <c r="K77"/>
  <c r="K78"/>
  <c r="K79"/>
  <c r="K80"/>
  <c r="K74"/>
  <c r="K93"/>
  <c r="K98"/>
  <c r="K99"/>
  <c r="J8" i="1"/>
  <c r="J51"/>
  <c r="K72" i="3"/>
  <c r="K71"/>
  <c r="K70"/>
  <c r="K69"/>
  <c r="K68"/>
  <c r="K52"/>
  <c r="K55"/>
  <c r="K56"/>
  <c r="K57"/>
  <c r="K65"/>
  <c r="K66"/>
  <c r="K67"/>
  <c r="K63"/>
  <c r="K64"/>
  <c r="K78"/>
  <c r="K20"/>
  <c r="K38"/>
  <c r="K39"/>
  <c r="K40"/>
  <c r="K41"/>
  <c r="K42"/>
  <c r="K43"/>
  <c r="K34"/>
  <c r="K35"/>
  <c r="K36"/>
  <c r="K37"/>
  <c r="K44"/>
  <c r="K77"/>
  <c r="K12"/>
  <c r="K13"/>
  <c r="K14"/>
  <c r="K10"/>
  <c r="K11"/>
  <c r="K15"/>
  <c r="K76"/>
  <c r="K79"/>
  <c r="J13" i="1"/>
  <c r="J52"/>
  <c r="I15" i="13"/>
  <c r="K46" i="4"/>
  <c r="K45"/>
  <c r="K44"/>
  <c r="K43"/>
  <c r="K42"/>
  <c r="K31"/>
  <c r="K32"/>
  <c r="K33"/>
  <c r="K34"/>
  <c r="K35"/>
  <c r="K36"/>
  <c r="K37"/>
  <c r="K38"/>
  <c r="K39"/>
  <c r="K40"/>
  <c r="K41"/>
  <c r="K29"/>
  <c r="K30"/>
  <c r="K49"/>
  <c r="K101"/>
  <c r="K54"/>
  <c r="K55"/>
  <c r="K58"/>
  <c r="K59"/>
  <c r="K60"/>
  <c r="K63"/>
  <c r="K64"/>
  <c r="K65"/>
  <c r="K56"/>
  <c r="K57"/>
  <c r="K61"/>
  <c r="K62"/>
  <c r="K87"/>
  <c r="K88"/>
  <c r="K89"/>
  <c r="K90"/>
  <c r="K91"/>
  <c r="K53"/>
  <c r="K97"/>
  <c r="K102"/>
  <c r="K5"/>
  <c r="K7"/>
  <c r="K8"/>
  <c r="K9"/>
  <c r="K10"/>
  <c r="K11"/>
  <c r="K12"/>
  <c r="K13"/>
  <c r="K14"/>
  <c r="K6"/>
  <c r="K100"/>
  <c r="K103"/>
  <c r="J18" i="1"/>
  <c r="J53"/>
  <c r="I16" i="13"/>
  <c r="K14" i="5"/>
  <c r="K13"/>
  <c r="K12"/>
  <c r="K11"/>
  <c r="K10"/>
  <c r="K6"/>
  <c r="K15"/>
  <c r="K66"/>
  <c r="K38"/>
  <c r="K37"/>
  <c r="K36"/>
  <c r="K35"/>
  <c r="K34"/>
  <c r="K33"/>
  <c r="K32"/>
  <c r="K31"/>
  <c r="K30"/>
  <c r="K29"/>
  <c r="K28"/>
  <c r="K22"/>
  <c r="K23"/>
  <c r="K24"/>
  <c r="K25"/>
  <c r="K26"/>
  <c r="K27"/>
  <c r="K39"/>
  <c r="K67"/>
  <c r="K44"/>
  <c r="K45"/>
  <c r="K49"/>
  <c r="K50"/>
  <c r="K52"/>
  <c r="K59"/>
  <c r="K60"/>
  <c r="K54"/>
  <c r="K57"/>
  <c r="K63"/>
  <c r="K68"/>
  <c r="K69"/>
  <c r="J23" i="1"/>
  <c r="J54"/>
  <c r="I17" i="13"/>
  <c r="K43" i="6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78"/>
  <c r="K83"/>
  <c r="K24"/>
  <c r="K25"/>
  <c r="K26"/>
  <c r="K27"/>
  <c r="K28"/>
  <c r="K29"/>
  <c r="K30"/>
  <c r="K31"/>
  <c r="K32"/>
  <c r="K33"/>
  <c r="K34"/>
  <c r="K35"/>
  <c r="K36"/>
  <c r="K37"/>
  <c r="K38"/>
  <c r="K39"/>
  <c r="K82"/>
  <c r="K6"/>
  <c r="K7"/>
  <c r="K8"/>
  <c r="K9"/>
  <c r="K5"/>
  <c r="K15"/>
  <c r="K81"/>
  <c r="K84"/>
  <c r="J28" i="1"/>
  <c r="J55"/>
  <c r="I18" i="13"/>
  <c r="K50" i="9"/>
  <c r="K54"/>
  <c r="K55"/>
  <c r="K63"/>
  <c r="K68"/>
  <c r="K14"/>
  <c r="K11"/>
  <c r="K12"/>
  <c r="K13"/>
  <c r="K9"/>
  <c r="K10"/>
  <c r="K15"/>
  <c r="K66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67"/>
  <c r="K69"/>
  <c r="J48" i="1"/>
  <c r="J59"/>
  <c r="I22" i="13"/>
  <c r="K21" i="10"/>
  <c r="K23"/>
  <c r="K26"/>
  <c r="K39"/>
  <c r="K67"/>
  <c r="K44"/>
  <c r="K63"/>
  <c r="K68"/>
  <c r="K69"/>
  <c r="J43" i="1"/>
  <c r="J58"/>
  <c r="I21" i="13"/>
  <c r="H12" i="8"/>
  <c r="H82"/>
  <c r="H36"/>
  <c r="H83"/>
  <c r="H79"/>
  <c r="H84"/>
  <c r="H85"/>
  <c r="G38" i="1"/>
  <c r="G57"/>
  <c r="F20" i="13"/>
  <c r="H22" i="2"/>
  <c r="H96"/>
  <c r="H56"/>
  <c r="H97"/>
  <c r="H93"/>
  <c r="H98"/>
  <c r="H99"/>
  <c r="G8" i="1"/>
  <c r="G51"/>
  <c r="H73" i="3"/>
  <c r="H78"/>
  <c r="H44"/>
  <c r="H77"/>
  <c r="H15"/>
  <c r="H76"/>
  <c r="H79"/>
  <c r="G13" i="1"/>
  <c r="G52"/>
  <c r="F15" i="13"/>
  <c r="H49" i="4"/>
  <c r="H101"/>
  <c r="H97"/>
  <c r="H102"/>
  <c r="H25"/>
  <c r="H100"/>
  <c r="H103"/>
  <c r="G18" i="1"/>
  <c r="G53"/>
  <c r="F16" i="13"/>
  <c r="H15" i="5"/>
  <c r="H66"/>
  <c r="H39"/>
  <c r="H67"/>
  <c r="H63"/>
  <c r="H68"/>
  <c r="H69"/>
  <c r="G23" i="1"/>
  <c r="G54"/>
  <c r="H78" i="6"/>
  <c r="H83"/>
  <c r="H39"/>
  <c r="H82"/>
  <c r="H15"/>
  <c r="H81"/>
  <c r="H84"/>
  <c r="G28" i="1"/>
  <c r="G55"/>
  <c r="F18" i="13"/>
  <c r="H67" i="7"/>
  <c r="G31" i="1"/>
  <c r="H68" i="7"/>
  <c r="H63" i="9"/>
  <c r="H68"/>
  <c r="H15"/>
  <c r="H66"/>
  <c r="H39"/>
  <c r="H67"/>
  <c r="H69"/>
  <c r="G48" i="1"/>
  <c r="G59"/>
  <c r="F22" i="13"/>
  <c r="H39" i="10"/>
  <c r="H67"/>
  <c r="H63"/>
  <c r="H68"/>
  <c r="H69"/>
  <c r="G43" i="1"/>
  <c r="G58"/>
  <c r="F21" i="13"/>
  <c r="F22" i="2"/>
  <c r="F96"/>
  <c r="F56"/>
  <c r="F97"/>
  <c r="F93"/>
  <c r="F98"/>
  <c r="F99"/>
  <c r="E8" i="1"/>
  <c r="E51"/>
  <c r="F15" i="3"/>
  <c r="F76"/>
  <c r="F44"/>
  <c r="F77"/>
  <c r="F73"/>
  <c r="F78"/>
  <c r="F79"/>
  <c r="E13" i="1"/>
  <c r="E52"/>
  <c r="F25" i="4"/>
  <c r="F100"/>
  <c r="F97"/>
  <c r="F102"/>
  <c r="F49"/>
  <c r="F101"/>
  <c r="F103"/>
  <c r="E18" i="1"/>
  <c r="E53"/>
  <c r="F15" i="5"/>
  <c r="F66"/>
  <c r="F39"/>
  <c r="F67"/>
  <c r="F63"/>
  <c r="F68"/>
  <c r="F69"/>
  <c r="E23" i="1"/>
  <c r="D23"/>
  <c r="F23"/>
  <c r="F39" i="6"/>
  <c r="F82"/>
  <c r="F78"/>
  <c r="F83"/>
  <c r="F15"/>
  <c r="F81"/>
  <c r="F84"/>
  <c r="E28" i="1"/>
  <c r="E55"/>
  <c r="F15" i="7"/>
  <c r="F66"/>
  <c r="F67"/>
  <c r="F68"/>
  <c r="E32" i="1"/>
  <c r="F12" i="8"/>
  <c r="F82"/>
  <c r="F36"/>
  <c r="F83"/>
  <c r="F79"/>
  <c r="F84"/>
  <c r="F85"/>
  <c r="E38" i="1"/>
  <c r="E57"/>
  <c r="F39" i="9"/>
  <c r="F67"/>
  <c r="F63"/>
  <c r="F68"/>
  <c r="F69"/>
  <c r="E48" i="1"/>
  <c r="E59"/>
  <c r="F15" i="10"/>
  <c r="F66"/>
  <c r="F39"/>
  <c r="F67"/>
  <c r="F63"/>
  <c r="F68"/>
  <c r="F69"/>
  <c r="E43" i="1"/>
  <c r="E58"/>
  <c r="E12" i="8"/>
  <c r="E82"/>
  <c r="E36"/>
  <c r="E83"/>
  <c r="E85"/>
  <c r="D38" i="1"/>
  <c r="D57"/>
  <c r="E102" i="4"/>
  <c r="E25"/>
  <c r="E100"/>
  <c r="E49"/>
  <c r="E101"/>
  <c r="E103"/>
  <c r="D18" i="1"/>
  <c r="D53"/>
  <c r="E15" i="6"/>
  <c r="E81"/>
  <c r="E39"/>
  <c r="E82"/>
  <c r="E83"/>
  <c r="E84"/>
  <c r="D28" i="1"/>
  <c r="D55"/>
  <c r="C18" i="13"/>
  <c r="F15" i="12"/>
  <c r="E15"/>
  <c r="G15"/>
  <c r="E39" i="13"/>
  <c r="M15" i="12"/>
  <c r="H15"/>
  <c r="N15"/>
  <c r="H39" i="13"/>
  <c r="O15" i="12"/>
  <c r="P15"/>
  <c r="Q15"/>
  <c r="K39" i="13"/>
  <c r="N38"/>
  <c r="Q14" i="12"/>
  <c r="K38" i="13"/>
  <c r="N14" i="12"/>
  <c r="H38" i="13"/>
  <c r="G14" i="12"/>
  <c r="E38" i="13"/>
  <c r="N37"/>
  <c r="Q13" i="12"/>
  <c r="K37" i="13"/>
  <c r="N13" i="12"/>
  <c r="H37" i="13"/>
  <c r="G13" i="12"/>
  <c r="E37" i="13"/>
  <c r="Q12" i="12"/>
  <c r="K36" i="13"/>
  <c r="N12" i="12"/>
  <c r="H36" i="13"/>
  <c r="G12" i="12"/>
  <c r="E36" i="13"/>
  <c r="Q11" i="12"/>
  <c r="K35" i="13"/>
  <c r="N11" i="12"/>
  <c r="H35" i="13"/>
  <c r="G11" i="12"/>
  <c r="E35" i="13"/>
  <c r="N34"/>
  <c r="Q10" i="12"/>
  <c r="K34" i="13"/>
  <c r="N10" i="12"/>
  <c r="H34" i="13"/>
  <c r="G10" i="12"/>
  <c r="E34" i="13"/>
  <c r="N33"/>
  <c r="Q9" i="12"/>
  <c r="K33" i="13"/>
  <c r="N9" i="12"/>
  <c r="H33" i="13"/>
  <c r="G9" i="12"/>
  <c r="E33" i="13"/>
  <c r="Q8" i="12"/>
  <c r="K32" i="13"/>
  <c r="N8" i="12"/>
  <c r="H32" i="13"/>
  <c r="G8" i="12"/>
  <c r="E32" i="13"/>
  <c r="Q7" i="12"/>
  <c r="K31" i="13"/>
  <c r="N7" i="12"/>
  <c r="H31" i="13"/>
  <c r="G7" i="12"/>
  <c r="E31" i="13"/>
  <c r="N30"/>
  <c r="Q6" i="12"/>
  <c r="K30" i="13"/>
  <c r="N6" i="12"/>
  <c r="H30" i="13"/>
  <c r="G6" i="12"/>
  <c r="E30" i="13"/>
  <c r="N29"/>
  <c r="Q5" i="12"/>
  <c r="K29" i="13"/>
  <c r="N5" i="12"/>
  <c r="H29" i="13"/>
  <c r="G5" i="12"/>
  <c r="E29" i="13"/>
  <c r="U15" i="12"/>
  <c r="V15"/>
  <c r="V14"/>
  <c r="V13"/>
  <c r="V12"/>
  <c r="V11"/>
  <c r="V10"/>
  <c r="V9"/>
  <c r="V8"/>
  <c r="V7"/>
  <c r="V6"/>
  <c r="V5"/>
  <c r="V4"/>
  <c r="Q4"/>
  <c r="K28" i="13"/>
  <c r="N4" i="12"/>
  <c r="H28" i="13"/>
  <c r="G4" i="12"/>
  <c r="E28" i="13"/>
  <c r="B39"/>
  <c r="B38"/>
  <c r="B37"/>
  <c r="B36"/>
  <c r="B35"/>
  <c r="B34"/>
  <c r="B33"/>
  <c r="B32"/>
  <c r="B31"/>
  <c r="B30"/>
  <c r="B29"/>
  <c r="B28"/>
  <c r="L19" i="9"/>
  <c r="L20"/>
  <c r="L39"/>
  <c r="L67"/>
  <c r="L43"/>
  <c r="L44"/>
  <c r="L45"/>
  <c r="L46"/>
  <c r="L47"/>
  <c r="L48"/>
  <c r="L49"/>
  <c r="L50"/>
  <c r="L51"/>
  <c r="L52"/>
  <c r="L53"/>
  <c r="L54"/>
  <c r="L55"/>
  <c r="L56"/>
  <c r="L57"/>
  <c r="L58"/>
  <c r="L63"/>
  <c r="L68"/>
  <c r="L69"/>
  <c r="K48" i="1"/>
  <c r="K59"/>
  <c r="L5" i="10"/>
  <c r="L6"/>
  <c r="L7"/>
  <c r="L15"/>
  <c r="L66"/>
  <c r="L19"/>
  <c r="L20"/>
  <c r="L21"/>
  <c r="L22"/>
  <c r="L23"/>
  <c r="L24"/>
  <c r="L25"/>
  <c r="L26"/>
  <c r="L27"/>
  <c r="L28"/>
  <c r="L29"/>
  <c r="L39"/>
  <c r="L67"/>
  <c r="L43"/>
  <c r="L44"/>
  <c r="L45"/>
  <c r="L63"/>
  <c r="L68"/>
  <c r="L69"/>
  <c r="K43" i="1"/>
  <c r="K58"/>
  <c r="L5" i="8"/>
  <c r="L6"/>
  <c r="L7"/>
  <c r="L8"/>
  <c r="L9"/>
  <c r="L10"/>
  <c r="L11"/>
  <c r="L12"/>
  <c r="L82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83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9"/>
  <c r="L84"/>
  <c r="L85"/>
  <c r="K38" i="1"/>
  <c r="L38"/>
  <c r="L5" i="7"/>
  <c r="L6"/>
  <c r="L7"/>
  <c r="L8"/>
  <c r="L5" i="5"/>
  <c r="L6"/>
  <c r="L15"/>
  <c r="L66"/>
  <c r="L19"/>
  <c r="L22"/>
  <c r="L23"/>
  <c r="L39"/>
  <c r="L67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3"/>
  <c r="L68"/>
  <c r="L69"/>
  <c r="K23" i="1"/>
  <c r="K54"/>
  <c r="L5" i="4"/>
  <c r="L7"/>
  <c r="L8"/>
  <c r="L9"/>
  <c r="L10"/>
  <c r="L11"/>
  <c r="L12"/>
  <c r="L13"/>
  <c r="L14"/>
  <c r="L6"/>
  <c r="L25"/>
  <c r="L100"/>
  <c r="L53"/>
  <c r="L54"/>
  <c r="L87"/>
  <c r="L88"/>
  <c r="L89"/>
  <c r="L90"/>
  <c r="L91"/>
  <c r="L97"/>
  <c r="L102"/>
  <c r="L31"/>
  <c r="L32"/>
  <c r="L33"/>
  <c r="L34"/>
  <c r="L35"/>
  <c r="L36"/>
  <c r="L37"/>
  <c r="L38"/>
  <c r="L39"/>
  <c r="L40"/>
  <c r="L41"/>
  <c r="L42"/>
  <c r="L43"/>
  <c r="L44"/>
  <c r="L45"/>
  <c r="L46"/>
  <c r="L29"/>
  <c r="L30"/>
  <c r="L49"/>
  <c r="L101"/>
  <c r="L103"/>
  <c r="K18" i="1"/>
  <c r="K53"/>
  <c r="L5" i="3"/>
  <c r="L15"/>
  <c r="L76"/>
  <c r="L19"/>
  <c r="L20"/>
  <c r="L44"/>
  <c r="L77"/>
  <c r="L48"/>
  <c r="L49"/>
  <c r="L50"/>
  <c r="L51"/>
  <c r="L52"/>
  <c r="L53"/>
  <c r="L54"/>
  <c r="L73"/>
  <c r="L78"/>
  <c r="L79"/>
  <c r="K13" i="1"/>
  <c r="K52"/>
  <c r="L52"/>
  <c r="I39" i="9"/>
  <c r="I67"/>
  <c r="I63"/>
  <c r="I68"/>
  <c r="I69"/>
  <c r="H48" i="1"/>
  <c r="H59"/>
  <c r="I15" i="10"/>
  <c r="I66"/>
  <c r="I39"/>
  <c r="I67"/>
  <c r="I63"/>
  <c r="I68"/>
  <c r="I69"/>
  <c r="H43" i="1"/>
  <c r="H58"/>
  <c r="I12" i="8"/>
  <c r="I82"/>
  <c r="I36"/>
  <c r="I83"/>
  <c r="I79"/>
  <c r="I84"/>
  <c r="I85"/>
  <c r="H38" i="1"/>
  <c r="H57"/>
  <c r="I15" i="7"/>
  <c r="I66"/>
  <c r="I67"/>
  <c r="I68"/>
  <c r="H32" i="1"/>
  <c r="I15" i="5"/>
  <c r="I66"/>
  <c r="I39"/>
  <c r="I67"/>
  <c r="I63"/>
  <c r="I68"/>
  <c r="I69"/>
  <c r="H23" i="1"/>
  <c r="H54"/>
  <c r="G17" i="13"/>
  <c r="I25" i="4"/>
  <c r="I100"/>
  <c r="I97"/>
  <c r="I102"/>
  <c r="I49"/>
  <c r="I101"/>
  <c r="I103"/>
  <c r="H18" i="1"/>
  <c r="H53"/>
  <c r="G16" i="13"/>
  <c r="H16"/>
  <c r="I15" i="3"/>
  <c r="I76"/>
  <c r="I44"/>
  <c r="I77"/>
  <c r="I73"/>
  <c r="I78"/>
  <c r="I79"/>
  <c r="H13" i="1"/>
  <c r="H52"/>
  <c r="I52"/>
  <c r="D20" i="13"/>
  <c r="D16"/>
  <c r="D15"/>
  <c r="D13" i="1"/>
  <c r="D52"/>
  <c r="C15" i="13"/>
  <c r="E15"/>
  <c r="B23"/>
  <c r="B22"/>
  <c r="B21"/>
  <c r="B20"/>
  <c r="B19"/>
  <c r="B18"/>
  <c r="B17"/>
  <c r="B16"/>
  <c r="B15"/>
  <c r="B14"/>
  <c r="K32" i="12"/>
  <c r="J32"/>
  <c r="I32"/>
  <c r="H32"/>
  <c r="G32"/>
  <c r="F32"/>
  <c r="E32"/>
  <c r="D32"/>
  <c r="T15"/>
  <c r="S15"/>
  <c r="L15"/>
  <c r="K15"/>
  <c r="J15"/>
  <c r="I15"/>
  <c r="L48" i="1"/>
  <c r="K47"/>
  <c r="J47"/>
  <c r="L47"/>
  <c r="K46"/>
  <c r="J46"/>
  <c r="L46"/>
  <c r="J45"/>
  <c r="L43"/>
  <c r="K42"/>
  <c r="J42"/>
  <c r="L42"/>
  <c r="K41"/>
  <c r="J41"/>
  <c r="L41"/>
  <c r="K40"/>
  <c r="J40"/>
  <c r="L40"/>
  <c r="K37"/>
  <c r="J37"/>
  <c r="L37"/>
  <c r="K36"/>
  <c r="J36"/>
  <c r="L36"/>
  <c r="K35"/>
  <c r="J35"/>
  <c r="L35"/>
  <c r="L43" i="6"/>
  <c r="L44"/>
  <c r="L45"/>
  <c r="L46"/>
  <c r="L47"/>
  <c r="L48"/>
  <c r="L50"/>
  <c r="L51"/>
  <c r="L52"/>
  <c r="L53"/>
  <c r="L54"/>
  <c r="L55"/>
  <c r="L56"/>
  <c r="L57"/>
  <c r="L58"/>
  <c r="L59"/>
  <c r="L60"/>
  <c r="L61"/>
  <c r="L49"/>
  <c r="L78"/>
  <c r="L83"/>
  <c r="K27" i="1"/>
  <c r="J27"/>
  <c r="L27"/>
  <c r="L6" i="6"/>
  <c r="L7"/>
  <c r="L8"/>
  <c r="L9"/>
  <c r="L5"/>
  <c r="L15"/>
  <c r="L81"/>
  <c r="K25" i="1"/>
  <c r="J25"/>
  <c r="L25"/>
  <c r="L23"/>
  <c r="K22"/>
  <c r="J22"/>
  <c r="L22"/>
  <c r="K21"/>
  <c r="J21"/>
  <c r="L21"/>
  <c r="K20"/>
  <c r="J20"/>
  <c r="L20"/>
  <c r="L18"/>
  <c r="K17"/>
  <c r="J17"/>
  <c r="L17"/>
  <c r="J16"/>
  <c r="K16"/>
  <c r="L16"/>
  <c r="K15"/>
  <c r="J15"/>
  <c r="L15"/>
  <c r="L13"/>
  <c r="K12"/>
  <c r="J12"/>
  <c r="L12"/>
  <c r="K11"/>
  <c r="J11"/>
  <c r="L11"/>
  <c r="K10"/>
  <c r="J10"/>
  <c r="L10"/>
  <c r="L60" i="2"/>
  <c r="L61"/>
  <c r="L62"/>
  <c r="L63"/>
  <c r="L64"/>
  <c r="L65"/>
  <c r="L66"/>
  <c r="L67"/>
  <c r="L68"/>
  <c r="L73"/>
  <c r="L93"/>
  <c r="L98"/>
  <c r="K7" i="1"/>
  <c r="J7"/>
  <c r="L7"/>
  <c r="L26" i="2"/>
  <c r="L28"/>
  <c r="L29"/>
  <c r="L56"/>
  <c r="L97"/>
  <c r="K6" i="1"/>
  <c r="J6"/>
  <c r="L6"/>
  <c r="I48"/>
  <c r="H47"/>
  <c r="G47"/>
  <c r="I47"/>
  <c r="H46"/>
  <c r="G46"/>
  <c r="I46"/>
  <c r="G45"/>
  <c r="I43"/>
  <c r="H42"/>
  <c r="G42"/>
  <c r="I42"/>
  <c r="H41"/>
  <c r="G41"/>
  <c r="I41"/>
  <c r="H40"/>
  <c r="I38"/>
  <c r="H37"/>
  <c r="G37"/>
  <c r="I37"/>
  <c r="H36"/>
  <c r="G36"/>
  <c r="I36"/>
  <c r="H35"/>
  <c r="G35"/>
  <c r="I35"/>
  <c r="I78" i="6"/>
  <c r="I83"/>
  <c r="H27" i="1"/>
  <c r="G27"/>
  <c r="I27"/>
  <c r="I15" i="6"/>
  <c r="I81"/>
  <c r="H25" i="1"/>
  <c r="G25"/>
  <c r="I25"/>
  <c r="I23"/>
  <c r="H22"/>
  <c r="G22"/>
  <c r="I22"/>
  <c r="H21"/>
  <c r="G21"/>
  <c r="I21"/>
  <c r="H20"/>
  <c r="G20"/>
  <c r="I20"/>
  <c r="I18"/>
  <c r="H17"/>
  <c r="G17"/>
  <c r="I17"/>
  <c r="G16"/>
  <c r="H16"/>
  <c r="I16"/>
  <c r="H15"/>
  <c r="G15"/>
  <c r="I15"/>
  <c r="I13"/>
  <c r="H12"/>
  <c r="G12"/>
  <c r="I12"/>
  <c r="H11"/>
  <c r="G11"/>
  <c r="I11"/>
  <c r="H10"/>
  <c r="G10"/>
  <c r="I10"/>
  <c r="I98" i="2"/>
  <c r="H7" i="1"/>
  <c r="G7"/>
  <c r="I7"/>
  <c r="I56" i="2"/>
  <c r="I97"/>
  <c r="H6" i="1"/>
  <c r="G6"/>
  <c r="I6"/>
  <c r="E47"/>
  <c r="D47"/>
  <c r="F47"/>
  <c r="E46"/>
  <c r="D46"/>
  <c r="F46"/>
  <c r="E45"/>
  <c r="D45"/>
  <c r="F45"/>
  <c r="D43"/>
  <c r="F43"/>
  <c r="E42"/>
  <c r="D42"/>
  <c r="F42"/>
  <c r="E41"/>
  <c r="D41"/>
  <c r="F41"/>
  <c r="E40"/>
  <c r="D40"/>
  <c r="F40"/>
  <c r="F38"/>
  <c r="E37"/>
  <c r="D37"/>
  <c r="F37"/>
  <c r="E36"/>
  <c r="D36"/>
  <c r="F36"/>
  <c r="E35"/>
  <c r="D35"/>
  <c r="F35"/>
  <c r="F28"/>
  <c r="E27"/>
  <c r="D27"/>
  <c r="F27"/>
  <c r="E26"/>
  <c r="D26"/>
  <c r="F26"/>
  <c r="E25"/>
  <c r="D25"/>
  <c r="F25"/>
  <c r="E22"/>
  <c r="D22"/>
  <c r="F22"/>
  <c r="E21"/>
  <c r="D21"/>
  <c r="F21"/>
  <c r="E20"/>
  <c r="D20"/>
  <c r="F20"/>
  <c r="F18"/>
  <c r="E17"/>
  <c r="D17"/>
  <c r="F17"/>
  <c r="E16"/>
  <c r="D16"/>
  <c r="F16"/>
  <c r="E15"/>
  <c r="D15"/>
  <c r="F15"/>
  <c r="F13"/>
  <c r="E12"/>
  <c r="D12"/>
  <c r="F12"/>
  <c r="E11"/>
  <c r="D11"/>
  <c r="F11"/>
  <c r="E10"/>
  <c r="D10"/>
  <c r="F10"/>
  <c r="E7"/>
  <c r="D7"/>
  <c r="F7"/>
  <c r="E6"/>
  <c r="D6"/>
  <c r="F6"/>
  <c r="E5"/>
  <c r="D5"/>
  <c r="F5"/>
  <c r="D48"/>
  <c r="D59"/>
  <c r="C22" i="13"/>
  <c r="D54" i="1"/>
  <c r="C17" i="13"/>
  <c r="F52" i="1"/>
  <c r="K45"/>
  <c r="L45"/>
  <c r="H45"/>
  <c r="I45"/>
  <c r="G40"/>
  <c r="I40"/>
  <c r="G85" i="8"/>
  <c r="G84"/>
  <c r="J26" i="1"/>
  <c r="G26"/>
  <c r="F48"/>
  <c r="D58"/>
  <c r="C21" i="13"/>
  <c r="J5" i="1"/>
  <c r="G5"/>
  <c r="D8"/>
  <c r="F8"/>
  <c r="L56" i="3"/>
  <c r="L55"/>
  <c r="M61" i="4"/>
  <c r="M60"/>
  <c r="M59"/>
  <c r="M58"/>
  <c r="M57"/>
  <c r="M56"/>
  <c r="M55"/>
  <c r="M29"/>
  <c r="L38" i="5"/>
  <c r="L37"/>
  <c r="L36"/>
  <c r="L35"/>
  <c r="L34"/>
  <c r="L33"/>
  <c r="L32"/>
  <c r="L31"/>
  <c r="L30"/>
  <c r="L29"/>
  <c r="L28"/>
  <c r="L27"/>
  <c r="L26"/>
  <c r="L25"/>
  <c r="L24"/>
  <c r="K21"/>
  <c r="K20"/>
  <c r="L14"/>
  <c r="L13"/>
  <c r="L12"/>
  <c r="L11"/>
  <c r="L10"/>
  <c r="L9"/>
  <c r="K9"/>
  <c r="L8"/>
  <c r="K8"/>
  <c r="L7"/>
  <c r="K7"/>
  <c r="K5"/>
  <c r="K19"/>
  <c r="K43"/>
  <c r="K46"/>
  <c r="K47"/>
  <c r="K48"/>
  <c r="K51"/>
  <c r="K53"/>
  <c r="K55"/>
  <c r="K56"/>
  <c r="K58"/>
  <c r="M69"/>
  <c r="J69"/>
  <c r="E15"/>
  <c r="E66"/>
  <c r="E39"/>
  <c r="E67"/>
  <c r="E63"/>
  <c r="E68"/>
  <c r="E69"/>
  <c r="G69"/>
  <c r="M68"/>
  <c r="J68"/>
  <c r="G68"/>
  <c r="M67"/>
  <c r="J67"/>
  <c r="G67"/>
  <c r="M66"/>
  <c r="J66"/>
  <c r="G66"/>
  <c r="M63"/>
  <c r="J63"/>
  <c r="G63"/>
  <c r="M62"/>
  <c r="J62"/>
  <c r="G62"/>
  <c r="M61"/>
  <c r="J61"/>
  <c r="G61"/>
  <c r="M60"/>
  <c r="J60"/>
  <c r="G60"/>
  <c r="M59"/>
  <c r="J59"/>
  <c r="G59"/>
  <c r="M58"/>
  <c r="J58"/>
  <c r="G58"/>
  <c r="M57"/>
  <c r="J57"/>
  <c r="G57"/>
  <c r="M56"/>
  <c r="J56"/>
  <c r="G56"/>
  <c r="M55"/>
  <c r="J55"/>
  <c r="G55"/>
  <c r="M54"/>
  <c r="J54"/>
  <c r="G54"/>
  <c r="M53"/>
  <c r="J53"/>
  <c r="G53"/>
  <c r="M52"/>
  <c r="J52"/>
  <c r="G52"/>
  <c r="M51"/>
  <c r="J51"/>
  <c r="G51"/>
  <c r="M50"/>
  <c r="J50"/>
  <c r="G50"/>
  <c r="M49"/>
  <c r="J49"/>
  <c r="G49"/>
  <c r="M48"/>
  <c r="J48"/>
  <c r="G48"/>
  <c r="M47"/>
  <c r="J47"/>
  <c r="G47"/>
  <c r="M46"/>
  <c r="J46"/>
  <c r="G46"/>
  <c r="M45"/>
  <c r="J45"/>
  <c r="G45"/>
  <c r="M44"/>
  <c r="J44"/>
  <c r="G44"/>
  <c r="M43"/>
  <c r="J43"/>
  <c r="G43"/>
  <c r="M39"/>
  <c r="J39"/>
  <c r="G39"/>
  <c r="M38"/>
  <c r="J38"/>
  <c r="G38"/>
  <c r="M37"/>
  <c r="J37"/>
  <c r="G37"/>
  <c r="M36"/>
  <c r="J36"/>
  <c r="G36"/>
  <c r="M35"/>
  <c r="J35"/>
  <c r="G35"/>
  <c r="M34"/>
  <c r="J34"/>
  <c r="G34"/>
  <c r="M33"/>
  <c r="J33"/>
  <c r="G33"/>
  <c r="M32"/>
  <c r="J32"/>
  <c r="G32"/>
  <c r="M31"/>
  <c r="J31"/>
  <c r="G31"/>
  <c r="M30"/>
  <c r="J30"/>
  <c r="G30"/>
  <c r="M29"/>
  <c r="J29"/>
  <c r="G29"/>
  <c r="M28"/>
  <c r="J28"/>
  <c r="G28"/>
  <c r="M27"/>
  <c r="J27"/>
  <c r="G27"/>
  <c r="M26"/>
  <c r="J26"/>
  <c r="G26"/>
  <c r="M25"/>
  <c r="J25"/>
  <c r="G25"/>
  <c r="M24"/>
  <c r="J24"/>
  <c r="G24"/>
  <c r="M23"/>
  <c r="J23"/>
  <c r="G23"/>
  <c r="M22"/>
  <c r="J22"/>
  <c r="G22"/>
  <c r="M21"/>
  <c r="J21"/>
  <c r="G21"/>
  <c r="M20"/>
  <c r="J20"/>
  <c r="G20"/>
  <c r="M19"/>
  <c r="J19"/>
  <c r="G19"/>
  <c r="M15"/>
  <c r="J15"/>
  <c r="G15"/>
  <c r="M14"/>
  <c r="J14"/>
  <c r="G14"/>
  <c r="M13"/>
  <c r="J13"/>
  <c r="G13"/>
  <c r="M12"/>
  <c r="J12"/>
  <c r="G12"/>
  <c r="M11"/>
  <c r="J11"/>
  <c r="G11"/>
  <c r="M10"/>
  <c r="J10"/>
  <c r="G10"/>
  <c r="M9"/>
  <c r="J9"/>
  <c r="G9"/>
  <c r="M8"/>
  <c r="J8"/>
  <c r="G8"/>
  <c r="M7"/>
  <c r="J7"/>
  <c r="G7"/>
  <c r="M6"/>
  <c r="J6"/>
  <c r="G6"/>
  <c r="M5"/>
  <c r="J5"/>
  <c r="G5"/>
  <c r="L38" i="6"/>
  <c r="L37"/>
  <c r="L36"/>
  <c r="L35"/>
  <c r="L34"/>
  <c r="L33"/>
  <c r="L32"/>
  <c r="L31"/>
  <c r="L30"/>
  <c r="L29"/>
  <c r="L28"/>
  <c r="L27"/>
  <c r="L26"/>
  <c r="L25"/>
  <c r="L24"/>
  <c r="G84"/>
  <c r="M83"/>
  <c r="J83"/>
  <c r="G83"/>
  <c r="G82"/>
  <c r="M81"/>
  <c r="J81"/>
  <c r="G81"/>
  <c r="M78"/>
  <c r="J78"/>
  <c r="G78"/>
  <c r="M61"/>
  <c r="J61"/>
  <c r="G61"/>
  <c r="M60"/>
  <c r="J60"/>
  <c r="G60"/>
  <c r="M59"/>
  <c r="J59"/>
  <c r="G59"/>
  <c r="M58"/>
  <c r="J58"/>
  <c r="G58"/>
  <c r="M57"/>
  <c r="J57"/>
  <c r="G57"/>
  <c r="M56"/>
  <c r="J56"/>
  <c r="G56"/>
  <c r="M55"/>
  <c r="J55"/>
  <c r="G55"/>
  <c r="M54"/>
  <c r="J54"/>
  <c r="G54"/>
  <c r="M53"/>
  <c r="J53"/>
  <c r="G53"/>
  <c r="M52"/>
  <c r="J52"/>
  <c r="G52"/>
  <c r="M51"/>
  <c r="J51"/>
  <c r="G51"/>
  <c r="M50"/>
  <c r="J50"/>
  <c r="G50"/>
  <c r="M49"/>
  <c r="J49"/>
  <c r="G49"/>
  <c r="M48"/>
  <c r="J48"/>
  <c r="G48"/>
  <c r="M47"/>
  <c r="J47"/>
  <c r="G47"/>
  <c r="M46"/>
  <c r="J46"/>
  <c r="G46"/>
  <c r="M45"/>
  <c r="J45"/>
  <c r="G45"/>
  <c r="M44"/>
  <c r="J44"/>
  <c r="G44"/>
  <c r="M43"/>
  <c r="J43"/>
  <c r="G43"/>
  <c r="G39"/>
  <c r="M38"/>
  <c r="J38"/>
  <c r="G38"/>
  <c r="M37"/>
  <c r="J37"/>
  <c r="G37"/>
  <c r="M36"/>
  <c r="J36"/>
  <c r="G36"/>
  <c r="M35"/>
  <c r="J35"/>
  <c r="G35"/>
  <c r="M34"/>
  <c r="J34"/>
  <c r="G34"/>
  <c r="M33"/>
  <c r="J33"/>
  <c r="G33"/>
  <c r="M32"/>
  <c r="J32"/>
  <c r="G32"/>
  <c r="M31"/>
  <c r="J31"/>
  <c r="G31"/>
  <c r="M30"/>
  <c r="J30"/>
  <c r="G30"/>
  <c r="M29"/>
  <c r="J29"/>
  <c r="G29"/>
  <c r="M28"/>
  <c r="J28"/>
  <c r="G28"/>
  <c r="M27"/>
  <c r="J27"/>
  <c r="G27"/>
  <c r="M26"/>
  <c r="J26"/>
  <c r="G26"/>
  <c r="M25"/>
  <c r="J25"/>
  <c r="G25"/>
  <c r="M24"/>
  <c r="J24"/>
  <c r="G24"/>
  <c r="G23"/>
  <c r="G22"/>
  <c r="G21"/>
  <c r="G20"/>
  <c r="G19"/>
  <c r="M15"/>
  <c r="J15"/>
  <c r="G15"/>
  <c r="M9"/>
  <c r="J9"/>
  <c r="G9"/>
  <c r="M8"/>
  <c r="J8"/>
  <c r="G8"/>
  <c r="M7"/>
  <c r="J7"/>
  <c r="G7"/>
  <c r="M6"/>
  <c r="J6"/>
  <c r="G6"/>
  <c r="M5"/>
  <c r="J5"/>
  <c r="G5"/>
  <c r="L9" i="7"/>
  <c r="L10"/>
  <c r="L11"/>
  <c r="L12"/>
  <c r="L13"/>
  <c r="L14"/>
  <c r="M47"/>
  <c r="M49"/>
  <c r="M50"/>
  <c r="M52"/>
  <c r="M48"/>
  <c r="M57"/>
  <c r="M59"/>
  <c r="M61"/>
  <c r="K5"/>
  <c r="K6"/>
  <c r="K7"/>
  <c r="K8"/>
  <c r="K9"/>
  <c r="K10"/>
  <c r="K11"/>
  <c r="K12"/>
  <c r="K13"/>
  <c r="K14"/>
  <c r="H15"/>
  <c r="H66"/>
  <c r="G30" i="1"/>
  <c r="E15" i="7"/>
  <c r="E66"/>
  <c r="D30" i="1"/>
  <c r="E67" i="7"/>
  <c r="E68"/>
  <c r="J63"/>
  <c r="M62"/>
  <c r="J62"/>
  <c r="G62"/>
  <c r="J61"/>
  <c r="G61"/>
  <c r="M60"/>
  <c r="J60"/>
  <c r="G60"/>
  <c r="J59"/>
  <c r="G59"/>
  <c r="M58"/>
  <c r="J58"/>
  <c r="G58"/>
  <c r="J57"/>
  <c r="G57"/>
  <c r="J48"/>
  <c r="G48"/>
  <c r="M53"/>
  <c r="J53"/>
  <c r="G53"/>
  <c r="J52"/>
  <c r="G52"/>
  <c r="J50"/>
  <c r="G50"/>
  <c r="J49"/>
  <c r="G49"/>
  <c r="M51"/>
  <c r="J51"/>
  <c r="G51"/>
  <c r="J47"/>
  <c r="G47"/>
  <c r="M45"/>
  <c r="J45"/>
  <c r="G45"/>
  <c r="M44"/>
  <c r="J44"/>
  <c r="G44"/>
  <c r="M46"/>
  <c r="J46"/>
  <c r="G46"/>
  <c r="M43"/>
  <c r="J43"/>
  <c r="G43"/>
  <c r="J39"/>
  <c r="G39"/>
  <c r="M27"/>
  <c r="J27"/>
  <c r="G27"/>
  <c r="M38"/>
  <c r="J38"/>
  <c r="G38"/>
  <c r="M37"/>
  <c r="J37"/>
  <c r="G37"/>
  <c r="M35"/>
  <c r="J35"/>
  <c r="G35"/>
  <c r="M34"/>
  <c r="J34"/>
  <c r="G34"/>
  <c r="M36"/>
  <c r="J36"/>
  <c r="M33"/>
  <c r="J33"/>
  <c r="M32"/>
  <c r="J32"/>
  <c r="M31"/>
  <c r="J31"/>
  <c r="G31"/>
  <c r="M30"/>
  <c r="J30"/>
  <c r="G30"/>
  <c r="M29"/>
  <c r="J29"/>
  <c r="G29"/>
  <c r="M28"/>
  <c r="J28"/>
  <c r="G28"/>
  <c r="M26"/>
  <c r="J26"/>
  <c r="G26"/>
  <c r="M25"/>
  <c r="J25"/>
  <c r="G25"/>
  <c r="M24"/>
  <c r="J24"/>
  <c r="G24"/>
  <c r="M21"/>
  <c r="J21"/>
  <c r="G21"/>
  <c r="M23"/>
  <c r="J23"/>
  <c r="G23"/>
  <c r="M22"/>
  <c r="J22"/>
  <c r="G22"/>
  <c r="M20"/>
  <c r="J20"/>
  <c r="G20"/>
  <c r="M19"/>
  <c r="J19"/>
  <c r="G19"/>
  <c r="J15"/>
  <c r="G15"/>
  <c r="M14"/>
  <c r="J14"/>
  <c r="G14"/>
  <c r="M13"/>
  <c r="J13"/>
  <c r="G13"/>
  <c r="M12"/>
  <c r="J12"/>
  <c r="G12"/>
  <c r="M11"/>
  <c r="J11"/>
  <c r="G11"/>
  <c r="M10"/>
  <c r="J10"/>
  <c r="G10"/>
  <c r="M9"/>
  <c r="J9"/>
  <c r="G9"/>
  <c r="M8"/>
  <c r="J8"/>
  <c r="G8"/>
  <c r="M7"/>
  <c r="J7"/>
  <c r="G7"/>
  <c r="M6"/>
  <c r="J6"/>
  <c r="G6"/>
  <c r="M5"/>
  <c r="J5"/>
  <c r="G5"/>
  <c r="L5" i="9"/>
  <c r="L6"/>
  <c r="L7"/>
  <c r="L8"/>
  <c r="L9"/>
  <c r="L10"/>
  <c r="L11"/>
  <c r="L12"/>
  <c r="L13"/>
  <c r="L14"/>
  <c r="L15"/>
  <c r="L66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59"/>
  <c r="L60"/>
  <c r="L61"/>
  <c r="L62"/>
  <c r="K5"/>
  <c r="K6"/>
  <c r="K7"/>
  <c r="K8"/>
  <c r="K19"/>
  <c r="K20"/>
  <c r="K43"/>
  <c r="K44"/>
  <c r="K45"/>
  <c r="K46"/>
  <c r="K47"/>
  <c r="K48"/>
  <c r="K49"/>
  <c r="K51"/>
  <c r="K52"/>
  <c r="K53"/>
  <c r="K56"/>
  <c r="K57"/>
  <c r="K58"/>
  <c r="K59"/>
  <c r="K60"/>
  <c r="K61"/>
  <c r="K62"/>
  <c r="M69"/>
  <c r="I15"/>
  <c r="I66"/>
  <c r="J69"/>
  <c r="F15"/>
  <c r="F66"/>
  <c r="E15"/>
  <c r="E66"/>
  <c r="E39"/>
  <c r="E67"/>
  <c r="E63"/>
  <c r="E68"/>
  <c r="E69"/>
  <c r="G69"/>
  <c r="M68"/>
  <c r="J68"/>
  <c r="G68"/>
  <c r="M67"/>
  <c r="J67"/>
  <c r="G67"/>
  <c r="M66"/>
  <c r="J66"/>
  <c r="G66"/>
  <c r="M63"/>
  <c r="J63"/>
  <c r="G63"/>
  <c r="M62"/>
  <c r="J62"/>
  <c r="G62"/>
  <c r="M61"/>
  <c r="J61"/>
  <c r="G61"/>
  <c r="M60"/>
  <c r="J60"/>
  <c r="G60"/>
  <c r="M59"/>
  <c r="J59"/>
  <c r="G59"/>
  <c r="M58"/>
  <c r="J58"/>
  <c r="G58"/>
  <c r="M57"/>
  <c r="J57"/>
  <c r="G57"/>
  <c r="M56"/>
  <c r="J56"/>
  <c r="G56"/>
  <c r="M55"/>
  <c r="J55"/>
  <c r="G55"/>
  <c r="M54"/>
  <c r="J54"/>
  <c r="G54"/>
  <c r="M53"/>
  <c r="J53"/>
  <c r="G53"/>
  <c r="M52"/>
  <c r="J52"/>
  <c r="G52"/>
  <c r="M51"/>
  <c r="J51"/>
  <c r="G51"/>
  <c r="M50"/>
  <c r="J50"/>
  <c r="G50"/>
  <c r="M49"/>
  <c r="J49"/>
  <c r="G49"/>
  <c r="M48"/>
  <c r="J48"/>
  <c r="G48"/>
  <c r="M47"/>
  <c r="J47"/>
  <c r="G47"/>
  <c r="M46"/>
  <c r="J46"/>
  <c r="G46"/>
  <c r="M45"/>
  <c r="J45"/>
  <c r="G45"/>
  <c r="M44"/>
  <c r="J44"/>
  <c r="G44"/>
  <c r="M43"/>
  <c r="J43"/>
  <c r="G43"/>
  <c r="M39"/>
  <c r="J39"/>
  <c r="G39"/>
  <c r="M38"/>
  <c r="J38"/>
  <c r="G38"/>
  <c r="M37"/>
  <c r="J37"/>
  <c r="G37"/>
  <c r="M36"/>
  <c r="J36"/>
  <c r="G36"/>
  <c r="M35"/>
  <c r="J35"/>
  <c r="G35"/>
  <c r="M34"/>
  <c r="J34"/>
  <c r="G34"/>
  <c r="M33"/>
  <c r="J33"/>
  <c r="G33"/>
  <c r="M32"/>
  <c r="J32"/>
  <c r="G32"/>
  <c r="M31"/>
  <c r="J31"/>
  <c r="G31"/>
  <c r="M30"/>
  <c r="J30"/>
  <c r="G30"/>
  <c r="M29"/>
  <c r="J29"/>
  <c r="G29"/>
  <c r="M28"/>
  <c r="J28"/>
  <c r="G28"/>
  <c r="M27"/>
  <c r="J27"/>
  <c r="G27"/>
  <c r="M26"/>
  <c r="J26"/>
  <c r="G26"/>
  <c r="M25"/>
  <c r="J25"/>
  <c r="G25"/>
  <c r="M24"/>
  <c r="J24"/>
  <c r="G24"/>
  <c r="M23"/>
  <c r="J23"/>
  <c r="G23"/>
  <c r="M22"/>
  <c r="J22"/>
  <c r="G22"/>
  <c r="M21"/>
  <c r="J21"/>
  <c r="G21"/>
  <c r="M20"/>
  <c r="J20"/>
  <c r="G20"/>
  <c r="M19"/>
  <c r="J19"/>
  <c r="G19"/>
  <c r="M15"/>
  <c r="J15"/>
  <c r="G15"/>
  <c r="M14"/>
  <c r="J14"/>
  <c r="G14"/>
  <c r="M13"/>
  <c r="J13"/>
  <c r="G13"/>
  <c r="M12"/>
  <c r="J12"/>
  <c r="G12"/>
  <c r="M11"/>
  <c r="J11"/>
  <c r="G11"/>
  <c r="M10"/>
  <c r="J10"/>
  <c r="G10"/>
  <c r="M9"/>
  <c r="J9"/>
  <c r="G9"/>
  <c r="M8"/>
  <c r="J8"/>
  <c r="G8"/>
  <c r="M7"/>
  <c r="J7"/>
  <c r="G7"/>
  <c r="M6"/>
  <c r="J6"/>
  <c r="G6"/>
  <c r="M5"/>
  <c r="J5"/>
  <c r="G5"/>
  <c r="L62" i="10"/>
  <c r="K62"/>
  <c r="L61"/>
  <c r="K61"/>
  <c r="L60"/>
  <c r="K60"/>
  <c r="L59"/>
  <c r="K59"/>
  <c r="L58"/>
  <c r="K58"/>
  <c r="L57"/>
  <c r="K57"/>
  <c r="L56"/>
  <c r="K56"/>
  <c r="L55"/>
  <c r="K55"/>
  <c r="L54"/>
  <c r="K54"/>
  <c r="L53"/>
  <c r="K53"/>
  <c r="L52"/>
  <c r="K52"/>
  <c r="L51"/>
  <c r="K51"/>
  <c r="L50"/>
  <c r="K50"/>
  <c r="L49"/>
  <c r="K49"/>
  <c r="L48"/>
  <c r="K48"/>
  <c r="L47"/>
  <c r="K47"/>
  <c r="L46"/>
  <c r="K46"/>
  <c r="K45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K29"/>
  <c r="K28"/>
  <c r="K27"/>
  <c r="K25"/>
  <c r="K24"/>
  <c r="K22"/>
  <c r="K20"/>
  <c r="L14"/>
  <c r="K14"/>
  <c r="L13"/>
  <c r="K13"/>
  <c r="L12"/>
  <c r="K12"/>
  <c r="L11"/>
  <c r="K11"/>
  <c r="L10"/>
  <c r="K10"/>
  <c r="L9"/>
  <c r="K9"/>
  <c r="L8"/>
  <c r="K8"/>
  <c r="K7"/>
  <c r="K6"/>
  <c r="K5"/>
  <c r="K15"/>
  <c r="K66"/>
  <c r="K19"/>
  <c r="K43"/>
  <c r="M69"/>
  <c r="H15"/>
  <c r="H66"/>
  <c r="J69"/>
  <c r="E15"/>
  <c r="E66"/>
  <c r="E39"/>
  <c r="E67"/>
  <c r="E63"/>
  <c r="E68"/>
  <c r="E69"/>
  <c r="G69"/>
  <c r="M68"/>
  <c r="J68"/>
  <c r="G68"/>
  <c r="M67"/>
  <c r="J67"/>
  <c r="G67"/>
  <c r="M66"/>
  <c r="J66"/>
  <c r="G66"/>
  <c r="M63"/>
  <c r="J63"/>
  <c r="G63"/>
  <c r="M62"/>
  <c r="J62"/>
  <c r="G62"/>
  <c r="M61"/>
  <c r="J61"/>
  <c r="G61"/>
  <c r="M60"/>
  <c r="J60"/>
  <c r="G60"/>
  <c r="M59"/>
  <c r="J59"/>
  <c r="G59"/>
  <c r="M58"/>
  <c r="J58"/>
  <c r="G58"/>
  <c r="M57"/>
  <c r="J57"/>
  <c r="G57"/>
  <c r="M56"/>
  <c r="J56"/>
  <c r="G56"/>
  <c r="M55"/>
  <c r="J55"/>
  <c r="G55"/>
  <c r="M54"/>
  <c r="J54"/>
  <c r="G54"/>
  <c r="M53"/>
  <c r="J53"/>
  <c r="G53"/>
  <c r="M52"/>
  <c r="J52"/>
  <c r="G52"/>
  <c r="M51"/>
  <c r="J51"/>
  <c r="G51"/>
  <c r="M50"/>
  <c r="J50"/>
  <c r="G50"/>
  <c r="M49"/>
  <c r="J49"/>
  <c r="G49"/>
  <c r="M48"/>
  <c r="J48"/>
  <c r="G48"/>
  <c r="M47"/>
  <c r="J47"/>
  <c r="G47"/>
  <c r="M46"/>
  <c r="J46"/>
  <c r="G46"/>
  <c r="M45"/>
  <c r="J45"/>
  <c r="G45"/>
  <c r="M44"/>
  <c r="J44"/>
  <c r="G44"/>
  <c r="M43"/>
  <c r="J43"/>
  <c r="G43"/>
  <c r="M39"/>
  <c r="J39"/>
  <c r="G39"/>
  <c r="M38"/>
  <c r="J38"/>
  <c r="G38"/>
  <c r="M37"/>
  <c r="J37"/>
  <c r="G37"/>
  <c r="M36"/>
  <c r="J36"/>
  <c r="G36"/>
  <c r="M35"/>
  <c r="J35"/>
  <c r="G35"/>
  <c r="M34"/>
  <c r="J34"/>
  <c r="G34"/>
  <c r="M33"/>
  <c r="J33"/>
  <c r="G33"/>
  <c r="M32"/>
  <c r="J32"/>
  <c r="G32"/>
  <c r="M31"/>
  <c r="J31"/>
  <c r="G31"/>
  <c r="M30"/>
  <c r="J30"/>
  <c r="G30"/>
  <c r="M29"/>
  <c r="J29"/>
  <c r="G29"/>
  <c r="M28"/>
  <c r="J28"/>
  <c r="G28"/>
  <c r="M27"/>
  <c r="J27"/>
  <c r="G27"/>
  <c r="M26"/>
  <c r="J26"/>
  <c r="G26"/>
  <c r="M25"/>
  <c r="J25"/>
  <c r="G25"/>
  <c r="M24"/>
  <c r="J24"/>
  <c r="G24"/>
  <c r="M23"/>
  <c r="J23"/>
  <c r="G23"/>
  <c r="M22"/>
  <c r="J22"/>
  <c r="G22"/>
  <c r="M21"/>
  <c r="J21"/>
  <c r="G21"/>
  <c r="M20"/>
  <c r="J20"/>
  <c r="G20"/>
  <c r="M19"/>
  <c r="J19"/>
  <c r="G19"/>
  <c r="M15"/>
  <c r="J15"/>
  <c r="G15"/>
  <c r="M14"/>
  <c r="J14"/>
  <c r="G14"/>
  <c r="M13"/>
  <c r="J13"/>
  <c r="G13"/>
  <c r="M12"/>
  <c r="J12"/>
  <c r="G12"/>
  <c r="M11"/>
  <c r="J11"/>
  <c r="G11"/>
  <c r="M10"/>
  <c r="J10"/>
  <c r="G10"/>
  <c r="M9"/>
  <c r="J9"/>
  <c r="G9"/>
  <c r="M8"/>
  <c r="J8"/>
  <c r="G8"/>
  <c r="M7"/>
  <c r="J7"/>
  <c r="G7"/>
  <c r="M6"/>
  <c r="J6"/>
  <c r="G6"/>
  <c r="M5"/>
  <c r="J5"/>
  <c r="G5"/>
  <c r="M85" i="8"/>
  <c r="J85"/>
  <c r="E79"/>
  <c r="M84"/>
  <c r="J84"/>
  <c r="M83"/>
  <c r="J83"/>
  <c r="G83"/>
  <c r="M82"/>
  <c r="J82"/>
  <c r="G82"/>
  <c r="M79"/>
  <c r="J79"/>
  <c r="G79"/>
  <c r="M70"/>
  <c r="J70"/>
  <c r="G70"/>
  <c r="M69"/>
  <c r="J69"/>
  <c r="G69"/>
  <c r="M68"/>
  <c r="J68"/>
  <c r="G68"/>
  <c r="M67"/>
  <c r="J67"/>
  <c r="G67"/>
  <c r="M66"/>
  <c r="J66"/>
  <c r="G66"/>
  <c r="M65"/>
  <c r="J65"/>
  <c r="G65"/>
  <c r="M64"/>
  <c r="J64"/>
  <c r="G64"/>
  <c r="M63"/>
  <c r="J63"/>
  <c r="G63"/>
  <c r="M62"/>
  <c r="J62"/>
  <c r="G62"/>
  <c r="M61"/>
  <c r="J61"/>
  <c r="G61"/>
  <c r="M60"/>
  <c r="J60"/>
  <c r="G60"/>
  <c r="M59"/>
  <c r="J59"/>
  <c r="G59"/>
  <c r="M58"/>
  <c r="J58"/>
  <c r="G58"/>
  <c r="M57"/>
  <c r="J57"/>
  <c r="G57"/>
  <c r="M56"/>
  <c r="J56"/>
  <c r="G56"/>
  <c r="M55"/>
  <c r="J55"/>
  <c r="G55"/>
  <c r="M54"/>
  <c r="J54"/>
  <c r="G54"/>
  <c r="M53"/>
  <c r="J53"/>
  <c r="G53"/>
  <c r="M52"/>
  <c r="J52"/>
  <c r="G52"/>
  <c r="M51"/>
  <c r="J51"/>
  <c r="G51"/>
  <c r="M50"/>
  <c r="J50"/>
  <c r="G50"/>
  <c r="M49"/>
  <c r="J49"/>
  <c r="G49"/>
  <c r="M48"/>
  <c r="J48"/>
  <c r="G48"/>
  <c r="M47"/>
  <c r="J47"/>
  <c r="G47"/>
  <c r="M46"/>
  <c r="J46"/>
  <c r="G46"/>
  <c r="M45"/>
  <c r="J45"/>
  <c r="G45"/>
  <c r="M44"/>
  <c r="J44"/>
  <c r="G44"/>
  <c r="M43"/>
  <c r="J43"/>
  <c r="G43"/>
  <c r="M42"/>
  <c r="J42"/>
  <c r="G42"/>
  <c r="M41"/>
  <c r="J41"/>
  <c r="G41"/>
  <c r="M40"/>
  <c r="J40"/>
  <c r="G40"/>
  <c r="M36"/>
  <c r="J36"/>
  <c r="G36"/>
  <c r="M35"/>
  <c r="J35"/>
  <c r="G35"/>
  <c r="M34"/>
  <c r="J34"/>
  <c r="G34"/>
  <c r="M33"/>
  <c r="J33"/>
  <c r="G33"/>
  <c r="M32"/>
  <c r="J32"/>
  <c r="G32"/>
  <c r="M31"/>
  <c r="J31"/>
  <c r="G31"/>
  <c r="M30"/>
  <c r="J30"/>
  <c r="G30"/>
  <c r="M29"/>
  <c r="J29"/>
  <c r="G29"/>
  <c r="M28"/>
  <c r="J28"/>
  <c r="G28"/>
  <c r="M27"/>
  <c r="J27"/>
  <c r="G27"/>
  <c r="M26"/>
  <c r="J26"/>
  <c r="G26"/>
  <c r="M25"/>
  <c r="J25"/>
  <c r="G25"/>
  <c r="M24"/>
  <c r="J24"/>
  <c r="G24"/>
  <c r="M23"/>
  <c r="J23"/>
  <c r="G23"/>
  <c r="M22"/>
  <c r="J22"/>
  <c r="G22"/>
  <c r="M21"/>
  <c r="J21"/>
  <c r="G21"/>
  <c r="M20"/>
  <c r="J20"/>
  <c r="G20"/>
  <c r="M19"/>
  <c r="J19"/>
  <c r="G19"/>
  <c r="M18"/>
  <c r="J18"/>
  <c r="G18"/>
  <c r="M17"/>
  <c r="J17"/>
  <c r="G17"/>
  <c r="M16"/>
  <c r="J16"/>
  <c r="G16"/>
  <c r="M12"/>
  <c r="J12"/>
  <c r="G12"/>
  <c r="M11"/>
  <c r="J11"/>
  <c r="G11"/>
  <c r="M10"/>
  <c r="J10"/>
  <c r="G10"/>
  <c r="M9"/>
  <c r="J9"/>
  <c r="G9"/>
  <c r="M8"/>
  <c r="J8"/>
  <c r="G8"/>
  <c r="M7"/>
  <c r="J7"/>
  <c r="G7"/>
  <c r="M6"/>
  <c r="J6"/>
  <c r="G6"/>
  <c r="M5"/>
  <c r="J5"/>
  <c r="G5"/>
  <c r="M103" i="4"/>
  <c r="J103"/>
  <c r="G103"/>
  <c r="M102"/>
  <c r="J102"/>
  <c r="G102"/>
  <c r="M101"/>
  <c r="J101"/>
  <c r="G101"/>
  <c r="M100"/>
  <c r="J100"/>
  <c r="G100"/>
  <c r="M97"/>
  <c r="J97"/>
  <c r="G97"/>
  <c r="M91"/>
  <c r="J91"/>
  <c r="G91"/>
  <c r="M90"/>
  <c r="J90"/>
  <c r="G90"/>
  <c r="M89"/>
  <c r="J89"/>
  <c r="G89"/>
  <c r="M88"/>
  <c r="J88"/>
  <c r="G88"/>
  <c r="M87"/>
  <c r="J87"/>
  <c r="G87"/>
  <c r="M65"/>
  <c r="J65"/>
  <c r="G65"/>
  <c r="M64"/>
  <c r="J64"/>
  <c r="G64"/>
  <c r="M63"/>
  <c r="J63"/>
  <c r="G63"/>
  <c r="M62"/>
  <c r="J62"/>
  <c r="G62"/>
  <c r="J61"/>
  <c r="G61"/>
  <c r="J60"/>
  <c r="G60"/>
  <c r="J59"/>
  <c r="G59"/>
  <c r="J58"/>
  <c r="G58"/>
  <c r="J57"/>
  <c r="G57"/>
  <c r="J56"/>
  <c r="G56"/>
  <c r="J55"/>
  <c r="G55"/>
  <c r="M54"/>
  <c r="J54"/>
  <c r="G54"/>
  <c r="M53"/>
  <c r="J53"/>
  <c r="G53"/>
  <c r="M49"/>
  <c r="J49"/>
  <c r="G49"/>
  <c r="M46"/>
  <c r="J46"/>
  <c r="G46"/>
  <c r="M45"/>
  <c r="J45"/>
  <c r="G45"/>
  <c r="M44"/>
  <c r="J44"/>
  <c r="G44"/>
  <c r="M43"/>
  <c r="J43"/>
  <c r="G43"/>
  <c r="M42"/>
  <c r="J42"/>
  <c r="G42"/>
  <c r="M41"/>
  <c r="J41"/>
  <c r="G41"/>
  <c r="M40"/>
  <c r="J40"/>
  <c r="G40"/>
  <c r="M39"/>
  <c r="J39"/>
  <c r="G39"/>
  <c r="M38"/>
  <c r="J38"/>
  <c r="G38"/>
  <c r="M37"/>
  <c r="J37"/>
  <c r="G37"/>
  <c r="M36"/>
  <c r="J36"/>
  <c r="G36"/>
  <c r="M35"/>
  <c r="J35"/>
  <c r="G35"/>
  <c r="M34"/>
  <c r="J34"/>
  <c r="G34"/>
  <c r="M33"/>
  <c r="J33"/>
  <c r="G33"/>
  <c r="M32"/>
  <c r="J32"/>
  <c r="G32"/>
  <c r="M31"/>
  <c r="J31"/>
  <c r="G31"/>
  <c r="M30"/>
  <c r="J30"/>
  <c r="G30"/>
  <c r="J29"/>
  <c r="G29"/>
  <c r="G25"/>
  <c r="M14"/>
  <c r="J14"/>
  <c r="G14"/>
  <c r="M13"/>
  <c r="J13"/>
  <c r="G13"/>
  <c r="M12"/>
  <c r="J12"/>
  <c r="G12"/>
  <c r="M11"/>
  <c r="J11"/>
  <c r="G11"/>
  <c r="M10"/>
  <c r="J10"/>
  <c r="G10"/>
  <c r="M9"/>
  <c r="J9"/>
  <c r="G9"/>
  <c r="M8"/>
  <c r="J8"/>
  <c r="G8"/>
  <c r="M7"/>
  <c r="J7"/>
  <c r="G7"/>
  <c r="M6"/>
  <c r="J6"/>
  <c r="G6"/>
  <c r="M5"/>
  <c r="J5"/>
  <c r="G5"/>
  <c r="L6" i="3"/>
  <c r="L7"/>
  <c r="L8"/>
  <c r="L9"/>
  <c r="L10"/>
  <c r="L11"/>
  <c r="L12"/>
  <c r="L13"/>
  <c r="L14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57"/>
  <c r="L58"/>
  <c r="L59"/>
  <c r="L60"/>
  <c r="L61"/>
  <c r="L62"/>
  <c r="L63"/>
  <c r="L64"/>
  <c r="L65"/>
  <c r="L66"/>
  <c r="L67"/>
  <c r="L68"/>
  <c r="L69"/>
  <c r="L70"/>
  <c r="L71"/>
  <c r="L72"/>
  <c r="K5"/>
  <c r="K6"/>
  <c r="K7"/>
  <c r="K8"/>
  <c r="K9"/>
  <c r="K19"/>
  <c r="K21"/>
  <c r="K22"/>
  <c r="K23"/>
  <c r="K24"/>
  <c r="K25"/>
  <c r="K26"/>
  <c r="K27"/>
  <c r="K28"/>
  <c r="K29"/>
  <c r="K30"/>
  <c r="K31"/>
  <c r="K32"/>
  <c r="K33"/>
  <c r="K48"/>
  <c r="K49"/>
  <c r="K50"/>
  <c r="K51"/>
  <c r="K53"/>
  <c r="K54"/>
  <c r="K58"/>
  <c r="K59"/>
  <c r="K60"/>
  <c r="K61"/>
  <c r="K62"/>
  <c r="M79"/>
  <c r="J79"/>
  <c r="E15"/>
  <c r="E76"/>
  <c r="E44"/>
  <c r="E77"/>
  <c r="E73"/>
  <c r="E78"/>
  <c r="E79"/>
  <c r="G79"/>
  <c r="M78"/>
  <c r="J78"/>
  <c r="G78"/>
  <c r="M77"/>
  <c r="J77"/>
  <c r="G77"/>
  <c r="M76"/>
  <c r="J76"/>
  <c r="G76"/>
  <c r="M73"/>
  <c r="J73"/>
  <c r="G73"/>
  <c r="M72"/>
  <c r="J72"/>
  <c r="G72"/>
  <c r="M71"/>
  <c r="J71"/>
  <c r="G71"/>
  <c r="M70"/>
  <c r="J70"/>
  <c r="G70"/>
  <c r="M69"/>
  <c r="J69"/>
  <c r="G69"/>
  <c r="M68"/>
  <c r="J68"/>
  <c r="G68"/>
  <c r="M67"/>
  <c r="J67"/>
  <c r="G67"/>
  <c r="M66"/>
  <c r="J66"/>
  <c r="G66"/>
  <c r="M65"/>
  <c r="J65"/>
  <c r="G65"/>
  <c r="M64"/>
  <c r="J64"/>
  <c r="G64"/>
  <c r="M63"/>
  <c r="J63"/>
  <c r="G63"/>
  <c r="M62"/>
  <c r="J62"/>
  <c r="G62"/>
  <c r="M61"/>
  <c r="J61"/>
  <c r="G61"/>
  <c r="M60"/>
  <c r="J60"/>
  <c r="G60"/>
  <c r="M59"/>
  <c r="J59"/>
  <c r="G59"/>
  <c r="M58"/>
  <c r="J58"/>
  <c r="G58"/>
  <c r="M57"/>
  <c r="J57"/>
  <c r="G57"/>
  <c r="M56"/>
  <c r="J56"/>
  <c r="G56"/>
  <c r="M55"/>
  <c r="J55"/>
  <c r="G55"/>
  <c r="M54"/>
  <c r="J54"/>
  <c r="G54"/>
  <c r="M53"/>
  <c r="J53"/>
  <c r="G53"/>
  <c r="M52"/>
  <c r="J52"/>
  <c r="G52"/>
  <c r="M51"/>
  <c r="J51"/>
  <c r="G51"/>
  <c r="M50"/>
  <c r="J50"/>
  <c r="G50"/>
  <c r="M49"/>
  <c r="J49"/>
  <c r="G49"/>
  <c r="M48"/>
  <c r="J48"/>
  <c r="G48"/>
  <c r="M44"/>
  <c r="J44"/>
  <c r="G44"/>
  <c r="M43"/>
  <c r="J43"/>
  <c r="G43"/>
  <c r="M42"/>
  <c r="J42"/>
  <c r="G42"/>
  <c r="M41"/>
  <c r="J41"/>
  <c r="G41"/>
  <c r="M40"/>
  <c r="J40"/>
  <c r="G40"/>
  <c r="M39"/>
  <c r="J39"/>
  <c r="G39"/>
  <c r="M38"/>
  <c r="J38"/>
  <c r="G38"/>
  <c r="M37"/>
  <c r="J37"/>
  <c r="G37"/>
  <c r="M36"/>
  <c r="J36"/>
  <c r="G36"/>
  <c r="M35"/>
  <c r="J35"/>
  <c r="G35"/>
  <c r="M34"/>
  <c r="J34"/>
  <c r="G34"/>
  <c r="M33"/>
  <c r="J33"/>
  <c r="G33"/>
  <c r="M32"/>
  <c r="J32"/>
  <c r="G32"/>
  <c r="M31"/>
  <c r="J31"/>
  <c r="G31"/>
  <c r="M30"/>
  <c r="J30"/>
  <c r="G30"/>
  <c r="M29"/>
  <c r="J29"/>
  <c r="G29"/>
  <c r="M28"/>
  <c r="J28"/>
  <c r="G28"/>
  <c r="M27"/>
  <c r="J27"/>
  <c r="G27"/>
  <c r="M26"/>
  <c r="J26"/>
  <c r="G26"/>
  <c r="M25"/>
  <c r="J25"/>
  <c r="G25"/>
  <c r="M24"/>
  <c r="J24"/>
  <c r="G24"/>
  <c r="M23"/>
  <c r="J23"/>
  <c r="G23"/>
  <c r="M22"/>
  <c r="J22"/>
  <c r="G22"/>
  <c r="M21"/>
  <c r="J21"/>
  <c r="G21"/>
  <c r="M20"/>
  <c r="J20"/>
  <c r="G20"/>
  <c r="M19"/>
  <c r="J19"/>
  <c r="G19"/>
  <c r="M15"/>
  <c r="J15"/>
  <c r="G15"/>
  <c r="M14"/>
  <c r="J14"/>
  <c r="G14"/>
  <c r="M13"/>
  <c r="J13"/>
  <c r="G13"/>
  <c r="M12"/>
  <c r="J12"/>
  <c r="G12"/>
  <c r="M11"/>
  <c r="J11"/>
  <c r="G11"/>
  <c r="M10"/>
  <c r="J10"/>
  <c r="G10"/>
  <c r="M9"/>
  <c r="J9"/>
  <c r="G9"/>
  <c r="M8"/>
  <c r="J8"/>
  <c r="G8"/>
  <c r="M7"/>
  <c r="J7"/>
  <c r="G7"/>
  <c r="M6"/>
  <c r="J6"/>
  <c r="G6"/>
  <c r="M5"/>
  <c r="J5"/>
  <c r="G5"/>
  <c r="L92" i="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1"/>
  <c r="L20"/>
  <c r="L19"/>
  <c r="L18"/>
  <c r="L17"/>
  <c r="L16"/>
  <c r="L15"/>
  <c r="L14"/>
  <c r="L13"/>
  <c r="L12"/>
  <c r="L11"/>
  <c r="L10"/>
  <c r="L9"/>
  <c r="L8"/>
  <c r="L7"/>
  <c r="K5"/>
  <c r="K7"/>
  <c r="K8"/>
  <c r="K9"/>
  <c r="K10"/>
  <c r="K26"/>
  <c r="M98"/>
  <c r="M97"/>
  <c r="J98"/>
  <c r="J97"/>
  <c r="E22"/>
  <c r="E96"/>
  <c r="E56"/>
  <c r="E97"/>
  <c r="E93"/>
  <c r="E98"/>
  <c r="E99"/>
  <c r="G99"/>
  <c r="G98"/>
  <c r="G97"/>
  <c r="G96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2"/>
  <c r="G21"/>
  <c r="G20"/>
  <c r="G19"/>
  <c r="G18"/>
  <c r="G17"/>
  <c r="G16"/>
  <c r="G15"/>
  <c r="G14"/>
  <c r="G13"/>
  <c r="G12"/>
  <c r="G11"/>
  <c r="G10"/>
  <c r="G9"/>
  <c r="G8"/>
  <c r="G7"/>
  <c r="G6"/>
  <c r="G5"/>
  <c r="M92"/>
  <c r="J92"/>
  <c r="M91"/>
  <c r="J91"/>
  <c r="M90"/>
  <c r="J90"/>
  <c r="M89"/>
  <c r="J89"/>
  <c r="M93"/>
  <c r="J93"/>
  <c r="M88"/>
  <c r="J88"/>
  <c r="M87"/>
  <c r="J87"/>
  <c r="M86"/>
  <c r="J86"/>
  <c r="M85"/>
  <c r="J85"/>
  <c r="M84"/>
  <c r="J84"/>
  <c r="M83"/>
  <c r="J83"/>
  <c r="M82"/>
  <c r="J82"/>
  <c r="M81"/>
  <c r="J81"/>
  <c r="M80"/>
  <c r="J80"/>
  <c r="M79"/>
  <c r="J79"/>
  <c r="M78"/>
  <c r="J78"/>
  <c r="M77"/>
  <c r="J77"/>
  <c r="M76"/>
  <c r="J76"/>
  <c r="M75"/>
  <c r="J75"/>
  <c r="M74"/>
  <c r="J74"/>
  <c r="M73"/>
  <c r="J73"/>
  <c r="M72"/>
  <c r="J72"/>
  <c r="M71"/>
  <c r="J71"/>
  <c r="M70"/>
  <c r="J70"/>
  <c r="M69"/>
  <c r="J69"/>
  <c r="M68"/>
  <c r="J68"/>
  <c r="M67"/>
  <c r="J67"/>
  <c r="M66"/>
  <c r="J66"/>
  <c r="M65"/>
  <c r="J65"/>
  <c r="M64"/>
  <c r="J64"/>
  <c r="M63"/>
  <c r="J63"/>
  <c r="M62"/>
  <c r="J62"/>
  <c r="M61"/>
  <c r="J61"/>
  <c r="M60"/>
  <c r="J60"/>
  <c r="M55"/>
  <c r="J55"/>
  <c r="M54"/>
  <c r="J54"/>
  <c r="M53"/>
  <c r="J53"/>
  <c r="M52"/>
  <c r="J52"/>
  <c r="M51"/>
  <c r="J51"/>
  <c r="M50"/>
  <c r="J50"/>
  <c r="M49"/>
  <c r="J49"/>
  <c r="M48"/>
  <c r="J48"/>
  <c r="M47"/>
  <c r="J47"/>
  <c r="M46"/>
  <c r="J46"/>
  <c r="M45"/>
  <c r="J45"/>
  <c r="M44"/>
  <c r="J44"/>
  <c r="M43"/>
  <c r="J43"/>
  <c r="M42"/>
  <c r="J42"/>
  <c r="M56"/>
  <c r="J56"/>
  <c r="M41"/>
  <c r="J41"/>
  <c r="M40"/>
  <c r="J40"/>
  <c r="M39"/>
  <c r="J39"/>
  <c r="M38"/>
  <c r="J38"/>
  <c r="M37"/>
  <c r="J37"/>
  <c r="M36"/>
  <c r="J36"/>
  <c r="M35"/>
  <c r="J35"/>
  <c r="M34"/>
  <c r="J34"/>
  <c r="M33"/>
  <c r="J33"/>
  <c r="M32"/>
  <c r="J32"/>
  <c r="M31"/>
  <c r="J31"/>
  <c r="M30"/>
  <c r="J30"/>
  <c r="M29"/>
  <c r="J29"/>
  <c r="M28"/>
  <c r="J28"/>
  <c r="M27"/>
  <c r="J27"/>
  <c r="M26"/>
  <c r="J26"/>
  <c r="M21"/>
  <c r="M20"/>
  <c r="M19"/>
  <c r="M18"/>
  <c r="M17"/>
  <c r="M16"/>
  <c r="M15"/>
  <c r="M14"/>
  <c r="M13"/>
  <c r="M12"/>
  <c r="M11"/>
  <c r="M10"/>
  <c r="M9"/>
  <c r="M8"/>
  <c r="M7"/>
  <c r="M6"/>
  <c r="J21"/>
  <c r="J20"/>
  <c r="J19"/>
  <c r="J18"/>
  <c r="J17"/>
  <c r="J16"/>
  <c r="J15"/>
  <c r="J14"/>
  <c r="J13"/>
  <c r="J12"/>
  <c r="J11"/>
  <c r="J10"/>
  <c r="J9"/>
  <c r="J8"/>
  <c r="J7"/>
  <c r="J6"/>
  <c r="J5"/>
  <c r="L5"/>
  <c r="M5"/>
  <c r="I22"/>
  <c r="J22"/>
  <c r="L22"/>
  <c r="M22"/>
  <c r="I96"/>
  <c r="J96"/>
  <c r="I99"/>
  <c r="J99"/>
  <c r="L96"/>
  <c r="M96"/>
  <c r="L99"/>
  <c r="M99"/>
  <c r="H5" i="1"/>
  <c r="I5"/>
  <c r="H8"/>
  <c r="I8"/>
  <c r="H51"/>
  <c r="I51"/>
  <c r="K5"/>
  <c r="L5"/>
  <c r="K8"/>
  <c r="K51"/>
  <c r="G14" i="13"/>
  <c r="M19" i="6"/>
  <c r="J19"/>
  <c r="J20"/>
  <c r="M20"/>
  <c r="M21"/>
  <c r="J21"/>
  <c r="J22"/>
  <c r="M22"/>
  <c r="L39"/>
  <c r="L82"/>
  <c r="L84"/>
  <c r="K28" i="1"/>
  <c r="K55"/>
  <c r="I39" i="6"/>
  <c r="I82"/>
  <c r="I84"/>
  <c r="H28" i="1"/>
  <c r="H55"/>
  <c r="I55"/>
  <c r="L28"/>
  <c r="K26"/>
  <c r="L26"/>
  <c r="I28"/>
  <c r="H26"/>
  <c r="I26"/>
  <c r="M84" i="6"/>
  <c r="J84"/>
  <c r="M82"/>
  <c r="J82"/>
  <c r="M39"/>
  <c r="J39"/>
  <c r="M23"/>
  <c r="J23"/>
  <c r="K68" i="7"/>
  <c r="J32" i="1"/>
  <c r="L67" i="7"/>
  <c r="K67"/>
  <c r="J31" i="1"/>
  <c r="G63" i="7"/>
  <c r="K15"/>
  <c r="K66"/>
  <c r="J30" i="1"/>
  <c r="J68" i="7"/>
  <c r="G32" i="1"/>
  <c r="I32"/>
  <c r="D31"/>
  <c r="E69" i="7"/>
  <c r="D33" i="1"/>
  <c r="D56"/>
  <c r="C19" i="13"/>
  <c r="E31" i="1"/>
  <c r="G67" i="7"/>
  <c r="G68"/>
  <c r="D32" i="1"/>
  <c r="F32"/>
  <c r="H31"/>
  <c r="I31"/>
  <c r="J67" i="7"/>
  <c r="H69"/>
  <c r="G33" i="1"/>
  <c r="G56"/>
  <c r="F19" i="13"/>
  <c r="L15" i="7"/>
  <c r="M15"/>
  <c r="H30" i="1"/>
  <c r="I30"/>
  <c r="I69" i="7"/>
  <c r="J66"/>
  <c r="E30" i="1"/>
  <c r="F30"/>
  <c r="F69" i="7"/>
  <c r="G66"/>
  <c r="L55" i="1"/>
  <c r="J18" i="13"/>
  <c r="K18"/>
  <c r="L58" i="1"/>
  <c r="J21" i="13"/>
  <c r="K21"/>
  <c r="C20"/>
  <c r="F57" i="1"/>
  <c r="D14" i="13"/>
  <c r="I14"/>
  <c r="N39"/>
  <c r="J7"/>
  <c r="K7"/>
  <c r="F14"/>
  <c r="H14"/>
  <c r="E20"/>
  <c r="H7"/>
  <c r="D22"/>
  <c r="E22"/>
  <c r="F59" i="1"/>
  <c r="J16" i="13"/>
  <c r="K16"/>
  <c r="L53" i="1"/>
  <c r="D18" i="13"/>
  <c r="E18"/>
  <c r="F55" i="1"/>
  <c r="F58"/>
  <c r="J14" i="13"/>
  <c r="K14"/>
  <c r="L51" i="1"/>
  <c r="I57"/>
  <c r="G20" i="13"/>
  <c r="H20"/>
  <c r="I58" i="1"/>
  <c r="G21" i="13"/>
  <c r="H21"/>
  <c r="G22"/>
  <c r="H22"/>
  <c r="I59" i="1"/>
  <c r="L54"/>
  <c r="J17" i="13"/>
  <c r="K17"/>
  <c r="J22"/>
  <c r="K22"/>
  <c r="L59" i="1"/>
  <c r="C16" i="13"/>
  <c r="E16"/>
  <c r="F53" i="1"/>
  <c r="F17" i="13"/>
  <c r="H17"/>
  <c r="I54" i="1"/>
  <c r="G18" i="13"/>
  <c r="H18"/>
  <c r="I53" i="1"/>
  <c r="D21" i="13"/>
  <c r="E21"/>
  <c r="G15"/>
  <c r="H15"/>
  <c r="J15"/>
  <c r="K15"/>
  <c r="K57" i="1"/>
  <c r="E54"/>
  <c r="L8"/>
  <c r="N28" i="13"/>
  <c r="D51" i="1"/>
  <c r="M63" i="7"/>
  <c r="L66"/>
  <c r="K69"/>
  <c r="J33" i="1"/>
  <c r="J56"/>
  <c r="F31"/>
  <c r="M39" i="7"/>
  <c r="L68"/>
  <c r="K32" i="1"/>
  <c r="L32"/>
  <c r="K31"/>
  <c r="L31"/>
  <c r="M67" i="7"/>
  <c r="G60" i="1"/>
  <c r="F23" i="13"/>
  <c r="F6"/>
  <c r="F9"/>
  <c r="M66" i="7"/>
  <c r="K30" i="1"/>
  <c r="L30"/>
  <c r="H33"/>
  <c r="J69" i="7"/>
  <c r="G69"/>
  <c r="E33" i="1"/>
  <c r="D60"/>
  <c r="C23" i="13"/>
  <c r="C6"/>
  <c r="C9"/>
  <c r="C14"/>
  <c r="F54" i="1"/>
  <c r="D17" i="13"/>
  <c r="E17"/>
  <c r="E14"/>
  <c r="L57" i="1"/>
  <c r="J20" i="13"/>
  <c r="K20"/>
  <c r="F51" i="1"/>
  <c r="I19" i="13"/>
  <c r="J60" i="1"/>
  <c r="I23" i="13"/>
  <c r="I6"/>
  <c r="I9"/>
  <c r="M68" i="7"/>
  <c r="L69"/>
  <c r="K33" i="1"/>
  <c r="H56"/>
  <c r="I33"/>
  <c r="E56"/>
  <c r="D19" i="13"/>
  <c r="E19"/>
  <c r="F33" i="1"/>
  <c r="M69" i="7"/>
  <c r="K56" i="1"/>
  <c r="L33"/>
  <c r="G19" i="13"/>
  <c r="H19"/>
  <c r="I56" i="1"/>
  <c r="H60"/>
  <c r="F56"/>
  <c r="E60"/>
  <c r="G23" i="13"/>
  <c r="I60" i="1"/>
  <c r="J19" i="13"/>
  <c r="K19"/>
  <c r="L56" i="1"/>
  <c r="K60"/>
  <c r="F60"/>
  <c r="D23" i="13"/>
  <c r="L60" i="1"/>
  <c r="J23" i="13"/>
  <c r="H23"/>
  <c r="G6"/>
  <c r="E23"/>
  <c r="D6"/>
  <c r="J6"/>
  <c r="K23"/>
  <c r="G9"/>
  <c r="H9"/>
  <c r="H6"/>
  <c r="E6"/>
  <c r="D9"/>
  <c r="E9"/>
  <c r="J9"/>
  <c r="K9"/>
  <c r="K6"/>
</calcChain>
</file>

<file path=xl/comments1.xml><?xml version="1.0" encoding="utf-8"?>
<comments xmlns="http://schemas.openxmlformats.org/spreadsheetml/2006/main">
  <authors>
    <author>user</author>
  </authors>
  <commentList>
    <comment ref="C54" authorId="0">
      <text>
        <r>
          <rPr>
            <sz val="9"/>
            <color indexed="81"/>
            <rFont val="Tahoma"/>
            <family val="2"/>
          </rPr>
          <t xml:space="preserve">
for follow
</t>
        </r>
      </text>
    </comment>
  </commentList>
</comments>
</file>

<file path=xl/sharedStrings.xml><?xml version="1.0" encoding="utf-8"?>
<sst xmlns="http://schemas.openxmlformats.org/spreadsheetml/2006/main" count="2541" uniqueCount="711">
  <si>
    <t>HIGH</t>
  </si>
  <si>
    <t>NAME OF UNIVERSITY</t>
  </si>
  <si>
    <t>DATE OF ACTIVITY</t>
  </si>
  <si>
    <t>TARGET</t>
  </si>
  <si>
    <t>ACTUAL</t>
  </si>
  <si>
    <t>%</t>
  </si>
  <si>
    <t>KPI</t>
  </si>
  <si>
    <t>NO. OF SACHET</t>
  </si>
  <si>
    <t>GRID</t>
  </si>
  <si>
    <t>#</t>
  </si>
  <si>
    <t>NESCAFÉ MOCHA UNIVERSITY DRY SAMPLING</t>
  </si>
  <si>
    <t>MEDIUM</t>
  </si>
  <si>
    <t>LOW</t>
  </si>
  <si>
    <t>MANDAYS</t>
  </si>
  <si>
    <t>TOTAL</t>
  </si>
  <si>
    <t>REGION</t>
  </si>
  <si>
    <t>GMA</t>
  </si>
  <si>
    <t>NL</t>
  </si>
  <si>
    <t>CL</t>
  </si>
  <si>
    <t>SWL</t>
  </si>
  <si>
    <t>SEL</t>
  </si>
  <si>
    <t>EV</t>
  </si>
  <si>
    <t>WV</t>
  </si>
  <si>
    <t>SM</t>
  </si>
  <si>
    <t>NM</t>
  </si>
  <si>
    <t>SUMMARY</t>
  </si>
  <si>
    <t>WET SAMPLING</t>
  </si>
  <si>
    <t>HOT</t>
  </si>
  <si>
    <t>TOPPED</t>
  </si>
  <si>
    <t>ICED</t>
  </si>
  <si>
    <t>SHAKEN</t>
  </si>
  <si>
    <t>DRY SAMPLING</t>
  </si>
  <si>
    <t>QUANTITY IN SACHET</t>
  </si>
  <si>
    <t>WET</t>
  </si>
  <si>
    <t>DRY</t>
  </si>
  <si>
    <t>ATENEO DE MANILA</t>
  </si>
  <si>
    <t>OCTOBER 28, 2016</t>
  </si>
  <si>
    <t>UNIVERSITY OF LUZON</t>
  </si>
  <si>
    <t>OCTOBER 14, 2016</t>
  </si>
  <si>
    <t>COCO</t>
  </si>
  <si>
    <t>BERRY</t>
  </si>
  <si>
    <t>DRY SAMPLING ACTIVITY</t>
  </si>
  <si>
    <t>MOCHA LAB ACTIVITY</t>
  </si>
  <si>
    <t>SPONSORSHIP</t>
  </si>
  <si>
    <t>PARTICULAR</t>
  </si>
  <si>
    <t>NESCAFÉ MOCHA UNIVERSITY SAMPLING</t>
  </si>
  <si>
    <t>UNIVERSITY OF MAKATI</t>
  </si>
  <si>
    <t>SEPTEMBER 9, 2016</t>
  </si>
  <si>
    <t>PAMANTASAN LUNGSOD NG MUNTINLUPA</t>
  </si>
  <si>
    <t>November 4, 2016</t>
  </si>
  <si>
    <t>POLYTECHNIC UNIVERSITY OF THE PHILIPPINES - STA MESA</t>
  </si>
  <si>
    <t>OCTOBER 1, 2016</t>
  </si>
  <si>
    <t>PHILIPPINE CHRISTIAN UNIVERSITY</t>
  </si>
  <si>
    <t>ARELLANO UNIVERSITY</t>
  </si>
  <si>
    <t>ICCT COLLEGES - MAIN CAMPUS (CAINTA)</t>
  </si>
  <si>
    <t>ASIAN INSTITUTE OF MARITIME STUDIES (AIMS)</t>
  </si>
  <si>
    <t>ASIAN INSTITUTE OF MARITIME STUDIES (AIMS) - WET SAMPLING</t>
  </si>
  <si>
    <t>SEPTEMBER 23,26,27, 2016</t>
  </si>
  <si>
    <t>ICCT COLLEGES - SUMULONG CAMPUS</t>
  </si>
  <si>
    <t>OCTOBER 10, 2016</t>
  </si>
  <si>
    <t>ICCT COLLEGES - SAN MATEO</t>
  </si>
  <si>
    <t>ICCT COLLEGES - TAYTAY</t>
  </si>
  <si>
    <t>OCTOBER 11, 2016</t>
  </si>
  <si>
    <t>ICCT COLLEGES - ANTIPOLO</t>
  </si>
  <si>
    <t>CENTRO ESCOLAR UNIVERSITY - MAKATI</t>
  </si>
  <si>
    <t>October 25, 2016</t>
  </si>
  <si>
    <t>CITY UNIVERSITY OF PASAY</t>
  </si>
  <si>
    <t>LYCEUM OF THE PHILIPPINES</t>
  </si>
  <si>
    <t>October 26, 2016</t>
  </si>
  <si>
    <t>TRINITY UNIVERSITY OF ASIA</t>
  </si>
  <si>
    <t>October 27, 2016</t>
  </si>
  <si>
    <t>CAGAYAN STATE UNIVERSITY-CARIG-HIGH</t>
  </si>
  <si>
    <t>OCTOBER 12,2016</t>
  </si>
  <si>
    <t>NL-UNIVERSITY OF LUZON-MEDIUM</t>
  </si>
  <si>
    <t>SEPTEMBER 27, 2016</t>
  </si>
  <si>
    <t>UNIVERSITY OF LA SALLETE-MEDIUM</t>
  </si>
  <si>
    <t>OCTOBER 14,2016</t>
  </si>
  <si>
    <t>NL-COLEGIO DE DAGUPAN</t>
  </si>
  <si>
    <t>SEPTEMBER 28, 2016</t>
  </si>
  <si>
    <t>ST.FERDINAND COLLEGES-ILAGAN-LOW</t>
  </si>
  <si>
    <t>SEPTEMBER 30,2016</t>
  </si>
  <si>
    <t>PANGASINAN STATE UNIVERSITY-URDANETA CITY-LOW</t>
  </si>
  <si>
    <t>OCTOBER 3,2016</t>
  </si>
  <si>
    <t>ISABELA STATE UNIVERSITY (ILAGAN CAMPUS)</t>
  </si>
  <si>
    <t>OCTOBER 5, 2016</t>
  </si>
  <si>
    <t>Philippine College of Science and Technology</t>
  </si>
  <si>
    <t>OCTOBER 6, 2016</t>
  </si>
  <si>
    <t>PANPACIFIC UNIVERSITY NORTH PHILIPPINES-URDANETA CITY-LOW</t>
  </si>
  <si>
    <t>ISABELA STATE UNIVERSITY ILAGAN-LOW</t>
  </si>
  <si>
    <t>OCTOBER 13,2016</t>
  </si>
  <si>
    <t>CL - DON HONORIO VENTURA INSTITUTE - HIGH</t>
  </si>
  <si>
    <t>CL-MABALACAT CITY COLLEGE -LOW</t>
  </si>
  <si>
    <t>CL-CLARK COLLEGE OF SCIENCE AND TECHNOLOGY-LOW</t>
  </si>
  <si>
    <t>COLUMBAN COLLEGE</t>
  </si>
  <si>
    <t>PAMBAYANG DALUBHASAAN NG MARILAO (PDM)</t>
  </si>
  <si>
    <t>DR YANGA'S COLLEGES</t>
  </si>
  <si>
    <t>October 19,2016</t>
  </si>
  <si>
    <t>POLYTECHNIC UNIVERSITY OF THE PHILIPPINES - STA MARIA</t>
  </si>
  <si>
    <t>ACLC COLLEGE - BALIUAG</t>
  </si>
  <si>
    <t>October 24,2016</t>
  </si>
  <si>
    <t>BALIUAG POLYTECHNIC COLLEGE</t>
  </si>
  <si>
    <t>COLLEGE FOR RESEARCH &amp; TECHNOLOGY</t>
  </si>
  <si>
    <t>BULACAN AGRICULTURAL STATE COLLEGE</t>
  </si>
  <si>
    <t>October 25,2016</t>
  </si>
  <si>
    <t>BULACAN STATE UNIVERSITY - HAGONOY</t>
  </si>
  <si>
    <t>October 26,2016</t>
  </si>
  <si>
    <t>MARIANO QUINTO ALARILLA POLYTECHNIC COLLEGE</t>
  </si>
  <si>
    <t>October 27,2016</t>
  </si>
  <si>
    <t>CITY COLLEGE OF ANGELES</t>
  </si>
  <si>
    <t>SWL - LSPU - HIGH</t>
  </si>
  <si>
    <t>SWL-LAGUNA STATE POLYTECHNIC UNIVERSITY-SAN PABLO -MEDIUM</t>
  </si>
  <si>
    <t>MALAYAN COLLEGE CABUYAO</t>
  </si>
  <si>
    <t>October 18, 2016</t>
  </si>
  <si>
    <t>LPU Batangas City</t>
  </si>
  <si>
    <t>October 21, 2016</t>
  </si>
  <si>
    <t>SWL-PAMANTASAN NG CABUYAO-LOW</t>
  </si>
  <si>
    <t>SWL-LAGUNA COLLEGES SAN PABLO-LOW</t>
  </si>
  <si>
    <t>SWL-LAGUNA COLLEGE OF BUSINESS &amp; ARTS - LOW</t>
  </si>
  <si>
    <t>SWL-DALUBHASAAN NG LUNGSOD NG SAN PABLO-LOW</t>
  </si>
  <si>
    <t>SWL-CAVSU IMUS CAVITE-LOW</t>
  </si>
  <si>
    <t>SWL-EAC DASMA</t>
  </si>
  <si>
    <t xml:space="preserve">SWL-PALAWAN TECHNOLOGICAL INSTITUTE </t>
  </si>
  <si>
    <t>SWL-PUERTO PRINCESA SCHOOL OF ARTS AND TRADES (TESDA)</t>
  </si>
  <si>
    <t>SWL-PCU DASMA</t>
  </si>
  <si>
    <t>SWL-PALAWAN POLYTECHNIC COLLEGE</t>
  </si>
  <si>
    <t>SWL-WESTERN PHILIPPINE UNIVERSITY</t>
  </si>
  <si>
    <t>SWL-FULLBRIGHT COLLAGE PALAWAN</t>
  </si>
  <si>
    <t>SWL-EARIST GMA CAVITE</t>
  </si>
  <si>
    <t>SWL-STI DASMA</t>
  </si>
  <si>
    <t>SWL-TUP SALAWAG DASMA CAVITE</t>
  </si>
  <si>
    <t>SWL_Lipa City Colleges -G-A Solis St., Lipa City, Batangas</t>
  </si>
  <si>
    <t>SWL-STI - PALAWAN</t>
  </si>
  <si>
    <t>SWL-PPSST -PALAWAN</t>
  </si>
  <si>
    <t>SWL-AMA - PALAWAN</t>
  </si>
  <si>
    <t>Polytechnic University of the Philippines - Sta. Rosa</t>
  </si>
  <si>
    <t>October 19, 2016</t>
  </si>
  <si>
    <t>SEL - DIVINE WORD COLLEGE - MEDIUM</t>
  </si>
  <si>
    <t>SEL-AGO MEDICAL COLLEGE LEGASPI-MEDIUM</t>
  </si>
  <si>
    <t>SEL-UNEP IRIGA-HIGH</t>
  </si>
  <si>
    <t>BICOL COLLEGE DARAGA ALBAY</t>
  </si>
  <si>
    <t>SEL- UNIVERSITY OF NUEVA CACERES NAGA - MEDIUM</t>
  </si>
  <si>
    <t>Bicol University-Daraga Campus</t>
  </si>
  <si>
    <t>Bicol University College of Engineering</t>
  </si>
  <si>
    <t>October 28,2016</t>
  </si>
  <si>
    <t>UNIVERSITY OF VISAYAS - MINGLANILLA CAMPUS</t>
  </si>
  <si>
    <t>UNIVERSITY OF SAN JOSE RECOLETOS</t>
  </si>
  <si>
    <t>SEPTEMBER 29, 2016</t>
  </si>
  <si>
    <t>SOUTHWESTERN UNIVERSITY</t>
  </si>
  <si>
    <t>SEPTEMBER 30, 2016</t>
  </si>
  <si>
    <t>UNIVERSITY OF CEBU - LAPU-LAPU AND MANDAUE</t>
  </si>
  <si>
    <t>UNIVERSITY OF THE PHILIPPINES - CEBU</t>
  </si>
  <si>
    <t>Easter Visayas State University - Ormoc City Campus</t>
  </si>
  <si>
    <t>HOLY NAME UNIVERSITY</t>
  </si>
  <si>
    <t>BOHOL INSTITUTE OF TECHNOLOGY</t>
  </si>
  <si>
    <t>WESTERN LEYTE COLLEGE</t>
  </si>
  <si>
    <t>WV - CENTRAL PHILIPPINE UNIVERSITY - HIGH</t>
  </si>
  <si>
    <t>WV-UNIVERSITY OF ILOILO - HIGH</t>
  </si>
  <si>
    <t>WV-WESTERN INSTITUTE OF TECHNOLOGY - MEDIUM</t>
  </si>
  <si>
    <t>WV-LA CARLOTA COLLEGE-MEDIUM</t>
  </si>
  <si>
    <t>WV-WVSU MAIN LA PAZ - MEDIUM</t>
  </si>
  <si>
    <t>WV-STI WEST NEGROS UNIVERSITY - MEDIUM</t>
  </si>
  <si>
    <t>WV-UNIVERSITY OF SAN AGUSTIN - MEDIUM</t>
  </si>
  <si>
    <t>WV- CARLOS HILADO MEMORIAL STATE COLLEGE TALISAY</t>
  </si>
  <si>
    <t>WV-ILOILO SCIENCE AND TECHNOLOGY UNIVERSITY-MEDIUM</t>
  </si>
  <si>
    <t>WV-ST. THERESE MTC COLLEGES MAGDALO LAPAZ-MEDIUM</t>
  </si>
  <si>
    <t>WV-WVSU POTOTAN CAMPUS-MEDIUM</t>
  </si>
  <si>
    <t>WV-UNIVERSITY OF ANTIQUE SIBALOM CAMPU-MEDIUM</t>
  </si>
  <si>
    <t>WV-CAPIZ STATE UNIVERSITY-MEDIUM</t>
  </si>
  <si>
    <t>WV - NEGROS ORIENTAL STATE UNVIERSITY - LOW</t>
  </si>
  <si>
    <t>WV-ST PAUL UNIVERSITY-HIGH</t>
  </si>
  <si>
    <t>WV-BAGO CITY COLLEGE - LOW</t>
  </si>
  <si>
    <t>WV-JOHN B LACSON COLLEGES FOUNDATION MOLO -LOW</t>
  </si>
  <si>
    <t>WV-COLEGIO DEL SAGRADO CORAZON DE JESUS</t>
  </si>
  <si>
    <t>WV-ILOILO DOCTORS COLLEGE</t>
  </si>
  <si>
    <t>WV-JOHN B LACSON COLLEGES FOUNDATION VILLA CAMPUS</t>
  </si>
  <si>
    <t>WV-ST. THERESE MTC COLLEGES MOLO-LOW</t>
  </si>
  <si>
    <t>October 3, 2016</t>
  </si>
  <si>
    <t>WV-ILOILO SCHOOL OF FISHERIES POB. BAROTAC-LOW</t>
  </si>
  <si>
    <t>October 5, 2016</t>
  </si>
  <si>
    <t>WV-ILOILO SCHOOL OF FISHERIES TIWI MAIN BAROTAC-LOW</t>
  </si>
  <si>
    <t>WV-ILOILO CITY COMMUNITY COLLEGE</t>
  </si>
  <si>
    <t>WV-ILOILO SCHOOL OF FISHERIES DUMANGAS CAMPUS-LOW</t>
  </si>
  <si>
    <t>October 6, 2016</t>
  </si>
  <si>
    <t>WV-PASSI CITY COLLEGE-LOW</t>
  </si>
  <si>
    <t>WV-ST. THERESE MTC COLLEGE TIGBAUAN-LOW</t>
  </si>
  <si>
    <t>October 7, 2016</t>
  </si>
  <si>
    <t>WV-UP VISAYAS MIAG-AO CAMPUS-LOW</t>
  </si>
  <si>
    <t>VISAYAN MARITIME ACADEMY</t>
  </si>
  <si>
    <t>CARLOS HILADO MEMORIAL STATE COLLEGE ALIJIS</t>
  </si>
  <si>
    <t>JOHN B. LACSON COLLEGE FOUNDATION ALIJIS</t>
  </si>
  <si>
    <t>BACOLOD CITY COLLEGE SUM-AG</t>
  </si>
  <si>
    <t>NORTHERN NEGROS STATE COLLEGE OF SCIENCE AND TECHNOLOGY</t>
  </si>
  <si>
    <t>BINALBAGAN CATHOLIC COLLEGE</t>
  </si>
  <si>
    <t>CARLOS HILADO MEMORIAL STATE COLLEGE BINALBAGAN</t>
  </si>
  <si>
    <t>CARLOS HILADO MEMORIAL STATE COLLEGE FORTUNE TOWNE</t>
  </si>
  <si>
    <t>TANOñ COLLEGE SAN CARLOS CITY</t>
  </si>
  <si>
    <t>TECHNOLOGICAL UNIVERSITY PHILIPPINES-VISAYAS</t>
  </si>
  <si>
    <t>COLLEGE OF ARTS AND SCIENCE OF ASIA AND THE PACIFIC</t>
  </si>
  <si>
    <t>WV-ILOILO SCIENCE AND TECHNOLOGY UNIVERSITY MIAG-AO-LOW</t>
  </si>
  <si>
    <t>WV-UNIVERSITY OF ANTIQUE TIBIAO CAMPUS-LOW</t>
  </si>
  <si>
    <t>WV-UNIVERSITY OF ANTIQUE HAMTIC CAMPUS-LOW</t>
  </si>
  <si>
    <t>WV-WEST VISAYAS STATE UNIVERSITY JANIUAY CAMPUS-LOW</t>
  </si>
  <si>
    <t>WV-WEST VISAYAS STATE UNIVERSITY CALINOG CAMPUS-LOW</t>
  </si>
  <si>
    <t>WV-WEST VISAYAS STATE UNIVERSITY LAMBUNAO CAMPUS-LOW</t>
  </si>
  <si>
    <t>XAVIER UNIVERSITY</t>
  </si>
  <si>
    <t>CARAGA STATE UNIVERSITY</t>
  </si>
  <si>
    <t>NM - JOSE RIZAL UNIVERSITY - DIPOLOG - MEDIUM</t>
  </si>
  <si>
    <t>NM-JOSE RIZAL UNIVERSITY - DAPITAN-MEDIUM</t>
  </si>
  <si>
    <t>NM-ST. VINCENT COLLEGE-LOW</t>
  </si>
  <si>
    <t>ANDRES BONIFACIO COLLEGE</t>
  </si>
  <si>
    <t>October 1, 2016</t>
  </si>
  <si>
    <t>MEDINA MEDICAL COLLEGE - OZAMIS</t>
  </si>
  <si>
    <t>ST COLUMBIAN COLLEGE</t>
  </si>
  <si>
    <t>DIPOLOG MEDICAL SCHOOL</t>
  </si>
  <si>
    <t>SMC</t>
  </si>
  <si>
    <t>MISAMIS UNIVERSITY</t>
  </si>
  <si>
    <t>WMSU - PAGADIAN</t>
  </si>
  <si>
    <t>ZSMIT - PAGADIAN</t>
  </si>
  <si>
    <t>PCC</t>
  </si>
  <si>
    <t>MEDINA COLLEGE - PAGADIAN</t>
  </si>
  <si>
    <t>WMSU - ZAMBOANGA</t>
  </si>
  <si>
    <t>ZAMBOANGA POLYTECHNIC COLLEGE</t>
  </si>
  <si>
    <t>LASALLE - OZAMIS</t>
  </si>
  <si>
    <t>ST MARY ACADEMY TAGUM</t>
  </si>
  <si>
    <t>OCTOBER 3, 2016</t>
  </si>
  <si>
    <t>UNIVERSITY OF MINDANAO - MATINA</t>
  </si>
  <si>
    <t>OCTOBER 12, 2016</t>
  </si>
  <si>
    <t>UNIVERSITY OF MINDANAO - BOLTON</t>
  </si>
  <si>
    <t>OCTOBER 13, 2016</t>
  </si>
  <si>
    <t>SM-UNIVERSITY OF SOUTH EASTERN PHILS-OBRERO MEDIUM</t>
  </si>
  <si>
    <t>SEPTEMBER 26, 2016</t>
  </si>
  <si>
    <t>SM-ATENEO DE DAVAO UNIVERSITY-MEDIUM</t>
  </si>
  <si>
    <t>SM-SAMSON POLYTECHNIC COLLEGE - MEDIUM</t>
  </si>
  <si>
    <t>SM-BROKENSHIRE COLLEGE-MEDIUM</t>
  </si>
  <si>
    <t>SM-UNIVERSITY OF SOUTH EASTERN PHILS-MINTAL MEDIUM</t>
  </si>
  <si>
    <t>SM-UNIVERSITY OF THE PHILIPPINES MINDANAO-MEDIUM</t>
  </si>
  <si>
    <t>JOHN PAUL COLLEGE</t>
  </si>
  <si>
    <t>CCSA</t>
  </si>
  <si>
    <t>UNIVERSITY OF MINDANAO TAGUM</t>
  </si>
  <si>
    <t>OCTOBER 4, 2016</t>
  </si>
  <si>
    <t>DAVAO DOCTORS COLLEGE</t>
  </si>
  <si>
    <t>RIZAL MEMORIAL COLLEGE</t>
  </si>
  <si>
    <t>SM-UNIVERSITY OF IMMACULATE CONCEPCION DAVAO-LOW</t>
  </si>
  <si>
    <t>UNIVERSITY OF SOUTHEASTERN PHILLIPINES</t>
  </si>
  <si>
    <t>OCTOBER 5, 2015</t>
  </si>
  <si>
    <t>PHILIPPINE WOMEN'S COLLEGE</t>
  </si>
  <si>
    <t>OCTOBER 7, 2016</t>
  </si>
  <si>
    <t>NESCAFÉ MOCHA UNIVERSITY</t>
  </si>
  <si>
    <t>KPI SUMMARY</t>
  </si>
  <si>
    <t>NAME OF INSTITUTION</t>
  </si>
  <si>
    <t>NAME OF ACTIVITY</t>
  </si>
  <si>
    <t>NAME OF RECEPIENT</t>
  </si>
  <si>
    <t>NO. OF PARTICIPANTS / ENGAGEMENT</t>
  </si>
  <si>
    <t>QUANTITY IN CASES</t>
  </si>
  <si>
    <t>HEWLETT PACKARD ENTERPRISE</t>
  </si>
  <si>
    <t>HPE RUN 2016</t>
  </si>
  <si>
    <t>ELMER SANTOS</t>
  </si>
  <si>
    <t>COLEGIO DE SAN JUAN DE LETRAN</t>
  </si>
  <si>
    <t>LETRAN PSYCHOLOGY SOCIETY</t>
  </si>
  <si>
    <t>LOUIS MONTANO</t>
  </si>
  <si>
    <t>SHOP AND GO SPONSORSHIP</t>
  </si>
  <si>
    <t>STORE OPENING</t>
  </si>
  <si>
    <t>NICO YEE / MEL LOAGAN</t>
  </si>
  <si>
    <t>UMAK</t>
  </si>
  <si>
    <t>ST. SCHOLASTICA ACADEMY OF MARIKINA</t>
  </si>
  <si>
    <t>STARTEK MAKATI</t>
  </si>
  <si>
    <t>#PPTSA CARES - HEALTH WELLNESS CARAVAN</t>
  </si>
  <si>
    <t>JOENA</t>
  </si>
  <si>
    <t>JOSE RIZAL UNIVERSITY</t>
  </si>
  <si>
    <t>CRACKER JACK</t>
  </si>
  <si>
    <t>JAYARE EMPERADOR</t>
  </si>
  <si>
    <t>MS. VEVS PINEDA</t>
  </si>
  <si>
    <t>MS. MARIAN AQUINO</t>
  </si>
  <si>
    <t>MS. WENNY TY</t>
  </si>
  <si>
    <t>Christ’s Commission Fellowship (CCF)/ERIN PALMOS</t>
  </si>
  <si>
    <t>Minkah Ministries/ELIZABETH SUNICO</t>
  </si>
  <si>
    <t>STARTEK ILOILO</t>
  </si>
  <si>
    <t>PUREGOLD TACLOBAN</t>
  </si>
  <si>
    <t>PRINCE BAYAWAN ANNIVERSARY</t>
  </si>
  <si>
    <t>OCT. 14 / 1 MANDAYS</t>
  </si>
  <si>
    <t>NE CONVENTION</t>
  </si>
  <si>
    <t>OCT 14-15 / 2 MANDAYS</t>
  </si>
  <si>
    <t>SMH HANDUMANAN</t>
  </si>
  <si>
    <t>OCT 21-23 / 3 MANDAYS</t>
  </si>
  <si>
    <t>SANDUROT FESTIVAL</t>
  </si>
  <si>
    <t>CSI SSS FAIR / NESTLEGOSYO</t>
  </si>
  <si>
    <t>OCT. 15 / 1 MANDAYS</t>
  </si>
  <si>
    <t>FAMILY MART STORE OPENING BGC</t>
  </si>
  <si>
    <t>OCT. 18 / 1 MANDAYS</t>
  </si>
  <si>
    <t>REMARKS</t>
  </si>
  <si>
    <t>NOV. 24 / 1 MANDAYS / 3000 KIT</t>
  </si>
  <si>
    <t>MON</t>
  </si>
  <si>
    <t>DATE</t>
  </si>
  <si>
    <t>ADDRESS</t>
  </si>
  <si>
    <t>TUE</t>
  </si>
  <si>
    <t>WED</t>
  </si>
  <si>
    <t>THUR</t>
  </si>
  <si>
    <t>FRI</t>
  </si>
  <si>
    <t>STATUS</t>
  </si>
  <si>
    <t>DEC - 12 MANDAYS</t>
  </si>
  <si>
    <t>UP DILIMAN</t>
  </si>
  <si>
    <t>NOVEMBER 18, 2016</t>
  </si>
  <si>
    <t>BULACAN STATE UNIVERSITY</t>
  </si>
  <si>
    <t>DECEMBER 12, 2016</t>
  </si>
  <si>
    <t>BICOL STATE UNIVERSITY</t>
  </si>
  <si>
    <t>DECEMBER 13, 2016</t>
  </si>
  <si>
    <t>ATENEO DE DAVAO</t>
  </si>
  <si>
    <t>NOVEMBER 23, 2016</t>
  </si>
  <si>
    <t>DECEMBER 2, 2016</t>
  </si>
  <si>
    <t>ISABELA STATE UNIVERSITY - CABAGAN</t>
  </si>
  <si>
    <t>Cabagan, Isabela</t>
  </si>
  <si>
    <t>POLYTECHNIC UNIVERSITY OF THE PHILIPPINES MARIVELES</t>
  </si>
  <si>
    <t>MARIVELES, BATAAN</t>
  </si>
  <si>
    <t>CAGAYAN DE ORO COLLEGES</t>
  </si>
  <si>
    <t>Max Suniel Street, Carmen, Cagayan de Oro City, Misamis Oriental</t>
  </si>
  <si>
    <t>80 Shaw Blvd, Mandaluyong, 1552 Metro </t>
  </si>
  <si>
    <t>CENTRAL MINDANAO UNIVERSITY</t>
  </si>
  <si>
    <t>Sayre Hwy, Maramag, Bukidnon</t>
  </si>
  <si>
    <t>BOHOL ISLAND STATE UNIVERSITY</t>
  </si>
  <si>
    <t>Carlos P. Garcia Ave, Tagbilaran City, 6300 Bohol</t>
  </si>
  <si>
    <t>UNIVERSITY OF BOHOL</t>
  </si>
  <si>
    <t>Palma Street, Tagbilaran City, 6300 Cebu</t>
  </si>
  <si>
    <t>BUKIDNON STATE UNIVERSITY</t>
  </si>
  <si>
    <t>Malaybalay City, Bukidnon</t>
  </si>
  <si>
    <t>OUR LADY OF FATIMA UNIVERSITY - VALENZUELA</t>
  </si>
  <si>
    <t>MacArthur Hwy, Bgy. Marulas, Valenzuela, 1440 Metro Manila</t>
  </si>
  <si>
    <t>OUR LADY OF PERPETUAL HELP DALTA</t>
  </si>
  <si>
    <t>Alabang - Zapote Rd, Las Pinas, 1740 Metro Manila</t>
  </si>
  <si>
    <t>ACLC MEYCAUAYAN</t>
  </si>
  <si>
    <t>Km. 19 CHT Compound, McArthur Highway, Calvario, Meycauayan Bulacan</t>
  </si>
  <si>
    <t>STI MEYCAUAYAN</t>
  </si>
  <si>
    <t>3F Sunrise Bldg. Mc-Arthur Highway, City of Meycauayan, Bulacan, Meycauayan, Bulacan</t>
  </si>
  <si>
    <t>ASIAN COLLEGE OF TECHNOLOGY</t>
  </si>
  <si>
    <t>Pantaleon del Rosario St, Cebu City, Cebu</t>
  </si>
  <si>
    <t>CEBU EASTERN COLLEGE</t>
  </si>
  <si>
    <t>Leon Kilat St, Cebu City, Cebu</t>
  </si>
  <si>
    <t>NAGA COLLEGE FOUNDATION</t>
  </si>
  <si>
    <t>M.T. Villanueva Ave., Naga City</t>
  </si>
  <si>
    <t>CAPITOL UNIVERSITY</t>
  </si>
  <si>
    <t>Corrales/Osmena Avenue, Cagayan de Oro City</t>
  </si>
  <si>
    <t>NEW ERA UNIVERSITY</t>
  </si>
  <si>
    <t>Central Avenue, New Era, Quezon City, 1107 Metro Manila</t>
  </si>
  <si>
    <t>WEST VISAYAS STATE UNIVERSITY - HIMAMAYLAN CAMPUS</t>
  </si>
  <si>
    <t>Luna Street, Lapaz, Iloilo City, 5000</t>
  </si>
  <si>
    <t>PALOMPON STATE UNIVERSITY</t>
  </si>
  <si>
    <t>Lopez Street, Palompon, 6300 Leyte</t>
  </si>
  <si>
    <t>VISAYAS STATE UNIVERSITY</t>
  </si>
  <si>
    <t>Baybay City, 6521 Leyte</t>
  </si>
  <si>
    <t>NAGA CITY, CAMARINES SUR</t>
  </si>
  <si>
    <t>**as of 11/7 total allocation</t>
  </si>
  <si>
    <t>PULL-OUT FROM DISTRIBUTOR</t>
  </si>
  <si>
    <t>VARIANT</t>
  </si>
  <si>
    <t>BATCH CODE</t>
  </si>
  <si>
    <t>EXPIRY DATE</t>
  </si>
  <si>
    <t>QUANTITY IN PCS.</t>
  </si>
  <si>
    <t>PULL-OUT FROM DC</t>
  </si>
  <si>
    <t>PULL-OUT / DELIVERED FROM OTHER ASI WAREHOUSE</t>
  </si>
  <si>
    <t xml:space="preserve">KOLEHIYO NG LUNGSOD NG LIPA </t>
  </si>
  <si>
    <t>November 11,2016</t>
  </si>
  <si>
    <t>LSPU LOS BANOS - 6,000</t>
  </si>
  <si>
    <t>November 15,2016</t>
  </si>
  <si>
    <t>DLSU MAIN - 15,000</t>
  </si>
  <si>
    <t>November 22,2016</t>
  </si>
  <si>
    <t>SPCC  SAN PABLO LAGUNA  - 3,000</t>
  </si>
  <si>
    <t>Philippine Association of Food Technologists, Inc - Beta Chapter 40th Food Science and Technology -DRY SAMPLING 2,000 , WET SAMPLING - 2,000</t>
  </si>
  <si>
    <t>November 9,2016</t>
  </si>
  <si>
    <t>LPU MAKILING CALAMBA - 4,000</t>
  </si>
  <si>
    <t>November  14,2016</t>
  </si>
  <si>
    <t>CAVSU CAVITE CITY - 2,000</t>
  </si>
  <si>
    <t>STI LIPA - 1,500</t>
  </si>
  <si>
    <t>November  16,2016</t>
  </si>
  <si>
    <t>PUP STO.TOMAS - 2,500</t>
  </si>
  <si>
    <t>November  17,2016</t>
  </si>
  <si>
    <t>IETI IMUS -popultaion 3,000</t>
  </si>
  <si>
    <t>November  18,2016</t>
  </si>
  <si>
    <t>BSU LIPA - 3,500</t>
  </si>
  <si>
    <t>AISAT - 2,000</t>
  </si>
  <si>
    <t>November  21,2016</t>
  </si>
  <si>
    <t>Colegio de San Juan de Letran  - 4,000</t>
  </si>
  <si>
    <t>November  23,2016</t>
  </si>
  <si>
    <t>Jose R Velasco Ave, Los Baños 4031,Laguna</t>
  </si>
  <si>
    <t>DONE</t>
  </si>
  <si>
    <t>Santo Tomas-Lipa Rd, Lipa, Batangas</t>
  </si>
  <si>
    <t>Makiling, Asian Highway 26, Calamba</t>
  </si>
  <si>
    <t>APPROVED</t>
  </si>
  <si>
    <t>CAVITE CITY,CAVITE</t>
  </si>
  <si>
    <t>Los Banos, Laguna</t>
  </si>
  <si>
    <t>C.M. Recto Ave., Lipa City, Batangas</t>
  </si>
  <si>
    <t>A. Bonifacio St, Brgy.2, Poblacion, Santo Tomas, 4234 Batangas</t>
  </si>
  <si>
    <t> sc reality, Emilio Aguinaldo Hwy, Imus, 4103 Cavite</t>
  </si>
  <si>
    <t>Lipa, Batangas</t>
  </si>
  <si>
    <t>AISAT Building,, Emilio Aguinaldo Hwy, Dasmariñas, Cavite</t>
  </si>
  <si>
    <t> DBB-B Dasmariñas, Cavite, Philippines 4115 West Ave, Dasmariñas, Cavite</t>
  </si>
  <si>
    <t>Calamba, Laguna</t>
  </si>
  <si>
    <t>Nescafe Berry Mocha 240x30g</t>
  </si>
  <si>
    <t>61060601D1</t>
  </si>
  <si>
    <t>60940601D1</t>
  </si>
  <si>
    <t xml:space="preserve">WEST VISAYAS STATE UNIVERSITY-HIMAMAYLAN </t>
  </si>
  <si>
    <t>NOVEMBER 14, 2016</t>
  </si>
  <si>
    <t xml:space="preserve">NIPSC ESTANCIA </t>
  </si>
  <si>
    <t>NIPSC BTAC. VIEJO</t>
  </si>
  <si>
    <t>NOVEMBER 15, 2016</t>
  </si>
  <si>
    <t>AKLAN STATE UNIVERSITY ANDAGAO KALIBO</t>
  </si>
  <si>
    <t>NEGROS STATE UNIVERSITY GUIHULNGAN</t>
  </si>
  <si>
    <t>NOVEMBER 16, 2016</t>
  </si>
  <si>
    <t>ST. FRANCIS COLLEGE</t>
  </si>
  <si>
    <t>NOVEMBER 17, 2016</t>
  </si>
  <si>
    <t>NEGROS STATE UNIVERSITY BAYAWAN</t>
  </si>
  <si>
    <t>FORTRESS COLLEGE</t>
  </si>
  <si>
    <t>NOVEMBER 21, 2016</t>
  </si>
  <si>
    <t>SOUTHLAND COLLEGE KABANKALAN</t>
  </si>
  <si>
    <t>NOVEMBER 22, 2016</t>
  </si>
  <si>
    <t>UNIVERSAL SCHOOL OF APPLIED TECHNOLOGY</t>
  </si>
  <si>
    <t>FAST ACADEMY</t>
  </si>
  <si>
    <t>NOVEMBER 24, 2016</t>
  </si>
  <si>
    <t>CONFIRMED</t>
  </si>
  <si>
    <t>TO BE CONFIRM</t>
  </si>
  <si>
    <t>CL-Tarlac State University - 11,000</t>
  </si>
  <si>
    <t>November 29,2016</t>
  </si>
  <si>
    <t>Holy Angel University - 21,000</t>
  </si>
  <si>
    <t>November 28,2016</t>
  </si>
  <si>
    <t>BULACAN STATE UNIVERSITY - BUSTOS - 5,000</t>
  </si>
  <si>
    <t>November 14,2016</t>
  </si>
  <si>
    <t>ANGELES UNIVERSITY FOUNDATION - 6,000</t>
  </si>
  <si>
    <t>November 17,2016</t>
  </si>
  <si>
    <t>WESLEYAN UNIVERSITY</t>
  </si>
  <si>
    <t>November 7,2016</t>
  </si>
  <si>
    <t>MIDWAY MARITIME FOUNDATION</t>
  </si>
  <si>
    <t>STI COLLEGE MALOLOS</t>
  </si>
  <si>
    <t>November 8,2016</t>
  </si>
  <si>
    <t>STI COLLEGE MEYCAUAYAN</t>
  </si>
  <si>
    <t>LIMAY POLYTECHNIC COLLEGE</t>
  </si>
  <si>
    <t>BATAAN PENINSULA STATE UNIVERSITY -ABUCAY</t>
  </si>
  <si>
    <t>CENTRO ESCOLAR UNIVERSITY - MALOLOS</t>
  </si>
  <si>
    <t>BATAAN PENINSULA STATE UNIVERSITY -BALANGA-3236</t>
  </si>
  <si>
    <t>AMA COLLEGE MALOLOS - 500</t>
  </si>
  <si>
    <t>SYSTEMPLUS COLLEGE - 500</t>
  </si>
  <si>
    <t>MARY THE QUEEN COLLEGE OF PAMPANGA - 2,500</t>
  </si>
  <si>
    <t>ST NICHOLAS COLLEGE -1500</t>
  </si>
  <si>
    <t>NUEVA ECIJA UNIVERSITY OF SCIENCE &amp; TECHNOLOGY - TALAVERA - 1600</t>
  </si>
  <si>
    <t>MOUNT CARMEL COLLEGE - 1230</t>
  </si>
  <si>
    <t>November 16,2016</t>
  </si>
  <si>
    <t>IMMACULATE CONCEPCION I -COLLEGE OF ART &amp; TECHNOLOGY - STA MARIA - 1600</t>
  </si>
  <si>
    <t>November 18,2016</t>
  </si>
  <si>
    <t>POLYTECHNIC OF THE PHILIPPINES - MARIVELES - 1600</t>
  </si>
  <si>
    <t>November 21,2016</t>
  </si>
  <si>
    <t>CITY COLLEGE OF SAN FERNANDO-1200</t>
  </si>
  <si>
    <t>BATAAN PENINSULA STATE UNIVERSITY -ORANI-830</t>
  </si>
  <si>
    <t>KOLEHIYO NG SUBIC- 3,100</t>
  </si>
  <si>
    <t>GORDON COLLEGE - 3,200</t>
  </si>
  <si>
    <t>SUBIC BAY COLLEGE - 600</t>
  </si>
  <si>
    <t>DOMINICAN COLLEGE OF TARLAC - 1400</t>
  </si>
  <si>
    <t>November 23,2016</t>
  </si>
  <si>
    <t>FERNANDEZ COLLEGE OF ART &amp; TECHNOLOGY - 3,500</t>
  </si>
  <si>
    <t>November 24,2016</t>
  </si>
  <si>
    <t>MEYCAUAYAN COLLEGE - 1500</t>
  </si>
  <si>
    <t>NUEVA ECIJA UNIVERSITY OF SCIENCE &amp; TECHNOLOGY - SAN ISIDRO - 2600</t>
  </si>
  <si>
    <t>November 25,2016</t>
  </si>
  <si>
    <t xml:space="preserve">AMA COMPUTER COLLEGE </t>
  </si>
  <si>
    <t>3rd Flr. FC Bldg. Km. 40 Mc Arthur Highway, Sumapang Matanda, Malolos City, Bulacan</t>
  </si>
  <si>
    <t>Bataan Peninsula State University-Balanga</t>
  </si>
  <si>
    <t>Don Manuel Banzon Avenue, City of Balanga (Capital), Bataan</t>
  </si>
  <si>
    <t>Bulacan State University-Bustos</t>
  </si>
  <si>
    <t>Bustos, Bulacan</t>
  </si>
  <si>
    <t>Systemplus College Inc.</t>
  </si>
  <si>
    <t>San Fernando Pampanga</t>
  </si>
  <si>
    <t>Nueva Ecija University of Science and Technology-Talavera</t>
  </si>
  <si>
    <t> Diaz St, Talavera, Nueva Ecija</t>
  </si>
  <si>
    <t>St. Nicolas College of Business and Technology</t>
  </si>
  <si>
    <t>Dolores, Mel-VI Bldg., San Fernando, 2000 Pampanga</t>
  </si>
  <si>
    <t>Mary the Queen College (Pampanga), Inc.</t>
  </si>
  <si>
    <t>Jose Abad Santos Avenue, San Matias, Guagua, Pampanga</t>
  </si>
  <si>
    <t>MOUNT CARMEL COLLEGE</t>
  </si>
  <si>
    <t>Baler Aurora</t>
  </si>
  <si>
    <t>Angeles University Foundation</t>
  </si>
  <si>
    <t>Manuel Roxas St. Angeles pampanga</t>
  </si>
  <si>
    <t>IMMACULATE CONCEPTION I-COLLEGE OF ARTS AND TECHNOLOGY</t>
  </si>
  <si>
    <t>STA.MARIA BULACAN</t>
  </si>
  <si>
    <t>Polytechnic University of the Philippines-Mariveles</t>
  </si>
  <si>
    <t>Mariveles, Bataan, Mariveles, Bataan 2105</t>
  </si>
  <si>
    <t>CITY COLLEGE OF SAN FERNANDO</t>
  </si>
  <si>
    <t>Bataan Peninsula State University-Orani</t>
  </si>
  <si>
    <t>Barangay Bayan, Orani, Bataan Orani Bataan, Philippines</t>
  </si>
  <si>
    <t>KOLEHIYO NG SUBIC</t>
  </si>
  <si>
    <t>Sta. Monica Subdivision, Subic, Zambales</t>
  </si>
  <si>
    <t>Subic Bay College</t>
  </si>
  <si>
    <t>SBCI Building #3-18th Street, West Bajac-Bajac Olongapo City Zambales</t>
  </si>
  <si>
    <t>Gordon College</t>
  </si>
  <si>
    <t>Gordon College, Old Hospital Road, Olongapo City, Philippines, E 16th St, Olongapo, Zambales</t>
  </si>
  <si>
    <t>Dominican College of Tarlac</t>
  </si>
  <si>
    <t>Pineda St, Capas, Tarlac</t>
  </si>
  <si>
    <t>FERNANDEZ COLLEGE OF ARTS &amp; TECHNOLOGY</t>
  </si>
  <si>
    <t>Gil Carlos Street, Baliuag, Bulacan</t>
  </si>
  <si>
    <t>MEYCAUAYAN COLLEGE</t>
  </si>
  <si>
    <t>MacArthur Highway, Banga, Meycauayan, Bulacan</t>
  </si>
  <si>
    <t>Nueva Ecija University of Science and Technology-San Isidro</t>
  </si>
  <si>
    <t>San Isidro, Nueva Ecija, San Isidro, Nueva Ecija</t>
  </si>
  <si>
    <t>Holy Angel University</t>
  </si>
  <si>
    <t>Sto. Rosario Street, Angeles City, Pampanga, Angeles City, Pampanga 2009</t>
  </si>
  <si>
    <t>Tarlac State University</t>
  </si>
  <si>
    <t xml:space="preserve">Romulo Boulevard, City of Tarlac </t>
  </si>
  <si>
    <t>60930601D1</t>
  </si>
  <si>
    <t>61340601D1</t>
  </si>
  <si>
    <t>FEU - MNRF</t>
  </si>
  <si>
    <t>Regalado Ave, West Fairview, Quezon City</t>
  </si>
  <si>
    <t>ASIA PACIFIC COLLEGES</t>
  </si>
  <si>
    <r>
      <t> </t>
    </r>
    <r>
      <rPr>
        <sz val="10"/>
        <rFont val="Calibri"/>
        <family val="2"/>
        <scheme val="minor"/>
      </rPr>
      <t>3 Humabon, Makati, 1232 Kalakhang Maynila</t>
    </r>
  </si>
  <si>
    <t>RIZAL TECHNOLOGICAL UNIVERSITY</t>
  </si>
  <si>
    <t>704 Boni Ave Cor Sacrepante, Mandaluyong</t>
  </si>
  <si>
    <t>UNIVERSITY OF RIZAL SYSTEM - MORONG</t>
  </si>
  <si>
    <t>Sumulong, Morong, Rizal</t>
  </si>
  <si>
    <t>UNIVERSITY OF RIZAL SYSTEM - ANTIPOLO</t>
  </si>
  <si>
    <t>Marigman St. Barangay, San Roque Antipolo City Rizal, Antipolo, RIZAL</t>
  </si>
  <si>
    <t>PAMANTASAN LUNGSOD NG PASIG</t>
  </si>
  <si>
    <t>Alcalde Jose, Pasig</t>
  </si>
  <si>
    <t>VIRGIN MILAGROSA UNIVERSITY FOUNDATION</t>
  </si>
  <si>
    <t>SAN CARLOS CITY, PANGASINAN</t>
  </si>
  <si>
    <t>UST</t>
  </si>
  <si>
    <t>LYCEUM OF THE PHILS-BATANGAS</t>
  </si>
  <si>
    <t>TBA</t>
  </si>
  <si>
    <t>WESTERN VISAYAS UNIVERSITY / CENTRAL VISAYAS UNIVERSITY</t>
  </si>
  <si>
    <t>DECEMBER 16, 2016 (TENTATIVE)</t>
  </si>
  <si>
    <t>ON-GOING PERMIT TAKING</t>
  </si>
  <si>
    <t>AWAITING FINAL APPROVAL</t>
  </si>
  <si>
    <t>ON-GOING NEGO</t>
  </si>
  <si>
    <t>AWAITING FINAL DATE OF ACTIVITY</t>
  </si>
  <si>
    <t>NOVEMBER 8, 2016</t>
  </si>
  <si>
    <t>NOVEMBER 10, 2016</t>
  </si>
  <si>
    <t>OUR LADY OF PERPETUAL HELP UNIVERSITY - DALTA</t>
  </si>
  <si>
    <t>November 9, 2016</t>
  </si>
  <si>
    <t>TECHNOLOGICAL INSTITUTE OF THE PHILIPPINES, MANILA</t>
  </si>
  <si>
    <t>ADAMSON UNIVERSITY</t>
  </si>
  <si>
    <t>NEW ERA COLLEGE</t>
  </si>
  <si>
    <t>POLYTHECTIC UNIVERSITY OF THE PHILS - QC</t>
  </si>
  <si>
    <t>DECEMBER 5, 2016</t>
  </si>
  <si>
    <t>ASIA PACIFIC COLLEGE MAKATI</t>
  </si>
  <si>
    <t>DLSU - COLLEGE OF SAINT BENILDE</t>
  </si>
  <si>
    <t>TBC</t>
  </si>
  <si>
    <t>PHILIPPINE NORMAL UNIVERSITY</t>
  </si>
  <si>
    <t>FAR EASTERN UNIVERSITY-MANILA</t>
  </si>
  <si>
    <t>RIZAL TECHNOLOGY UNIVERSITY</t>
  </si>
  <si>
    <t>CENTRO ESCOLAR UNIVERSITY - MANILA</t>
  </si>
  <si>
    <t>UNIVERSITY OF THE EAST - MANILA</t>
  </si>
  <si>
    <t>UNIVERSITY OF PERPETUAL HELP RIZAL</t>
  </si>
  <si>
    <t>OUR LADY OF FATIMA UNIVERSITY - QUEZON CITY</t>
  </si>
  <si>
    <t>DIVERTED TO LOW FOOT TRAFFIC UNIVERSITIES</t>
  </si>
  <si>
    <t>Southern Luzon State University Lucban</t>
  </si>
  <si>
    <t xml:space="preserve">waiting for approval  Nov 23, </t>
  </si>
  <si>
    <t>Dr. Emilio B. Espinosa, Sr. Memorial State College of Agriculture and Technology</t>
  </si>
  <si>
    <t>For approval November 25 tentative</t>
  </si>
  <si>
    <t>Polytechnic University of the Philippines-Lopez</t>
  </si>
  <si>
    <t>Naga College Foundation</t>
  </si>
  <si>
    <t>November 10,2016</t>
  </si>
  <si>
    <t>Bicol University-Tabaco</t>
  </si>
  <si>
    <t>Bicol state college  applied science  (naga)</t>
  </si>
  <si>
    <t>Sorsogon State College-Institute of Management &amp; Information Technology</t>
  </si>
  <si>
    <t>BICOL COLLEGE GUBAT SORSOGON</t>
  </si>
  <si>
    <t>November 13,2016</t>
  </si>
  <si>
    <t>Bicol University-Polangui</t>
  </si>
  <si>
    <t>STI NAGA</t>
  </si>
  <si>
    <t>Camarines Sur State Agricultural College-Sipocot Campus</t>
  </si>
  <si>
    <t>Mabini Colleges</t>
  </si>
  <si>
    <t>Daraga Communinty College</t>
  </si>
  <si>
    <t>November 20,2016</t>
  </si>
  <si>
    <t>City College Lucena</t>
  </si>
  <si>
    <t>Camarines Norte State College</t>
  </si>
  <si>
    <t>Holy Trinity College</t>
  </si>
  <si>
    <t>Mariner's Canaman</t>
  </si>
  <si>
    <t>Mariner's panganiban - Naga</t>
  </si>
  <si>
    <t>Partido State University</t>
  </si>
  <si>
    <t>November 26,2016</t>
  </si>
  <si>
    <t>University of Saint Anthony</t>
  </si>
  <si>
    <t>November 27,2016</t>
  </si>
  <si>
    <t>Camarines Sur Polytechnic College-Nabua</t>
  </si>
  <si>
    <t>for approval November 28</t>
  </si>
  <si>
    <t>Sacred Heart College of Lucena</t>
  </si>
  <si>
    <t>for approval November 22</t>
  </si>
  <si>
    <t>University of Northeastern Philippines</t>
  </si>
  <si>
    <t>for approval November 25 tentative</t>
  </si>
  <si>
    <t>for approval November 24</t>
  </si>
  <si>
    <t>Southern Luzon State University Lucena</t>
  </si>
  <si>
    <t>for approval November 25</t>
  </si>
  <si>
    <t>Manuel S. Enverga University Foundation-Candelaria</t>
  </si>
  <si>
    <t>For approval November  25</t>
  </si>
  <si>
    <t>San Jose Community College</t>
  </si>
  <si>
    <t>For approval December 1</t>
  </si>
  <si>
    <t>LA CONSOLACION COLLEGE IRIGA CITY</t>
  </si>
  <si>
    <t>For approval December 2</t>
  </si>
  <si>
    <t>Masbate Colleges</t>
  </si>
  <si>
    <t>For approval November 23 tentative</t>
  </si>
  <si>
    <t>Osmeña College</t>
  </si>
  <si>
    <t>For approval November 24 tentative</t>
  </si>
  <si>
    <t>Marinduque State College-Main Campus</t>
  </si>
  <si>
    <t xml:space="preserve">For approval December 5 tentative </t>
  </si>
  <si>
    <t>Catanduanes State College-Main Campus</t>
  </si>
  <si>
    <t>DIVERTED TO LOW FOOT TRAFFIC</t>
  </si>
  <si>
    <t xml:space="preserve">SEL </t>
  </si>
  <si>
    <t>LAVASHARK</t>
  </si>
  <si>
    <t>VANESA BARAMEDA</t>
  </si>
  <si>
    <t>DECEMBER 9, 2016</t>
  </si>
  <si>
    <t>EASTERN VISAYAS STATE UNIVERSITY</t>
  </si>
  <si>
    <t>ASIAN DEVELOPMENT FOUNDATION COLLEGE</t>
  </si>
  <si>
    <t>OCTOBER 07,2016</t>
  </si>
  <si>
    <t>UNIVERSITY OF THE PHILIPPINES VISAYAS</t>
  </si>
  <si>
    <t>NOVEMBER 13,2016</t>
  </si>
  <si>
    <t>CRISTAL-e COLLEGE</t>
  </si>
  <si>
    <t>SAINT PAULS SCHOOL OF PROFESSIONAL STUDIES</t>
  </si>
  <si>
    <t>LEYTE COLLEGES</t>
  </si>
  <si>
    <t>UNIVERSITY OF SOUTHERN PHILIPPINES FOUNDATION</t>
  </si>
  <si>
    <t>COLLEGE OF TECHNOLOGICAL SCIENCE</t>
  </si>
  <si>
    <t>PALOMPON INSTITUTE OF TECHNOLOGY</t>
  </si>
  <si>
    <t>University of the Visayas - Banilad (UV)</t>
  </si>
  <si>
    <t>Mandaue City College</t>
  </si>
  <si>
    <t>Leyte Normal University</t>
  </si>
  <si>
    <t>Gov. M. Cuenco Ave., Banilad, Mandaue City, Cebu</t>
  </si>
  <si>
    <t>Don Andres Soriano Avenue, Centro, Mandaue City</t>
  </si>
  <si>
    <t>Paterno St, Downtown, Tacloban City</t>
  </si>
  <si>
    <t>On going negotiation</t>
  </si>
  <si>
    <t>University of Cebu - Main Campus (UC)</t>
  </si>
  <si>
    <t>Sanciangko St., Cebu City</t>
  </si>
  <si>
    <t>Cebu Institute of Technology - University (CIT)</t>
  </si>
  <si>
    <t>N. Bacalso St., Cebu City</t>
  </si>
  <si>
    <t>San Lorenzo Ruiz College</t>
  </si>
  <si>
    <t>Palo - Carigara - Ormoc City Rd, Ormoc, 6541 Leyte</t>
  </si>
  <si>
    <t xml:space="preserve"> Salazar College of Science and Institute of Technology</t>
  </si>
  <si>
    <t>186 Natalio B. Bacalso Ave. Cebu City</t>
  </si>
  <si>
    <t>University of Cebu - Banilad (UC)</t>
  </si>
  <si>
    <t>Gov. M. Cuenco Ave, Cebu City</t>
  </si>
  <si>
    <t>Cebu Doctors University (CDU)</t>
  </si>
  <si>
    <t>North Reclamation Area Mandaue City Cebu, Mandaue City</t>
  </si>
  <si>
    <t>University of the Visayas - Banilad</t>
  </si>
  <si>
    <t>Declined</t>
  </si>
  <si>
    <t>Done</t>
  </si>
  <si>
    <t xml:space="preserve"> Consolacion, 6001 Cebu</t>
  </si>
  <si>
    <t xml:space="preserve"> Basak, Lapu-Lapu, Philippines</t>
  </si>
  <si>
    <t>Indiana Aerospace University</t>
  </si>
  <si>
    <t>Philippine State College of Aeronautics</t>
  </si>
  <si>
    <t>Mactan Campus, MBEAB, Lapu-Lapu City, Central Visayas</t>
  </si>
  <si>
    <t>Talisay City College</t>
  </si>
  <si>
    <t xml:space="preserve">40 Salinas Dr, Cebu City, 6000 Cebu </t>
  </si>
  <si>
    <t>Center for Industrial Technology &amp; Enterprise</t>
  </si>
  <si>
    <t xml:space="preserve">San Jose, Talamban, Cebu City, 6000 Cebu, Apas, Cebu City, Cebu </t>
  </si>
  <si>
    <t>Garces St, Poblacion, Talisay City, 6045 Cebu</t>
  </si>
  <si>
    <t>PMI COLLEGES BOHOL</t>
  </si>
  <si>
    <t>CPG North Ave., Tagbilaran City Bohol 6300</t>
  </si>
  <si>
    <t>University of Cebu - Mambaling Campus</t>
  </si>
  <si>
    <t xml:space="preserve">SRP-Mambaling Rd, Cebu City, 6000 Cebu </t>
  </si>
  <si>
    <t>UNIVERSITY OF CEBU - MAIN CAMPUS</t>
  </si>
  <si>
    <t xml:space="preserve">*Consolacion Community College                                                    </t>
  </si>
  <si>
    <t>*Royal Christian College                                                                    *Informatics Consolacion</t>
  </si>
  <si>
    <t>*M. C. Briones St, Mandaue City, Cebu                                                                 * Consolacion, 6001 Cebu</t>
  </si>
  <si>
    <t xml:space="preserve">*Centrum Mall, Aviles St., Ormoc City 6541                                                               *Bonifacio Street corner Lopez Jaena Streets, Ormoc </t>
  </si>
  <si>
    <t xml:space="preserve">*STI Ormoc                                                                                    *AMA Computer Learning Center (ACLC) Ormoc </t>
  </si>
  <si>
    <t>#51 N. Bacalso Avenue, Sambag 1 6000</t>
  </si>
  <si>
    <t xml:space="preserve">Rizwoods Colleges </t>
  </si>
  <si>
    <t xml:space="preserve"> 279 Bulacao, Pardo, Cebu </t>
  </si>
  <si>
    <t xml:space="preserve"> St. Paul College Foundation, Inc.</t>
  </si>
  <si>
    <t>M.J Cuenco Avenue R. Palma Street, Cebu City, 6000 Cebu</t>
  </si>
  <si>
    <t xml:space="preserve">Cebu Technological University </t>
  </si>
  <si>
    <t>NOVEMBER 29, 2016</t>
  </si>
  <si>
    <t>DECEMBER 1, 2016</t>
  </si>
  <si>
    <t>DECEMBER 6, 2016</t>
  </si>
  <si>
    <t>DECEMBER 7, 2016</t>
  </si>
  <si>
    <t>Cebu Sacred Heart College</t>
  </si>
  <si>
    <t>South Road, Talisay City, Cebu</t>
  </si>
  <si>
    <t>For Nego</t>
  </si>
  <si>
    <t>Cebu State College of Science and Technology-Mandaue City</t>
  </si>
  <si>
    <t>*Cebu Aeronautical Technical School                                                       *STI College</t>
  </si>
  <si>
    <t xml:space="preserve">J. Ceniza St., Looc Mandaue City Cebu, Mandaue City, Cebu </t>
  </si>
  <si>
    <t xml:space="preserve">Mandaue City, Cebu                                                                                           </t>
  </si>
  <si>
    <t xml:space="preserve">Saint Louis College- Cebu                                                                                            </t>
  </si>
  <si>
    <t xml:space="preserve">CANCELLED </t>
  </si>
  <si>
    <t xml:space="preserve">Cordova Public College   </t>
  </si>
  <si>
    <t>Lapu-lapu City College</t>
  </si>
  <si>
    <t xml:space="preserve">Cordova, Poblacion, 6017, Cordova, Cebu       </t>
  </si>
  <si>
    <t xml:space="preserve">STEC, B. Benedicto St., Lapu-Lapu City, Cebu </t>
  </si>
  <si>
    <t>DECLINED</t>
  </si>
  <si>
    <t>Juan Osmeña Street, Ramon Aboitiz Street, Cebu City, 6000 Cebu</t>
  </si>
  <si>
    <t xml:space="preserve">Velez College of Medical Technology                                </t>
  </si>
  <si>
    <t>Saint Theresa's College</t>
  </si>
  <si>
    <t xml:space="preserve">41 F. Ramos, Cogon Central, Cebu City                                                              </t>
  </si>
  <si>
    <t>Concord Technical Institute</t>
  </si>
  <si>
    <t xml:space="preserve">Cabreros St, Cebu City, 6000 Cebu  </t>
  </si>
  <si>
    <t>Don Bosco Technology Center</t>
  </si>
  <si>
    <t>Pleasant Homes Subd., Buhisan Rd, Cebu City, 6000 Cebu</t>
  </si>
  <si>
    <t>Approved</t>
  </si>
  <si>
    <t>Cordova Public College</t>
  </si>
  <si>
    <t>University of the Visayas - Main Campus</t>
  </si>
  <si>
    <t>DECEMBER 8, 2016</t>
  </si>
  <si>
    <t>DECEMBER 14, 2016</t>
  </si>
  <si>
    <t>University of San Jose Recoletos - Basak Pardo</t>
  </si>
  <si>
    <t>Cebu Aeronautical Technical School</t>
  </si>
  <si>
    <t>Salazar College of Science and Institute of Technology</t>
  </si>
  <si>
    <t>AMA Computer Learning Center (ACLC) Ormoc</t>
  </si>
  <si>
    <t xml:space="preserve">Informatics Consolacion </t>
  </si>
  <si>
    <r>
      <t xml:space="preserve">DIVERTED TO LOW FOOT TRAFFIC - </t>
    </r>
    <r>
      <rPr>
        <b/>
        <sz val="12"/>
        <color theme="1"/>
        <rFont val="Calibri"/>
        <family val="2"/>
        <scheme val="minor"/>
      </rPr>
      <t>Royal Christian College</t>
    </r>
  </si>
  <si>
    <r>
      <t xml:space="preserve">DIVERTED TO LOW FOOT TRAFFIC - </t>
    </r>
    <r>
      <rPr>
        <b/>
        <sz val="12"/>
        <color theme="1"/>
        <rFont val="Calibri"/>
        <family val="2"/>
        <scheme val="minor"/>
      </rPr>
      <t xml:space="preserve">STI Ormoc </t>
    </r>
  </si>
  <si>
    <t>STI College Cebu</t>
  </si>
  <si>
    <t>University of San Jose Recoletos - Basak</t>
  </si>
  <si>
    <t>Basak, Pardo, Cebu City</t>
  </si>
  <si>
    <r>
      <t xml:space="preserve">DIVERTED TO LOW FOOT TRAFFIC - </t>
    </r>
    <r>
      <rPr>
        <b/>
        <sz val="12"/>
        <color rgb="FFFF0000"/>
        <rFont val="Calibri"/>
        <family val="2"/>
        <scheme val="minor"/>
      </rPr>
      <t>STI Colleges Tagbilaran</t>
    </r>
  </si>
  <si>
    <r>
      <t xml:space="preserve">DIVERTED TO LOW FOOT TRAFFIC - </t>
    </r>
    <r>
      <rPr>
        <b/>
        <sz val="12"/>
        <color rgb="FFFF0000"/>
        <rFont val="Calibri"/>
        <family val="2"/>
        <scheme val="minor"/>
      </rPr>
      <t>AMA Computer Learning Center - Tagbilaran</t>
    </r>
  </si>
  <si>
    <t>Dionisio Jakosalem St, Cebu City, 6000 Cebu</t>
  </si>
  <si>
    <t>STI Colleges Tagbilaran</t>
  </si>
  <si>
    <t>AMA Computer Learning Center - Tagbilaran</t>
  </si>
  <si>
    <t>Target KPI</t>
  </si>
  <si>
    <t>University of the Visayas - Toledo</t>
  </si>
  <si>
    <t>DECEMBER 15, 2016</t>
  </si>
  <si>
    <t>Bohol Isand  State University - Calape Campus</t>
  </si>
  <si>
    <t>CEBU DOCTOR'S UNIVERSITY</t>
  </si>
  <si>
    <t>DECEMBER 16, 2016</t>
  </si>
</sst>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[$-409]mmmm\ d\,\ yyyy;@"/>
    <numFmt numFmtId="166" formatCode="[$-3409]dd\-mmm\-yy;@"/>
    <numFmt numFmtId="167" formatCode="_(* #,##0_);_(* \(#,##0\);_(* &quot;-&quot;??_);_(@_)"/>
    <numFmt numFmtId="168" formatCode="[$-F800]dddd\,\ mmmm\ dd\,\ yyyy"/>
  </numFmts>
  <fonts count="4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name val="Calibri"/>
      <family val="2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name val="Arial Narrow"/>
      <family val="2"/>
    </font>
    <font>
      <b/>
      <sz val="11"/>
      <color rgb="FF222222"/>
      <name val="Calibri"/>
      <family val="2"/>
    </font>
    <font>
      <b/>
      <sz val="11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0"/>
      <color rgb="FFFF0000"/>
      <name val="Arial"/>
      <family val="2"/>
    </font>
    <font>
      <b/>
      <sz val="14"/>
      <color rgb="FFFF0000"/>
      <name val="Calibri"/>
      <family val="2"/>
      <scheme val="minor"/>
    </font>
    <font>
      <b/>
      <sz val="11"/>
      <color rgb="FFFF0000"/>
      <name val="Arial"/>
      <family val="2"/>
    </font>
    <font>
      <sz val="10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rgb="FF222222"/>
      <name val="Calibri"/>
      <family val="2"/>
      <scheme val="minor"/>
    </font>
    <font>
      <u/>
      <sz val="10"/>
      <color indexed="12"/>
      <name val="Arial"/>
      <family val="2"/>
    </font>
    <font>
      <sz val="13"/>
      <name val="Calibri"/>
      <family val="2"/>
      <scheme val="minor"/>
    </font>
    <font>
      <sz val="13"/>
      <name val="Arial"/>
      <family val="2"/>
    </font>
    <font>
      <sz val="10"/>
      <color rgb="FF222222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E676D3"/>
        <bgColor indexed="64"/>
      </patternFill>
    </fill>
    <fill>
      <patternFill patternType="solid">
        <fgColor rgb="FFE784D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0DA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23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9" fillId="0" borderId="0">
      <alignment vertical="top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7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86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/>
    <xf numFmtId="3" fontId="0" fillId="0" borderId="0" xfId="0" applyNumberFormat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4" fillId="0" borderId="0" xfId="0" applyFont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3" fontId="4" fillId="2" borderId="1" xfId="0" applyNumberFormat="1" applyFont="1" applyFill="1" applyBorder="1" applyAlignment="1">
      <alignment horizontal="center"/>
    </xf>
    <xf numFmtId="9" fontId="4" fillId="2" borderId="1" xfId="1" applyFont="1" applyFill="1" applyBorder="1" applyAlignment="1">
      <alignment horizontal="center"/>
    </xf>
    <xf numFmtId="9" fontId="4" fillId="2" borderId="1" xfId="1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0" fillId="0" borderId="1" xfId="0" applyBorder="1"/>
    <xf numFmtId="9" fontId="4" fillId="0" borderId="1" xfId="1" applyFont="1" applyBorder="1" applyAlignment="1">
      <alignment horizontal="center"/>
    </xf>
    <xf numFmtId="9" fontId="0" fillId="0" borderId="1" xfId="1" applyFont="1" applyBorder="1"/>
    <xf numFmtId="0" fontId="4" fillId="0" borderId="0" xfId="0" applyFont="1"/>
    <xf numFmtId="3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9" fontId="4" fillId="3" borderId="1" xfId="1" applyFont="1" applyFill="1" applyBorder="1" applyAlignment="1">
      <alignment horizontal="center" vertical="center"/>
    </xf>
    <xf numFmtId="0" fontId="4" fillId="0" borderId="1" xfId="0" quotePrefix="1" applyFont="1" applyBorder="1" applyAlignment="1">
      <alignment horizontal="center"/>
    </xf>
    <xf numFmtId="3" fontId="4" fillId="2" borderId="8" xfId="0" applyNumberFormat="1" applyFont="1" applyFill="1" applyBorder="1" applyAlignment="1">
      <alignment horizontal="center" vertical="center"/>
    </xf>
    <xf numFmtId="9" fontId="4" fillId="2" borderId="8" xfId="1" applyFont="1" applyFill="1" applyBorder="1" applyAlignment="1">
      <alignment horizontal="center" vertical="center"/>
    </xf>
    <xf numFmtId="3" fontId="4" fillId="0" borderId="1" xfId="1" applyNumberFormat="1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9" fontId="4" fillId="4" borderId="1" xfId="1" applyFont="1" applyFill="1" applyBorder="1" applyAlignment="1">
      <alignment horizontal="center"/>
    </xf>
    <xf numFmtId="3" fontId="4" fillId="4" borderId="1" xfId="0" applyNumberFormat="1" applyFont="1" applyFill="1" applyBorder="1" applyAlignment="1">
      <alignment horizontal="center"/>
    </xf>
    <xf numFmtId="9" fontId="4" fillId="4" borderId="1" xfId="0" applyNumberFormat="1" applyFont="1" applyFill="1" applyBorder="1" applyAlignment="1">
      <alignment horizontal="center"/>
    </xf>
    <xf numFmtId="0" fontId="7" fillId="0" borderId="0" xfId="0" applyFont="1"/>
    <xf numFmtId="3" fontId="3" fillId="5" borderId="11" xfId="0" applyNumberFormat="1" applyFont="1" applyFill="1" applyBorder="1" applyAlignment="1">
      <alignment horizontal="center" vertical="center"/>
    </xf>
    <xf numFmtId="9" fontId="3" fillId="5" borderId="11" xfId="1" applyFont="1" applyFill="1" applyBorder="1" applyAlignment="1">
      <alignment horizontal="center" vertical="center"/>
    </xf>
    <xf numFmtId="3" fontId="3" fillId="5" borderId="11" xfId="0" applyNumberFormat="1" applyFont="1" applyFill="1" applyBorder="1" applyAlignment="1">
      <alignment horizontal="center"/>
    </xf>
    <xf numFmtId="9" fontId="3" fillId="5" borderId="11" xfId="1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165" fontId="8" fillId="0" borderId="1" xfId="0" quotePrefix="1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8" fillId="0" borderId="8" xfId="0" applyFont="1" applyBorder="1" applyAlignment="1">
      <alignment horizontal="center" vertical="center"/>
    </xf>
    <xf numFmtId="165" fontId="8" fillId="0" borderId="8" xfId="0" quotePrefix="1" applyNumberFormat="1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165" fontId="10" fillId="0" borderId="1" xfId="0" applyNumberFormat="1" applyFont="1" applyBorder="1" applyAlignment="1">
      <alignment horizontal="center"/>
    </xf>
    <xf numFmtId="3" fontId="4" fillId="0" borderId="8" xfId="0" applyNumberFormat="1" applyFont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3" fontId="4" fillId="0" borderId="12" xfId="0" applyNumberFormat="1" applyFont="1" applyBorder="1" applyAlignment="1">
      <alignment horizontal="center"/>
    </xf>
    <xf numFmtId="0" fontId="10" fillId="0" borderId="1" xfId="284" applyFont="1" applyBorder="1" applyAlignment="1">
      <alignment horizontal="center"/>
    </xf>
    <xf numFmtId="165" fontId="10" fillId="0" borderId="1" xfId="284" applyNumberFormat="1" applyFont="1" applyBorder="1" applyAlignment="1">
      <alignment horizontal="center"/>
    </xf>
    <xf numFmtId="0" fontId="8" fillId="0" borderId="1" xfId="284" applyFont="1" applyBorder="1" applyAlignment="1">
      <alignment horizontal="center" vertical="center"/>
    </xf>
    <xf numFmtId="165" fontId="8" fillId="0" borderId="1" xfId="284" applyNumberFormat="1" applyFont="1" applyBorder="1" applyAlignment="1">
      <alignment horizontal="center" vertical="center"/>
    </xf>
    <xf numFmtId="3" fontId="4" fillId="0" borderId="1" xfId="284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/>
    </xf>
    <xf numFmtId="0" fontId="11" fillId="0" borderId="0" xfId="0" applyFont="1"/>
    <xf numFmtId="0" fontId="4" fillId="7" borderId="1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3" fontId="4" fillId="0" borderId="12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0" fontId="12" fillId="8" borderId="1" xfId="0" applyFont="1" applyFill="1" applyBorder="1" applyAlignment="1">
      <alignment horizontal="center" wrapText="1"/>
    </xf>
    <xf numFmtId="0" fontId="9" fillId="8" borderId="1" xfId="0" applyFont="1" applyFill="1" applyBorder="1" applyAlignment="1">
      <alignment horizontal="center" wrapText="1"/>
    </xf>
    <xf numFmtId="0" fontId="4" fillId="0" borderId="16" xfId="0" applyFont="1" applyBorder="1" applyAlignment="1">
      <alignment horizontal="center" vertical="center"/>
    </xf>
    <xf numFmtId="3" fontId="4" fillId="0" borderId="16" xfId="0" applyNumberFormat="1" applyFont="1" applyBorder="1" applyAlignment="1">
      <alignment horizontal="center" vertical="center"/>
    </xf>
    <xf numFmtId="3" fontId="4" fillId="0" borderId="4" xfId="0" applyNumberFormat="1" applyFont="1" applyBorder="1" applyAlignment="1">
      <alignment horizontal="center" vertical="center"/>
    </xf>
    <xf numFmtId="0" fontId="4" fillId="0" borderId="0" xfId="0" applyFont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5" borderId="11" xfId="0" applyFont="1" applyFill="1" applyBorder="1"/>
    <xf numFmtId="3" fontId="14" fillId="0" borderId="1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16" fontId="4" fillId="0" borderId="1" xfId="0" quotePrefix="1" applyNumberFormat="1" applyFont="1" applyBorder="1" applyAlignment="1">
      <alignment horizontal="center"/>
    </xf>
    <xf numFmtId="3" fontId="15" fillId="0" borderId="15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7" fillId="0" borderId="1" xfId="0" applyFont="1" applyFill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/>
    </xf>
    <xf numFmtId="3" fontId="15" fillId="0" borderId="15" xfId="0" applyNumberFormat="1" applyFont="1" applyFill="1" applyBorder="1" applyAlignment="1">
      <alignment horizontal="center"/>
    </xf>
    <xf numFmtId="0" fontId="19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5" borderId="11" xfId="0" applyFont="1" applyFill="1" applyBorder="1" applyAlignment="1">
      <alignment horizontal="center" vertical="center"/>
    </xf>
    <xf numFmtId="3" fontId="3" fillId="5" borderId="1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20" fillId="6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wrapText="1"/>
    </xf>
    <xf numFmtId="0" fontId="22" fillId="0" borderId="0" xfId="0" applyFont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wrapText="1"/>
    </xf>
    <xf numFmtId="0" fontId="25" fillId="0" borderId="0" xfId="0" applyFont="1"/>
    <xf numFmtId="0" fontId="23" fillId="0" borderId="1" xfId="0" applyFont="1" applyBorder="1" applyAlignment="1">
      <alignment horizontal="left" wrapText="1"/>
    </xf>
    <xf numFmtId="0" fontId="23" fillId="0" borderId="1" xfId="0" applyFont="1" applyBorder="1" applyAlignment="1">
      <alignment horizontal="center"/>
    </xf>
    <xf numFmtId="0" fontId="23" fillId="0" borderId="4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6" fillId="0" borderId="0" xfId="0" applyFont="1"/>
    <xf numFmtId="0" fontId="27" fillId="0" borderId="0" xfId="0" applyFont="1" applyAlignment="1">
      <alignment horizontal="center"/>
    </xf>
    <xf numFmtId="0" fontId="28" fillId="6" borderId="1" xfId="0" applyFont="1" applyFill="1" applyBorder="1" applyAlignment="1">
      <alignment horizontal="center" vertical="center"/>
    </xf>
    <xf numFmtId="0" fontId="28" fillId="6" borderId="1" xfId="438" applyFont="1" applyFill="1" applyBorder="1" applyAlignment="1">
      <alignment horizontal="center" vertical="center"/>
    </xf>
    <xf numFmtId="166" fontId="28" fillId="6" borderId="1" xfId="438" applyNumberFormat="1" applyFont="1" applyFill="1" applyBorder="1" applyAlignment="1">
      <alignment horizontal="center" vertical="center"/>
    </xf>
    <xf numFmtId="3" fontId="0" fillId="0" borderId="1" xfId="0" applyNumberFormat="1" applyBorder="1"/>
    <xf numFmtId="0" fontId="0" fillId="0" borderId="1" xfId="0" quotePrefix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30" fillId="0" borderId="1" xfId="0" applyFont="1" applyFill="1" applyBorder="1"/>
    <xf numFmtId="167" fontId="0" fillId="6" borderId="1" xfId="433" applyNumberFormat="1" applyFont="1" applyFill="1" applyBorder="1" applyAlignment="1">
      <alignment horizontal="left"/>
    </xf>
    <xf numFmtId="0" fontId="0" fillId="0" borderId="1" xfId="0" applyFill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30" fillId="0" borderId="5" xfId="0" applyFont="1" applyFill="1" applyBorder="1"/>
    <xf numFmtId="0" fontId="31" fillId="6" borderId="1" xfId="0" applyFont="1" applyFill="1" applyBorder="1" applyAlignment="1">
      <alignment horizontal="left"/>
    </xf>
    <xf numFmtId="0" fontId="32" fillId="6" borderId="1" xfId="0" applyFont="1" applyFill="1" applyBorder="1" applyAlignment="1">
      <alignment horizontal="left"/>
    </xf>
    <xf numFmtId="0" fontId="31" fillId="6" borderId="1" xfId="459" applyFont="1" applyFill="1" applyBorder="1" applyAlignment="1" applyProtection="1">
      <alignment horizontal="left"/>
    </xf>
    <xf numFmtId="0" fontId="30" fillId="0" borderId="0" xfId="0" applyFont="1" applyFill="1" applyBorder="1"/>
    <xf numFmtId="0" fontId="34" fillId="0" borderId="5" xfId="0" applyFont="1" applyFill="1" applyBorder="1"/>
    <xf numFmtId="0" fontId="35" fillId="0" borderId="1" xfId="0" applyFont="1" applyFill="1" applyBorder="1" applyAlignment="1"/>
    <xf numFmtId="0" fontId="0" fillId="6" borderId="1" xfId="0" applyFont="1" applyFill="1" applyBorder="1" applyAlignment="1">
      <alignment horizontal="left"/>
    </xf>
    <xf numFmtId="0" fontId="0" fillId="6" borderId="1" xfId="0" applyFill="1" applyBorder="1"/>
    <xf numFmtId="0" fontId="36" fillId="0" borderId="0" xfId="0" applyFont="1"/>
    <xf numFmtId="0" fontId="38" fillId="0" borderId="1" xfId="464" applyFont="1" applyFill="1" applyBorder="1" applyAlignment="1">
      <alignment horizontal="left"/>
    </xf>
    <xf numFmtId="0" fontId="18" fillId="0" borderId="1" xfId="0" applyFont="1" applyFill="1" applyBorder="1" applyAlignment="1">
      <alignment horizontal="left" vertical="center"/>
    </xf>
    <xf numFmtId="0" fontId="39" fillId="0" borderId="1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4" fillId="0" borderId="1" xfId="0" quotePrefix="1" applyFont="1" applyBorder="1" applyAlignment="1">
      <alignment horizontal="center" vertical="center"/>
    </xf>
    <xf numFmtId="9" fontId="4" fillId="0" borderId="1" xfId="1" applyFont="1" applyBorder="1" applyAlignment="1">
      <alignment horizontal="center" vertical="center"/>
    </xf>
    <xf numFmtId="3" fontId="4" fillId="0" borderId="1" xfId="1" applyNumberFormat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 wrapText="1"/>
    </xf>
    <xf numFmtId="9" fontId="4" fillId="4" borderId="1" xfId="1" applyFont="1" applyFill="1" applyBorder="1" applyAlignment="1">
      <alignment horizontal="center" vertical="center"/>
    </xf>
    <xf numFmtId="9" fontId="4" fillId="4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5" borderId="11" xfId="0" applyFont="1" applyFill="1" applyBorder="1" applyAlignment="1">
      <alignment vertical="center"/>
    </xf>
    <xf numFmtId="0" fontId="41" fillId="0" borderId="1" xfId="0" quotePrefix="1" applyFont="1" applyBorder="1" applyAlignment="1">
      <alignment horizontal="center"/>
    </xf>
    <xf numFmtId="15" fontId="0" fillId="0" borderId="1" xfId="0" quotePrefix="1" applyNumberForma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4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/>
    </xf>
    <xf numFmtId="9" fontId="4" fillId="10" borderId="1" xfId="1" applyFont="1" applyFill="1" applyBorder="1" applyAlignment="1">
      <alignment horizontal="center"/>
    </xf>
    <xf numFmtId="3" fontId="4" fillId="10" borderId="1" xfId="0" applyNumberFormat="1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/>
    </xf>
    <xf numFmtId="9" fontId="4" fillId="10" borderId="1" xfId="1" applyFont="1" applyFill="1" applyBorder="1" applyAlignment="1">
      <alignment horizontal="center" vertical="center"/>
    </xf>
    <xf numFmtId="3" fontId="4" fillId="10" borderId="1" xfId="0" applyNumberFormat="1" applyFont="1" applyFill="1" applyBorder="1" applyAlignment="1">
      <alignment horizontal="center" vertical="center"/>
    </xf>
    <xf numFmtId="3" fontId="4" fillId="10" borderId="1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1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0" fillId="10" borderId="1" xfId="0" applyFont="1" applyFill="1" applyBorder="1" applyAlignment="1">
      <alignment horizontal="center"/>
    </xf>
    <xf numFmtId="3" fontId="0" fillId="10" borderId="1" xfId="0" applyNumberFormat="1" applyFont="1" applyFill="1" applyBorder="1" applyAlignment="1">
      <alignment horizontal="center"/>
    </xf>
    <xf numFmtId="9" fontId="1" fillId="10" borderId="1" xfId="1" applyFont="1" applyFill="1" applyBorder="1" applyAlignment="1">
      <alignment horizontal="center"/>
    </xf>
    <xf numFmtId="0" fontId="40" fillId="0" borderId="1" xfId="0" quotePrefix="1" applyFont="1" applyBorder="1" applyAlignment="1">
      <alignment horizontal="left"/>
    </xf>
    <xf numFmtId="16" fontId="4" fillId="0" borderId="1" xfId="0" quotePrefix="1" applyNumberFormat="1" applyFont="1" applyBorder="1" applyAlignment="1">
      <alignment horizontal="left"/>
    </xf>
    <xf numFmtId="0" fontId="4" fillId="0" borderId="1" xfId="0" quotePrefix="1" applyFont="1" applyBorder="1" applyAlignment="1">
      <alignment horizontal="left"/>
    </xf>
    <xf numFmtId="0" fontId="4" fillId="0" borderId="1" xfId="0" quotePrefix="1" applyFont="1" applyBorder="1" applyAlignment="1">
      <alignment horizontal="left" vertical="center" wrapText="1"/>
    </xf>
    <xf numFmtId="0" fontId="4" fillId="10" borderId="1" xfId="0" quotePrefix="1" applyFont="1" applyFill="1" applyBorder="1" applyAlignment="1">
      <alignment horizontal="left" vertical="center"/>
    </xf>
    <xf numFmtId="0" fontId="4" fillId="0" borderId="1" xfId="0" quotePrefix="1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0" fillId="10" borderId="1" xfId="0" applyFont="1" applyFill="1" applyBorder="1" applyAlignment="1">
      <alignment horizontal="left" vertical="center"/>
    </xf>
    <xf numFmtId="0" fontId="4" fillId="10" borderId="4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vertical="center"/>
    </xf>
    <xf numFmtId="0" fontId="0" fillId="10" borderId="4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43" fillId="10" borderId="1" xfId="0" applyFont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/>
    </xf>
    <xf numFmtId="0" fontId="0" fillId="10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left" vertical="center" wrapText="1"/>
    </xf>
    <xf numFmtId="0" fontId="0" fillId="10" borderId="4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0" fontId="0" fillId="10" borderId="1" xfId="0" applyFill="1" applyBorder="1" applyAlignment="1">
      <alignment horizontal="center"/>
    </xf>
    <xf numFmtId="0" fontId="4" fillId="10" borderId="1" xfId="0" applyFont="1" applyFill="1" applyBorder="1" applyAlignment="1">
      <alignment horizontal="left"/>
    </xf>
    <xf numFmtId="0" fontId="4" fillId="10" borderId="1" xfId="0" quotePrefix="1" applyFont="1" applyFill="1" applyBorder="1" applyAlignment="1">
      <alignment horizontal="center"/>
    </xf>
    <xf numFmtId="9" fontId="0" fillId="10" borderId="1" xfId="1" applyFont="1" applyFill="1" applyBorder="1" applyAlignment="1">
      <alignment horizontal="center"/>
    </xf>
    <xf numFmtId="3" fontId="0" fillId="10" borderId="1" xfId="0" applyNumberFormat="1" applyFill="1" applyBorder="1" applyAlignment="1">
      <alignment horizontal="center"/>
    </xf>
    <xf numFmtId="168" fontId="4" fillId="10" borderId="1" xfId="0" quotePrefix="1" applyNumberFormat="1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10" borderId="0" xfId="0" applyFill="1"/>
    <xf numFmtId="0" fontId="0" fillId="10" borderId="1" xfId="0" applyFill="1" applyBorder="1"/>
    <xf numFmtId="0" fontId="43" fillId="10" borderId="1" xfId="0" applyFont="1" applyFill="1" applyBorder="1" applyAlignment="1">
      <alignment horizontal="center" vertical="center"/>
    </xf>
    <xf numFmtId="0" fontId="43" fillId="10" borderId="1" xfId="0" applyFont="1" applyFill="1" applyBorder="1" applyAlignment="1">
      <alignment horizontal="left" vertical="center" wrapText="1"/>
    </xf>
    <xf numFmtId="0" fontId="23" fillId="10" borderId="4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center" vertical="center"/>
    </xf>
    <xf numFmtId="0" fontId="43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3" fillId="0" borderId="1" xfId="0" applyFont="1" applyFill="1" applyBorder="1" applyAlignment="1">
      <alignment horizontal="center" vertical="center"/>
    </xf>
    <xf numFmtId="0" fontId="43" fillId="0" borderId="1" xfId="0" applyFont="1" applyFill="1" applyBorder="1" applyAlignment="1">
      <alignment horizontal="left" vertical="center" wrapText="1"/>
    </xf>
    <xf numFmtId="0" fontId="23" fillId="0" borderId="4" xfId="0" applyFont="1" applyFill="1" applyBorder="1" applyAlignment="1">
      <alignment horizontal="center" vertical="center"/>
    </xf>
    <xf numFmtId="0" fontId="0" fillId="0" borderId="0" xfId="0" applyFill="1"/>
    <xf numFmtId="0" fontId="43" fillId="10" borderId="4" xfId="0" applyFont="1" applyFill="1" applyBorder="1" applyAlignment="1">
      <alignment horizontal="center" vertical="center"/>
    </xf>
    <xf numFmtId="0" fontId="43" fillId="10" borderId="1" xfId="0" applyFont="1" applyFill="1" applyBorder="1" applyAlignment="1">
      <alignment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10" borderId="1" xfId="0" applyFill="1" applyBorder="1" applyAlignment="1">
      <alignment horizontal="left" vertical="center"/>
    </xf>
    <xf numFmtId="0" fontId="43" fillId="0" borderId="1" xfId="0" applyFont="1" applyBorder="1" applyAlignment="1">
      <alignment horizontal="center"/>
    </xf>
    <xf numFmtId="0" fontId="43" fillId="0" borderId="1" xfId="0" applyFont="1" applyBorder="1" applyAlignment="1">
      <alignment horizontal="left"/>
    </xf>
    <xf numFmtId="168" fontId="43" fillId="0" borderId="1" xfId="0" quotePrefix="1" applyNumberFormat="1" applyFont="1" applyFill="1" applyBorder="1" applyAlignment="1">
      <alignment horizontal="center"/>
    </xf>
    <xf numFmtId="9" fontId="43" fillId="0" borderId="1" xfId="1" applyFont="1" applyBorder="1" applyAlignment="1">
      <alignment horizontal="center"/>
    </xf>
    <xf numFmtId="3" fontId="43" fillId="0" borderId="1" xfId="0" applyNumberFormat="1" applyFont="1" applyBorder="1" applyAlignment="1">
      <alignment horizontal="center"/>
    </xf>
    <xf numFmtId="3" fontId="23" fillId="0" borderId="1" xfId="0" applyNumberFormat="1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3" fontId="4" fillId="2" borderId="4" xfId="0" applyNumberFormat="1" applyFont="1" applyFill="1" applyBorder="1" applyAlignment="1">
      <alignment horizontal="center" vertical="center"/>
    </xf>
    <xf numFmtId="9" fontId="4" fillId="2" borderId="4" xfId="1" applyFont="1" applyFill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0" fontId="43" fillId="0" borderId="1" xfId="0" applyFont="1" applyBorder="1" applyAlignment="1">
      <alignment horizontal="left" vertical="center" wrapText="1"/>
    </xf>
    <xf numFmtId="9" fontId="43" fillId="0" borderId="1" xfId="1" applyFont="1" applyBorder="1" applyAlignment="1">
      <alignment horizontal="center" vertical="center"/>
    </xf>
    <xf numFmtId="3" fontId="43" fillId="0" borderId="1" xfId="0" applyNumberFormat="1" applyFont="1" applyBorder="1" applyAlignment="1">
      <alignment horizontal="center" vertical="center"/>
    </xf>
    <xf numFmtId="3" fontId="23" fillId="0" borderId="1" xfId="0" applyNumberFormat="1" applyFont="1" applyBorder="1" applyAlignment="1">
      <alignment horizontal="center" vertical="center"/>
    </xf>
    <xf numFmtId="0" fontId="4" fillId="10" borderId="1" xfId="0" applyFont="1" applyFill="1" applyBorder="1" applyAlignment="1">
      <alignment horizontal="left" vertical="center"/>
    </xf>
    <xf numFmtId="0" fontId="4" fillId="10" borderId="12" xfId="0" applyFont="1" applyFill="1" applyBorder="1" applyAlignment="1">
      <alignment horizontal="left"/>
    </xf>
    <xf numFmtId="0" fontId="4" fillId="10" borderId="12" xfId="0" applyFont="1" applyFill="1" applyBorder="1" applyAlignment="1">
      <alignment horizontal="center"/>
    </xf>
    <xf numFmtId="3" fontId="4" fillId="10" borderId="12" xfId="0" applyNumberFormat="1" applyFont="1" applyFill="1" applyBorder="1" applyAlignment="1">
      <alignment horizontal="center"/>
    </xf>
    <xf numFmtId="49" fontId="4" fillId="10" borderId="1" xfId="0" applyNumberFormat="1" applyFont="1" applyFill="1" applyBorder="1" applyAlignment="1">
      <alignment horizontal="center" vertical="center"/>
    </xf>
    <xf numFmtId="15" fontId="4" fillId="10" borderId="1" xfId="0" applyNumberFormat="1" applyFont="1" applyFill="1" applyBorder="1" applyAlignment="1">
      <alignment horizontal="center"/>
    </xf>
    <xf numFmtId="9" fontId="0" fillId="10" borderId="1" xfId="1" applyFont="1" applyFill="1" applyBorder="1" applyAlignment="1">
      <alignment horizontal="center" vertical="center"/>
    </xf>
    <xf numFmtId="3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left"/>
    </xf>
    <xf numFmtId="0" fontId="3" fillId="11" borderId="1" xfId="0" applyFont="1" applyFill="1" applyBorder="1" applyAlignment="1">
      <alignment horizontal="center"/>
    </xf>
    <xf numFmtId="168" fontId="4" fillId="10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 vertical="center"/>
    </xf>
    <xf numFmtId="3" fontId="3" fillId="5" borderId="1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4" fillId="2" borderId="2" xfId="0" applyNumberFormat="1" applyFont="1" applyFill="1" applyBorder="1" applyAlignment="1">
      <alignment horizontal="center" vertical="center"/>
    </xf>
    <xf numFmtId="3" fontId="4" fillId="2" borderId="3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3" fontId="4" fillId="0" borderId="15" xfId="0" applyNumberFormat="1" applyFont="1" applyBorder="1" applyAlignment="1">
      <alignment horizontal="center"/>
    </xf>
    <xf numFmtId="0" fontId="13" fillId="0" borderId="17" xfId="0" applyFont="1" applyBorder="1"/>
    <xf numFmtId="0" fontId="13" fillId="0" borderId="18" xfId="0" applyFont="1" applyBorder="1"/>
    <xf numFmtId="0" fontId="9" fillId="9" borderId="5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" fontId="4" fillId="0" borderId="4" xfId="0" applyNumberFormat="1" applyFont="1" applyBorder="1" applyAlignment="1">
      <alignment horizontal="center" vertical="center"/>
    </xf>
    <xf numFmtId="16" fontId="4" fillId="0" borderId="1" xfId="0" applyNumberFormat="1" applyFont="1" applyBorder="1" applyAlignment="1">
      <alignment horizontal="center" vertical="center"/>
    </xf>
    <xf numFmtId="3" fontId="0" fillId="0" borderId="0" xfId="0" applyNumberFormat="1"/>
    <xf numFmtId="0" fontId="41" fillId="10" borderId="1" xfId="0" quotePrefix="1" applyFont="1" applyFill="1" applyBorder="1" applyAlignment="1">
      <alignment horizontal="center"/>
    </xf>
  </cellXfs>
  <cellStyles count="523">
    <cellStyle name="Comma" xfId="433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5" builtinId="9" hidden="1"/>
    <cellStyle name="Followed Hyperlink" xfId="437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4" builtinId="8" hidden="1"/>
    <cellStyle name="Hyperlink" xfId="436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/>
    <cellStyle name="Normal" xfId="0" builtinId="0"/>
    <cellStyle name="Normal 2" xfId="284"/>
    <cellStyle name="Normal 3 2 2" xfId="438"/>
    <cellStyle name="Normal 95" xfId="464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1114425</xdr:colOff>
      <xdr:row>44</xdr:row>
      <xdr:rowOff>0</xdr:rowOff>
    </xdr:from>
    <xdr:to>
      <xdr:col>1</xdr:col>
      <xdr:colOff>1114425</xdr:colOff>
      <xdr:row>45</xdr:row>
      <xdr:rowOff>142875</xdr:rowOff>
    </xdr:to>
    <xdr:pic>
      <xdr:nvPicPr>
        <xdr:cNvPr id="6" name="Picture 595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14425" y="8382000"/>
          <a:ext cx="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1114425</xdr:colOff>
      <xdr:row>44</xdr:row>
      <xdr:rowOff>0</xdr:rowOff>
    </xdr:from>
    <xdr:to>
      <xdr:col>1</xdr:col>
      <xdr:colOff>1114425</xdr:colOff>
      <xdr:row>45</xdr:row>
      <xdr:rowOff>142875</xdr:rowOff>
    </xdr:to>
    <xdr:pic>
      <xdr:nvPicPr>
        <xdr:cNvPr id="7" name="Picture 596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14425" y="8382000"/>
          <a:ext cx="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1114425</xdr:colOff>
      <xdr:row>45</xdr:row>
      <xdr:rowOff>0</xdr:rowOff>
    </xdr:from>
    <xdr:to>
      <xdr:col>1</xdr:col>
      <xdr:colOff>1114425</xdr:colOff>
      <xdr:row>46</xdr:row>
      <xdr:rowOff>142875</xdr:rowOff>
    </xdr:to>
    <xdr:pic>
      <xdr:nvPicPr>
        <xdr:cNvPr id="8" name="Picture 595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14425" y="8572500"/>
          <a:ext cx="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1114425</xdr:colOff>
      <xdr:row>45</xdr:row>
      <xdr:rowOff>0</xdr:rowOff>
    </xdr:from>
    <xdr:to>
      <xdr:col>1</xdr:col>
      <xdr:colOff>1114425</xdr:colOff>
      <xdr:row>46</xdr:row>
      <xdr:rowOff>142875</xdr:rowOff>
    </xdr:to>
    <xdr:pic>
      <xdr:nvPicPr>
        <xdr:cNvPr id="9" name="Picture 596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14425" y="8572500"/>
          <a:ext cx="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1114425</xdr:colOff>
      <xdr:row>46</xdr:row>
      <xdr:rowOff>0</xdr:rowOff>
    </xdr:from>
    <xdr:to>
      <xdr:col>1</xdr:col>
      <xdr:colOff>1114425</xdr:colOff>
      <xdr:row>47</xdr:row>
      <xdr:rowOff>142875</xdr:rowOff>
    </xdr:to>
    <xdr:pic>
      <xdr:nvPicPr>
        <xdr:cNvPr id="24" name="Picture 595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14425" y="8572500"/>
          <a:ext cx="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1114425</xdr:colOff>
      <xdr:row>46</xdr:row>
      <xdr:rowOff>0</xdr:rowOff>
    </xdr:from>
    <xdr:to>
      <xdr:col>1</xdr:col>
      <xdr:colOff>1114425</xdr:colOff>
      <xdr:row>47</xdr:row>
      <xdr:rowOff>142875</xdr:rowOff>
    </xdr:to>
    <xdr:pic>
      <xdr:nvPicPr>
        <xdr:cNvPr id="25" name="Picture 596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14425" y="8572500"/>
          <a:ext cx="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1114425</xdr:colOff>
      <xdr:row>46</xdr:row>
      <xdr:rowOff>0</xdr:rowOff>
    </xdr:from>
    <xdr:to>
      <xdr:col>1</xdr:col>
      <xdr:colOff>1114425</xdr:colOff>
      <xdr:row>47</xdr:row>
      <xdr:rowOff>142875</xdr:rowOff>
    </xdr:to>
    <xdr:pic>
      <xdr:nvPicPr>
        <xdr:cNvPr id="26" name="Picture 595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14425" y="8572500"/>
          <a:ext cx="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1114425</xdr:colOff>
      <xdr:row>46</xdr:row>
      <xdr:rowOff>0</xdr:rowOff>
    </xdr:from>
    <xdr:to>
      <xdr:col>1</xdr:col>
      <xdr:colOff>1114425</xdr:colOff>
      <xdr:row>47</xdr:row>
      <xdr:rowOff>142875</xdr:rowOff>
    </xdr:to>
    <xdr:pic>
      <xdr:nvPicPr>
        <xdr:cNvPr id="27" name="Picture 596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14425" y="8572500"/>
          <a:ext cx="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1114425</xdr:colOff>
      <xdr:row>47</xdr:row>
      <xdr:rowOff>0</xdr:rowOff>
    </xdr:from>
    <xdr:to>
      <xdr:col>1</xdr:col>
      <xdr:colOff>1114425</xdr:colOff>
      <xdr:row>48</xdr:row>
      <xdr:rowOff>142875</xdr:rowOff>
    </xdr:to>
    <xdr:pic>
      <xdr:nvPicPr>
        <xdr:cNvPr id="28" name="Picture 595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14425" y="8763000"/>
          <a:ext cx="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1114425</xdr:colOff>
      <xdr:row>47</xdr:row>
      <xdr:rowOff>0</xdr:rowOff>
    </xdr:from>
    <xdr:to>
      <xdr:col>1</xdr:col>
      <xdr:colOff>1114425</xdr:colOff>
      <xdr:row>48</xdr:row>
      <xdr:rowOff>142875</xdr:rowOff>
    </xdr:to>
    <xdr:pic>
      <xdr:nvPicPr>
        <xdr:cNvPr id="29" name="Picture 596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14425" y="8763000"/>
          <a:ext cx="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1114425</xdr:colOff>
      <xdr:row>46</xdr:row>
      <xdr:rowOff>0</xdr:rowOff>
    </xdr:from>
    <xdr:to>
      <xdr:col>1</xdr:col>
      <xdr:colOff>1114425</xdr:colOff>
      <xdr:row>47</xdr:row>
      <xdr:rowOff>142875</xdr:rowOff>
    </xdr:to>
    <xdr:pic>
      <xdr:nvPicPr>
        <xdr:cNvPr id="30" name="Picture 595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14425" y="8572500"/>
          <a:ext cx="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1114425</xdr:colOff>
      <xdr:row>46</xdr:row>
      <xdr:rowOff>0</xdr:rowOff>
    </xdr:from>
    <xdr:to>
      <xdr:col>1</xdr:col>
      <xdr:colOff>1114425</xdr:colOff>
      <xdr:row>47</xdr:row>
      <xdr:rowOff>142875</xdr:rowOff>
    </xdr:to>
    <xdr:pic>
      <xdr:nvPicPr>
        <xdr:cNvPr id="31" name="Picture 596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14425" y="8572500"/>
          <a:ext cx="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1114425</xdr:colOff>
      <xdr:row>47</xdr:row>
      <xdr:rowOff>0</xdr:rowOff>
    </xdr:from>
    <xdr:to>
      <xdr:col>1</xdr:col>
      <xdr:colOff>1114425</xdr:colOff>
      <xdr:row>48</xdr:row>
      <xdr:rowOff>142875</xdr:rowOff>
    </xdr:to>
    <xdr:pic>
      <xdr:nvPicPr>
        <xdr:cNvPr id="32" name="Picture 595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14425" y="8763000"/>
          <a:ext cx="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1114425</xdr:colOff>
      <xdr:row>47</xdr:row>
      <xdr:rowOff>0</xdr:rowOff>
    </xdr:from>
    <xdr:to>
      <xdr:col>1</xdr:col>
      <xdr:colOff>1114425</xdr:colOff>
      <xdr:row>48</xdr:row>
      <xdr:rowOff>142875</xdr:rowOff>
    </xdr:to>
    <xdr:pic>
      <xdr:nvPicPr>
        <xdr:cNvPr id="33" name="Picture 596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14425" y="8763000"/>
          <a:ext cx="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1114425</xdr:colOff>
      <xdr:row>47</xdr:row>
      <xdr:rowOff>0</xdr:rowOff>
    </xdr:from>
    <xdr:to>
      <xdr:col>1</xdr:col>
      <xdr:colOff>1114425</xdr:colOff>
      <xdr:row>48</xdr:row>
      <xdr:rowOff>142875</xdr:rowOff>
    </xdr:to>
    <xdr:pic>
      <xdr:nvPicPr>
        <xdr:cNvPr id="34" name="Picture 595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14425" y="8763000"/>
          <a:ext cx="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1114425</xdr:colOff>
      <xdr:row>47</xdr:row>
      <xdr:rowOff>0</xdr:rowOff>
    </xdr:from>
    <xdr:to>
      <xdr:col>1</xdr:col>
      <xdr:colOff>1114425</xdr:colOff>
      <xdr:row>48</xdr:row>
      <xdr:rowOff>142875</xdr:rowOff>
    </xdr:to>
    <xdr:pic>
      <xdr:nvPicPr>
        <xdr:cNvPr id="35" name="Picture 596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14425" y="8763000"/>
          <a:ext cx="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1114425</xdr:colOff>
      <xdr:row>48</xdr:row>
      <xdr:rowOff>0</xdr:rowOff>
    </xdr:from>
    <xdr:to>
      <xdr:col>1</xdr:col>
      <xdr:colOff>1114425</xdr:colOff>
      <xdr:row>49</xdr:row>
      <xdr:rowOff>142875</xdr:rowOff>
    </xdr:to>
    <xdr:pic>
      <xdr:nvPicPr>
        <xdr:cNvPr id="36" name="Picture 595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14425" y="8953500"/>
          <a:ext cx="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1114425</xdr:colOff>
      <xdr:row>48</xdr:row>
      <xdr:rowOff>0</xdr:rowOff>
    </xdr:from>
    <xdr:to>
      <xdr:col>1</xdr:col>
      <xdr:colOff>1114425</xdr:colOff>
      <xdr:row>49</xdr:row>
      <xdr:rowOff>142875</xdr:rowOff>
    </xdr:to>
    <xdr:pic>
      <xdr:nvPicPr>
        <xdr:cNvPr id="37" name="Picture 596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14425" y="8953500"/>
          <a:ext cx="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hare.here.com/r/mylocation/e-eyJuYW1lIjoiTWFyeSB0aGUgUXVlZW4gQ29sbGVnZSAtIFBhbXBhbmdhIEluYy4iLCJhZGRyZXNzIjoiSm9zZSBBYmFkIFNhbnRvcyBBdmVudWUsIFNhbiBNYXRpYXMsIEd1YWd1YSwgUGFtcGFuZ2EiLCJsYXRpdHVkZSI6MTQuOTgzOTQxMjEzMjAyLCJsb25naXR1ZGUiOjEyMC42MjE5ODg1MDU1NSwicHJvdmlkZXJOYW1lIjoiZmFjZWJvb2siLCJwcm92aWRlcklkIjo2MTk2NDk4NjQ3MjU2MjJ9?link=addresses&amp;fb_locale=en_US&amp;ref=facebook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9"/>
  <sheetViews>
    <sheetView topLeftCell="A25" workbookViewId="0">
      <selection activeCell="K34" sqref="K34"/>
    </sheetView>
  </sheetViews>
  <sheetFormatPr defaultColWidth="11" defaultRowHeight="15.75"/>
  <cols>
    <col min="1" max="1" width="4" customWidth="1"/>
    <col min="2" max="2" width="22" bestFit="1" customWidth="1"/>
  </cols>
  <sheetData>
    <row r="1" spans="1:15" ht="21">
      <c r="A1" s="37" t="s">
        <v>45</v>
      </c>
    </row>
    <row r="3" spans="1:15">
      <c r="B3" s="22" t="s">
        <v>25</v>
      </c>
    </row>
    <row r="4" spans="1:15">
      <c r="B4" s="258" t="s">
        <v>44</v>
      </c>
      <c r="C4" s="257" t="s">
        <v>13</v>
      </c>
      <c r="D4" s="257"/>
      <c r="E4" s="257"/>
      <c r="F4" s="257" t="s">
        <v>6</v>
      </c>
      <c r="G4" s="257"/>
      <c r="H4" s="257"/>
      <c r="I4" s="257" t="s">
        <v>32</v>
      </c>
      <c r="J4" s="257"/>
      <c r="K4" s="257"/>
    </row>
    <row r="5" spans="1:15">
      <c r="B5" s="258"/>
      <c r="C5" s="38" t="s">
        <v>3</v>
      </c>
      <c r="D5" s="38" t="s">
        <v>4</v>
      </c>
      <c r="E5" s="39" t="s">
        <v>5</v>
      </c>
      <c r="F5" s="38" t="s">
        <v>3</v>
      </c>
      <c r="G5" s="38" t="s">
        <v>4</v>
      </c>
      <c r="H5" s="39" t="s">
        <v>5</v>
      </c>
      <c r="I5" s="38" t="s">
        <v>3</v>
      </c>
      <c r="J5" s="38" t="s">
        <v>4</v>
      </c>
      <c r="K5" s="39" t="s">
        <v>5</v>
      </c>
    </row>
    <row r="6" spans="1:15">
      <c r="B6" s="82" t="s">
        <v>41</v>
      </c>
      <c r="C6" s="40">
        <f>C23</f>
        <v>500</v>
      </c>
      <c r="D6" s="40">
        <f>D23</f>
        <v>224</v>
      </c>
      <c r="E6" s="41">
        <f>D6/C6</f>
        <v>0.44800000000000001</v>
      </c>
      <c r="F6" s="40">
        <f>F23</f>
        <v>2395500</v>
      </c>
      <c r="G6" s="40">
        <f>G23</f>
        <v>799057</v>
      </c>
      <c r="H6" s="41">
        <f>G6/F6</f>
        <v>0.33356585264036737</v>
      </c>
      <c r="I6" s="40">
        <f>I23</f>
        <v>10807500</v>
      </c>
      <c r="J6" s="40">
        <f>J23</f>
        <v>4629000</v>
      </c>
      <c r="K6" s="41">
        <f>J6/I6</f>
        <v>0.42831367106176266</v>
      </c>
    </row>
    <row r="7" spans="1:15">
      <c r="B7" s="82" t="s">
        <v>42</v>
      </c>
      <c r="C7" s="40">
        <f>C39</f>
        <v>11</v>
      </c>
      <c r="D7" s="40">
        <f>D39</f>
        <v>3</v>
      </c>
      <c r="E7" s="41">
        <f>D7/C7</f>
        <v>0.27272727272727271</v>
      </c>
      <c r="F7" s="40">
        <f>F39+I39</f>
        <v>88000</v>
      </c>
      <c r="G7" s="40">
        <f>G39+J39</f>
        <v>16401</v>
      </c>
      <c r="H7" s="41">
        <f>G7/F7</f>
        <v>0.18637500000000001</v>
      </c>
      <c r="I7" s="40">
        <f>L39</f>
        <v>726000</v>
      </c>
      <c r="J7" s="40">
        <f>M39</f>
        <v>71626</v>
      </c>
      <c r="K7" s="41">
        <f>J7/I7</f>
        <v>9.8658402203856743E-2</v>
      </c>
    </row>
    <row r="8" spans="1:15">
      <c r="B8" s="82" t="s">
        <v>43</v>
      </c>
      <c r="C8" s="40"/>
      <c r="D8" s="40"/>
      <c r="E8" s="41"/>
      <c r="F8" s="40"/>
      <c r="G8" s="40"/>
      <c r="H8" s="41"/>
      <c r="I8" s="40"/>
      <c r="J8" s="40">
        <f>SPONSORSHIP!I65*240</f>
        <v>180559.2</v>
      </c>
      <c r="K8" s="41"/>
    </row>
    <row r="9" spans="1:15" s="147" customFormat="1" ht="29.1" customHeight="1">
      <c r="B9" s="148" t="s">
        <v>14</v>
      </c>
      <c r="C9" s="96">
        <f>SUM(C6:C8)</f>
        <v>511</v>
      </c>
      <c r="D9" s="96">
        <f>SUM(D6:D8)</f>
        <v>227</v>
      </c>
      <c r="E9" s="39">
        <f>D9/C9</f>
        <v>0.44422700587084146</v>
      </c>
      <c r="F9" s="96">
        <f>SUM(F6:F8)</f>
        <v>2483500</v>
      </c>
      <c r="G9" s="96">
        <f>SUM(G6:G8)</f>
        <v>815458</v>
      </c>
      <c r="H9" s="39">
        <f>G9/F9</f>
        <v>0.32835031205959331</v>
      </c>
      <c r="I9" s="96">
        <f>SUM(I6:I8)</f>
        <v>11533500</v>
      </c>
      <c r="J9" s="96">
        <f>SUM(J6:J8)</f>
        <v>4881185.2</v>
      </c>
      <c r="K9" s="39">
        <f>J9/I9</f>
        <v>0.42321803442146794</v>
      </c>
    </row>
    <row r="10" spans="1:15">
      <c r="I10" s="22" t="s">
        <v>349</v>
      </c>
    </row>
    <row r="11" spans="1:15">
      <c r="B11" s="22" t="s">
        <v>41</v>
      </c>
    </row>
    <row r="12" spans="1:15">
      <c r="B12" s="260" t="s">
        <v>15</v>
      </c>
      <c r="C12" s="259" t="s">
        <v>13</v>
      </c>
      <c r="D12" s="259"/>
      <c r="E12" s="259"/>
      <c r="F12" s="259" t="s">
        <v>6</v>
      </c>
      <c r="G12" s="259"/>
      <c r="H12" s="259"/>
      <c r="I12" s="259" t="s">
        <v>32</v>
      </c>
      <c r="J12" s="259"/>
      <c r="K12" s="259"/>
    </row>
    <row r="13" spans="1:15">
      <c r="B13" s="261"/>
      <c r="C13" s="30" t="s">
        <v>3</v>
      </c>
      <c r="D13" s="30" t="s">
        <v>4</v>
      </c>
      <c r="E13" s="31" t="s">
        <v>5</v>
      </c>
      <c r="F13" s="30" t="s">
        <v>3</v>
      </c>
      <c r="G13" s="30" t="s">
        <v>4</v>
      </c>
      <c r="H13" s="31" t="s">
        <v>5</v>
      </c>
      <c r="I13" s="30" t="s">
        <v>3</v>
      </c>
      <c r="J13" s="30" t="s">
        <v>4</v>
      </c>
      <c r="K13" s="31" t="s">
        <v>5</v>
      </c>
    </row>
    <row r="14" spans="1:15">
      <c r="B14" s="14" t="str">
        <f>'SUMMARY-dry'!C51</f>
        <v>GMA</v>
      </c>
      <c r="C14" s="14">
        <f>'SUMMARY-dry'!D51</f>
        <v>80</v>
      </c>
      <c r="D14" s="14">
        <f>'SUMMARY-dry'!E51</f>
        <v>20</v>
      </c>
      <c r="E14" s="16">
        <f>D14/C14</f>
        <v>0.25</v>
      </c>
      <c r="F14" s="15">
        <f>'SUMMARY-dry'!G51</f>
        <v>373000</v>
      </c>
      <c r="G14" s="15">
        <f>'SUMMARY-dry'!H51</f>
        <v>100899</v>
      </c>
      <c r="H14" s="16">
        <f>G14/F14</f>
        <v>0.27050670241286862</v>
      </c>
      <c r="I14" s="15">
        <f>'SUMMARY-dry'!J51</f>
        <v>1311000</v>
      </c>
      <c r="J14" s="15">
        <f>'SUMMARY-dry'!K51</f>
        <v>528051</v>
      </c>
      <c r="K14" s="16">
        <f>J14/I14</f>
        <v>0.40278489702517162</v>
      </c>
      <c r="N14" s="7"/>
      <c r="O14" s="7"/>
    </row>
    <row r="15" spans="1:15">
      <c r="B15" s="14" t="str">
        <f>'SUMMARY-dry'!C52</f>
        <v>NL</v>
      </c>
      <c r="C15" s="14">
        <f>'SUMMARY-dry'!D52</f>
        <v>60</v>
      </c>
      <c r="D15" s="14">
        <f>'SUMMARY-dry'!E52</f>
        <v>10</v>
      </c>
      <c r="E15" s="16">
        <f t="shared" ref="E15:E23" si="0">D15/C15</f>
        <v>0.16666666666666666</v>
      </c>
      <c r="F15" s="15">
        <f>'SUMMARY-dry'!G52</f>
        <v>273500</v>
      </c>
      <c r="G15" s="15">
        <f>'SUMMARY-dry'!H52</f>
        <v>38857</v>
      </c>
      <c r="H15" s="16">
        <f t="shared" ref="H15:H23" si="1">G15/F15</f>
        <v>0.14207312614259598</v>
      </c>
      <c r="I15" s="15">
        <f>'SUMMARY-dry'!J52</f>
        <v>939000</v>
      </c>
      <c r="J15" s="15">
        <f>'SUMMARY-dry'!K52</f>
        <v>233142</v>
      </c>
      <c r="K15" s="16">
        <f t="shared" ref="K15:K23" si="2">J15/I15</f>
        <v>0.24828753993610223</v>
      </c>
      <c r="N15" s="7"/>
      <c r="O15" s="7"/>
    </row>
    <row r="16" spans="1:15">
      <c r="B16" s="14" t="str">
        <f>'SUMMARY-dry'!C53</f>
        <v>CL</v>
      </c>
      <c r="C16" s="14">
        <f>'SUMMARY-dry'!D53</f>
        <v>60</v>
      </c>
      <c r="D16" s="14">
        <f>'SUMMARY-dry'!E53</f>
        <v>21</v>
      </c>
      <c r="E16" s="16">
        <f t="shared" si="0"/>
        <v>0.35</v>
      </c>
      <c r="F16" s="15">
        <f>'SUMMARY-dry'!G53</f>
        <v>307500</v>
      </c>
      <c r="G16" s="15">
        <f>'SUMMARY-dry'!H53</f>
        <v>40717</v>
      </c>
      <c r="H16" s="16">
        <f t="shared" si="1"/>
        <v>0.13241300813008131</v>
      </c>
      <c r="I16" s="15">
        <f>'SUMMARY-dry'!J53</f>
        <v>960000</v>
      </c>
      <c r="J16" s="15">
        <f>'SUMMARY-dry'!K53</f>
        <v>216201</v>
      </c>
      <c r="K16" s="16">
        <f t="shared" si="2"/>
        <v>0.22520937499999999</v>
      </c>
      <c r="N16" s="7"/>
      <c r="O16" s="7"/>
    </row>
    <row r="17" spans="2:15">
      <c r="B17" s="14" t="str">
        <f>'SUMMARY-dry'!C54</f>
        <v>SWL</v>
      </c>
      <c r="C17" s="14">
        <f>'SUMMARY-dry'!D54</f>
        <v>50</v>
      </c>
      <c r="D17" s="14">
        <f>'SUMMARY-dry'!E54</f>
        <v>27</v>
      </c>
      <c r="E17" s="16">
        <f t="shared" si="0"/>
        <v>0.54</v>
      </c>
      <c r="F17" s="15">
        <f>'SUMMARY-dry'!G54</f>
        <v>219000</v>
      </c>
      <c r="G17" s="15">
        <f>'SUMMARY-dry'!H54</f>
        <v>92389</v>
      </c>
      <c r="H17" s="16">
        <f t="shared" si="1"/>
        <v>0.42186757990867579</v>
      </c>
      <c r="I17" s="15">
        <f>'SUMMARY-dry'!J54</f>
        <v>837000</v>
      </c>
      <c r="J17" s="15">
        <f>'SUMMARY-dry'!K54</f>
        <v>513336</v>
      </c>
      <c r="K17" s="16">
        <f t="shared" si="2"/>
        <v>0.61330465949820789</v>
      </c>
      <c r="N17" s="7"/>
      <c r="O17" s="7"/>
    </row>
    <row r="18" spans="2:15">
      <c r="B18" s="14" t="str">
        <f>'SUMMARY-dry'!C55</f>
        <v>SEL</v>
      </c>
      <c r="C18" s="14">
        <f>'SUMMARY-dry'!D55</f>
        <v>50</v>
      </c>
      <c r="D18" s="14">
        <f>'SUMMARY-dry'!E55</f>
        <v>16</v>
      </c>
      <c r="E18" s="16">
        <f t="shared" si="0"/>
        <v>0.32</v>
      </c>
      <c r="F18" s="15">
        <f>'SUMMARY-dry'!G55</f>
        <v>212500</v>
      </c>
      <c r="G18" s="15">
        <f>'SUMMARY-dry'!H55</f>
        <v>27101</v>
      </c>
      <c r="H18" s="16">
        <f t="shared" si="1"/>
        <v>0.12753411764705883</v>
      </c>
      <c r="I18" s="15">
        <f>'SUMMARY-dry'!J55</f>
        <v>700500</v>
      </c>
      <c r="J18" s="15">
        <f>'SUMMARY-dry'!K55</f>
        <v>143706</v>
      </c>
      <c r="K18" s="16">
        <f t="shared" si="2"/>
        <v>0.20514775160599572</v>
      </c>
      <c r="N18" s="7"/>
      <c r="O18" s="7"/>
    </row>
    <row r="19" spans="2:15">
      <c r="B19" s="156" t="str">
        <f>'SUMMARY-dry'!C56</f>
        <v>EV</v>
      </c>
      <c r="C19" s="156">
        <f>'SUMMARY-dry'!D56</f>
        <v>50</v>
      </c>
      <c r="D19" s="156">
        <f>'SUMMARY-dry'!E56</f>
        <v>50</v>
      </c>
      <c r="E19" s="157">
        <f t="shared" si="0"/>
        <v>1</v>
      </c>
      <c r="F19" s="158">
        <f>'SUMMARY-dry'!G56</f>
        <v>248000</v>
      </c>
      <c r="G19" s="158">
        <f>'SUMMARY-dry'!H56</f>
        <v>177248</v>
      </c>
      <c r="H19" s="157">
        <f t="shared" si="1"/>
        <v>0.71470967741935487</v>
      </c>
      <c r="I19" s="158">
        <f>'SUMMARY-dry'!J56</f>
        <v>1488000</v>
      </c>
      <c r="J19" s="158">
        <f>'SUMMARY-dry'!K56</f>
        <v>1063488</v>
      </c>
      <c r="K19" s="157">
        <f t="shared" si="2"/>
        <v>0.71470967741935487</v>
      </c>
      <c r="L19" s="284"/>
      <c r="N19" s="7"/>
      <c r="O19" s="7"/>
    </row>
    <row r="20" spans="2:15">
      <c r="B20" s="14" t="str">
        <f>'SUMMARY-dry'!C57</f>
        <v>WV</v>
      </c>
      <c r="C20" s="14">
        <f>'SUMMARY-dry'!D57</f>
        <v>50</v>
      </c>
      <c r="D20" s="14">
        <f>'SUMMARY-dry'!E57</f>
        <v>45</v>
      </c>
      <c r="E20" s="16">
        <f t="shared" si="0"/>
        <v>0.9</v>
      </c>
      <c r="F20" s="15">
        <f>'SUMMARY-dry'!G57</f>
        <v>270500</v>
      </c>
      <c r="G20" s="15">
        <f>'SUMMARY-dry'!H57</f>
        <v>159547</v>
      </c>
      <c r="H20" s="16">
        <f t="shared" si="1"/>
        <v>0.58982255083179302</v>
      </c>
      <c r="I20" s="15">
        <f>'SUMMARY-dry'!J57</f>
        <v>1623000</v>
      </c>
      <c r="J20" s="15">
        <f>'SUMMARY-dry'!K57</f>
        <v>957282</v>
      </c>
      <c r="K20" s="16">
        <f t="shared" si="2"/>
        <v>0.58982255083179302</v>
      </c>
      <c r="N20" s="7"/>
      <c r="O20" s="7"/>
    </row>
    <row r="21" spans="2:15">
      <c r="B21" s="14" t="str">
        <f>'SUMMARY-dry'!C58</f>
        <v>SM</v>
      </c>
      <c r="C21" s="14">
        <f>'SUMMARY-dry'!D58</f>
        <v>50</v>
      </c>
      <c r="D21" s="14">
        <f>'SUMMARY-dry'!E58</f>
        <v>17</v>
      </c>
      <c r="E21" s="16">
        <f t="shared" si="0"/>
        <v>0.34</v>
      </c>
      <c r="F21" s="15">
        <f>'SUMMARY-dry'!G58</f>
        <v>252500</v>
      </c>
      <c r="G21" s="15">
        <f>'SUMMARY-dry'!H58</f>
        <v>104502</v>
      </c>
      <c r="H21" s="16">
        <f t="shared" si="1"/>
        <v>0.41386930693069307</v>
      </c>
      <c r="I21" s="15">
        <f>'SUMMARY-dry'!J58</f>
        <v>1515000</v>
      </c>
      <c r="J21" s="15">
        <f>'SUMMARY-dry'!K58</f>
        <v>627012</v>
      </c>
      <c r="K21" s="16">
        <f t="shared" si="2"/>
        <v>0.41386930693069307</v>
      </c>
      <c r="N21" s="7"/>
      <c r="O21" s="7"/>
    </row>
    <row r="22" spans="2:15">
      <c r="B22" s="14" t="str">
        <f>'SUMMARY-dry'!C59</f>
        <v>NM</v>
      </c>
      <c r="C22" s="14">
        <f>'SUMMARY-dry'!D59</f>
        <v>50</v>
      </c>
      <c r="D22" s="14">
        <f>'SUMMARY-dry'!E59</f>
        <v>18</v>
      </c>
      <c r="E22" s="16">
        <f t="shared" si="0"/>
        <v>0.36</v>
      </c>
      <c r="F22" s="15">
        <f>'SUMMARY-dry'!G59</f>
        <v>239000</v>
      </c>
      <c r="G22" s="15">
        <f>'SUMMARY-dry'!H59</f>
        <v>57797</v>
      </c>
      <c r="H22" s="16">
        <f t="shared" si="1"/>
        <v>0.24182845188284519</v>
      </c>
      <c r="I22" s="15">
        <f>'SUMMARY-dry'!J59</f>
        <v>1434000</v>
      </c>
      <c r="J22" s="15">
        <f>'SUMMARY-dry'!K59</f>
        <v>346782</v>
      </c>
      <c r="K22" s="16">
        <f t="shared" si="2"/>
        <v>0.24182845188284519</v>
      </c>
      <c r="N22" s="7"/>
      <c r="O22" s="7"/>
    </row>
    <row r="23" spans="2:15" s="147" customFormat="1" ht="30" customHeight="1">
      <c r="B23" s="97" t="str">
        <f>'SUMMARY-dry'!C60</f>
        <v>TOTAL</v>
      </c>
      <c r="C23" s="97">
        <f>'SUMMARY-dry'!D60</f>
        <v>500</v>
      </c>
      <c r="D23" s="97">
        <f>'SUMMARY-dry'!E60</f>
        <v>224</v>
      </c>
      <c r="E23" s="17">
        <f t="shared" si="0"/>
        <v>0.44800000000000001</v>
      </c>
      <c r="F23" s="12">
        <f>'SUMMARY-dry'!G60</f>
        <v>2395500</v>
      </c>
      <c r="G23" s="12">
        <f>'SUMMARY-dry'!H60</f>
        <v>799057</v>
      </c>
      <c r="H23" s="17">
        <f t="shared" si="1"/>
        <v>0.33356585264036737</v>
      </c>
      <c r="I23" s="12">
        <f>'SUMMARY-dry'!J60</f>
        <v>10807500</v>
      </c>
      <c r="J23" s="12">
        <f>'SUMMARY-dry'!K60</f>
        <v>4629000</v>
      </c>
      <c r="K23" s="17">
        <f t="shared" si="2"/>
        <v>0.42831367106176266</v>
      </c>
    </row>
    <row r="25" spans="2:15">
      <c r="B25" s="22" t="s">
        <v>42</v>
      </c>
    </row>
    <row r="26" spans="2:15">
      <c r="B26" s="262" t="s">
        <v>15</v>
      </c>
      <c r="C26" s="256" t="s">
        <v>13</v>
      </c>
      <c r="D26" s="256"/>
      <c r="E26" s="256"/>
      <c r="F26" s="256" t="s">
        <v>26</v>
      </c>
      <c r="G26" s="256"/>
      <c r="H26" s="256"/>
      <c r="I26" s="256" t="s">
        <v>31</v>
      </c>
      <c r="J26" s="256"/>
      <c r="K26" s="256"/>
      <c r="L26" s="256" t="s">
        <v>32</v>
      </c>
      <c r="M26" s="256"/>
      <c r="N26" s="256"/>
    </row>
    <row r="27" spans="2:15">
      <c r="B27" s="262"/>
      <c r="C27" s="33" t="s">
        <v>3</v>
      </c>
      <c r="D27" s="33" t="s">
        <v>4</v>
      </c>
      <c r="E27" s="33" t="s">
        <v>5</v>
      </c>
      <c r="F27" s="33" t="s">
        <v>3</v>
      </c>
      <c r="G27" s="33" t="s">
        <v>4</v>
      </c>
      <c r="H27" s="33" t="s">
        <v>5</v>
      </c>
      <c r="I27" s="33" t="s">
        <v>3</v>
      </c>
      <c r="J27" s="33" t="s">
        <v>4</v>
      </c>
      <c r="K27" s="33" t="s">
        <v>5</v>
      </c>
      <c r="L27" s="33" t="s">
        <v>3</v>
      </c>
      <c r="M27" s="33" t="s">
        <v>4</v>
      </c>
      <c r="N27" s="33" t="s">
        <v>5</v>
      </c>
    </row>
    <row r="28" spans="2:15">
      <c r="B28" s="33" t="str">
        <f>'MOCHA LAB'!B4</f>
        <v>GMA</v>
      </c>
      <c r="C28" s="33">
        <f>'MOCHA LAB'!E4</f>
        <v>1</v>
      </c>
      <c r="D28" s="33">
        <f>'MOCHA LAB'!F4</f>
        <v>1</v>
      </c>
      <c r="E28" s="34">
        <f>'MOCHA LAB'!G4</f>
        <v>1</v>
      </c>
      <c r="F28" s="35">
        <f>'MOCHA LAB'!H4</f>
        <v>3000</v>
      </c>
      <c r="G28" s="35">
        <f>'MOCHA LAB'!M4</f>
        <v>966</v>
      </c>
      <c r="H28" s="36">
        <f>'MOCHA LAB'!N4</f>
        <v>0.32200000000000001</v>
      </c>
      <c r="I28" s="35">
        <f>'MOCHA LAB'!O4</f>
        <v>5000</v>
      </c>
      <c r="J28" s="35">
        <f>'MOCHA LAB'!P4</f>
        <v>2139</v>
      </c>
      <c r="K28" s="36">
        <f>'MOCHA LAB'!Q4</f>
        <v>0.42780000000000001</v>
      </c>
      <c r="L28" s="35">
        <f>'MOCHA LAB'!R15+'MOCHA LAB'!R4</f>
        <v>396000</v>
      </c>
      <c r="M28" s="35">
        <f>'MOCHA LAB'!U4</f>
        <v>13800</v>
      </c>
      <c r="N28" s="34">
        <f>M28/L28</f>
        <v>3.4848484848484851E-2</v>
      </c>
    </row>
    <row r="29" spans="2:15">
      <c r="B29" s="33" t="str">
        <f>'MOCHA LAB'!B5</f>
        <v>GMA</v>
      </c>
      <c r="C29" s="33">
        <f>'MOCHA LAB'!E5</f>
        <v>1</v>
      </c>
      <c r="D29" s="33">
        <f>'MOCHA LAB'!F5</f>
        <v>0</v>
      </c>
      <c r="E29" s="34">
        <f>'MOCHA LAB'!G5</f>
        <v>0</v>
      </c>
      <c r="F29" s="35">
        <f>'MOCHA LAB'!H5</f>
        <v>3000</v>
      </c>
      <c r="G29" s="35">
        <f>'MOCHA LAB'!M5</f>
        <v>0</v>
      </c>
      <c r="H29" s="36">
        <f>'MOCHA LAB'!N5</f>
        <v>0</v>
      </c>
      <c r="I29" s="35">
        <f>'MOCHA LAB'!O5</f>
        <v>5000</v>
      </c>
      <c r="J29" s="35">
        <f>'MOCHA LAB'!P5</f>
        <v>0</v>
      </c>
      <c r="K29" s="36">
        <f>'MOCHA LAB'!Q5</f>
        <v>0</v>
      </c>
      <c r="L29" s="35">
        <f>'MOCHA LAB'!R16+'MOCHA LAB'!R5</f>
        <v>33000</v>
      </c>
      <c r="M29" s="35">
        <f>'MOCHA LAB'!U5</f>
        <v>0</v>
      </c>
      <c r="N29" s="34">
        <f t="shared" ref="N29:N39" si="3">M29/L29</f>
        <v>0</v>
      </c>
    </row>
    <row r="30" spans="2:15">
      <c r="B30" s="33" t="str">
        <f>'MOCHA LAB'!B6</f>
        <v>GMA</v>
      </c>
      <c r="C30" s="33">
        <f>'MOCHA LAB'!E6</f>
        <v>1</v>
      </c>
      <c r="D30" s="33">
        <f>'MOCHA LAB'!F6</f>
        <v>0</v>
      </c>
      <c r="E30" s="34">
        <f>'MOCHA LAB'!G6</f>
        <v>0</v>
      </c>
      <c r="F30" s="35">
        <f>'MOCHA LAB'!H6</f>
        <v>3000</v>
      </c>
      <c r="G30" s="35">
        <f>'MOCHA LAB'!M6</f>
        <v>0</v>
      </c>
      <c r="H30" s="36">
        <f>'MOCHA LAB'!N6</f>
        <v>0</v>
      </c>
      <c r="I30" s="35">
        <f>'MOCHA LAB'!O6</f>
        <v>5000</v>
      </c>
      <c r="J30" s="35">
        <f>'MOCHA LAB'!P6</f>
        <v>0</v>
      </c>
      <c r="K30" s="36">
        <f>'MOCHA LAB'!Q6</f>
        <v>0</v>
      </c>
      <c r="L30" s="35">
        <f>'MOCHA LAB'!R17+'MOCHA LAB'!R6</f>
        <v>33000</v>
      </c>
      <c r="M30" s="35">
        <f>'MOCHA LAB'!U6</f>
        <v>0</v>
      </c>
      <c r="N30" s="34">
        <f t="shared" si="3"/>
        <v>0</v>
      </c>
    </row>
    <row r="31" spans="2:15">
      <c r="B31" s="33" t="str">
        <f>'MOCHA LAB'!B7</f>
        <v>NL</v>
      </c>
      <c r="C31" s="33">
        <f>'MOCHA LAB'!E7</f>
        <v>1</v>
      </c>
      <c r="D31" s="33">
        <f>'MOCHA LAB'!F7</f>
        <v>1</v>
      </c>
      <c r="E31" s="34">
        <f>'MOCHA LAB'!G7</f>
        <v>1</v>
      </c>
      <c r="F31" s="35">
        <f>'MOCHA LAB'!H7</f>
        <v>3000</v>
      </c>
      <c r="G31" s="35">
        <f>'MOCHA LAB'!M7</f>
        <v>2918</v>
      </c>
      <c r="H31" s="36">
        <f>'MOCHA LAB'!N7</f>
        <v>0.97266666666666668</v>
      </c>
      <c r="I31" s="35">
        <f>'MOCHA LAB'!O7</f>
        <v>5000</v>
      </c>
      <c r="J31" s="35">
        <f>'MOCHA LAB'!P7</f>
        <v>5880</v>
      </c>
      <c r="K31" s="36">
        <f>'MOCHA LAB'!Q7</f>
        <v>1.1759999999999999</v>
      </c>
      <c r="L31" s="35">
        <f>'MOCHA LAB'!R18+'MOCHA LAB'!R7</f>
        <v>33000</v>
      </c>
      <c r="M31" s="35">
        <f>'MOCHA LAB'!U7</f>
        <v>38198</v>
      </c>
      <c r="N31" s="34">
        <f t="shared" si="3"/>
        <v>1.1575151515151516</v>
      </c>
    </row>
    <row r="32" spans="2:15">
      <c r="B32" s="33" t="str">
        <f>'MOCHA LAB'!B8</f>
        <v>CL</v>
      </c>
      <c r="C32" s="33">
        <f>'MOCHA LAB'!E8</f>
        <v>1</v>
      </c>
      <c r="D32" s="33">
        <f>'MOCHA LAB'!F8</f>
        <v>0</v>
      </c>
      <c r="E32" s="34">
        <f>'MOCHA LAB'!G8</f>
        <v>0</v>
      </c>
      <c r="F32" s="35">
        <f>'MOCHA LAB'!H8</f>
        <v>3000</v>
      </c>
      <c r="G32" s="35">
        <f>'MOCHA LAB'!M8</f>
        <v>0</v>
      </c>
      <c r="H32" s="36">
        <f>'MOCHA LAB'!N8</f>
        <v>0</v>
      </c>
      <c r="I32" s="35">
        <f>'MOCHA LAB'!O8</f>
        <v>5000</v>
      </c>
      <c r="J32" s="35">
        <f>'MOCHA LAB'!P8</f>
        <v>0</v>
      </c>
      <c r="K32" s="36">
        <f>'MOCHA LAB'!Q8</f>
        <v>0</v>
      </c>
      <c r="L32" s="35">
        <f>'MOCHA LAB'!R19+'MOCHA LAB'!R8</f>
        <v>33000</v>
      </c>
      <c r="M32" s="35">
        <f>'MOCHA LAB'!U8</f>
        <v>0</v>
      </c>
      <c r="N32" s="34">
        <f t="shared" si="3"/>
        <v>0</v>
      </c>
    </row>
    <row r="33" spans="2:14">
      <c r="B33" s="33" t="str">
        <f>'MOCHA LAB'!B9</f>
        <v>SWL</v>
      </c>
      <c r="C33" s="33">
        <f>'MOCHA LAB'!E9</f>
        <v>1</v>
      </c>
      <c r="D33" s="33">
        <f>'MOCHA LAB'!F9</f>
        <v>0</v>
      </c>
      <c r="E33" s="34">
        <f>'MOCHA LAB'!G9</f>
        <v>0</v>
      </c>
      <c r="F33" s="35">
        <f>'MOCHA LAB'!H9</f>
        <v>3000</v>
      </c>
      <c r="G33" s="35">
        <f>'MOCHA LAB'!M9</f>
        <v>0</v>
      </c>
      <c r="H33" s="36">
        <f>'MOCHA LAB'!N9</f>
        <v>0</v>
      </c>
      <c r="I33" s="35">
        <f>'MOCHA LAB'!O9</f>
        <v>5000</v>
      </c>
      <c r="J33" s="35">
        <f>'MOCHA LAB'!P9</f>
        <v>0</v>
      </c>
      <c r="K33" s="36">
        <f>'MOCHA LAB'!Q9</f>
        <v>0</v>
      </c>
      <c r="L33" s="35">
        <f>'MOCHA LAB'!R20+'MOCHA LAB'!R9</f>
        <v>33000</v>
      </c>
      <c r="M33" s="35">
        <f>'MOCHA LAB'!U9</f>
        <v>0</v>
      </c>
      <c r="N33" s="34">
        <f t="shared" si="3"/>
        <v>0</v>
      </c>
    </row>
    <row r="34" spans="2:14">
      <c r="B34" s="33" t="str">
        <f>'MOCHA LAB'!B10</f>
        <v>SEL</v>
      </c>
      <c r="C34" s="33">
        <f>'MOCHA LAB'!E10</f>
        <v>1</v>
      </c>
      <c r="D34" s="33">
        <f>'MOCHA LAB'!F10</f>
        <v>0</v>
      </c>
      <c r="E34" s="34">
        <f>'MOCHA LAB'!G10</f>
        <v>0</v>
      </c>
      <c r="F34" s="35">
        <f>'MOCHA LAB'!H10</f>
        <v>3000</v>
      </c>
      <c r="G34" s="35">
        <f>'MOCHA LAB'!M10</f>
        <v>0</v>
      </c>
      <c r="H34" s="36">
        <f>'MOCHA LAB'!N10</f>
        <v>0</v>
      </c>
      <c r="I34" s="35">
        <f>'MOCHA LAB'!O10</f>
        <v>5000</v>
      </c>
      <c r="J34" s="35">
        <f>'MOCHA LAB'!P10</f>
        <v>0</v>
      </c>
      <c r="K34" s="36">
        <f>'MOCHA LAB'!Q10</f>
        <v>0</v>
      </c>
      <c r="L34" s="35">
        <f>'MOCHA LAB'!R21+'MOCHA LAB'!R10</f>
        <v>33000</v>
      </c>
      <c r="M34" s="35">
        <f>'MOCHA LAB'!U10</f>
        <v>0</v>
      </c>
      <c r="N34" s="34">
        <f t="shared" si="3"/>
        <v>0</v>
      </c>
    </row>
    <row r="35" spans="2:14">
      <c r="B35" s="33" t="str">
        <f>'MOCHA LAB'!B11</f>
        <v>EV</v>
      </c>
      <c r="C35" s="33">
        <f>'MOCHA LAB'!E11</f>
        <v>1</v>
      </c>
      <c r="D35" s="33">
        <f>'MOCHA LAB'!F11</f>
        <v>1</v>
      </c>
      <c r="E35" s="34">
        <f>'MOCHA LAB'!G11</f>
        <v>1</v>
      </c>
      <c r="F35" s="35">
        <f>'MOCHA LAB'!H11</f>
        <v>3000</v>
      </c>
      <c r="G35" s="35">
        <f>'MOCHA LAB'!M11</f>
        <v>1472</v>
      </c>
      <c r="H35" s="36">
        <f>'MOCHA LAB'!N11</f>
        <v>0.49066666666666664</v>
      </c>
      <c r="I35" s="35">
        <f>'MOCHA LAB'!O11</f>
        <v>5000</v>
      </c>
      <c r="J35" s="35">
        <f>'MOCHA LAB'!P11</f>
        <v>3026</v>
      </c>
      <c r="K35" s="36">
        <f>'MOCHA LAB'!Q11</f>
        <v>0.60519999999999996</v>
      </c>
      <c r="L35" s="35">
        <f>'MOCHA LAB'!R22+'MOCHA LAB'!R11</f>
        <v>33000</v>
      </c>
      <c r="M35" s="35">
        <f>'MOCHA LAB'!U11</f>
        <v>19628</v>
      </c>
      <c r="N35" s="34">
        <f t="shared" si="3"/>
        <v>0.59478787878787875</v>
      </c>
    </row>
    <row r="36" spans="2:14">
      <c r="B36" s="33" t="str">
        <f>'MOCHA LAB'!B12</f>
        <v>WV</v>
      </c>
      <c r="C36" s="33">
        <f>'MOCHA LAB'!E12</f>
        <v>1</v>
      </c>
      <c r="D36" s="33">
        <f>'MOCHA LAB'!F12</f>
        <v>0</v>
      </c>
      <c r="E36" s="34">
        <f>'MOCHA LAB'!G12</f>
        <v>0</v>
      </c>
      <c r="F36" s="35">
        <f>'MOCHA LAB'!H12</f>
        <v>3000</v>
      </c>
      <c r="G36" s="35">
        <f>'MOCHA LAB'!M12</f>
        <v>0</v>
      </c>
      <c r="H36" s="36">
        <f>'MOCHA LAB'!N12</f>
        <v>0</v>
      </c>
      <c r="I36" s="35">
        <f>'MOCHA LAB'!O12</f>
        <v>5000</v>
      </c>
      <c r="J36" s="35">
        <f>'MOCHA LAB'!P12</f>
        <v>0</v>
      </c>
      <c r="K36" s="36">
        <f>'MOCHA LAB'!Q12</f>
        <v>0</v>
      </c>
      <c r="L36" s="35">
        <f>'MOCHA LAB'!R23+'MOCHA LAB'!R12</f>
        <v>33000</v>
      </c>
      <c r="M36" s="35">
        <f>'MOCHA LAB'!U12</f>
        <v>0</v>
      </c>
      <c r="N36" s="34">
        <f t="shared" si="3"/>
        <v>0</v>
      </c>
    </row>
    <row r="37" spans="2:14">
      <c r="B37" s="33" t="str">
        <f>'MOCHA LAB'!B13</f>
        <v>SM</v>
      </c>
      <c r="C37" s="33">
        <f>'MOCHA LAB'!E13</f>
        <v>1</v>
      </c>
      <c r="D37" s="33">
        <f>'MOCHA LAB'!F13</f>
        <v>0</v>
      </c>
      <c r="E37" s="34">
        <f>'MOCHA LAB'!G13</f>
        <v>0</v>
      </c>
      <c r="F37" s="35">
        <f>'MOCHA LAB'!H13</f>
        <v>3000</v>
      </c>
      <c r="G37" s="35">
        <f>'MOCHA LAB'!M13</f>
        <v>0</v>
      </c>
      <c r="H37" s="36">
        <f>'MOCHA LAB'!N13</f>
        <v>0</v>
      </c>
      <c r="I37" s="35">
        <f>'MOCHA LAB'!O13</f>
        <v>5000</v>
      </c>
      <c r="J37" s="35">
        <f>'MOCHA LAB'!P13</f>
        <v>0</v>
      </c>
      <c r="K37" s="36">
        <f>'MOCHA LAB'!Q13</f>
        <v>0</v>
      </c>
      <c r="L37" s="35">
        <f>'MOCHA LAB'!R24+'MOCHA LAB'!R13</f>
        <v>33000</v>
      </c>
      <c r="M37" s="35">
        <f>'MOCHA LAB'!U13</f>
        <v>0</v>
      </c>
      <c r="N37" s="34">
        <f t="shared" si="3"/>
        <v>0</v>
      </c>
    </row>
    <row r="38" spans="2:14">
      <c r="B38" s="33" t="str">
        <f>'MOCHA LAB'!B14</f>
        <v>NM</v>
      </c>
      <c r="C38" s="33">
        <f>'MOCHA LAB'!E14</f>
        <v>1</v>
      </c>
      <c r="D38" s="33">
        <f>'MOCHA LAB'!F14</f>
        <v>0</v>
      </c>
      <c r="E38" s="34">
        <f>'MOCHA LAB'!G14</f>
        <v>0</v>
      </c>
      <c r="F38" s="35">
        <f>'MOCHA LAB'!H14</f>
        <v>3000</v>
      </c>
      <c r="G38" s="35">
        <f>'MOCHA LAB'!M14</f>
        <v>0</v>
      </c>
      <c r="H38" s="36">
        <f>'MOCHA LAB'!N14</f>
        <v>0</v>
      </c>
      <c r="I38" s="35">
        <f>'MOCHA LAB'!O14</f>
        <v>5000</v>
      </c>
      <c r="J38" s="35">
        <f>'MOCHA LAB'!P14</f>
        <v>0</v>
      </c>
      <c r="K38" s="36">
        <f>'MOCHA LAB'!Q14</f>
        <v>0</v>
      </c>
      <c r="L38" s="35">
        <f>'MOCHA LAB'!R25+'MOCHA LAB'!R14</f>
        <v>33000</v>
      </c>
      <c r="M38" s="35">
        <f>'MOCHA LAB'!U14</f>
        <v>0</v>
      </c>
      <c r="N38" s="34">
        <f t="shared" si="3"/>
        <v>0</v>
      </c>
    </row>
    <row r="39" spans="2:14" s="146" customFormat="1" ht="30" customHeight="1">
      <c r="B39" s="98" t="str">
        <f>'MOCHA LAB'!B15</f>
        <v>TOTAL</v>
      </c>
      <c r="C39" s="98">
        <f>SUM(C28:C38)</f>
        <v>11</v>
      </c>
      <c r="D39" s="98">
        <f>SUM(D28:D38)</f>
        <v>3</v>
      </c>
      <c r="E39" s="144">
        <f>'MOCHA LAB'!G15</f>
        <v>0.27272727272727271</v>
      </c>
      <c r="F39" s="98">
        <f>SUM(F28:F38)</f>
        <v>33000</v>
      </c>
      <c r="G39" s="98">
        <f>SUM(G28:G38)</f>
        <v>5356</v>
      </c>
      <c r="H39" s="145">
        <f>'MOCHA LAB'!N15</f>
        <v>0.16230303030303031</v>
      </c>
      <c r="I39" s="98">
        <f>SUM(I28:I38)</f>
        <v>55000</v>
      </c>
      <c r="J39" s="98">
        <f>SUM(J28:J38)</f>
        <v>11045</v>
      </c>
      <c r="K39" s="145">
        <f>'MOCHA LAB'!Q15</f>
        <v>0.20081818181818181</v>
      </c>
      <c r="L39" s="98">
        <f>SUM(L28:L38)</f>
        <v>726000</v>
      </c>
      <c r="M39" s="98">
        <f>SUM(M28:M38)</f>
        <v>71626</v>
      </c>
      <c r="N39" s="144">
        <f t="shared" si="3"/>
        <v>9.8658402203856743E-2</v>
      </c>
    </row>
  </sheetData>
  <mergeCells count="13">
    <mergeCell ref="L26:N26"/>
    <mergeCell ref="C4:E4"/>
    <mergeCell ref="F4:H4"/>
    <mergeCell ref="I4:K4"/>
    <mergeCell ref="B4:B5"/>
    <mergeCell ref="C12:E12"/>
    <mergeCell ref="F12:H12"/>
    <mergeCell ref="I12:K12"/>
    <mergeCell ref="B12:B13"/>
    <mergeCell ref="B26:B27"/>
    <mergeCell ref="C26:E26"/>
    <mergeCell ref="F26:H26"/>
    <mergeCell ref="I26:K26"/>
  </mergeCells>
  <pageMargins left="0.75" right="0.75" top="1" bottom="1" header="0.5" footer="0.5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85"/>
  <sheetViews>
    <sheetView topLeftCell="A56" workbookViewId="0">
      <selection activeCell="H59" sqref="H59"/>
    </sheetView>
  </sheetViews>
  <sheetFormatPr defaultColWidth="10.875" defaultRowHeight="15.75"/>
  <cols>
    <col min="1" max="2" width="10.875" style="1"/>
    <col min="3" max="3" width="52.375" style="1" bestFit="1" customWidth="1"/>
    <col min="4" max="4" width="17.875" style="1" bestFit="1" customWidth="1"/>
    <col min="5" max="6" width="7.875" style="1" bestFit="1" customWidth="1"/>
    <col min="7" max="7" width="9.625" style="1" customWidth="1"/>
    <col min="8" max="9" width="10.875" style="3"/>
    <col min="10" max="10" width="10.875" style="1"/>
    <col min="11" max="12" width="10.875" style="3"/>
    <col min="13" max="16384" width="10.875" style="1"/>
  </cols>
  <sheetData>
    <row r="1" spans="1:13" ht="21">
      <c r="A1" s="18" t="s">
        <v>10</v>
      </c>
    </row>
    <row r="3" spans="1:13">
      <c r="A3" s="259" t="s">
        <v>9</v>
      </c>
      <c r="B3" s="259" t="s">
        <v>8</v>
      </c>
      <c r="C3" s="259" t="s">
        <v>1</v>
      </c>
      <c r="D3" s="259" t="s">
        <v>2</v>
      </c>
      <c r="E3" s="259" t="s">
        <v>13</v>
      </c>
      <c r="F3" s="259"/>
      <c r="G3" s="259"/>
      <c r="H3" s="259" t="s">
        <v>6</v>
      </c>
      <c r="I3" s="259"/>
      <c r="J3" s="259"/>
      <c r="K3" s="259" t="s">
        <v>7</v>
      </c>
      <c r="L3" s="259"/>
      <c r="M3" s="259"/>
    </row>
    <row r="4" spans="1:13">
      <c r="A4" s="259"/>
      <c r="B4" s="259"/>
      <c r="C4" s="259"/>
      <c r="D4" s="259"/>
      <c r="E4" s="12" t="s">
        <v>3</v>
      </c>
      <c r="F4" s="12" t="s">
        <v>4</v>
      </c>
      <c r="G4" s="13" t="s">
        <v>5</v>
      </c>
      <c r="H4" s="12" t="s">
        <v>3</v>
      </c>
      <c r="I4" s="12" t="s">
        <v>4</v>
      </c>
      <c r="J4" s="13" t="s">
        <v>5</v>
      </c>
      <c r="K4" s="12" t="s">
        <v>3</v>
      </c>
      <c r="L4" s="12" t="s">
        <v>4</v>
      </c>
      <c r="M4" s="13" t="s">
        <v>5</v>
      </c>
    </row>
    <row r="5" spans="1:13">
      <c r="A5" s="5">
        <v>1</v>
      </c>
      <c r="B5" s="5" t="s">
        <v>0</v>
      </c>
      <c r="C5" s="48" t="s">
        <v>155</v>
      </c>
      <c r="D5" s="49">
        <v>42635</v>
      </c>
      <c r="E5" s="5">
        <v>1</v>
      </c>
      <c r="F5" s="5">
        <v>1</v>
      </c>
      <c r="G5" s="6">
        <f>F5/E5</f>
        <v>1</v>
      </c>
      <c r="H5" s="4">
        <v>10000</v>
      </c>
      <c r="I5" s="10">
        <v>5800</v>
      </c>
      <c r="J5" s="6">
        <f>I5/H5</f>
        <v>0.57999999999999996</v>
      </c>
      <c r="K5" s="4">
        <f>H5*6</f>
        <v>60000</v>
      </c>
      <c r="L5" s="4">
        <f>I5*6</f>
        <v>34800</v>
      </c>
      <c r="M5" s="6">
        <f>L5/K5</f>
        <v>0.57999999999999996</v>
      </c>
    </row>
    <row r="6" spans="1:13">
      <c r="A6" s="5">
        <v>2</v>
      </c>
      <c r="B6" s="5" t="s">
        <v>0</v>
      </c>
      <c r="C6" s="48" t="s">
        <v>156</v>
      </c>
      <c r="D6" s="49">
        <v>42642</v>
      </c>
      <c r="E6" s="5">
        <v>1</v>
      </c>
      <c r="F6" s="5">
        <v>1</v>
      </c>
      <c r="G6" s="6">
        <f t="shared" ref="G6:G11" si="0">F6/E6</f>
        <v>1</v>
      </c>
      <c r="H6" s="4">
        <v>10000</v>
      </c>
      <c r="I6" s="10">
        <v>10300</v>
      </c>
      <c r="J6" s="6">
        <f t="shared" ref="J6:J12" si="1">I6/H6</f>
        <v>1.03</v>
      </c>
      <c r="K6" s="4">
        <f t="shared" ref="K6:K11" si="2">H6*6</f>
        <v>60000</v>
      </c>
      <c r="L6" s="4">
        <f t="shared" ref="L6:L11" si="3">I6*6</f>
        <v>61800</v>
      </c>
      <c r="M6" s="6">
        <f t="shared" ref="M6:M12" si="4">L6/K6</f>
        <v>1.03</v>
      </c>
    </row>
    <row r="7" spans="1:13">
      <c r="A7" s="5">
        <v>3</v>
      </c>
      <c r="B7" s="5" t="s">
        <v>0</v>
      </c>
      <c r="C7" s="5"/>
      <c r="D7" s="5"/>
      <c r="E7" s="5">
        <v>1</v>
      </c>
      <c r="F7" s="5"/>
      <c r="G7" s="6">
        <f t="shared" si="0"/>
        <v>0</v>
      </c>
      <c r="H7" s="4">
        <v>10000</v>
      </c>
      <c r="I7" s="4"/>
      <c r="J7" s="6">
        <f t="shared" si="1"/>
        <v>0</v>
      </c>
      <c r="K7" s="4">
        <f t="shared" si="2"/>
        <v>60000</v>
      </c>
      <c r="L7" s="4">
        <f t="shared" si="3"/>
        <v>0</v>
      </c>
      <c r="M7" s="6">
        <f t="shared" si="4"/>
        <v>0</v>
      </c>
    </row>
    <row r="8" spans="1:13">
      <c r="A8" s="5">
        <v>4</v>
      </c>
      <c r="B8" s="5" t="s">
        <v>0</v>
      </c>
      <c r="C8" s="5"/>
      <c r="D8" s="5"/>
      <c r="E8" s="5">
        <v>1</v>
      </c>
      <c r="F8" s="5"/>
      <c r="G8" s="6">
        <f t="shared" si="0"/>
        <v>0</v>
      </c>
      <c r="H8" s="4">
        <v>10000</v>
      </c>
      <c r="I8" s="4"/>
      <c r="J8" s="6">
        <f t="shared" si="1"/>
        <v>0</v>
      </c>
      <c r="K8" s="4">
        <f t="shared" si="2"/>
        <v>60000</v>
      </c>
      <c r="L8" s="4">
        <f t="shared" si="3"/>
        <v>0</v>
      </c>
      <c r="M8" s="6">
        <f t="shared" si="4"/>
        <v>0</v>
      </c>
    </row>
    <row r="9" spans="1:13">
      <c r="A9" s="5">
        <v>5</v>
      </c>
      <c r="B9" s="5" t="s">
        <v>0</v>
      </c>
      <c r="C9" s="5"/>
      <c r="D9" s="5"/>
      <c r="E9" s="5">
        <v>1</v>
      </c>
      <c r="F9" s="5"/>
      <c r="G9" s="6">
        <f t="shared" si="0"/>
        <v>0</v>
      </c>
      <c r="H9" s="4">
        <v>10000</v>
      </c>
      <c r="I9" s="4"/>
      <c r="J9" s="6">
        <f t="shared" si="1"/>
        <v>0</v>
      </c>
      <c r="K9" s="4">
        <f t="shared" si="2"/>
        <v>60000</v>
      </c>
      <c r="L9" s="4">
        <f t="shared" si="3"/>
        <v>0</v>
      </c>
      <c r="M9" s="6">
        <f t="shared" si="4"/>
        <v>0</v>
      </c>
    </row>
    <row r="10" spans="1:13">
      <c r="A10" s="5">
        <v>6</v>
      </c>
      <c r="B10" s="5" t="s">
        <v>0</v>
      </c>
      <c r="C10" s="5"/>
      <c r="D10" s="5"/>
      <c r="E10" s="5">
        <v>1</v>
      </c>
      <c r="F10" s="5"/>
      <c r="G10" s="6">
        <f t="shared" si="0"/>
        <v>0</v>
      </c>
      <c r="H10" s="4">
        <v>10000</v>
      </c>
      <c r="I10" s="4"/>
      <c r="J10" s="6">
        <f t="shared" si="1"/>
        <v>0</v>
      </c>
      <c r="K10" s="4">
        <f t="shared" si="2"/>
        <v>60000</v>
      </c>
      <c r="L10" s="4">
        <f t="shared" si="3"/>
        <v>0</v>
      </c>
      <c r="M10" s="6">
        <f t="shared" si="4"/>
        <v>0</v>
      </c>
    </row>
    <row r="11" spans="1:13">
      <c r="A11" s="5">
        <v>7</v>
      </c>
      <c r="B11" s="5" t="s">
        <v>0</v>
      </c>
      <c r="C11" s="5"/>
      <c r="D11" s="5"/>
      <c r="E11" s="5">
        <v>1</v>
      </c>
      <c r="F11" s="5"/>
      <c r="G11" s="6">
        <f t="shared" si="0"/>
        <v>0</v>
      </c>
      <c r="H11" s="4">
        <v>10000</v>
      </c>
      <c r="I11" s="4"/>
      <c r="J11" s="6">
        <f t="shared" si="1"/>
        <v>0</v>
      </c>
      <c r="K11" s="4">
        <f t="shared" si="2"/>
        <v>60000</v>
      </c>
      <c r="L11" s="4">
        <f t="shared" si="3"/>
        <v>0</v>
      </c>
      <c r="M11" s="6">
        <f t="shared" si="4"/>
        <v>0</v>
      </c>
    </row>
    <row r="12" spans="1:13" ht="30" customHeight="1">
      <c r="A12" s="13"/>
      <c r="B12" s="13"/>
      <c r="C12" s="13"/>
      <c r="D12" s="13"/>
      <c r="E12" s="12">
        <f>SUM(E5:E11)</f>
        <v>7</v>
      </c>
      <c r="F12" s="12">
        <f>SUM(F5:F11)</f>
        <v>2</v>
      </c>
      <c r="G12" s="17">
        <f>F12/E12</f>
        <v>0.2857142857142857</v>
      </c>
      <c r="H12" s="12">
        <f>SUM(H5:H11)</f>
        <v>70000</v>
      </c>
      <c r="I12" s="12">
        <f>SUM(I5:I11)</f>
        <v>16100</v>
      </c>
      <c r="J12" s="17">
        <f t="shared" si="1"/>
        <v>0.23</v>
      </c>
      <c r="K12" s="12">
        <f>SUM(K5:K11)</f>
        <v>420000</v>
      </c>
      <c r="L12" s="12">
        <f>SUM(L5:L11)</f>
        <v>96600</v>
      </c>
      <c r="M12" s="17">
        <f t="shared" si="4"/>
        <v>0.23</v>
      </c>
    </row>
    <row r="14" spans="1:13">
      <c r="A14" s="259" t="s">
        <v>9</v>
      </c>
      <c r="B14" s="259" t="s">
        <v>8</v>
      </c>
      <c r="C14" s="259" t="s">
        <v>1</v>
      </c>
      <c r="D14" s="259" t="s">
        <v>2</v>
      </c>
      <c r="E14" s="259" t="s">
        <v>13</v>
      </c>
      <c r="F14" s="259"/>
      <c r="G14" s="259"/>
      <c r="H14" s="259" t="s">
        <v>6</v>
      </c>
      <c r="I14" s="259"/>
      <c r="J14" s="259"/>
      <c r="K14" s="259" t="s">
        <v>7</v>
      </c>
      <c r="L14" s="259"/>
      <c r="M14" s="259"/>
    </row>
    <row r="15" spans="1:13">
      <c r="A15" s="259"/>
      <c r="B15" s="259"/>
      <c r="C15" s="259"/>
      <c r="D15" s="259"/>
      <c r="E15" s="12" t="s">
        <v>3</v>
      </c>
      <c r="F15" s="12" t="s">
        <v>4</v>
      </c>
      <c r="G15" s="13" t="s">
        <v>5</v>
      </c>
      <c r="H15" s="12" t="s">
        <v>3</v>
      </c>
      <c r="I15" s="12" t="s">
        <v>4</v>
      </c>
      <c r="J15" s="13" t="s">
        <v>5</v>
      </c>
      <c r="K15" s="12" t="s">
        <v>3</v>
      </c>
      <c r="L15" s="12" t="s">
        <v>4</v>
      </c>
      <c r="M15" s="13" t="s">
        <v>5</v>
      </c>
    </row>
    <row r="16" spans="1:13">
      <c r="A16" s="5">
        <v>1</v>
      </c>
      <c r="B16" s="5" t="s">
        <v>11</v>
      </c>
      <c r="C16" s="48" t="s">
        <v>157</v>
      </c>
      <c r="D16" s="49">
        <v>42639</v>
      </c>
      <c r="E16" s="5">
        <v>1</v>
      </c>
      <c r="F16" s="5">
        <v>1</v>
      </c>
      <c r="G16" s="6">
        <f>F16/E16</f>
        <v>1</v>
      </c>
      <c r="H16" s="4">
        <v>5000</v>
      </c>
      <c r="I16" s="10">
        <v>4916</v>
      </c>
      <c r="J16" s="6">
        <f>I16/H16</f>
        <v>0.98319999999999996</v>
      </c>
      <c r="K16" s="4">
        <f>H16*6</f>
        <v>30000</v>
      </c>
      <c r="L16" s="4">
        <f>I16*6</f>
        <v>29496</v>
      </c>
      <c r="M16" s="6">
        <f>L16/K16</f>
        <v>0.98319999999999996</v>
      </c>
    </row>
    <row r="17" spans="1:13">
      <c r="A17" s="5">
        <v>2</v>
      </c>
      <c r="B17" s="5" t="s">
        <v>11</v>
      </c>
      <c r="C17" s="48" t="s">
        <v>158</v>
      </c>
      <c r="D17" s="49">
        <v>42639</v>
      </c>
      <c r="E17" s="5">
        <v>1</v>
      </c>
      <c r="F17" s="5">
        <v>1</v>
      </c>
      <c r="G17" s="6">
        <f t="shared" ref="G17:G35" si="5">F17/E17</f>
        <v>1</v>
      </c>
      <c r="H17" s="4">
        <v>5000</v>
      </c>
      <c r="I17" s="10">
        <v>5000</v>
      </c>
      <c r="J17" s="6">
        <f t="shared" ref="J17:J36" si="6">I17/H17</f>
        <v>1</v>
      </c>
      <c r="K17" s="4">
        <f t="shared" ref="K17:K35" si="7">H17*6</f>
        <v>30000</v>
      </c>
      <c r="L17" s="4">
        <f t="shared" ref="L17:L35" si="8">I17*6</f>
        <v>30000</v>
      </c>
      <c r="M17" s="6">
        <f t="shared" ref="M17:M36" si="9">L17/K17</f>
        <v>1</v>
      </c>
    </row>
    <row r="18" spans="1:13">
      <c r="A18" s="5">
        <v>3</v>
      </c>
      <c r="B18" s="5" t="s">
        <v>11</v>
      </c>
      <c r="C18" s="48" t="s">
        <v>159</v>
      </c>
      <c r="D18" s="49">
        <v>42641</v>
      </c>
      <c r="E18" s="5">
        <v>1</v>
      </c>
      <c r="F18" s="5">
        <v>1</v>
      </c>
      <c r="G18" s="6">
        <f t="shared" si="5"/>
        <v>1</v>
      </c>
      <c r="H18" s="4">
        <v>5000</v>
      </c>
      <c r="I18" s="10">
        <v>5284</v>
      </c>
      <c r="J18" s="6">
        <f t="shared" si="6"/>
        <v>1.0568</v>
      </c>
      <c r="K18" s="4">
        <f t="shared" si="7"/>
        <v>30000</v>
      </c>
      <c r="L18" s="4">
        <f t="shared" si="8"/>
        <v>31704</v>
      </c>
      <c r="M18" s="6">
        <f t="shared" si="9"/>
        <v>1.0568</v>
      </c>
    </row>
    <row r="19" spans="1:13">
      <c r="A19" s="5">
        <v>4</v>
      </c>
      <c r="B19" s="5" t="s">
        <v>11</v>
      </c>
      <c r="C19" s="48" t="s">
        <v>160</v>
      </c>
      <c r="D19" s="49">
        <v>42640</v>
      </c>
      <c r="E19" s="5">
        <v>1</v>
      </c>
      <c r="F19" s="5">
        <v>1</v>
      </c>
      <c r="G19" s="6">
        <f t="shared" si="5"/>
        <v>1</v>
      </c>
      <c r="H19" s="4">
        <v>5000</v>
      </c>
      <c r="I19" s="10">
        <v>6100</v>
      </c>
      <c r="J19" s="6">
        <f t="shared" si="6"/>
        <v>1.22</v>
      </c>
      <c r="K19" s="4">
        <f t="shared" si="7"/>
        <v>30000</v>
      </c>
      <c r="L19" s="4">
        <f t="shared" si="8"/>
        <v>36600</v>
      </c>
      <c r="M19" s="6">
        <f t="shared" si="9"/>
        <v>1.22</v>
      </c>
    </row>
    <row r="20" spans="1:13">
      <c r="A20" s="5">
        <v>5</v>
      </c>
      <c r="B20" s="5" t="s">
        <v>11</v>
      </c>
      <c r="C20" s="48" t="s">
        <v>161</v>
      </c>
      <c r="D20" s="49">
        <v>42643</v>
      </c>
      <c r="E20" s="5">
        <v>1</v>
      </c>
      <c r="F20" s="5">
        <v>1</v>
      </c>
      <c r="G20" s="6">
        <f t="shared" si="5"/>
        <v>1</v>
      </c>
      <c r="H20" s="4">
        <v>5000</v>
      </c>
      <c r="I20" s="10">
        <v>5562</v>
      </c>
      <c r="J20" s="6">
        <f t="shared" si="6"/>
        <v>1.1124000000000001</v>
      </c>
      <c r="K20" s="4">
        <f t="shared" si="7"/>
        <v>30000</v>
      </c>
      <c r="L20" s="4">
        <f t="shared" si="8"/>
        <v>33372</v>
      </c>
      <c r="M20" s="6">
        <f t="shared" si="9"/>
        <v>1.1124000000000001</v>
      </c>
    </row>
    <row r="21" spans="1:13">
      <c r="A21" s="5">
        <v>6</v>
      </c>
      <c r="B21" s="5" t="s">
        <v>11</v>
      </c>
      <c r="C21" s="48" t="s">
        <v>162</v>
      </c>
      <c r="D21" s="49">
        <v>42643</v>
      </c>
      <c r="E21" s="5">
        <v>1</v>
      </c>
      <c r="F21" s="5">
        <v>1</v>
      </c>
      <c r="G21" s="6">
        <f t="shared" si="5"/>
        <v>1</v>
      </c>
      <c r="H21" s="4">
        <v>5000</v>
      </c>
      <c r="I21" s="10">
        <v>5700</v>
      </c>
      <c r="J21" s="6">
        <f t="shared" si="6"/>
        <v>1.1399999999999999</v>
      </c>
      <c r="K21" s="4">
        <f t="shared" si="7"/>
        <v>30000</v>
      </c>
      <c r="L21" s="4">
        <f t="shared" si="8"/>
        <v>34200</v>
      </c>
      <c r="M21" s="6">
        <f t="shared" si="9"/>
        <v>1.1399999999999999</v>
      </c>
    </row>
    <row r="22" spans="1:13">
      <c r="A22" s="5">
        <v>7</v>
      </c>
      <c r="B22" s="5" t="s">
        <v>11</v>
      </c>
      <c r="C22" s="42" t="s">
        <v>163</v>
      </c>
      <c r="D22" s="47">
        <v>42646</v>
      </c>
      <c r="E22" s="5">
        <v>1</v>
      </c>
      <c r="F22" s="5">
        <v>1</v>
      </c>
      <c r="G22" s="6">
        <f t="shared" si="5"/>
        <v>1</v>
      </c>
      <c r="H22" s="4">
        <v>5000</v>
      </c>
      <c r="I22" s="10">
        <v>7372</v>
      </c>
      <c r="J22" s="6">
        <f t="shared" si="6"/>
        <v>1.4743999999999999</v>
      </c>
      <c r="K22" s="4">
        <f t="shared" si="7"/>
        <v>30000</v>
      </c>
      <c r="L22" s="4">
        <f t="shared" si="8"/>
        <v>44232</v>
      </c>
      <c r="M22" s="6">
        <f t="shared" si="9"/>
        <v>1.4743999999999999</v>
      </c>
    </row>
    <row r="23" spans="1:13">
      <c r="A23" s="5">
        <v>8</v>
      </c>
      <c r="B23" s="5" t="s">
        <v>11</v>
      </c>
      <c r="C23" s="42" t="s">
        <v>164</v>
      </c>
      <c r="D23" s="47">
        <v>42647</v>
      </c>
      <c r="E23" s="5">
        <v>1</v>
      </c>
      <c r="F23" s="5">
        <v>1</v>
      </c>
      <c r="G23" s="6">
        <f t="shared" si="5"/>
        <v>1</v>
      </c>
      <c r="H23" s="4">
        <v>5000</v>
      </c>
      <c r="I23" s="10">
        <v>4950</v>
      </c>
      <c r="J23" s="6">
        <f t="shared" si="6"/>
        <v>0.99</v>
      </c>
      <c r="K23" s="4">
        <f t="shared" si="7"/>
        <v>30000</v>
      </c>
      <c r="L23" s="4">
        <f t="shared" si="8"/>
        <v>29700</v>
      </c>
      <c r="M23" s="6">
        <f t="shared" si="9"/>
        <v>0.99</v>
      </c>
    </row>
    <row r="24" spans="1:13">
      <c r="A24" s="5">
        <v>9</v>
      </c>
      <c r="B24" s="5" t="s">
        <v>11</v>
      </c>
      <c r="C24" s="42" t="s">
        <v>165</v>
      </c>
      <c r="D24" s="47">
        <v>42649</v>
      </c>
      <c r="E24" s="5">
        <v>1</v>
      </c>
      <c r="F24" s="5">
        <v>1</v>
      </c>
      <c r="G24" s="6">
        <f t="shared" si="5"/>
        <v>1</v>
      </c>
      <c r="H24" s="4">
        <v>5000</v>
      </c>
      <c r="I24" s="10">
        <v>4534</v>
      </c>
      <c r="J24" s="6">
        <f t="shared" si="6"/>
        <v>0.90680000000000005</v>
      </c>
      <c r="K24" s="4">
        <f t="shared" si="7"/>
        <v>30000</v>
      </c>
      <c r="L24" s="4">
        <f t="shared" si="8"/>
        <v>27204</v>
      </c>
      <c r="M24" s="6">
        <f t="shared" si="9"/>
        <v>0.90680000000000005</v>
      </c>
    </row>
    <row r="25" spans="1:13">
      <c r="A25" s="5">
        <v>10</v>
      </c>
      <c r="B25" s="5" t="s">
        <v>11</v>
      </c>
      <c r="C25" s="42" t="s">
        <v>166</v>
      </c>
      <c r="D25" s="47">
        <v>42655</v>
      </c>
      <c r="E25" s="5">
        <v>1</v>
      </c>
      <c r="F25" s="5">
        <v>1</v>
      </c>
      <c r="G25" s="6">
        <f t="shared" si="5"/>
        <v>1</v>
      </c>
      <c r="H25" s="4">
        <v>5000</v>
      </c>
      <c r="I25" s="10">
        <v>8500</v>
      </c>
      <c r="J25" s="6">
        <f t="shared" si="6"/>
        <v>1.7</v>
      </c>
      <c r="K25" s="4">
        <f t="shared" si="7"/>
        <v>30000</v>
      </c>
      <c r="L25" s="4">
        <f t="shared" si="8"/>
        <v>51000</v>
      </c>
      <c r="M25" s="6">
        <f t="shared" si="9"/>
        <v>1.7</v>
      </c>
    </row>
    <row r="26" spans="1:13">
      <c r="A26" s="5">
        <v>11</v>
      </c>
      <c r="B26" s="5" t="s">
        <v>11</v>
      </c>
      <c r="C26" s="42" t="s">
        <v>167</v>
      </c>
      <c r="D26" s="47">
        <v>42656</v>
      </c>
      <c r="E26" s="5">
        <v>1</v>
      </c>
      <c r="F26" s="5">
        <v>1</v>
      </c>
      <c r="G26" s="6">
        <f t="shared" si="5"/>
        <v>1</v>
      </c>
      <c r="H26" s="4">
        <v>5000</v>
      </c>
      <c r="I26" s="10">
        <v>5250</v>
      </c>
      <c r="J26" s="6">
        <f t="shared" si="6"/>
        <v>1.05</v>
      </c>
      <c r="K26" s="4">
        <f t="shared" si="7"/>
        <v>30000</v>
      </c>
      <c r="L26" s="4">
        <f t="shared" si="8"/>
        <v>31500</v>
      </c>
      <c r="M26" s="6">
        <f t="shared" si="9"/>
        <v>1.05</v>
      </c>
    </row>
    <row r="27" spans="1:13">
      <c r="A27" s="5">
        <v>12</v>
      </c>
      <c r="B27" s="5" t="s">
        <v>11</v>
      </c>
      <c r="C27" s="19" t="s">
        <v>399</v>
      </c>
      <c r="D27" s="119" t="s">
        <v>398</v>
      </c>
      <c r="E27" s="5">
        <v>1</v>
      </c>
      <c r="F27" s="5"/>
      <c r="G27" s="6">
        <f t="shared" si="5"/>
        <v>0</v>
      </c>
      <c r="H27" s="4">
        <v>5000</v>
      </c>
      <c r="I27" s="4"/>
      <c r="J27" s="6">
        <f t="shared" si="6"/>
        <v>0</v>
      </c>
      <c r="K27" s="4">
        <f t="shared" si="7"/>
        <v>30000</v>
      </c>
      <c r="L27" s="4">
        <f t="shared" si="8"/>
        <v>0</v>
      </c>
      <c r="M27" s="6">
        <f t="shared" si="9"/>
        <v>0</v>
      </c>
    </row>
    <row r="28" spans="1:13">
      <c r="A28" s="5">
        <v>13</v>
      </c>
      <c r="B28" s="5" t="s">
        <v>11</v>
      </c>
      <c r="C28" s="19" t="s">
        <v>402</v>
      </c>
      <c r="D28" s="119" t="s">
        <v>404</v>
      </c>
      <c r="E28" s="5">
        <v>1</v>
      </c>
      <c r="F28" s="5"/>
      <c r="G28" s="6">
        <f t="shared" si="5"/>
        <v>0</v>
      </c>
      <c r="H28" s="4">
        <v>5000</v>
      </c>
      <c r="I28" s="4"/>
      <c r="J28" s="6">
        <f t="shared" si="6"/>
        <v>0</v>
      </c>
      <c r="K28" s="4">
        <f t="shared" si="7"/>
        <v>30000</v>
      </c>
      <c r="L28" s="4">
        <f t="shared" si="8"/>
        <v>0</v>
      </c>
      <c r="M28" s="6">
        <f t="shared" si="9"/>
        <v>0</v>
      </c>
    </row>
    <row r="29" spans="1:13">
      <c r="A29" s="5">
        <v>14</v>
      </c>
      <c r="B29" s="5" t="s">
        <v>11</v>
      </c>
      <c r="C29" s="19" t="s">
        <v>403</v>
      </c>
      <c r="D29" s="119" t="s">
        <v>404</v>
      </c>
      <c r="E29" s="5">
        <v>1</v>
      </c>
      <c r="F29" s="5"/>
      <c r="G29" s="6">
        <f t="shared" si="5"/>
        <v>0</v>
      </c>
      <c r="H29" s="4">
        <v>5000</v>
      </c>
      <c r="I29" s="4"/>
      <c r="J29" s="6">
        <f t="shared" si="6"/>
        <v>0</v>
      </c>
      <c r="K29" s="4">
        <f t="shared" si="7"/>
        <v>30000</v>
      </c>
      <c r="L29" s="4">
        <f t="shared" si="8"/>
        <v>0</v>
      </c>
      <c r="M29" s="6">
        <f t="shared" si="9"/>
        <v>0</v>
      </c>
    </row>
    <row r="30" spans="1:13">
      <c r="A30" s="5">
        <v>15</v>
      </c>
      <c r="B30" s="5" t="s">
        <v>11</v>
      </c>
      <c r="C30" s="19" t="s">
        <v>407</v>
      </c>
      <c r="D30" s="119" t="s">
        <v>301</v>
      </c>
      <c r="E30" s="5">
        <v>1</v>
      </c>
      <c r="F30" s="5"/>
      <c r="G30" s="6">
        <f t="shared" si="5"/>
        <v>0</v>
      </c>
      <c r="H30" s="4">
        <v>5000</v>
      </c>
      <c r="I30" s="4"/>
      <c r="J30" s="6">
        <f t="shared" si="6"/>
        <v>0</v>
      </c>
      <c r="K30" s="4">
        <f t="shared" si="7"/>
        <v>30000</v>
      </c>
      <c r="L30" s="4">
        <f t="shared" si="8"/>
        <v>0</v>
      </c>
      <c r="M30" s="6">
        <f t="shared" si="9"/>
        <v>0</v>
      </c>
    </row>
    <row r="31" spans="1:13">
      <c r="A31" s="5">
        <v>16</v>
      </c>
      <c r="B31" s="5" t="s">
        <v>11</v>
      </c>
      <c r="C31" s="5"/>
      <c r="D31" s="5"/>
      <c r="E31" s="5">
        <v>1</v>
      </c>
      <c r="F31" s="5"/>
      <c r="G31" s="6">
        <f t="shared" si="5"/>
        <v>0</v>
      </c>
      <c r="H31" s="4">
        <v>5000</v>
      </c>
      <c r="I31" s="4"/>
      <c r="J31" s="6">
        <f t="shared" si="6"/>
        <v>0</v>
      </c>
      <c r="K31" s="4">
        <f t="shared" si="7"/>
        <v>30000</v>
      </c>
      <c r="L31" s="4">
        <f t="shared" si="8"/>
        <v>0</v>
      </c>
      <c r="M31" s="6">
        <f t="shared" si="9"/>
        <v>0</v>
      </c>
    </row>
    <row r="32" spans="1:13">
      <c r="A32" s="5">
        <v>17</v>
      </c>
      <c r="B32" s="5" t="s">
        <v>11</v>
      </c>
      <c r="C32" s="5"/>
      <c r="D32" s="5"/>
      <c r="E32" s="5">
        <v>1</v>
      </c>
      <c r="F32" s="5"/>
      <c r="G32" s="6">
        <f t="shared" si="5"/>
        <v>0</v>
      </c>
      <c r="H32" s="4">
        <v>5000</v>
      </c>
      <c r="I32" s="4"/>
      <c r="J32" s="6">
        <f t="shared" si="6"/>
        <v>0</v>
      </c>
      <c r="K32" s="4">
        <f t="shared" si="7"/>
        <v>30000</v>
      </c>
      <c r="L32" s="4">
        <f t="shared" si="8"/>
        <v>0</v>
      </c>
      <c r="M32" s="6">
        <f t="shared" si="9"/>
        <v>0</v>
      </c>
    </row>
    <row r="33" spans="1:13">
      <c r="A33" s="5">
        <v>18</v>
      </c>
      <c r="B33" s="5" t="s">
        <v>11</v>
      </c>
      <c r="C33" s="5"/>
      <c r="D33" s="5"/>
      <c r="E33" s="5">
        <v>1</v>
      </c>
      <c r="F33" s="5"/>
      <c r="G33" s="6">
        <f t="shared" si="5"/>
        <v>0</v>
      </c>
      <c r="H33" s="4">
        <v>5000</v>
      </c>
      <c r="I33" s="4"/>
      <c r="J33" s="6">
        <f t="shared" si="6"/>
        <v>0</v>
      </c>
      <c r="K33" s="4">
        <f t="shared" si="7"/>
        <v>30000</v>
      </c>
      <c r="L33" s="4">
        <f t="shared" si="8"/>
        <v>0</v>
      </c>
      <c r="M33" s="6">
        <f t="shared" si="9"/>
        <v>0</v>
      </c>
    </row>
    <row r="34" spans="1:13">
      <c r="A34" s="5">
        <v>19</v>
      </c>
      <c r="B34" s="5" t="s">
        <v>11</v>
      </c>
      <c r="C34" s="5"/>
      <c r="D34" s="5"/>
      <c r="E34" s="5">
        <v>1</v>
      </c>
      <c r="F34" s="5"/>
      <c r="G34" s="6">
        <f t="shared" si="5"/>
        <v>0</v>
      </c>
      <c r="H34" s="4">
        <v>5000</v>
      </c>
      <c r="I34" s="4"/>
      <c r="J34" s="6">
        <f t="shared" si="6"/>
        <v>0</v>
      </c>
      <c r="K34" s="4">
        <f t="shared" si="7"/>
        <v>30000</v>
      </c>
      <c r="L34" s="4">
        <f t="shared" si="8"/>
        <v>0</v>
      </c>
      <c r="M34" s="6">
        <f t="shared" si="9"/>
        <v>0</v>
      </c>
    </row>
    <row r="35" spans="1:13">
      <c r="A35" s="5">
        <v>20</v>
      </c>
      <c r="B35" s="5" t="s">
        <v>11</v>
      </c>
      <c r="C35" s="5"/>
      <c r="D35" s="5"/>
      <c r="E35" s="5">
        <v>1</v>
      </c>
      <c r="F35" s="5"/>
      <c r="G35" s="6">
        <f t="shared" si="5"/>
        <v>0</v>
      </c>
      <c r="H35" s="4">
        <v>5000</v>
      </c>
      <c r="I35" s="4"/>
      <c r="J35" s="6">
        <f t="shared" si="6"/>
        <v>0</v>
      </c>
      <c r="K35" s="4">
        <f t="shared" si="7"/>
        <v>30000</v>
      </c>
      <c r="L35" s="4">
        <f t="shared" si="8"/>
        <v>0</v>
      </c>
      <c r="M35" s="6">
        <f t="shared" si="9"/>
        <v>0</v>
      </c>
    </row>
    <row r="36" spans="1:13" ht="30" customHeight="1">
      <c r="A36" s="13"/>
      <c r="B36" s="13"/>
      <c r="C36" s="13"/>
      <c r="D36" s="13"/>
      <c r="E36" s="12">
        <f>SUM(E16:E35)</f>
        <v>20</v>
      </c>
      <c r="F36" s="12">
        <f>SUM(F16:F35)</f>
        <v>11</v>
      </c>
      <c r="G36" s="17">
        <f>F36/E36</f>
        <v>0.55000000000000004</v>
      </c>
      <c r="H36" s="12">
        <f>SUM(H16:H35)</f>
        <v>100000</v>
      </c>
      <c r="I36" s="12">
        <f>SUM(I16:I35)</f>
        <v>63168</v>
      </c>
      <c r="J36" s="17">
        <f t="shared" si="6"/>
        <v>0.63168000000000002</v>
      </c>
      <c r="K36" s="12">
        <f>SUM(K16:K35)</f>
        <v>600000</v>
      </c>
      <c r="L36" s="12">
        <f>SUM(L16:L35)</f>
        <v>379008</v>
      </c>
      <c r="M36" s="17">
        <f t="shared" si="9"/>
        <v>0.63168000000000002</v>
      </c>
    </row>
    <row r="38" spans="1:13">
      <c r="A38" s="259" t="s">
        <v>9</v>
      </c>
      <c r="B38" s="259" t="s">
        <v>8</v>
      </c>
      <c r="C38" s="259" t="s">
        <v>1</v>
      </c>
      <c r="D38" s="259" t="s">
        <v>2</v>
      </c>
      <c r="E38" s="259" t="s">
        <v>13</v>
      </c>
      <c r="F38" s="259"/>
      <c r="G38" s="259"/>
      <c r="H38" s="259" t="s">
        <v>6</v>
      </c>
      <c r="I38" s="259"/>
      <c r="J38" s="259"/>
      <c r="K38" s="259" t="s">
        <v>7</v>
      </c>
      <c r="L38" s="259"/>
      <c r="M38" s="259"/>
    </row>
    <row r="39" spans="1:13">
      <c r="A39" s="259"/>
      <c r="B39" s="259"/>
      <c r="C39" s="259"/>
      <c r="D39" s="259"/>
      <c r="E39" s="12" t="s">
        <v>3</v>
      </c>
      <c r="F39" s="12" t="s">
        <v>4</v>
      </c>
      <c r="G39" s="13" t="s">
        <v>5</v>
      </c>
      <c r="H39" s="12" t="s">
        <v>3</v>
      </c>
      <c r="I39" s="12" t="s">
        <v>4</v>
      </c>
      <c r="J39" s="13" t="s">
        <v>5</v>
      </c>
      <c r="K39" s="12" t="s">
        <v>3</v>
      </c>
      <c r="L39" s="12" t="s">
        <v>4</v>
      </c>
      <c r="M39" s="13" t="s">
        <v>5</v>
      </c>
    </row>
    <row r="40" spans="1:13">
      <c r="A40" s="5">
        <v>1</v>
      </c>
      <c r="B40" s="5" t="s">
        <v>12</v>
      </c>
      <c r="C40" s="48" t="s">
        <v>168</v>
      </c>
      <c r="D40" s="49">
        <v>42636</v>
      </c>
      <c r="E40" s="5">
        <v>1</v>
      </c>
      <c r="F40" s="5">
        <v>1</v>
      </c>
      <c r="G40" s="6">
        <f>F40/E40</f>
        <v>1</v>
      </c>
      <c r="H40" s="4">
        <v>3000</v>
      </c>
      <c r="I40" s="10">
        <v>3500</v>
      </c>
      <c r="J40" s="6">
        <f>I40/H40</f>
        <v>1.1666666666666667</v>
      </c>
      <c r="K40" s="4">
        <f>H40*6</f>
        <v>18000</v>
      </c>
      <c r="L40" s="4">
        <f>I40*6</f>
        <v>21000</v>
      </c>
      <c r="M40" s="6">
        <f>L40/K40</f>
        <v>1.1666666666666667</v>
      </c>
    </row>
    <row r="41" spans="1:13">
      <c r="A41" s="5">
        <v>2</v>
      </c>
      <c r="B41" s="5" t="s">
        <v>12</v>
      </c>
      <c r="C41" s="48" t="s">
        <v>169</v>
      </c>
      <c r="D41" s="49">
        <v>42641</v>
      </c>
      <c r="E41" s="5">
        <v>1</v>
      </c>
      <c r="F41" s="5">
        <v>1</v>
      </c>
      <c r="G41" s="6">
        <f t="shared" ref="G41:G70" si="10">F41/E41</f>
        <v>1</v>
      </c>
      <c r="H41" s="4">
        <v>2000</v>
      </c>
      <c r="I41" s="10">
        <v>1950</v>
      </c>
      <c r="J41" s="6">
        <f t="shared" ref="J41:J79" si="11">I41/H41</f>
        <v>0.97499999999999998</v>
      </c>
      <c r="K41" s="4">
        <f t="shared" ref="K41:K70" si="12">H41*6</f>
        <v>12000</v>
      </c>
      <c r="L41" s="4">
        <f t="shared" ref="L41:L70" si="13">I41*6</f>
        <v>11700</v>
      </c>
      <c r="M41" s="6">
        <f t="shared" ref="M41:M79" si="14">L41/K41</f>
        <v>0.97499999999999998</v>
      </c>
    </row>
    <row r="42" spans="1:13">
      <c r="A42" s="5">
        <v>3</v>
      </c>
      <c r="B42" s="5" t="s">
        <v>12</v>
      </c>
      <c r="C42" s="48" t="s">
        <v>170</v>
      </c>
      <c r="D42" s="49">
        <v>42641</v>
      </c>
      <c r="E42" s="5">
        <v>1</v>
      </c>
      <c r="F42" s="5">
        <v>1</v>
      </c>
      <c r="G42" s="6">
        <f t="shared" si="10"/>
        <v>1</v>
      </c>
      <c r="H42" s="4">
        <v>3000</v>
      </c>
      <c r="I42" s="10">
        <v>4000</v>
      </c>
      <c r="J42" s="6">
        <f t="shared" si="11"/>
        <v>1.3333333333333333</v>
      </c>
      <c r="K42" s="4">
        <f t="shared" si="12"/>
        <v>18000</v>
      </c>
      <c r="L42" s="4">
        <f t="shared" si="13"/>
        <v>24000</v>
      </c>
      <c r="M42" s="6">
        <f t="shared" si="14"/>
        <v>1.3333333333333333</v>
      </c>
    </row>
    <row r="43" spans="1:13">
      <c r="A43" s="5">
        <v>4</v>
      </c>
      <c r="B43" s="5" t="s">
        <v>12</v>
      </c>
      <c r="C43" s="48" t="s">
        <v>171</v>
      </c>
      <c r="D43" s="49">
        <v>42642</v>
      </c>
      <c r="E43" s="5">
        <v>1</v>
      </c>
      <c r="F43" s="5">
        <v>1</v>
      </c>
      <c r="G43" s="6">
        <f t="shared" si="10"/>
        <v>1</v>
      </c>
      <c r="H43" s="4">
        <v>3000</v>
      </c>
      <c r="I43" s="10">
        <v>3500</v>
      </c>
      <c r="J43" s="6">
        <f t="shared" si="11"/>
        <v>1.1666666666666667</v>
      </c>
      <c r="K43" s="4">
        <f t="shared" si="12"/>
        <v>18000</v>
      </c>
      <c r="L43" s="4">
        <f t="shared" si="13"/>
        <v>21000</v>
      </c>
      <c r="M43" s="6">
        <f t="shared" si="14"/>
        <v>1.1666666666666667</v>
      </c>
    </row>
    <row r="44" spans="1:13">
      <c r="A44" s="5">
        <v>5</v>
      </c>
      <c r="B44" s="5" t="s">
        <v>12</v>
      </c>
      <c r="C44" s="48" t="s">
        <v>172</v>
      </c>
      <c r="D44" s="49">
        <v>42642</v>
      </c>
      <c r="E44" s="5">
        <v>1</v>
      </c>
      <c r="F44" s="5">
        <v>1</v>
      </c>
      <c r="G44" s="6">
        <f t="shared" si="10"/>
        <v>1</v>
      </c>
      <c r="H44" s="4">
        <v>2000</v>
      </c>
      <c r="I44" s="10">
        <v>1200</v>
      </c>
      <c r="J44" s="6">
        <f t="shared" si="11"/>
        <v>0.6</v>
      </c>
      <c r="K44" s="4">
        <f t="shared" si="12"/>
        <v>12000</v>
      </c>
      <c r="L44" s="4">
        <f t="shared" si="13"/>
        <v>7200</v>
      </c>
      <c r="M44" s="6">
        <f t="shared" si="14"/>
        <v>0.6</v>
      </c>
    </row>
    <row r="45" spans="1:13">
      <c r="A45" s="5">
        <v>6</v>
      </c>
      <c r="B45" s="5" t="s">
        <v>12</v>
      </c>
      <c r="C45" s="48" t="s">
        <v>173</v>
      </c>
      <c r="D45" s="49">
        <v>42643</v>
      </c>
      <c r="E45" s="5">
        <v>1</v>
      </c>
      <c r="F45" s="5">
        <v>1</v>
      </c>
      <c r="G45" s="6">
        <f t="shared" si="10"/>
        <v>1</v>
      </c>
      <c r="H45" s="4">
        <v>3000</v>
      </c>
      <c r="I45" s="10">
        <v>3250</v>
      </c>
      <c r="J45" s="6">
        <f t="shared" si="11"/>
        <v>1.0833333333333333</v>
      </c>
      <c r="K45" s="4">
        <f t="shared" si="12"/>
        <v>18000</v>
      </c>
      <c r="L45" s="4">
        <f t="shared" si="13"/>
        <v>19500</v>
      </c>
      <c r="M45" s="6">
        <f t="shared" si="14"/>
        <v>1.0833333333333333</v>
      </c>
    </row>
    <row r="46" spans="1:13">
      <c r="A46" s="5">
        <v>7</v>
      </c>
      <c r="B46" s="5" t="s">
        <v>12</v>
      </c>
      <c r="C46" s="48" t="s">
        <v>174</v>
      </c>
      <c r="D46" s="49">
        <v>42643</v>
      </c>
      <c r="E46" s="5">
        <v>1</v>
      </c>
      <c r="F46" s="5">
        <v>1</v>
      </c>
      <c r="G46" s="6">
        <f t="shared" si="10"/>
        <v>1</v>
      </c>
      <c r="H46" s="4">
        <v>3000</v>
      </c>
      <c r="I46" s="10">
        <v>4200</v>
      </c>
      <c r="J46" s="6">
        <f t="shared" si="11"/>
        <v>1.4</v>
      </c>
      <c r="K46" s="4">
        <f t="shared" si="12"/>
        <v>18000</v>
      </c>
      <c r="L46" s="4">
        <f t="shared" si="13"/>
        <v>25200</v>
      </c>
      <c r="M46" s="6">
        <f t="shared" si="14"/>
        <v>1.4</v>
      </c>
    </row>
    <row r="47" spans="1:13">
      <c r="A47" s="5">
        <v>8</v>
      </c>
      <c r="B47" s="5" t="s">
        <v>12</v>
      </c>
      <c r="C47" s="48" t="s">
        <v>175</v>
      </c>
      <c r="D47" s="62" t="s">
        <v>176</v>
      </c>
      <c r="E47" s="5">
        <v>1</v>
      </c>
      <c r="F47" s="5">
        <v>1</v>
      </c>
      <c r="G47" s="6">
        <f t="shared" si="10"/>
        <v>1</v>
      </c>
      <c r="H47" s="4">
        <v>1500</v>
      </c>
      <c r="I47" s="10">
        <v>1500</v>
      </c>
      <c r="J47" s="6">
        <f t="shared" si="11"/>
        <v>1</v>
      </c>
      <c r="K47" s="4">
        <f t="shared" si="12"/>
        <v>9000</v>
      </c>
      <c r="L47" s="4">
        <f t="shared" si="13"/>
        <v>9000</v>
      </c>
      <c r="M47" s="6">
        <f t="shared" si="14"/>
        <v>1</v>
      </c>
    </row>
    <row r="48" spans="1:13">
      <c r="A48" s="5">
        <v>9</v>
      </c>
      <c r="B48" s="5" t="s">
        <v>12</v>
      </c>
      <c r="C48" s="42" t="s">
        <v>177</v>
      </c>
      <c r="D48" s="62" t="s">
        <v>178</v>
      </c>
      <c r="E48" s="5">
        <v>1</v>
      </c>
      <c r="F48" s="5">
        <v>1</v>
      </c>
      <c r="G48" s="6">
        <f t="shared" si="10"/>
        <v>1</v>
      </c>
      <c r="H48" s="4">
        <v>2000</v>
      </c>
      <c r="I48" s="10">
        <v>1485</v>
      </c>
      <c r="J48" s="6">
        <f t="shared" si="11"/>
        <v>0.74250000000000005</v>
      </c>
      <c r="K48" s="4">
        <f t="shared" si="12"/>
        <v>12000</v>
      </c>
      <c r="L48" s="4">
        <f t="shared" si="13"/>
        <v>8910</v>
      </c>
      <c r="M48" s="6">
        <f t="shared" si="14"/>
        <v>0.74250000000000005</v>
      </c>
    </row>
    <row r="49" spans="1:13">
      <c r="A49" s="5">
        <v>10</v>
      </c>
      <c r="B49" s="5" t="s">
        <v>12</v>
      </c>
      <c r="C49" s="42" t="s">
        <v>179</v>
      </c>
      <c r="D49" s="62" t="s">
        <v>178</v>
      </c>
      <c r="E49" s="5">
        <v>1</v>
      </c>
      <c r="F49" s="5">
        <v>1</v>
      </c>
      <c r="G49" s="6">
        <f t="shared" si="10"/>
        <v>1</v>
      </c>
      <c r="H49" s="4">
        <v>3000</v>
      </c>
      <c r="I49" s="10">
        <v>2024</v>
      </c>
      <c r="J49" s="6">
        <f t="shared" si="11"/>
        <v>0.67466666666666664</v>
      </c>
      <c r="K49" s="4">
        <f t="shared" si="12"/>
        <v>18000</v>
      </c>
      <c r="L49" s="4">
        <f t="shared" si="13"/>
        <v>12144</v>
      </c>
      <c r="M49" s="6">
        <f t="shared" si="14"/>
        <v>0.67466666666666664</v>
      </c>
    </row>
    <row r="50" spans="1:13">
      <c r="A50" s="5">
        <v>11</v>
      </c>
      <c r="B50" s="5" t="s">
        <v>12</v>
      </c>
      <c r="C50" s="42" t="s">
        <v>180</v>
      </c>
      <c r="D50" s="62" t="s">
        <v>178</v>
      </c>
      <c r="E50" s="5">
        <v>1</v>
      </c>
      <c r="F50" s="5">
        <v>1</v>
      </c>
      <c r="G50" s="6">
        <f t="shared" si="10"/>
        <v>1</v>
      </c>
      <c r="H50" s="4">
        <v>1500</v>
      </c>
      <c r="I50" s="10">
        <v>1500</v>
      </c>
      <c r="J50" s="6">
        <f t="shared" si="11"/>
        <v>1</v>
      </c>
      <c r="K50" s="4">
        <f t="shared" si="12"/>
        <v>9000</v>
      </c>
      <c r="L50" s="4">
        <f t="shared" si="13"/>
        <v>9000</v>
      </c>
      <c r="M50" s="6">
        <f t="shared" si="14"/>
        <v>1</v>
      </c>
    </row>
    <row r="51" spans="1:13">
      <c r="A51" s="5">
        <v>12</v>
      </c>
      <c r="B51" s="5" t="s">
        <v>12</v>
      </c>
      <c r="C51" s="42" t="s">
        <v>181</v>
      </c>
      <c r="D51" s="62" t="s">
        <v>182</v>
      </c>
      <c r="E51" s="5">
        <v>1</v>
      </c>
      <c r="F51" s="5">
        <v>1</v>
      </c>
      <c r="G51" s="6">
        <f t="shared" si="10"/>
        <v>1</v>
      </c>
      <c r="H51" s="4">
        <v>1500</v>
      </c>
      <c r="I51" s="10">
        <v>1500</v>
      </c>
      <c r="J51" s="6">
        <f t="shared" si="11"/>
        <v>1</v>
      </c>
      <c r="K51" s="4">
        <f t="shared" si="12"/>
        <v>9000</v>
      </c>
      <c r="L51" s="4">
        <f t="shared" si="13"/>
        <v>9000</v>
      </c>
      <c r="M51" s="6">
        <f t="shared" si="14"/>
        <v>1</v>
      </c>
    </row>
    <row r="52" spans="1:13">
      <c r="A52" s="5">
        <v>13</v>
      </c>
      <c r="B52" s="5" t="s">
        <v>12</v>
      </c>
      <c r="C52" s="42" t="s">
        <v>183</v>
      </c>
      <c r="D52" s="62" t="s">
        <v>182</v>
      </c>
      <c r="E52" s="5">
        <v>1</v>
      </c>
      <c r="F52" s="5">
        <v>1</v>
      </c>
      <c r="G52" s="6">
        <f t="shared" si="10"/>
        <v>1</v>
      </c>
      <c r="H52" s="4">
        <v>2000</v>
      </c>
      <c r="I52" s="10">
        <v>1750</v>
      </c>
      <c r="J52" s="6">
        <f t="shared" si="11"/>
        <v>0.875</v>
      </c>
      <c r="K52" s="4">
        <f t="shared" si="12"/>
        <v>12000</v>
      </c>
      <c r="L52" s="4">
        <f t="shared" si="13"/>
        <v>10500</v>
      </c>
      <c r="M52" s="6">
        <f t="shared" si="14"/>
        <v>0.875</v>
      </c>
    </row>
    <row r="53" spans="1:13">
      <c r="A53" s="5">
        <v>14</v>
      </c>
      <c r="B53" s="5" t="s">
        <v>12</v>
      </c>
      <c r="C53" s="42" t="s">
        <v>184</v>
      </c>
      <c r="D53" s="62" t="s">
        <v>185</v>
      </c>
      <c r="E53" s="5">
        <v>1</v>
      </c>
      <c r="F53" s="5">
        <v>1</v>
      </c>
      <c r="G53" s="6">
        <f t="shared" si="10"/>
        <v>1</v>
      </c>
      <c r="H53" s="4">
        <v>2500</v>
      </c>
      <c r="I53" s="10">
        <v>2500</v>
      </c>
      <c r="J53" s="6">
        <f t="shared" si="11"/>
        <v>1</v>
      </c>
      <c r="K53" s="4">
        <f t="shared" si="12"/>
        <v>15000</v>
      </c>
      <c r="L53" s="4">
        <f t="shared" si="13"/>
        <v>15000</v>
      </c>
      <c r="M53" s="6">
        <f t="shared" si="14"/>
        <v>1</v>
      </c>
    </row>
    <row r="54" spans="1:13">
      <c r="A54" s="5">
        <v>15</v>
      </c>
      <c r="B54" s="5" t="s">
        <v>12</v>
      </c>
      <c r="C54" s="42" t="s">
        <v>186</v>
      </c>
      <c r="D54" s="62" t="s">
        <v>185</v>
      </c>
      <c r="E54" s="5">
        <v>1</v>
      </c>
      <c r="F54" s="5">
        <v>1</v>
      </c>
      <c r="G54" s="6">
        <f t="shared" si="10"/>
        <v>1</v>
      </c>
      <c r="H54" s="4">
        <v>2500</v>
      </c>
      <c r="I54" s="10">
        <v>2422</v>
      </c>
      <c r="J54" s="6">
        <f t="shared" si="11"/>
        <v>0.96879999999999999</v>
      </c>
      <c r="K54" s="4">
        <f t="shared" si="12"/>
        <v>15000</v>
      </c>
      <c r="L54" s="4">
        <f t="shared" si="13"/>
        <v>14532</v>
      </c>
      <c r="M54" s="6">
        <f t="shared" si="14"/>
        <v>0.96879999999999999</v>
      </c>
    </row>
    <row r="55" spans="1:13">
      <c r="A55" s="5">
        <v>16</v>
      </c>
      <c r="B55" s="5" t="s">
        <v>12</v>
      </c>
      <c r="C55" s="42" t="s">
        <v>187</v>
      </c>
      <c r="D55" s="47">
        <v>42646</v>
      </c>
      <c r="E55" s="5">
        <v>1</v>
      </c>
      <c r="F55" s="5">
        <v>1</v>
      </c>
      <c r="G55" s="6">
        <f t="shared" si="10"/>
        <v>1</v>
      </c>
      <c r="H55" s="4">
        <v>3000</v>
      </c>
      <c r="I55" s="10">
        <v>3650</v>
      </c>
      <c r="J55" s="6">
        <f t="shared" si="11"/>
        <v>1.2166666666666666</v>
      </c>
      <c r="K55" s="4">
        <f t="shared" si="12"/>
        <v>18000</v>
      </c>
      <c r="L55" s="4">
        <f t="shared" si="13"/>
        <v>21900</v>
      </c>
      <c r="M55" s="6">
        <f t="shared" si="14"/>
        <v>1.2166666666666666</v>
      </c>
    </row>
    <row r="56" spans="1:13">
      <c r="A56" s="5">
        <v>17</v>
      </c>
      <c r="B56" s="5" t="s">
        <v>12</v>
      </c>
      <c r="C56" s="9" t="s">
        <v>188</v>
      </c>
      <c r="D56" s="47">
        <v>42646</v>
      </c>
      <c r="E56" s="5">
        <v>1</v>
      </c>
      <c r="F56" s="5">
        <v>1</v>
      </c>
      <c r="G56" s="6">
        <f t="shared" si="10"/>
        <v>1</v>
      </c>
      <c r="H56" s="4">
        <v>3000</v>
      </c>
      <c r="I56" s="10">
        <v>2800</v>
      </c>
      <c r="J56" s="6">
        <f t="shared" si="11"/>
        <v>0.93333333333333335</v>
      </c>
      <c r="K56" s="4">
        <f t="shared" si="12"/>
        <v>18000</v>
      </c>
      <c r="L56" s="4">
        <f t="shared" si="13"/>
        <v>16800</v>
      </c>
      <c r="M56" s="6">
        <f t="shared" si="14"/>
        <v>0.93333333333333335</v>
      </c>
    </row>
    <row r="57" spans="1:13">
      <c r="A57" s="5">
        <v>18</v>
      </c>
      <c r="B57" s="5" t="s">
        <v>12</v>
      </c>
      <c r="C57" s="42" t="s">
        <v>189</v>
      </c>
      <c r="D57" s="47">
        <v>42647</v>
      </c>
      <c r="E57" s="5">
        <v>1</v>
      </c>
      <c r="F57" s="5">
        <v>1</v>
      </c>
      <c r="G57" s="6">
        <f t="shared" si="10"/>
        <v>1</v>
      </c>
      <c r="H57" s="4">
        <v>3000</v>
      </c>
      <c r="I57" s="10">
        <v>3700</v>
      </c>
      <c r="J57" s="6">
        <f t="shared" si="11"/>
        <v>1.2333333333333334</v>
      </c>
      <c r="K57" s="4">
        <f t="shared" si="12"/>
        <v>18000</v>
      </c>
      <c r="L57" s="4">
        <f t="shared" si="13"/>
        <v>22200</v>
      </c>
      <c r="M57" s="6">
        <f t="shared" si="14"/>
        <v>1.2333333333333334</v>
      </c>
    </row>
    <row r="58" spans="1:13">
      <c r="A58" s="5">
        <v>19</v>
      </c>
      <c r="B58" s="5" t="s">
        <v>12</v>
      </c>
      <c r="C58" s="42" t="s">
        <v>190</v>
      </c>
      <c r="D58" s="47">
        <v>42647</v>
      </c>
      <c r="E58" s="5">
        <v>1</v>
      </c>
      <c r="F58" s="5">
        <v>1</v>
      </c>
      <c r="G58" s="6">
        <f t="shared" si="10"/>
        <v>1</v>
      </c>
      <c r="H58" s="4">
        <v>1500</v>
      </c>
      <c r="I58" s="10">
        <v>1500</v>
      </c>
      <c r="J58" s="6">
        <f t="shared" si="11"/>
        <v>1</v>
      </c>
      <c r="K58" s="4">
        <f t="shared" si="12"/>
        <v>9000</v>
      </c>
      <c r="L58" s="4">
        <f t="shared" si="13"/>
        <v>9000</v>
      </c>
      <c r="M58" s="6">
        <f t="shared" si="14"/>
        <v>1</v>
      </c>
    </row>
    <row r="59" spans="1:13">
      <c r="A59" s="5">
        <v>20</v>
      </c>
      <c r="B59" s="5" t="s">
        <v>12</v>
      </c>
      <c r="C59" s="42" t="s">
        <v>191</v>
      </c>
      <c r="D59" s="47">
        <v>42648</v>
      </c>
      <c r="E59" s="5">
        <v>1</v>
      </c>
      <c r="F59" s="5">
        <v>1</v>
      </c>
      <c r="G59" s="6">
        <f t="shared" si="10"/>
        <v>1</v>
      </c>
      <c r="H59" s="4">
        <v>3000</v>
      </c>
      <c r="I59" s="10">
        <v>3500</v>
      </c>
      <c r="J59" s="6">
        <f t="shared" si="11"/>
        <v>1.1666666666666667</v>
      </c>
      <c r="K59" s="4">
        <f t="shared" si="12"/>
        <v>18000</v>
      </c>
      <c r="L59" s="4">
        <f t="shared" si="13"/>
        <v>21000</v>
      </c>
      <c r="M59" s="6">
        <f t="shared" si="14"/>
        <v>1.1666666666666667</v>
      </c>
    </row>
    <row r="60" spans="1:13">
      <c r="A60" s="5">
        <v>21</v>
      </c>
      <c r="B60" s="5" t="s">
        <v>12</v>
      </c>
      <c r="C60" s="42" t="s">
        <v>192</v>
      </c>
      <c r="D60" s="47">
        <v>42648</v>
      </c>
      <c r="E60" s="5">
        <v>1</v>
      </c>
      <c r="F60" s="5">
        <v>1</v>
      </c>
      <c r="G60" s="6">
        <f t="shared" si="10"/>
        <v>1</v>
      </c>
      <c r="H60" s="4">
        <v>2000</v>
      </c>
      <c r="I60" s="10">
        <v>1700</v>
      </c>
      <c r="J60" s="6">
        <f t="shared" si="11"/>
        <v>0.85</v>
      </c>
      <c r="K60" s="4">
        <f t="shared" si="12"/>
        <v>12000</v>
      </c>
      <c r="L60" s="4">
        <f t="shared" si="13"/>
        <v>10200</v>
      </c>
      <c r="M60" s="6">
        <f t="shared" si="14"/>
        <v>0.85</v>
      </c>
    </row>
    <row r="61" spans="1:13">
      <c r="A61" s="5">
        <v>22</v>
      </c>
      <c r="B61" s="5" t="s">
        <v>12</v>
      </c>
      <c r="C61" s="42" t="s">
        <v>193</v>
      </c>
      <c r="D61" s="47">
        <v>42649</v>
      </c>
      <c r="E61" s="5">
        <v>1</v>
      </c>
      <c r="F61" s="5">
        <v>1</v>
      </c>
      <c r="G61" s="6">
        <f t="shared" si="10"/>
        <v>1</v>
      </c>
      <c r="H61" s="4">
        <v>3000</v>
      </c>
      <c r="I61" s="10">
        <v>3200</v>
      </c>
      <c r="J61" s="6">
        <f t="shared" si="11"/>
        <v>1.0666666666666667</v>
      </c>
      <c r="K61" s="4">
        <f t="shared" si="12"/>
        <v>18000</v>
      </c>
      <c r="L61" s="4">
        <f t="shared" si="13"/>
        <v>19200</v>
      </c>
      <c r="M61" s="6">
        <f t="shared" si="14"/>
        <v>1.0666666666666667</v>
      </c>
    </row>
    <row r="62" spans="1:13">
      <c r="A62" s="5">
        <v>23</v>
      </c>
      <c r="B62" s="5" t="s">
        <v>12</v>
      </c>
      <c r="C62" s="42" t="s">
        <v>194</v>
      </c>
      <c r="D62" s="47">
        <v>42649</v>
      </c>
      <c r="E62" s="5">
        <v>1</v>
      </c>
      <c r="F62" s="5">
        <v>1</v>
      </c>
      <c r="G62" s="6">
        <f t="shared" si="10"/>
        <v>1</v>
      </c>
      <c r="H62" s="4">
        <v>3000</v>
      </c>
      <c r="I62" s="10">
        <v>2500</v>
      </c>
      <c r="J62" s="6">
        <f t="shared" si="11"/>
        <v>0.83333333333333337</v>
      </c>
      <c r="K62" s="4">
        <f t="shared" si="12"/>
        <v>18000</v>
      </c>
      <c r="L62" s="4">
        <f t="shared" si="13"/>
        <v>15000</v>
      </c>
      <c r="M62" s="6">
        <f t="shared" si="14"/>
        <v>0.83333333333333337</v>
      </c>
    </row>
    <row r="63" spans="1:13">
      <c r="A63" s="5">
        <v>24</v>
      </c>
      <c r="B63" s="5" t="s">
        <v>12</v>
      </c>
      <c r="C63" s="42" t="s">
        <v>195</v>
      </c>
      <c r="D63" s="47">
        <v>42650</v>
      </c>
      <c r="E63" s="5">
        <v>1</v>
      </c>
      <c r="F63" s="5">
        <v>1</v>
      </c>
      <c r="G63" s="6">
        <f t="shared" si="10"/>
        <v>1</v>
      </c>
      <c r="H63" s="4">
        <v>3000</v>
      </c>
      <c r="I63" s="10">
        <v>2000</v>
      </c>
      <c r="J63" s="6">
        <f t="shared" si="11"/>
        <v>0.66666666666666663</v>
      </c>
      <c r="K63" s="4">
        <f t="shared" si="12"/>
        <v>18000</v>
      </c>
      <c r="L63" s="4">
        <f t="shared" si="13"/>
        <v>12000</v>
      </c>
      <c r="M63" s="6">
        <f t="shared" si="14"/>
        <v>0.66666666666666663</v>
      </c>
    </row>
    <row r="64" spans="1:13">
      <c r="A64" s="5">
        <v>25</v>
      </c>
      <c r="B64" s="5" t="s">
        <v>12</v>
      </c>
      <c r="C64" s="42" t="s">
        <v>196</v>
      </c>
      <c r="D64" s="47">
        <v>42650</v>
      </c>
      <c r="E64" s="5">
        <v>1</v>
      </c>
      <c r="F64" s="5">
        <v>1</v>
      </c>
      <c r="G64" s="6">
        <f t="shared" si="10"/>
        <v>1</v>
      </c>
      <c r="H64" s="4">
        <v>3000</v>
      </c>
      <c r="I64" s="10">
        <v>3800</v>
      </c>
      <c r="J64" s="6">
        <f t="shared" si="11"/>
        <v>1.2666666666666666</v>
      </c>
      <c r="K64" s="4">
        <f t="shared" si="12"/>
        <v>18000</v>
      </c>
      <c r="L64" s="4">
        <f t="shared" si="13"/>
        <v>22800</v>
      </c>
      <c r="M64" s="6">
        <f t="shared" si="14"/>
        <v>1.2666666666666666</v>
      </c>
    </row>
    <row r="65" spans="1:13">
      <c r="A65" s="5">
        <v>26</v>
      </c>
      <c r="B65" s="5" t="s">
        <v>12</v>
      </c>
      <c r="C65" s="42" t="s">
        <v>197</v>
      </c>
      <c r="D65" s="47">
        <v>42653</v>
      </c>
      <c r="E65" s="5">
        <v>1</v>
      </c>
      <c r="F65" s="5">
        <v>1</v>
      </c>
      <c r="G65" s="6">
        <f t="shared" si="10"/>
        <v>1</v>
      </c>
      <c r="H65" s="4">
        <v>2000</v>
      </c>
      <c r="I65" s="10">
        <v>1500</v>
      </c>
      <c r="J65" s="6">
        <f t="shared" si="11"/>
        <v>0.75</v>
      </c>
      <c r="K65" s="4">
        <f t="shared" si="12"/>
        <v>12000</v>
      </c>
      <c r="L65" s="4">
        <f t="shared" si="13"/>
        <v>9000</v>
      </c>
      <c r="M65" s="6">
        <f t="shared" si="14"/>
        <v>0.75</v>
      </c>
    </row>
    <row r="66" spans="1:13">
      <c r="A66" s="5">
        <v>27</v>
      </c>
      <c r="B66" s="5" t="s">
        <v>12</v>
      </c>
      <c r="C66" s="42" t="s">
        <v>198</v>
      </c>
      <c r="D66" s="47">
        <v>42653</v>
      </c>
      <c r="E66" s="5">
        <v>1</v>
      </c>
      <c r="F66" s="5">
        <v>1</v>
      </c>
      <c r="G66" s="6">
        <f t="shared" si="10"/>
        <v>1</v>
      </c>
      <c r="H66" s="4">
        <v>3000</v>
      </c>
      <c r="I66" s="10">
        <v>3392</v>
      </c>
      <c r="J66" s="6">
        <f t="shared" si="11"/>
        <v>1.1306666666666667</v>
      </c>
      <c r="K66" s="4">
        <f t="shared" si="12"/>
        <v>18000</v>
      </c>
      <c r="L66" s="4">
        <f t="shared" si="13"/>
        <v>20352</v>
      </c>
      <c r="M66" s="6">
        <f t="shared" si="14"/>
        <v>1.1306666666666667</v>
      </c>
    </row>
    <row r="67" spans="1:13">
      <c r="A67" s="5">
        <v>28</v>
      </c>
      <c r="B67" s="5" t="s">
        <v>12</v>
      </c>
      <c r="C67" s="42" t="s">
        <v>199</v>
      </c>
      <c r="D67" s="47">
        <v>42655</v>
      </c>
      <c r="E67" s="5">
        <v>1</v>
      </c>
      <c r="F67" s="5">
        <v>1</v>
      </c>
      <c r="G67" s="6">
        <f t="shared" si="10"/>
        <v>1</v>
      </c>
      <c r="H67" s="4">
        <v>3000</v>
      </c>
      <c r="I67" s="10">
        <v>2700</v>
      </c>
      <c r="J67" s="6">
        <f t="shared" si="11"/>
        <v>0.9</v>
      </c>
      <c r="K67" s="4">
        <f t="shared" si="12"/>
        <v>18000</v>
      </c>
      <c r="L67" s="4">
        <f t="shared" si="13"/>
        <v>16200</v>
      </c>
      <c r="M67" s="6">
        <f t="shared" si="14"/>
        <v>0.9</v>
      </c>
    </row>
    <row r="68" spans="1:13">
      <c r="A68" s="5">
        <v>29</v>
      </c>
      <c r="B68" s="5" t="s">
        <v>12</v>
      </c>
      <c r="C68" s="42" t="s">
        <v>200</v>
      </c>
      <c r="D68" s="47">
        <v>42655</v>
      </c>
      <c r="E68" s="5">
        <v>1</v>
      </c>
      <c r="F68" s="5">
        <v>1</v>
      </c>
      <c r="G68" s="6">
        <f t="shared" si="10"/>
        <v>1</v>
      </c>
      <c r="H68" s="4">
        <v>1500</v>
      </c>
      <c r="I68" s="10">
        <v>1292</v>
      </c>
      <c r="J68" s="6">
        <f t="shared" si="11"/>
        <v>0.86133333333333328</v>
      </c>
      <c r="K68" s="4">
        <f t="shared" si="12"/>
        <v>9000</v>
      </c>
      <c r="L68" s="4">
        <f t="shared" si="13"/>
        <v>7752</v>
      </c>
      <c r="M68" s="6">
        <f t="shared" si="14"/>
        <v>0.86133333333333328</v>
      </c>
    </row>
    <row r="69" spans="1:13">
      <c r="A69" s="5">
        <v>30</v>
      </c>
      <c r="B69" s="5" t="s">
        <v>12</v>
      </c>
      <c r="C69" s="42" t="s">
        <v>201</v>
      </c>
      <c r="D69" s="47">
        <v>42656</v>
      </c>
      <c r="E69" s="5">
        <v>1</v>
      </c>
      <c r="F69" s="5">
        <v>1</v>
      </c>
      <c r="G69" s="6">
        <f t="shared" si="10"/>
        <v>1</v>
      </c>
      <c r="H69" s="4">
        <v>2000</v>
      </c>
      <c r="I69" s="10">
        <v>1924</v>
      </c>
      <c r="J69" s="6">
        <f t="shared" si="11"/>
        <v>0.96199999999999997</v>
      </c>
      <c r="K69" s="4">
        <f t="shared" si="12"/>
        <v>12000</v>
      </c>
      <c r="L69" s="4">
        <f t="shared" si="13"/>
        <v>11544</v>
      </c>
      <c r="M69" s="6">
        <f t="shared" si="14"/>
        <v>0.96199999999999997</v>
      </c>
    </row>
    <row r="70" spans="1:13">
      <c r="A70" s="5">
        <v>31</v>
      </c>
      <c r="B70" s="5" t="s">
        <v>12</v>
      </c>
      <c r="C70" s="42" t="s">
        <v>202</v>
      </c>
      <c r="D70" s="47">
        <v>42657</v>
      </c>
      <c r="E70" s="5">
        <v>1</v>
      </c>
      <c r="F70" s="5">
        <v>1</v>
      </c>
      <c r="G70" s="6">
        <f t="shared" si="10"/>
        <v>1</v>
      </c>
      <c r="H70" s="4">
        <v>2000</v>
      </c>
      <c r="I70" s="10">
        <v>1583</v>
      </c>
      <c r="J70" s="6">
        <f t="shared" si="11"/>
        <v>0.79149999999999998</v>
      </c>
      <c r="K70" s="4">
        <f t="shared" si="12"/>
        <v>12000</v>
      </c>
      <c r="L70" s="4">
        <f t="shared" si="13"/>
        <v>9498</v>
      </c>
      <c r="M70" s="6">
        <f t="shared" si="14"/>
        <v>0.79149999999999998</v>
      </c>
    </row>
    <row r="71" spans="1:13">
      <c r="A71" s="5">
        <v>32</v>
      </c>
      <c r="B71" s="5" t="s">
        <v>12</v>
      </c>
      <c r="C71" s="42" t="s">
        <v>203</v>
      </c>
      <c r="D71" s="47">
        <v>42657</v>
      </c>
      <c r="E71" s="5">
        <v>1</v>
      </c>
      <c r="F71" s="5">
        <v>1</v>
      </c>
      <c r="G71" s="6">
        <f>F71/E71</f>
        <v>1</v>
      </c>
      <c r="H71" s="4">
        <v>3000</v>
      </c>
      <c r="I71" s="10">
        <v>3257</v>
      </c>
      <c r="J71" s="6">
        <f>I71/H71</f>
        <v>1.0856666666666666</v>
      </c>
      <c r="K71" s="4">
        <f>H71*6</f>
        <v>18000</v>
      </c>
      <c r="L71" s="4">
        <f>I71*6</f>
        <v>19542</v>
      </c>
      <c r="M71" s="6">
        <f>L71/K71</f>
        <v>1.0856666666666666</v>
      </c>
    </row>
    <row r="72" spans="1:13">
      <c r="A72" s="5">
        <v>33</v>
      </c>
      <c r="B72" s="5" t="s">
        <v>12</v>
      </c>
      <c r="C72" s="19" t="s">
        <v>397</v>
      </c>
      <c r="D72" s="43" t="s">
        <v>398</v>
      </c>
      <c r="E72" s="5">
        <v>1</v>
      </c>
      <c r="F72" s="5"/>
      <c r="G72" s="6">
        <f t="shared" ref="G72:G78" si="15">F72/E72</f>
        <v>0</v>
      </c>
      <c r="H72" s="4">
        <v>3000</v>
      </c>
      <c r="I72" s="10"/>
      <c r="J72" s="6">
        <f t="shared" ref="J72:J78" si="16">I72/H72</f>
        <v>0</v>
      </c>
      <c r="K72" s="4">
        <f t="shared" ref="K72:K78" si="17">H72*6</f>
        <v>18000</v>
      </c>
      <c r="L72" s="4">
        <f t="shared" ref="L72:L78" si="18">I72*6</f>
        <v>0</v>
      </c>
      <c r="M72" s="6">
        <f t="shared" ref="M72:M78" si="19">L72/K72</f>
        <v>0</v>
      </c>
    </row>
    <row r="73" spans="1:13">
      <c r="A73" s="5">
        <v>34</v>
      </c>
      <c r="B73" s="5" t="s">
        <v>12</v>
      </c>
      <c r="C73" s="19" t="s">
        <v>400</v>
      </c>
      <c r="D73" s="43" t="s">
        <v>401</v>
      </c>
      <c r="E73" s="5">
        <v>1</v>
      </c>
      <c r="F73" s="5"/>
      <c r="G73" s="6">
        <f t="shared" si="15"/>
        <v>0</v>
      </c>
      <c r="H73" s="4">
        <v>3000</v>
      </c>
      <c r="I73" s="10"/>
      <c r="J73" s="6">
        <f t="shared" si="16"/>
        <v>0</v>
      </c>
      <c r="K73" s="4">
        <f t="shared" si="17"/>
        <v>18000</v>
      </c>
      <c r="L73" s="4">
        <f t="shared" si="18"/>
        <v>0</v>
      </c>
      <c r="M73" s="6">
        <f t="shared" si="19"/>
        <v>0</v>
      </c>
    </row>
    <row r="74" spans="1:13">
      <c r="A74" s="5">
        <v>35</v>
      </c>
      <c r="B74" s="5" t="s">
        <v>12</v>
      </c>
      <c r="C74" s="19" t="s">
        <v>405</v>
      </c>
      <c r="D74" s="43" t="s">
        <v>406</v>
      </c>
      <c r="E74" s="5">
        <v>1</v>
      </c>
      <c r="F74" s="5"/>
      <c r="G74" s="6">
        <f t="shared" si="15"/>
        <v>0</v>
      </c>
      <c r="H74" s="4">
        <v>3000</v>
      </c>
      <c r="I74" s="10"/>
      <c r="J74" s="6">
        <f t="shared" si="16"/>
        <v>0</v>
      </c>
      <c r="K74" s="4">
        <f t="shared" si="17"/>
        <v>18000</v>
      </c>
      <c r="L74" s="4">
        <f t="shared" si="18"/>
        <v>0</v>
      </c>
      <c r="M74" s="6">
        <f t="shared" si="19"/>
        <v>0</v>
      </c>
    </row>
    <row r="75" spans="1:13">
      <c r="A75" s="5">
        <v>36</v>
      </c>
      <c r="B75" s="5" t="s">
        <v>12</v>
      </c>
      <c r="C75" s="19" t="s">
        <v>408</v>
      </c>
      <c r="D75" s="19" t="s">
        <v>409</v>
      </c>
      <c r="E75" s="5">
        <v>1</v>
      </c>
      <c r="F75" s="5"/>
      <c r="G75" s="6">
        <f t="shared" si="15"/>
        <v>0</v>
      </c>
      <c r="H75" s="4">
        <v>3000</v>
      </c>
      <c r="I75" s="10"/>
      <c r="J75" s="6">
        <f t="shared" si="16"/>
        <v>0</v>
      </c>
      <c r="K75" s="4">
        <f t="shared" si="17"/>
        <v>18000</v>
      </c>
      <c r="L75" s="4">
        <f t="shared" si="18"/>
        <v>0</v>
      </c>
      <c r="M75" s="6">
        <f t="shared" si="19"/>
        <v>0</v>
      </c>
    </row>
    <row r="76" spans="1:13">
      <c r="A76" s="5">
        <v>37</v>
      </c>
      <c r="B76" s="5" t="s">
        <v>12</v>
      </c>
      <c r="C76" s="19" t="s">
        <v>410</v>
      </c>
      <c r="D76" s="19" t="s">
        <v>411</v>
      </c>
      <c r="E76" s="5">
        <v>1</v>
      </c>
      <c r="F76" s="5"/>
      <c r="G76" s="6">
        <f t="shared" si="15"/>
        <v>0</v>
      </c>
      <c r="H76" s="4">
        <v>3000</v>
      </c>
      <c r="I76" s="10"/>
      <c r="J76" s="6">
        <f t="shared" si="16"/>
        <v>0</v>
      </c>
      <c r="K76" s="4">
        <f t="shared" si="17"/>
        <v>18000</v>
      </c>
      <c r="L76" s="4">
        <f t="shared" si="18"/>
        <v>0</v>
      </c>
      <c r="M76" s="6">
        <f t="shared" si="19"/>
        <v>0</v>
      </c>
    </row>
    <row r="77" spans="1:13">
      <c r="A77" s="5">
        <v>38</v>
      </c>
      <c r="B77" s="5" t="s">
        <v>12</v>
      </c>
      <c r="C77" s="19" t="s">
        <v>412</v>
      </c>
      <c r="D77" s="19" t="s">
        <v>307</v>
      </c>
      <c r="E77" s="5">
        <v>1</v>
      </c>
      <c r="F77" s="5"/>
      <c r="G77" s="6">
        <f>F77/E77</f>
        <v>0</v>
      </c>
      <c r="H77" s="4">
        <v>3000</v>
      </c>
      <c r="I77" s="10"/>
      <c r="J77" s="6">
        <f>I77/H77</f>
        <v>0</v>
      </c>
      <c r="K77" s="4">
        <f>H77*6</f>
        <v>18000</v>
      </c>
      <c r="L77" s="4">
        <f>I77*6</f>
        <v>0</v>
      </c>
      <c r="M77" s="6">
        <f>L77/K77</f>
        <v>0</v>
      </c>
    </row>
    <row r="78" spans="1:13">
      <c r="A78" s="5">
        <v>39</v>
      </c>
      <c r="B78" s="5" t="s">
        <v>12</v>
      </c>
      <c r="C78" s="19" t="s">
        <v>413</v>
      </c>
      <c r="D78" s="19" t="s">
        <v>414</v>
      </c>
      <c r="E78" s="5">
        <v>1</v>
      </c>
      <c r="F78" s="5"/>
      <c r="G78" s="6">
        <f t="shared" si="15"/>
        <v>0</v>
      </c>
      <c r="H78" s="4">
        <v>3000</v>
      </c>
      <c r="I78" s="10"/>
      <c r="J78" s="6">
        <f t="shared" si="16"/>
        <v>0</v>
      </c>
      <c r="K78" s="4">
        <f t="shared" si="17"/>
        <v>18000</v>
      </c>
      <c r="L78" s="4">
        <f t="shared" si="18"/>
        <v>0</v>
      </c>
      <c r="M78" s="6">
        <f t="shared" si="19"/>
        <v>0</v>
      </c>
    </row>
    <row r="79" spans="1:13" ht="30" customHeight="1">
      <c r="A79" s="13"/>
      <c r="B79" s="13"/>
      <c r="C79" s="13"/>
      <c r="D79" s="13"/>
      <c r="E79" s="12">
        <f>SUM(E40:E78)</f>
        <v>39</v>
      </c>
      <c r="F79" s="12">
        <f>SUM(F40:F78)</f>
        <v>32</v>
      </c>
      <c r="G79" s="17">
        <f>F79/E79</f>
        <v>0.82051282051282048</v>
      </c>
      <c r="H79" s="12">
        <f>SUM(H40:H78)</f>
        <v>100500</v>
      </c>
      <c r="I79" s="12">
        <f>SUM(I40:I78)</f>
        <v>80279</v>
      </c>
      <c r="J79" s="17">
        <f t="shared" si="11"/>
        <v>0.79879601990049753</v>
      </c>
      <c r="K79" s="12">
        <f>SUM(K40:K78)</f>
        <v>603000</v>
      </c>
      <c r="L79" s="12">
        <f>SUM(L40:L78)</f>
        <v>481674</v>
      </c>
      <c r="M79" s="17">
        <f t="shared" si="14"/>
        <v>0.79879601990049753</v>
      </c>
    </row>
    <row r="82" spans="4:13">
      <c r="D82" s="14" t="s">
        <v>0</v>
      </c>
      <c r="E82" s="15">
        <f>E12</f>
        <v>7</v>
      </c>
      <c r="F82" s="15">
        <f>F12</f>
        <v>2</v>
      </c>
      <c r="G82" s="17">
        <f>F82/E82</f>
        <v>0.2857142857142857</v>
      </c>
      <c r="H82" s="15">
        <f>H12</f>
        <v>70000</v>
      </c>
      <c r="I82" s="15">
        <f>I12</f>
        <v>16100</v>
      </c>
      <c r="J82" s="17">
        <f>I82/H82</f>
        <v>0.23</v>
      </c>
      <c r="K82" s="15">
        <f>K12</f>
        <v>420000</v>
      </c>
      <c r="L82" s="15">
        <f>L12</f>
        <v>96600</v>
      </c>
      <c r="M82" s="17">
        <f>L82/K82</f>
        <v>0.23</v>
      </c>
    </row>
    <row r="83" spans="4:13">
      <c r="D83" s="14" t="s">
        <v>11</v>
      </c>
      <c r="E83" s="15">
        <f>E36</f>
        <v>20</v>
      </c>
      <c r="F83" s="15">
        <f>F36</f>
        <v>11</v>
      </c>
      <c r="G83" s="17">
        <f>F83/E83</f>
        <v>0.55000000000000004</v>
      </c>
      <c r="H83" s="15">
        <f>H36</f>
        <v>100000</v>
      </c>
      <c r="I83" s="15">
        <f>I36</f>
        <v>63168</v>
      </c>
      <c r="J83" s="17">
        <f>I83/H83</f>
        <v>0.63168000000000002</v>
      </c>
      <c r="K83" s="15">
        <f>K36</f>
        <v>600000</v>
      </c>
      <c r="L83" s="15">
        <f>L36</f>
        <v>379008</v>
      </c>
      <c r="M83" s="17">
        <f>L83/K83</f>
        <v>0.63168000000000002</v>
      </c>
    </row>
    <row r="84" spans="4:13">
      <c r="D84" s="14" t="s">
        <v>12</v>
      </c>
      <c r="E84" s="15">
        <v>23</v>
      </c>
      <c r="F84" s="15">
        <f t="shared" ref="F84:L84" si="20">F79</f>
        <v>32</v>
      </c>
      <c r="G84" s="17">
        <f>F84/E84</f>
        <v>1.3913043478260869</v>
      </c>
      <c r="H84" s="15">
        <f t="shared" si="20"/>
        <v>100500</v>
      </c>
      <c r="I84" s="15">
        <f t="shared" si="20"/>
        <v>80279</v>
      </c>
      <c r="J84" s="17">
        <f>I84/H84</f>
        <v>0.79879601990049753</v>
      </c>
      <c r="K84" s="15">
        <f t="shared" si="20"/>
        <v>603000</v>
      </c>
      <c r="L84" s="15">
        <f t="shared" si="20"/>
        <v>481674</v>
      </c>
      <c r="M84" s="17">
        <f>L84/K84</f>
        <v>0.79879601990049753</v>
      </c>
    </row>
    <row r="85" spans="4:13">
      <c r="D85" s="14" t="s">
        <v>14</v>
      </c>
      <c r="E85" s="15">
        <f>SUM(E82:E84)</f>
        <v>50</v>
      </c>
      <c r="F85" s="15">
        <f t="shared" ref="F85:L85" si="21">SUM(F82:F84)</f>
        <v>45</v>
      </c>
      <c r="G85" s="17">
        <f>F85/E85</f>
        <v>0.9</v>
      </c>
      <c r="H85" s="15">
        <f t="shared" si="21"/>
        <v>270500</v>
      </c>
      <c r="I85" s="15">
        <f t="shared" si="21"/>
        <v>159547</v>
      </c>
      <c r="J85" s="17">
        <f>I85/H85</f>
        <v>0.58982255083179302</v>
      </c>
      <c r="K85" s="15">
        <f t="shared" si="21"/>
        <v>1623000</v>
      </c>
      <c r="L85" s="15">
        <f t="shared" si="21"/>
        <v>957282</v>
      </c>
      <c r="M85" s="17">
        <f>L85/K85</f>
        <v>0.58982255083179302</v>
      </c>
    </row>
  </sheetData>
  <mergeCells count="21">
    <mergeCell ref="K38:M38"/>
    <mergeCell ref="A38:A39"/>
    <mergeCell ref="B38:B39"/>
    <mergeCell ref="C38:C39"/>
    <mergeCell ref="D38:D39"/>
    <mergeCell ref="E38:G38"/>
    <mergeCell ref="H38:J38"/>
    <mergeCell ref="K3:M3"/>
    <mergeCell ref="A14:A15"/>
    <mergeCell ref="B14:B15"/>
    <mergeCell ref="C14:C15"/>
    <mergeCell ref="D14:D15"/>
    <mergeCell ref="E14:G14"/>
    <mergeCell ref="H14:J14"/>
    <mergeCell ref="K14:M14"/>
    <mergeCell ref="A3:A4"/>
    <mergeCell ref="B3:B4"/>
    <mergeCell ref="C3:C4"/>
    <mergeCell ref="D3:D4"/>
    <mergeCell ref="E3:G3"/>
    <mergeCell ref="H3:J3"/>
  </mergeCells>
  <pageMargins left="0.75" right="0.75" top="1" bottom="1" header="0.5" footer="0.5"/>
  <pageSetup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99"/>
  <sheetViews>
    <sheetView topLeftCell="A17" workbookViewId="0">
      <selection activeCell="G35" sqref="G35"/>
    </sheetView>
  </sheetViews>
  <sheetFormatPr defaultColWidth="10.875" defaultRowHeight="15.75"/>
  <cols>
    <col min="1" max="2" width="10.875" style="1"/>
    <col min="3" max="3" width="35" style="1" customWidth="1"/>
    <col min="4" max="4" width="17.875" style="1" bestFit="1" customWidth="1"/>
    <col min="5" max="6" width="7.875" style="1" bestFit="1" customWidth="1"/>
    <col min="7" max="7" width="9.625" style="1" customWidth="1"/>
    <col min="8" max="9" width="10.875" style="3"/>
    <col min="10" max="10" width="10.875" style="1"/>
    <col min="11" max="12" width="10.875" style="3"/>
    <col min="13" max="16384" width="10.875" style="1"/>
  </cols>
  <sheetData>
    <row r="1" spans="1:13" ht="21">
      <c r="A1" s="18" t="s">
        <v>10</v>
      </c>
    </row>
    <row r="3" spans="1:13">
      <c r="A3" s="259" t="s">
        <v>9</v>
      </c>
      <c r="B3" s="259" t="s">
        <v>8</v>
      </c>
      <c r="C3" s="259" t="s">
        <v>1</v>
      </c>
      <c r="D3" s="259" t="s">
        <v>2</v>
      </c>
      <c r="E3" s="259" t="s">
        <v>13</v>
      </c>
      <c r="F3" s="259"/>
      <c r="G3" s="259"/>
      <c r="H3" s="259" t="s">
        <v>6</v>
      </c>
      <c r="I3" s="259"/>
      <c r="J3" s="259"/>
      <c r="K3" s="259" t="s">
        <v>7</v>
      </c>
      <c r="L3" s="259"/>
      <c r="M3" s="259"/>
    </row>
    <row r="4" spans="1:13">
      <c r="A4" s="259"/>
      <c r="B4" s="259"/>
      <c r="C4" s="259"/>
      <c r="D4" s="259"/>
      <c r="E4" s="12" t="s">
        <v>3</v>
      </c>
      <c r="F4" s="12" t="s">
        <v>4</v>
      </c>
      <c r="G4" s="13" t="s">
        <v>5</v>
      </c>
      <c r="H4" s="12" t="s">
        <v>3</v>
      </c>
      <c r="I4" s="12" t="s">
        <v>4</v>
      </c>
      <c r="J4" s="13" t="s">
        <v>5</v>
      </c>
      <c r="K4" s="12" t="s">
        <v>3</v>
      </c>
      <c r="L4" s="12" t="s">
        <v>4</v>
      </c>
      <c r="M4" s="13" t="s">
        <v>5</v>
      </c>
    </row>
    <row r="5" spans="1:13">
      <c r="A5" s="5">
        <v>1</v>
      </c>
      <c r="B5" s="5" t="s">
        <v>0</v>
      </c>
      <c r="C5" s="5"/>
      <c r="D5" s="5"/>
      <c r="E5" s="5">
        <v>1</v>
      </c>
      <c r="F5" s="5"/>
      <c r="G5" s="6">
        <f>F5/E5</f>
        <v>0</v>
      </c>
      <c r="H5" s="4">
        <v>10000</v>
      </c>
      <c r="I5" s="4"/>
      <c r="J5" s="6">
        <f>I5/H5</f>
        <v>0</v>
      </c>
      <c r="K5" s="4">
        <f>H5*6</f>
        <v>60000</v>
      </c>
      <c r="L5" s="4">
        <f>I5*6</f>
        <v>0</v>
      </c>
      <c r="M5" s="6">
        <f>L5/K5</f>
        <v>0</v>
      </c>
    </row>
    <row r="6" spans="1:13">
      <c r="A6" s="5">
        <v>2</v>
      </c>
      <c r="B6" s="5" t="s">
        <v>0</v>
      </c>
      <c r="C6" s="5"/>
      <c r="D6" s="5"/>
      <c r="E6" s="5">
        <v>1</v>
      </c>
      <c r="F6" s="5"/>
      <c r="G6" s="6">
        <f t="shared" ref="G6:G14" si="0">F6/E6</f>
        <v>0</v>
      </c>
      <c r="H6" s="4">
        <v>10000</v>
      </c>
      <c r="I6" s="4"/>
      <c r="J6" s="6">
        <f t="shared" ref="J6:J15" si="1">I6/H6</f>
        <v>0</v>
      </c>
      <c r="K6" s="4">
        <f t="shared" ref="K6:L14" si="2">H6*6</f>
        <v>60000</v>
      </c>
      <c r="L6" s="4">
        <f t="shared" si="2"/>
        <v>0</v>
      </c>
      <c r="M6" s="6">
        <f t="shared" ref="M6:M15" si="3">L6/K6</f>
        <v>0</v>
      </c>
    </row>
    <row r="7" spans="1:13">
      <c r="A7" s="5">
        <v>3</v>
      </c>
      <c r="B7" s="5" t="s">
        <v>0</v>
      </c>
      <c r="C7" s="5"/>
      <c r="D7" s="5"/>
      <c r="E7" s="5">
        <v>1</v>
      </c>
      <c r="F7" s="5"/>
      <c r="G7" s="6">
        <f t="shared" si="0"/>
        <v>0</v>
      </c>
      <c r="H7" s="4">
        <v>10000</v>
      </c>
      <c r="I7" s="4"/>
      <c r="J7" s="6">
        <f t="shared" si="1"/>
        <v>0</v>
      </c>
      <c r="K7" s="4">
        <f t="shared" si="2"/>
        <v>60000</v>
      </c>
      <c r="L7" s="4">
        <f t="shared" si="2"/>
        <v>0</v>
      </c>
      <c r="M7" s="6">
        <f t="shared" si="3"/>
        <v>0</v>
      </c>
    </row>
    <row r="8" spans="1:13">
      <c r="A8" s="5">
        <v>4</v>
      </c>
      <c r="B8" s="5" t="s">
        <v>0</v>
      </c>
      <c r="C8" s="5"/>
      <c r="D8" s="5"/>
      <c r="E8" s="5">
        <v>1</v>
      </c>
      <c r="F8" s="5"/>
      <c r="G8" s="6">
        <f t="shared" si="0"/>
        <v>0</v>
      </c>
      <c r="H8" s="4">
        <v>10000</v>
      </c>
      <c r="I8" s="4"/>
      <c r="J8" s="6">
        <f t="shared" si="1"/>
        <v>0</v>
      </c>
      <c r="K8" s="4">
        <f t="shared" si="2"/>
        <v>60000</v>
      </c>
      <c r="L8" s="4">
        <f t="shared" si="2"/>
        <v>0</v>
      </c>
      <c r="M8" s="6">
        <f t="shared" si="3"/>
        <v>0</v>
      </c>
    </row>
    <row r="9" spans="1:13">
      <c r="A9" s="5">
        <v>5</v>
      </c>
      <c r="B9" s="5" t="s">
        <v>0</v>
      </c>
      <c r="C9" s="5"/>
      <c r="D9" s="5"/>
      <c r="E9" s="5">
        <v>1</v>
      </c>
      <c r="F9" s="5"/>
      <c r="G9" s="6">
        <f t="shared" si="0"/>
        <v>0</v>
      </c>
      <c r="H9" s="4">
        <v>8000</v>
      </c>
      <c r="I9" s="4"/>
      <c r="J9" s="6">
        <f t="shared" si="1"/>
        <v>0</v>
      </c>
      <c r="K9" s="4">
        <f t="shared" si="2"/>
        <v>48000</v>
      </c>
      <c r="L9" s="4">
        <f t="shared" si="2"/>
        <v>0</v>
      </c>
      <c r="M9" s="6">
        <f t="shared" si="3"/>
        <v>0</v>
      </c>
    </row>
    <row r="10" spans="1:13">
      <c r="A10" s="5">
        <v>6</v>
      </c>
      <c r="B10" s="5" t="s">
        <v>0</v>
      </c>
      <c r="C10" s="5"/>
      <c r="D10" s="5"/>
      <c r="E10" s="5">
        <v>1</v>
      </c>
      <c r="F10" s="5"/>
      <c r="G10" s="6">
        <f t="shared" si="0"/>
        <v>0</v>
      </c>
      <c r="H10" s="4">
        <v>8000</v>
      </c>
      <c r="I10" s="4"/>
      <c r="J10" s="6">
        <f t="shared" si="1"/>
        <v>0</v>
      </c>
      <c r="K10" s="4">
        <f t="shared" si="2"/>
        <v>48000</v>
      </c>
      <c r="L10" s="4">
        <f t="shared" si="2"/>
        <v>0</v>
      </c>
      <c r="M10" s="6">
        <f t="shared" si="3"/>
        <v>0</v>
      </c>
    </row>
    <row r="11" spans="1:13">
      <c r="A11" s="5">
        <v>7</v>
      </c>
      <c r="B11" s="5" t="s">
        <v>0</v>
      </c>
      <c r="C11" s="5"/>
      <c r="D11" s="5"/>
      <c r="E11" s="5">
        <v>1</v>
      </c>
      <c r="F11" s="5"/>
      <c r="G11" s="6">
        <f t="shared" si="0"/>
        <v>0</v>
      </c>
      <c r="H11" s="4">
        <v>8000</v>
      </c>
      <c r="I11" s="4"/>
      <c r="J11" s="6">
        <f t="shared" si="1"/>
        <v>0</v>
      </c>
      <c r="K11" s="4">
        <f t="shared" si="2"/>
        <v>48000</v>
      </c>
      <c r="L11" s="4">
        <f t="shared" si="2"/>
        <v>0</v>
      </c>
      <c r="M11" s="6">
        <f t="shared" si="3"/>
        <v>0</v>
      </c>
    </row>
    <row r="12" spans="1:13">
      <c r="A12" s="5">
        <v>8</v>
      </c>
      <c r="B12" s="5" t="s">
        <v>0</v>
      </c>
      <c r="C12" s="5"/>
      <c r="D12" s="5"/>
      <c r="E12" s="5">
        <v>1</v>
      </c>
      <c r="F12" s="5"/>
      <c r="G12" s="6">
        <f t="shared" si="0"/>
        <v>0</v>
      </c>
      <c r="H12" s="4">
        <v>8000</v>
      </c>
      <c r="I12" s="4"/>
      <c r="J12" s="6">
        <f t="shared" si="1"/>
        <v>0</v>
      </c>
      <c r="K12" s="4">
        <f t="shared" si="2"/>
        <v>48000</v>
      </c>
      <c r="L12" s="4">
        <f t="shared" si="2"/>
        <v>0</v>
      </c>
      <c r="M12" s="6">
        <f t="shared" si="3"/>
        <v>0</v>
      </c>
    </row>
    <row r="13" spans="1:13">
      <c r="A13" s="5">
        <v>9</v>
      </c>
      <c r="B13" s="5" t="s">
        <v>0</v>
      </c>
      <c r="C13" s="5"/>
      <c r="D13" s="5"/>
      <c r="E13" s="5">
        <v>1</v>
      </c>
      <c r="F13" s="5"/>
      <c r="G13" s="6">
        <f t="shared" si="0"/>
        <v>0</v>
      </c>
      <c r="H13" s="4">
        <v>8000</v>
      </c>
      <c r="I13" s="4"/>
      <c r="J13" s="6">
        <f t="shared" si="1"/>
        <v>0</v>
      </c>
      <c r="K13" s="4">
        <f t="shared" si="2"/>
        <v>48000</v>
      </c>
      <c r="L13" s="4">
        <f t="shared" si="2"/>
        <v>0</v>
      </c>
      <c r="M13" s="6">
        <f t="shared" si="3"/>
        <v>0</v>
      </c>
    </row>
    <row r="14" spans="1:13">
      <c r="A14" s="5">
        <v>10</v>
      </c>
      <c r="B14" s="5" t="s">
        <v>0</v>
      </c>
      <c r="C14" s="5"/>
      <c r="D14" s="5"/>
      <c r="E14" s="5">
        <v>1</v>
      </c>
      <c r="F14" s="5"/>
      <c r="G14" s="6">
        <f t="shared" si="0"/>
        <v>0</v>
      </c>
      <c r="H14" s="4">
        <v>8000</v>
      </c>
      <c r="I14" s="4"/>
      <c r="J14" s="6">
        <f t="shared" si="1"/>
        <v>0</v>
      </c>
      <c r="K14" s="4">
        <f t="shared" si="2"/>
        <v>48000</v>
      </c>
      <c r="L14" s="4">
        <f t="shared" si="2"/>
        <v>0</v>
      </c>
      <c r="M14" s="6">
        <f t="shared" si="3"/>
        <v>0</v>
      </c>
    </row>
    <row r="15" spans="1:13" ht="30" customHeight="1">
      <c r="A15" s="13"/>
      <c r="B15" s="13"/>
      <c r="C15" s="13"/>
      <c r="D15" s="13"/>
      <c r="E15" s="12">
        <f>SUM(E5:E14)</f>
        <v>10</v>
      </c>
      <c r="F15" s="12">
        <f>SUM(F5:F14)</f>
        <v>0</v>
      </c>
      <c r="G15" s="17">
        <f>F15/E15</f>
        <v>0</v>
      </c>
      <c r="H15" s="12">
        <f>SUM(H5:H14)</f>
        <v>88000</v>
      </c>
      <c r="I15" s="12">
        <f>SUM(I5:I14)</f>
        <v>0</v>
      </c>
      <c r="J15" s="17">
        <f t="shared" si="1"/>
        <v>0</v>
      </c>
      <c r="K15" s="12">
        <f>SUM(K5:K14)</f>
        <v>528000</v>
      </c>
      <c r="L15" s="12">
        <f>SUM(L5:L14)</f>
        <v>0</v>
      </c>
      <c r="M15" s="17">
        <f t="shared" si="3"/>
        <v>0</v>
      </c>
    </row>
    <row r="17" spans="1:13">
      <c r="A17" s="259" t="s">
        <v>9</v>
      </c>
      <c r="B17" s="259" t="s">
        <v>8</v>
      </c>
      <c r="C17" s="259" t="s">
        <v>1</v>
      </c>
      <c r="D17" s="259" t="s">
        <v>2</v>
      </c>
      <c r="E17" s="259" t="s">
        <v>13</v>
      </c>
      <c r="F17" s="259"/>
      <c r="G17" s="259"/>
      <c r="H17" s="259" t="s">
        <v>6</v>
      </c>
      <c r="I17" s="259"/>
      <c r="J17" s="259"/>
      <c r="K17" s="259" t="s">
        <v>7</v>
      </c>
      <c r="L17" s="259"/>
      <c r="M17" s="259"/>
    </row>
    <row r="18" spans="1:13">
      <c r="A18" s="259"/>
      <c r="B18" s="259"/>
      <c r="C18" s="259"/>
      <c r="D18" s="259"/>
      <c r="E18" s="12" t="s">
        <v>3</v>
      </c>
      <c r="F18" s="12" t="s">
        <v>4</v>
      </c>
      <c r="G18" s="13" t="s">
        <v>5</v>
      </c>
      <c r="H18" s="12" t="s">
        <v>3</v>
      </c>
      <c r="I18" s="12" t="s">
        <v>4</v>
      </c>
      <c r="J18" s="13" t="s">
        <v>5</v>
      </c>
      <c r="K18" s="12" t="s">
        <v>3</v>
      </c>
      <c r="L18" s="12" t="s">
        <v>4</v>
      </c>
      <c r="M18" s="13" t="s">
        <v>5</v>
      </c>
    </row>
    <row r="19" spans="1:13">
      <c r="A19" s="5">
        <v>1</v>
      </c>
      <c r="B19" s="5" t="s">
        <v>11</v>
      </c>
      <c r="C19" s="42" t="s">
        <v>204</v>
      </c>
      <c r="D19" s="47">
        <v>42655</v>
      </c>
      <c r="E19" s="5">
        <v>1</v>
      </c>
      <c r="F19" s="5">
        <v>1</v>
      </c>
      <c r="G19" s="6">
        <f>F19/E19</f>
        <v>1</v>
      </c>
      <c r="H19" s="4">
        <v>5000</v>
      </c>
      <c r="I19" s="10">
        <v>6078</v>
      </c>
      <c r="J19" s="6">
        <f>I19/H19</f>
        <v>1.2156</v>
      </c>
      <c r="K19" s="4">
        <f>H19*6</f>
        <v>30000</v>
      </c>
      <c r="L19" s="4">
        <f>I19*6</f>
        <v>36468</v>
      </c>
      <c r="M19" s="6">
        <f>L19/K19</f>
        <v>1.2156</v>
      </c>
    </row>
    <row r="20" spans="1:13">
      <c r="A20" s="5">
        <v>2</v>
      </c>
      <c r="B20" s="5" t="s">
        <v>11</v>
      </c>
      <c r="C20" s="42" t="s">
        <v>205</v>
      </c>
      <c r="D20" s="47">
        <v>42656</v>
      </c>
      <c r="E20" s="5">
        <v>1</v>
      </c>
      <c r="F20" s="5">
        <v>1</v>
      </c>
      <c r="G20" s="6">
        <f t="shared" ref="G20:G38" si="4">F20/E20</f>
        <v>1</v>
      </c>
      <c r="H20" s="4">
        <v>5000</v>
      </c>
      <c r="I20" s="10">
        <v>5940</v>
      </c>
      <c r="J20" s="6">
        <f t="shared" ref="J20:J39" si="5">I20/H20</f>
        <v>1.1879999999999999</v>
      </c>
      <c r="K20" s="4">
        <f t="shared" ref="K20:L38" si="6">H20*6</f>
        <v>30000</v>
      </c>
      <c r="L20" s="4">
        <f t="shared" si="6"/>
        <v>35640</v>
      </c>
      <c r="M20" s="6">
        <f t="shared" ref="M20:M39" si="7">L20/K20</f>
        <v>1.1879999999999999</v>
      </c>
    </row>
    <row r="21" spans="1:13">
      <c r="A21" s="5">
        <v>3</v>
      </c>
      <c r="B21" s="5" t="s">
        <v>11</v>
      </c>
      <c r="C21" s="5"/>
      <c r="D21" s="5"/>
      <c r="E21" s="5">
        <v>1</v>
      </c>
      <c r="F21" s="5"/>
      <c r="G21" s="6">
        <f t="shared" si="4"/>
        <v>0</v>
      </c>
      <c r="H21" s="4">
        <v>5000</v>
      </c>
      <c r="I21" s="4"/>
      <c r="J21" s="6">
        <f t="shared" si="5"/>
        <v>0</v>
      </c>
      <c r="K21" s="4">
        <f t="shared" si="6"/>
        <v>30000</v>
      </c>
      <c r="L21" s="4">
        <f t="shared" si="6"/>
        <v>0</v>
      </c>
      <c r="M21" s="6">
        <f t="shared" si="7"/>
        <v>0</v>
      </c>
    </row>
    <row r="22" spans="1:13">
      <c r="A22" s="5">
        <v>4</v>
      </c>
      <c r="B22" s="5" t="s">
        <v>11</v>
      </c>
      <c r="C22" s="5"/>
      <c r="D22" s="5"/>
      <c r="E22" s="5">
        <v>1</v>
      </c>
      <c r="F22" s="5"/>
      <c r="G22" s="6">
        <f t="shared" si="4"/>
        <v>0</v>
      </c>
      <c r="H22" s="4">
        <v>5000</v>
      </c>
      <c r="I22" s="4"/>
      <c r="J22" s="6">
        <f t="shared" si="5"/>
        <v>0</v>
      </c>
      <c r="K22" s="4">
        <f t="shared" si="6"/>
        <v>30000</v>
      </c>
      <c r="L22" s="4">
        <f t="shared" si="6"/>
        <v>0</v>
      </c>
      <c r="M22" s="6">
        <f t="shared" si="7"/>
        <v>0</v>
      </c>
    </row>
    <row r="23" spans="1:13">
      <c r="A23" s="5">
        <v>5</v>
      </c>
      <c r="B23" s="5" t="s">
        <v>11</v>
      </c>
      <c r="C23" s="5"/>
      <c r="D23" s="5"/>
      <c r="E23" s="5">
        <v>1</v>
      </c>
      <c r="F23" s="5"/>
      <c r="G23" s="6">
        <f t="shared" si="4"/>
        <v>0</v>
      </c>
      <c r="H23" s="4">
        <v>5000</v>
      </c>
      <c r="I23" s="4"/>
      <c r="J23" s="6">
        <f t="shared" si="5"/>
        <v>0</v>
      </c>
      <c r="K23" s="4">
        <f t="shared" si="6"/>
        <v>30000</v>
      </c>
      <c r="L23" s="4">
        <f t="shared" si="6"/>
        <v>0</v>
      </c>
      <c r="M23" s="6">
        <f t="shared" si="7"/>
        <v>0</v>
      </c>
    </row>
    <row r="24" spans="1:13">
      <c r="A24" s="5">
        <v>6</v>
      </c>
      <c r="B24" s="5" t="s">
        <v>11</v>
      </c>
      <c r="C24" s="5"/>
      <c r="D24" s="5"/>
      <c r="E24" s="5">
        <v>1</v>
      </c>
      <c r="F24" s="5"/>
      <c r="G24" s="6">
        <f t="shared" si="4"/>
        <v>0</v>
      </c>
      <c r="H24" s="4">
        <v>5000</v>
      </c>
      <c r="I24" s="4"/>
      <c r="J24" s="6">
        <f t="shared" si="5"/>
        <v>0</v>
      </c>
      <c r="K24" s="4">
        <f t="shared" si="6"/>
        <v>30000</v>
      </c>
      <c r="L24" s="4">
        <f t="shared" si="6"/>
        <v>0</v>
      </c>
      <c r="M24" s="6">
        <f t="shared" si="7"/>
        <v>0</v>
      </c>
    </row>
    <row r="25" spans="1:13">
      <c r="A25" s="5">
        <v>7</v>
      </c>
      <c r="B25" s="5" t="s">
        <v>11</v>
      </c>
      <c r="C25" s="5"/>
      <c r="D25" s="5"/>
      <c r="E25" s="5">
        <v>1</v>
      </c>
      <c r="F25" s="5"/>
      <c r="G25" s="6">
        <f t="shared" si="4"/>
        <v>0</v>
      </c>
      <c r="H25" s="4">
        <v>5000</v>
      </c>
      <c r="I25" s="4"/>
      <c r="J25" s="6">
        <f t="shared" si="5"/>
        <v>0</v>
      </c>
      <c r="K25" s="4">
        <f t="shared" si="6"/>
        <v>30000</v>
      </c>
      <c r="L25" s="4">
        <f t="shared" si="6"/>
        <v>0</v>
      </c>
      <c r="M25" s="6">
        <f t="shared" si="7"/>
        <v>0</v>
      </c>
    </row>
    <row r="26" spans="1:13">
      <c r="A26" s="5">
        <v>8</v>
      </c>
      <c r="B26" s="5" t="s">
        <v>11</v>
      </c>
      <c r="C26" s="5"/>
      <c r="D26" s="5"/>
      <c r="E26" s="5">
        <v>1</v>
      </c>
      <c r="F26" s="5"/>
      <c r="G26" s="6">
        <f t="shared" si="4"/>
        <v>0</v>
      </c>
      <c r="H26" s="4">
        <v>5000</v>
      </c>
      <c r="I26" s="4"/>
      <c r="J26" s="6">
        <f t="shared" si="5"/>
        <v>0</v>
      </c>
      <c r="K26" s="4">
        <f t="shared" si="6"/>
        <v>30000</v>
      </c>
      <c r="L26" s="4">
        <f t="shared" si="6"/>
        <v>0</v>
      </c>
      <c r="M26" s="6">
        <f t="shared" si="7"/>
        <v>0</v>
      </c>
    </row>
    <row r="27" spans="1:13">
      <c r="A27" s="5">
        <v>9</v>
      </c>
      <c r="B27" s="5" t="s">
        <v>11</v>
      </c>
      <c r="C27" s="5"/>
      <c r="D27" s="5"/>
      <c r="E27" s="5">
        <v>1</v>
      </c>
      <c r="F27" s="5"/>
      <c r="G27" s="6">
        <f t="shared" si="4"/>
        <v>0</v>
      </c>
      <c r="H27" s="4">
        <v>5000</v>
      </c>
      <c r="I27" s="4"/>
      <c r="J27" s="6">
        <f t="shared" si="5"/>
        <v>0</v>
      </c>
      <c r="K27" s="4">
        <f t="shared" si="6"/>
        <v>30000</v>
      </c>
      <c r="L27" s="4">
        <f t="shared" si="6"/>
        <v>0</v>
      </c>
      <c r="M27" s="6">
        <f t="shared" si="7"/>
        <v>0</v>
      </c>
    </row>
    <row r="28" spans="1:13">
      <c r="A28" s="5">
        <v>10</v>
      </c>
      <c r="B28" s="5" t="s">
        <v>11</v>
      </c>
      <c r="C28" s="5"/>
      <c r="D28" s="5"/>
      <c r="E28" s="5">
        <v>1</v>
      </c>
      <c r="F28" s="5"/>
      <c r="G28" s="6">
        <f t="shared" si="4"/>
        <v>0</v>
      </c>
      <c r="H28" s="4">
        <v>5000</v>
      </c>
      <c r="I28" s="4"/>
      <c r="J28" s="6">
        <f t="shared" si="5"/>
        <v>0</v>
      </c>
      <c r="K28" s="4">
        <f t="shared" si="6"/>
        <v>30000</v>
      </c>
      <c r="L28" s="4">
        <f t="shared" si="6"/>
        <v>0</v>
      </c>
      <c r="M28" s="6">
        <f t="shared" si="7"/>
        <v>0</v>
      </c>
    </row>
    <row r="29" spans="1:13">
      <c r="A29" s="5">
        <v>11</v>
      </c>
      <c r="B29" s="5" t="s">
        <v>11</v>
      </c>
      <c r="C29" s="5"/>
      <c r="D29" s="5"/>
      <c r="E29" s="5">
        <v>1</v>
      </c>
      <c r="F29" s="5"/>
      <c r="G29" s="6">
        <f t="shared" si="4"/>
        <v>0</v>
      </c>
      <c r="H29" s="4">
        <v>5000</v>
      </c>
      <c r="I29" s="4"/>
      <c r="J29" s="6">
        <f t="shared" si="5"/>
        <v>0</v>
      </c>
      <c r="K29" s="4">
        <f t="shared" si="6"/>
        <v>30000</v>
      </c>
      <c r="L29" s="4">
        <f t="shared" si="6"/>
        <v>0</v>
      </c>
      <c r="M29" s="6">
        <f t="shared" si="7"/>
        <v>0</v>
      </c>
    </row>
    <row r="30" spans="1:13">
      <c r="A30" s="5">
        <v>12</v>
      </c>
      <c r="B30" s="5" t="s">
        <v>11</v>
      </c>
      <c r="C30" s="5"/>
      <c r="D30" s="5"/>
      <c r="E30" s="5">
        <v>1</v>
      </c>
      <c r="F30" s="5"/>
      <c r="G30" s="6">
        <f t="shared" si="4"/>
        <v>0</v>
      </c>
      <c r="H30" s="4">
        <v>5000</v>
      </c>
      <c r="I30" s="4"/>
      <c r="J30" s="6">
        <f t="shared" si="5"/>
        <v>0</v>
      </c>
      <c r="K30" s="4">
        <f t="shared" si="6"/>
        <v>30000</v>
      </c>
      <c r="L30" s="4">
        <f t="shared" si="6"/>
        <v>0</v>
      </c>
      <c r="M30" s="6">
        <f t="shared" si="7"/>
        <v>0</v>
      </c>
    </row>
    <row r="31" spans="1:13">
      <c r="A31" s="5">
        <v>13</v>
      </c>
      <c r="B31" s="5" t="s">
        <v>11</v>
      </c>
      <c r="C31" s="5"/>
      <c r="D31" s="5"/>
      <c r="E31" s="5">
        <v>1</v>
      </c>
      <c r="F31" s="5"/>
      <c r="G31" s="6">
        <f t="shared" si="4"/>
        <v>0</v>
      </c>
      <c r="H31" s="4">
        <v>5000</v>
      </c>
      <c r="I31" s="4"/>
      <c r="J31" s="6">
        <f t="shared" si="5"/>
        <v>0</v>
      </c>
      <c r="K31" s="4">
        <f t="shared" si="6"/>
        <v>30000</v>
      </c>
      <c r="L31" s="4">
        <f t="shared" si="6"/>
        <v>0</v>
      </c>
      <c r="M31" s="6">
        <f t="shared" si="7"/>
        <v>0</v>
      </c>
    </row>
    <row r="32" spans="1:13">
      <c r="A32" s="5">
        <v>14</v>
      </c>
      <c r="B32" s="5" t="s">
        <v>11</v>
      </c>
      <c r="C32" s="5"/>
      <c r="D32" s="5"/>
      <c r="E32" s="5">
        <v>1</v>
      </c>
      <c r="F32" s="5"/>
      <c r="G32" s="6">
        <f t="shared" si="4"/>
        <v>0</v>
      </c>
      <c r="H32" s="4">
        <v>5000</v>
      </c>
      <c r="I32" s="4"/>
      <c r="J32" s="6">
        <f t="shared" si="5"/>
        <v>0</v>
      </c>
      <c r="K32" s="4">
        <f t="shared" si="6"/>
        <v>30000</v>
      </c>
      <c r="L32" s="4">
        <f t="shared" si="6"/>
        <v>0</v>
      </c>
      <c r="M32" s="6">
        <f t="shared" si="7"/>
        <v>0</v>
      </c>
    </row>
    <row r="33" spans="1:13">
      <c r="A33" s="5">
        <v>15</v>
      </c>
      <c r="B33" s="5" t="s">
        <v>11</v>
      </c>
      <c r="C33" s="5"/>
      <c r="D33" s="5"/>
      <c r="E33" s="5">
        <v>1</v>
      </c>
      <c r="F33" s="5"/>
      <c r="G33" s="6">
        <f t="shared" si="4"/>
        <v>0</v>
      </c>
      <c r="H33" s="4">
        <v>4000</v>
      </c>
      <c r="I33" s="4"/>
      <c r="J33" s="6">
        <f t="shared" si="5"/>
        <v>0</v>
      </c>
      <c r="K33" s="4">
        <f t="shared" si="6"/>
        <v>24000</v>
      </c>
      <c r="L33" s="4">
        <f t="shared" si="6"/>
        <v>0</v>
      </c>
      <c r="M33" s="6">
        <f t="shared" si="7"/>
        <v>0</v>
      </c>
    </row>
    <row r="34" spans="1:13">
      <c r="A34" s="5">
        <v>16</v>
      </c>
      <c r="B34" s="5" t="s">
        <v>11</v>
      </c>
      <c r="C34" s="5"/>
      <c r="D34" s="5"/>
      <c r="E34" s="5">
        <v>1</v>
      </c>
      <c r="F34" s="5"/>
      <c r="G34" s="6">
        <f t="shared" si="4"/>
        <v>0</v>
      </c>
      <c r="H34" s="4">
        <v>4000</v>
      </c>
      <c r="I34" s="4"/>
      <c r="J34" s="6">
        <f t="shared" si="5"/>
        <v>0</v>
      </c>
      <c r="K34" s="4">
        <f t="shared" si="6"/>
        <v>24000</v>
      </c>
      <c r="L34" s="4">
        <f t="shared" si="6"/>
        <v>0</v>
      </c>
      <c r="M34" s="6">
        <f t="shared" si="7"/>
        <v>0</v>
      </c>
    </row>
    <row r="35" spans="1:13">
      <c r="A35" s="5">
        <v>17</v>
      </c>
      <c r="B35" s="5" t="s">
        <v>11</v>
      </c>
      <c r="C35" s="5"/>
      <c r="D35" s="5"/>
      <c r="E35" s="5">
        <v>1</v>
      </c>
      <c r="F35" s="5"/>
      <c r="G35" s="6">
        <f t="shared" si="4"/>
        <v>0</v>
      </c>
      <c r="H35" s="4">
        <v>4000</v>
      </c>
      <c r="I35" s="4"/>
      <c r="J35" s="6">
        <f t="shared" si="5"/>
        <v>0</v>
      </c>
      <c r="K35" s="4">
        <f t="shared" si="6"/>
        <v>24000</v>
      </c>
      <c r="L35" s="4">
        <f t="shared" si="6"/>
        <v>0</v>
      </c>
      <c r="M35" s="6">
        <f t="shared" si="7"/>
        <v>0</v>
      </c>
    </row>
    <row r="36" spans="1:13">
      <c r="A36" s="5">
        <v>18</v>
      </c>
      <c r="B36" s="5" t="s">
        <v>11</v>
      </c>
      <c r="C36" s="5"/>
      <c r="D36" s="5"/>
      <c r="E36" s="5">
        <v>1</v>
      </c>
      <c r="F36" s="5"/>
      <c r="G36" s="6">
        <f t="shared" si="4"/>
        <v>0</v>
      </c>
      <c r="H36" s="4">
        <v>4000</v>
      </c>
      <c r="I36" s="4"/>
      <c r="J36" s="6">
        <f t="shared" si="5"/>
        <v>0</v>
      </c>
      <c r="K36" s="4">
        <f t="shared" si="6"/>
        <v>24000</v>
      </c>
      <c r="L36" s="4">
        <f t="shared" si="6"/>
        <v>0</v>
      </c>
      <c r="M36" s="6">
        <f t="shared" si="7"/>
        <v>0</v>
      </c>
    </row>
    <row r="37" spans="1:13">
      <c r="A37" s="5">
        <v>19</v>
      </c>
      <c r="B37" s="5" t="s">
        <v>11</v>
      </c>
      <c r="C37" s="5"/>
      <c r="D37" s="5"/>
      <c r="E37" s="5">
        <v>1</v>
      </c>
      <c r="F37" s="5"/>
      <c r="G37" s="6">
        <f t="shared" si="4"/>
        <v>0</v>
      </c>
      <c r="H37" s="4">
        <v>4000</v>
      </c>
      <c r="I37" s="4"/>
      <c r="J37" s="6">
        <f t="shared" si="5"/>
        <v>0</v>
      </c>
      <c r="K37" s="4">
        <f t="shared" si="6"/>
        <v>24000</v>
      </c>
      <c r="L37" s="4">
        <f t="shared" si="6"/>
        <v>0</v>
      </c>
      <c r="M37" s="6">
        <f t="shared" si="7"/>
        <v>0</v>
      </c>
    </row>
    <row r="38" spans="1:13">
      <c r="A38" s="5">
        <v>20</v>
      </c>
      <c r="B38" s="5" t="s">
        <v>11</v>
      </c>
      <c r="C38" s="5"/>
      <c r="D38" s="5"/>
      <c r="E38" s="5">
        <v>1</v>
      </c>
      <c r="F38" s="5"/>
      <c r="G38" s="6">
        <f t="shared" si="4"/>
        <v>0</v>
      </c>
      <c r="H38" s="4">
        <v>4000</v>
      </c>
      <c r="I38" s="4"/>
      <c r="J38" s="6">
        <f t="shared" si="5"/>
        <v>0</v>
      </c>
      <c r="K38" s="4">
        <f t="shared" si="6"/>
        <v>24000</v>
      </c>
      <c r="L38" s="4">
        <f t="shared" si="6"/>
        <v>0</v>
      </c>
      <c r="M38" s="6">
        <f t="shared" si="7"/>
        <v>0</v>
      </c>
    </row>
    <row r="39" spans="1:13" ht="30" customHeight="1">
      <c r="A39" s="13"/>
      <c r="B39" s="13"/>
      <c r="C39" s="13"/>
      <c r="D39" s="13"/>
      <c r="E39" s="12">
        <f>SUM(E19:E38)</f>
        <v>20</v>
      </c>
      <c r="F39" s="12">
        <f>SUM(F19:F38)</f>
        <v>2</v>
      </c>
      <c r="G39" s="17">
        <f>F39/E39</f>
        <v>0.1</v>
      </c>
      <c r="H39" s="12">
        <f>SUM(H19:H38)</f>
        <v>94000</v>
      </c>
      <c r="I39" s="12">
        <f>SUM(I19:I38)</f>
        <v>12018</v>
      </c>
      <c r="J39" s="17">
        <f t="shared" si="5"/>
        <v>0.12785106382978723</v>
      </c>
      <c r="K39" s="12">
        <f>SUM(K19:K38)</f>
        <v>564000</v>
      </c>
      <c r="L39" s="12">
        <f>SUM(L19:L38)</f>
        <v>72108</v>
      </c>
      <c r="M39" s="17">
        <f t="shared" si="7"/>
        <v>0.12785106382978723</v>
      </c>
    </row>
    <row r="41" spans="1:13">
      <c r="A41" s="259" t="s">
        <v>9</v>
      </c>
      <c r="B41" s="259" t="s">
        <v>8</v>
      </c>
      <c r="C41" s="259" t="s">
        <v>1</v>
      </c>
      <c r="D41" s="259" t="s">
        <v>2</v>
      </c>
      <c r="E41" s="259" t="s">
        <v>13</v>
      </c>
      <c r="F41" s="259"/>
      <c r="G41" s="259"/>
      <c r="H41" s="259" t="s">
        <v>6</v>
      </c>
      <c r="I41" s="259"/>
      <c r="J41" s="259"/>
      <c r="K41" s="259" t="s">
        <v>7</v>
      </c>
      <c r="L41" s="259"/>
      <c r="M41" s="259"/>
    </row>
    <row r="42" spans="1:13">
      <c r="A42" s="259"/>
      <c r="B42" s="259"/>
      <c r="C42" s="259"/>
      <c r="D42" s="259"/>
      <c r="E42" s="12" t="s">
        <v>3</v>
      </c>
      <c r="F42" s="12" t="s">
        <v>4</v>
      </c>
      <c r="G42" s="13" t="s">
        <v>5</v>
      </c>
      <c r="H42" s="12" t="s">
        <v>3</v>
      </c>
      <c r="I42" s="12" t="s">
        <v>4</v>
      </c>
      <c r="J42" s="13" t="s">
        <v>5</v>
      </c>
      <c r="K42" s="12" t="s">
        <v>3</v>
      </c>
      <c r="L42" s="12" t="s">
        <v>4</v>
      </c>
      <c r="M42" s="13" t="s">
        <v>5</v>
      </c>
    </row>
    <row r="43" spans="1:13">
      <c r="A43" s="5">
        <v>1</v>
      </c>
      <c r="B43" s="5" t="s">
        <v>12</v>
      </c>
      <c r="C43" s="48" t="s">
        <v>206</v>
      </c>
      <c r="D43" s="49">
        <v>42641</v>
      </c>
      <c r="E43" s="5">
        <v>1</v>
      </c>
      <c r="F43" s="5">
        <v>1</v>
      </c>
      <c r="G43" s="6">
        <f>F43/E43</f>
        <v>1</v>
      </c>
      <c r="H43" s="4">
        <v>3000</v>
      </c>
      <c r="I43" s="10">
        <v>2242</v>
      </c>
      <c r="J43" s="6">
        <f>I43/H43</f>
        <v>0.74733333333333329</v>
      </c>
      <c r="K43" s="4">
        <f>H43*6</f>
        <v>18000</v>
      </c>
      <c r="L43" s="4">
        <f t="shared" ref="L43:L62" si="8">I43*6</f>
        <v>13452</v>
      </c>
      <c r="M43" s="6">
        <f>L43/K43</f>
        <v>0.74733333333333329</v>
      </c>
    </row>
    <row r="44" spans="1:13">
      <c r="A44" s="5">
        <v>2</v>
      </c>
      <c r="B44" s="5" t="s">
        <v>12</v>
      </c>
      <c r="C44" s="48" t="s">
        <v>207</v>
      </c>
      <c r="D44" s="49">
        <v>42642</v>
      </c>
      <c r="E44" s="5">
        <v>1</v>
      </c>
      <c r="F44" s="5">
        <v>1</v>
      </c>
      <c r="G44" s="6">
        <f t="shared" ref="G44:G62" si="9">F44/E44</f>
        <v>1</v>
      </c>
      <c r="H44" s="4">
        <v>3000</v>
      </c>
      <c r="I44" s="10">
        <v>3648</v>
      </c>
      <c r="J44" s="6">
        <f t="shared" ref="J44:J63" si="10">I44/H44</f>
        <v>1.216</v>
      </c>
      <c r="K44" s="4">
        <f t="shared" ref="K44:K62" si="11">H44*6</f>
        <v>18000</v>
      </c>
      <c r="L44" s="4">
        <f t="shared" si="8"/>
        <v>21888</v>
      </c>
      <c r="M44" s="6">
        <f t="shared" ref="M44:M63" si="12">L44/K44</f>
        <v>1.216</v>
      </c>
    </row>
    <row r="45" spans="1:13">
      <c r="A45" s="5">
        <v>3</v>
      </c>
      <c r="B45" s="5" t="s">
        <v>12</v>
      </c>
      <c r="C45" s="48" t="s">
        <v>208</v>
      </c>
      <c r="D45" s="49">
        <v>42643</v>
      </c>
      <c r="E45" s="5">
        <v>1</v>
      </c>
      <c r="F45" s="5">
        <v>1</v>
      </c>
      <c r="G45" s="6">
        <f t="shared" si="9"/>
        <v>1</v>
      </c>
      <c r="H45" s="4">
        <v>3000</v>
      </c>
      <c r="I45" s="10">
        <v>3649</v>
      </c>
      <c r="J45" s="6">
        <f t="shared" si="10"/>
        <v>1.2163333333333333</v>
      </c>
      <c r="K45" s="4">
        <f t="shared" si="11"/>
        <v>18000</v>
      </c>
      <c r="L45" s="4">
        <f t="shared" si="8"/>
        <v>21894</v>
      </c>
      <c r="M45" s="6">
        <f t="shared" si="12"/>
        <v>1.2163333333333333</v>
      </c>
    </row>
    <row r="46" spans="1:13">
      <c r="A46" s="5">
        <v>4</v>
      </c>
      <c r="B46" s="5" t="s">
        <v>12</v>
      </c>
      <c r="C46" s="42" t="s">
        <v>209</v>
      </c>
      <c r="D46" s="43" t="s">
        <v>210</v>
      </c>
      <c r="E46" s="5">
        <v>1</v>
      </c>
      <c r="F46" s="5">
        <v>1</v>
      </c>
      <c r="G46" s="6">
        <f t="shared" si="9"/>
        <v>1</v>
      </c>
      <c r="H46" s="4">
        <v>3000</v>
      </c>
      <c r="I46" s="10">
        <v>2420</v>
      </c>
      <c r="J46" s="6">
        <f t="shared" si="10"/>
        <v>0.80666666666666664</v>
      </c>
      <c r="K46" s="4">
        <f t="shared" si="11"/>
        <v>18000</v>
      </c>
      <c r="L46" s="4">
        <f t="shared" si="8"/>
        <v>14520</v>
      </c>
      <c r="M46" s="6">
        <f t="shared" si="12"/>
        <v>0.80666666666666664</v>
      </c>
    </row>
    <row r="47" spans="1:13">
      <c r="A47" s="5">
        <v>5</v>
      </c>
      <c r="B47" s="5" t="s">
        <v>12</v>
      </c>
      <c r="C47" s="42" t="s">
        <v>211</v>
      </c>
      <c r="D47" s="43" t="s">
        <v>210</v>
      </c>
      <c r="E47" s="5">
        <v>1</v>
      </c>
      <c r="F47" s="5">
        <v>1</v>
      </c>
      <c r="G47" s="6">
        <f t="shared" si="9"/>
        <v>1</v>
      </c>
      <c r="H47" s="4">
        <v>3000</v>
      </c>
      <c r="I47" s="10">
        <v>2200</v>
      </c>
      <c r="J47" s="6">
        <f t="shared" si="10"/>
        <v>0.73333333333333328</v>
      </c>
      <c r="K47" s="4">
        <f t="shared" si="11"/>
        <v>18000</v>
      </c>
      <c r="L47" s="4">
        <f t="shared" si="8"/>
        <v>13200</v>
      </c>
      <c r="M47" s="6">
        <f t="shared" si="12"/>
        <v>0.73333333333333328</v>
      </c>
    </row>
    <row r="48" spans="1:13">
      <c r="A48" s="5">
        <v>6</v>
      </c>
      <c r="B48" s="5" t="s">
        <v>12</v>
      </c>
      <c r="C48" s="42" t="s">
        <v>212</v>
      </c>
      <c r="D48" s="43" t="s">
        <v>210</v>
      </c>
      <c r="E48" s="5">
        <v>1</v>
      </c>
      <c r="F48" s="5">
        <v>1</v>
      </c>
      <c r="G48" s="6">
        <f t="shared" si="9"/>
        <v>1</v>
      </c>
      <c r="H48" s="4">
        <v>3000</v>
      </c>
      <c r="I48" s="10">
        <v>4200</v>
      </c>
      <c r="J48" s="6">
        <f t="shared" si="10"/>
        <v>1.4</v>
      </c>
      <c r="K48" s="4">
        <f t="shared" si="11"/>
        <v>18000</v>
      </c>
      <c r="L48" s="4">
        <f t="shared" si="8"/>
        <v>25200</v>
      </c>
      <c r="M48" s="6">
        <f t="shared" si="12"/>
        <v>1.4</v>
      </c>
    </row>
    <row r="49" spans="1:13">
      <c r="A49" s="5">
        <v>7</v>
      </c>
      <c r="B49" s="5" t="s">
        <v>12</v>
      </c>
      <c r="C49" s="42" t="s">
        <v>213</v>
      </c>
      <c r="D49" s="43" t="s">
        <v>210</v>
      </c>
      <c r="E49" s="5">
        <v>1</v>
      </c>
      <c r="F49" s="5">
        <v>1</v>
      </c>
      <c r="G49" s="6">
        <f t="shared" si="9"/>
        <v>1</v>
      </c>
      <c r="H49" s="4">
        <v>3000</v>
      </c>
      <c r="I49" s="10">
        <v>3600</v>
      </c>
      <c r="J49" s="6">
        <f t="shared" si="10"/>
        <v>1.2</v>
      </c>
      <c r="K49" s="4">
        <f t="shared" si="11"/>
        <v>18000</v>
      </c>
      <c r="L49" s="4">
        <f t="shared" si="8"/>
        <v>21600</v>
      </c>
      <c r="M49" s="6">
        <f t="shared" si="12"/>
        <v>1.2</v>
      </c>
    </row>
    <row r="50" spans="1:13">
      <c r="A50" s="5">
        <v>8</v>
      </c>
      <c r="B50" s="5" t="s">
        <v>12</v>
      </c>
      <c r="C50" s="42" t="s">
        <v>214</v>
      </c>
      <c r="D50" s="43" t="s">
        <v>210</v>
      </c>
      <c r="E50" s="5">
        <v>1</v>
      </c>
      <c r="F50" s="5">
        <v>1</v>
      </c>
      <c r="G50" s="6">
        <f t="shared" si="9"/>
        <v>1</v>
      </c>
      <c r="H50" s="4">
        <v>2000</v>
      </c>
      <c r="I50" s="10">
        <v>1800</v>
      </c>
      <c r="J50" s="6">
        <f t="shared" si="10"/>
        <v>0.9</v>
      </c>
      <c r="K50" s="4">
        <f t="shared" si="11"/>
        <v>12000</v>
      </c>
      <c r="L50" s="4">
        <f t="shared" si="8"/>
        <v>10800</v>
      </c>
      <c r="M50" s="6">
        <f t="shared" si="12"/>
        <v>0.9</v>
      </c>
    </row>
    <row r="51" spans="1:13">
      <c r="A51" s="5">
        <v>9</v>
      </c>
      <c r="B51" s="5" t="s">
        <v>12</v>
      </c>
      <c r="C51" s="42" t="s">
        <v>215</v>
      </c>
      <c r="D51" s="43" t="s">
        <v>210</v>
      </c>
      <c r="E51" s="5">
        <v>1</v>
      </c>
      <c r="F51" s="5">
        <v>1</v>
      </c>
      <c r="G51" s="6">
        <f t="shared" si="9"/>
        <v>1</v>
      </c>
      <c r="H51" s="4">
        <v>3000</v>
      </c>
      <c r="I51" s="10">
        <v>2020</v>
      </c>
      <c r="J51" s="6">
        <f t="shared" si="10"/>
        <v>0.67333333333333334</v>
      </c>
      <c r="K51" s="4">
        <f t="shared" si="11"/>
        <v>18000</v>
      </c>
      <c r="L51" s="4">
        <f t="shared" si="8"/>
        <v>12120</v>
      </c>
      <c r="M51" s="6">
        <f t="shared" si="12"/>
        <v>0.67333333333333334</v>
      </c>
    </row>
    <row r="52" spans="1:13">
      <c r="A52" s="5">
        <v>10</v>
      </c>
      <c r="B52" s="5" t="s">
        <v>12</v>
      </c>
      <c r="C52" s="42" t="s">
        <v>216</v>
      </c>
      <c r="D52" s="43" t="s">
        <v>210</v>
      </c>
      <c r="E52" s="5">
        <v>1</v>
      </c>
      <c r="F52" s="5">
        <v>1</v>
      </c>
      <c r="G52" s="6">
        <f t="shared" si="9"/>
        <v>1</v>
      </c>
      <c r="H52" s="4">
        <v>3000</v>
      </c>
      <c r="I52" s="10">
        <v>3990</v>
      </c>
      <c r="J52" s="6">
        <f t="shared" si="10"/>
        <v>1.33</v>
      </c>
      <c r="K52" s="4">
        <f t="shared" si="11"/>
        <v>18000</v>
      </c>
      <c r="L52" s="4">
        <f t="shared" si="8"/>
        <v>23940</v>
      </c>
      <c r="M52" s="6">
        <f t="shared" si="12"/>
        <v>1.33</v>
      </c>
    </row>
    <row r="53" spans="1:13">
      <c r="A53" s="5">
        <v>11</v>
      </c>
      <c r="B53" s="5" t="s">
        <v>12</v>
      </c>
      <c r="C53" s="42" t="s">
        <v>217</v>
      </c>
      <c r="D53" s="47">
        <v>42647</v>
      </c>
      <c r="E53" s="5">
        <v>1</v>
      </c>
      <c r="F53" s="5">
        <v>1</v>
      </c>
      <c r="G53" s="6">
        <f t="shared" si="9"/>
        <v>1</v>
      </c>
      <c r="H53" s="4">
        <v>3000</v>
      </c>
      <c r="I53" s="10">
        <v>2970</v>
      </c>
      <c r="J53" s="6">
        <f t="shared" si="10"/>
        <v>0.99</v>
      </c>
      <c r="K53" s="4">
        <f t="shared" si="11"/>
        <v>18000</v>
      </c>
      <c r="L53" s="4">
        <f t="shared" si="8"/>
        <v>17820</v>
      </c>
      <c r="M53" s="6">
        <f t="shared" si="12"/>
        <v>0.99</v>
      </c>
    </row>
    <row r="54" spans="1:13">
      <c r="A54" s="5">
        <v>12</v>
      </c>
      <c r="B54" s="5" t="s">
        <v>12</v>
      </c>
      <c r="C54" s="42" t="s">
        <v>218</v>
      </c>
      <c r="D54" s="47">
        <v>42648</v>
      </c>
      <c r="E54" s="5">
        <v>1</v>
      </c>
      <c r="F54" s="5">
        <v>1</v>
      </c>
      <c r="G54" s="6">
        <f t="shared" si="9"/>
        <v>1</v>
      </c>
      <c r="H54" s="4">
        <v>2000</v>
      </c>
      <c r="I54" s="10">
        <v>1650</v>
      </c>
      <c r="J54" s="6">
        <f t="shared" si="10"/>
        <v>0.82499999999999996</v>
      </c>
      <c r="K54" s="4">
        <f t="shared" si="11"/>
        <v>12000</v>
      </c>
      <c r="L54" s="4">
        <f t="shared" si="8"/>
        <v>9900</v>
      </c>
      <c r="M54" s="6">
        <f t="shared" si="12"/>
        <v>0.82499999999999996</v>
      </c>
    </row>
    <row r="55" spans="1:13">
      <c r="A55" s="5">
        <v>13</v>
      </c>
      <c r="B55" s="5" t="s">
        <v>12</v>
      </c>
      <c r="C55" s="42" t="s">
        <v>219</v>
      </c>
      <c r="D55" s="47">
        <v>42649</v>
      </c>
      <c r="E55" s="5">
        <v>1</v>
      </c>
      <c r="F55" s="5">
        <v>1</v>
      </c>
      <c r="G55" s="6">
        <f t="shared" si="9"/>
        <v>1</v>
      </c>
      <c r="H55" s="4">
        <v>2000</v>
      </c>
      <c r="I55" s="10">
        <v>1850</v>
      </c>
      <c r="J55" s="6">
        <f t="shared" si="10"/>
        <v>0.92500000000000004</v>
      </c>
      <c r="K55" s="4">
        <f t="shared" si="11"/>
        <v>12000</v>
      </c>
      <c r="L55" s="4">
        <f t="shared" si="8"/>
        <v>11100</v>
      </c>
      <c r="M55" s="6">
        <f t="shared" si="12"/>
        <v>0.92500000000000004</v>
      </c>
    </row>
    <row r="56" spans="1:13">
      <c r="A56" s="5">
        <v>14</v>
      </c>
      <c r="B56" s="5" t="s">
        <v>12</v>
      </c>
      <c r="C56" s="42" t="s">
        <v>220</v>
      </c>
      <c r="D56" s="47">
        <v>42650</v>
      </c>
      <c r="E56" s="5">
        <v>1</v>
      </c>
      <c r="F56" s="5">
        <v>1</v>
      </c>
      <c r="G56" s="6">
        <f t="shared" si="9"/>
        <v>1</v>
      </c>
      <c r="H56" s="4">
        <v>3000</v>
      </c>
      <c r="I56" s="10">
        <v>3490</v>
      </c>
      <c r="J56" s="6">
        <f t="shared" si="10"/>
        <v>1.1633333333333333</v>
      </c>
      <c r="K56" s="4">
        <f t="shared" si="11"/>
        <v>18000</v>
      </c>
      <c r="L56" s="4">
        <f t="shared" si="8"/>
        <v>20940</v>
      </c>
      <c r="M56" s="6">
        <f t="shared" si="12"/>
        <v>1.1633333333333333</v>
      </c>
    </row>
    <row r="57" spans="1:13">
      <c r="A57" s="5">
        <v>15</v>
      </c>
      <c r="B57" s="5" t="s">
        <v>12</v>
      </c>
      <c r="C57" s="42" t="s">
        <v>221</v>
      </c>
      <c r="D57" s="47" t="s">
        <v>182</v>
      </c>
      <c r="E57" s="5">
        <v>1</v>
      </c>
      <c r="F57" s="5">
        <v>1</v>
      </c>
      <c r="G57" s="6">
        <f t="shared" si="9"/>
        <v>1</v>
      </c>
      <c r="H57" s="4">
        <v>3000</v>
      </c>
      <c r="I57" s="10">
        <v>2900</v>
      </c>
      <c r="J57" s="6">
        <f t="shared" si="10"/>
        <v>0.96666666666666667</v>
      </c>
      <c r="K57" s="4">
        <f t="shared" si="11"/>
        <v>18000</v>
      </c>
      <c r="L57" s="4">
        <f t="shared" si="8"/>
        <v>17400</v>
      </c>
      <c r="M57" s="6">
        <f t="shared" si="12"/>
        <v>0.96666666666666667</v>
      </c>
    </row>
    <row r="58" spans="1:13">
      <c r="A58" s="5">
        <v>16</v>
      </c>
      <c r="B58" s="5" t="s">
        <v>12</v>
      </c>
      <c r="C58" s="42" t="s">
        <v>222</v>
      </c>
      <c r="D58" s="47">
        <v>42657</v>
      </c>
      <c r="E58" s="5">
        <v>1</v>
      </c>
      <c r="F58" s="5">
        <v>1</v>
      </c>
      <c r="G58" s="6">
        <f t="shared" si="9"/>
        <v>1</v>
      </c>
      <c r="H58" s="4">
        <v>3000</v>
      </c>
      <c r="I58" s="10">
        <v>3150</v>
      </c>
      <c r="J58" s="6">
        <f t="shared" si="10"/>
        <v>1.05</v>
      </c>
      <c r="K58" s="4">
        <f t="shared" si="11"/>
        <v>18000</v>
      </c>
      <c r="L58" s="4">
        <f t="shared" si="8"/>
        <v>18900</v>
      </c>
      <c r="M58" s="6">
        <f t="shared" si="12"/>
        <v>1.05</v>
      </c>
    </row>
    <row r="59" spans="1:13">
      <c r="A59" s="5">
        <v>17</v>
      </c>
      <c r="B59" s="5" t="s">
        <v>12</v>
      </c>
      <c r="C59" s="5"/>
      <c r="D59" s="5"/>
      <c r="E59" s="5">
        <v>1</v>
      </c>
      <c r="F59" s="5"/>
      <c r="G59" s="6">
        <f t="shared" si="9"/>
        <v>0</v>
      </c>
      <c r="H59" s="4">
        <v>3000</v>
      </c>
      <c r="I59" s="4"/>
      <c r="J59" s="6">
        <f t="shared" si="10"/>
        <v>0</v>
      </c>
      <c r="K59" s="4">
        <f t="shared" si="11"/>
        <v>18000</v>
      </c>
      <c r="L59" s="4">
        <f t="shared" si="8"/>
        <v>0</v>
      </c>
      <c r="M59" s="6">
        <f t="shared" si="12"/>
        <v>0</v>
      </c>
    </row>
    <row r="60" spans="1:13">
      <c r="A60" s="5">
        <v>18</v>
      </c>
      <c r="B60" s="5" t="s">
        <v>12</v>
      </c>
      <c r="C60" s="5"/>
      <c r="D60" s="5"/>
      <c r="E60" s="5">
        <v>1</v>
      </c>
      <c r="F60" s="5"/>
      <c r="G60" s="6">
        <f t="shared" si="9"/>
        <v>0</v>
      </c>
      <c r="H60" s="4">
        <v>3000</v>
      </c>
      <c r="I60" s="4"/>
      <c r="J60" s="6">
        <f t="shared" si="10"/>
        <v>0</v>
      </c>
      <c r="K60" s="4">
        <f t="shared" si="11"/>
        <v>18000</v>
      </c>
      <c r="L60" s="4">
        <f t="shared" si="8"/>
        <v>0</v>
      </c>
      <c r="M60" s="6">
        <f t="shared" si="12"/>
        <v>0</v>
      </c>
    </row>
    <row r="61" spans="1:13">
      <c r="A61" s="5">
        <v>19</v>
      </c>
      <c r="B61" s="5" t="s">
        <v>12</v>
      </c>
      <c r="C61" s="5"/>
      <c r="D61" s="5"/>
      <c r="E61" s="5">
        <v>1</v>
      </c>
      <c r="F61" s="5"/>
      <c r="G61" s="6">
        <f t="shared" si="9"/>
        <v>0</v>
      </c>
      <c r="H61" s="4">
        <v>3000</v>
      </c>
      <c r="I61" s="4"/>
      <c r="J61" s="6">
        <f t="shared" si="10"/>
        <v>0</v>
      </c>
      <c r="K61" s="4">
        <f t="shared" si="11"/>
        <v>18000</v>
      </c>
      <c r="L61" s="4">
        <f t="shared" si="8"/>
        <v>0</v>
      </c>
      <c r="M61" s="6">
        <f t="shared" si="12"/>
        <v>0</v>
      </c>
    </row>
    <row r="62" spans="1:13">
      <c r="A62" s="5">
        <v>20</v>
      </c>
      <c r="B62" s="5" t="s">
        <v>12</v>
      </c>
      <c r="C62" s="5"/>
      <c r="D62" s="5"/>
      <c r="E62" s="5">
        <v>1</v>
      </c>
      <c r="F62" s="5"/>
      <c r="G62" s="6">
        <f t="shared" si="9"/>
        <v>0</v>
      </c>
      <c r="H62" s="4">
        <v>3000</v>
      </c>
      <c r="I62" s="4"/>
      <c r="J62" s="6">
        <f t="shared" si="10"/>
        <v>0</v>
      </c>
      <c r="K62" s="4">
        <f t="shared" si="11"/>
        <v>18000</v>
      </c>
      <c r="L62" s="4">
        <f t="shared" si="8"/>
        <v>0</v>
      </c>
      <c r="M62" s="6">
        <f t="shared" si="12"/>
        <v>0</v>
      </c>
    </row>
    <row r="63" spans="1:13" ht="30" customHeight="1">
      <c r="A63" s="13"/>
      <c r="B63" s="13"/>
      <c r="C63" s="13"/>
      <c r="D63" s="13"/>
      <c r="E63" s="12">
        <f>SUM(E43:E62)</f>
        <v>20</v>
      </c>
      <c r="F63" s="12">
        <f>SUM(F43:F62)</f>
        <v>16</v>
      </c>
      <c r="G63" s="17">
        <f>F63/E63</f>
        <v>0.8</v>
      </c>
      <c r="H63" s="12">
        <f>SUM(H43:H62)</f>
        <v>57000</v>
      </c>
      <c r="I63" s="12">
        <f>SUM(I43:I62)</f>
        <v>45779</v>
      </c>
      <c r="J63" s="17">
        <f t="shared" si="10"/>
        <v>0.80314035087719293</v>
      </c>
      <c r="K63" s="12">
        <f>SUM(K43:K62)</f>
        <v>342000</v>
      </c>
      <c r="L63" s="12">
        <f>SUM(L43:L62)</f>
        <v>274674</v>
      </c>
      <c r="M63" s="17">
        <f t="shared" si="12"/>
        <v>0.80314035087719293</v>
      </c>
    </row>
    <row r="66" spans="4:13">
      <c r="D66" s="14" t="s">
        <v>0</v>
      </c>
      <c r="E66" s="15">
        <f>E15</f>
        <v>10</v>
      </c>
      <c r="F66" s="15">
        <f>F15</f>
        <v>0</v>
      </c>
      <c r="G66" s="17">
        <f>F66/E66</f>
        <v>0</v>
      </c>
      <c r="H66" s="15">
        <f>H15</f>
        <v>88000</v>
      </c>
      <c r="I66" s="15">
        <f>I15</f>
        <v>0</v>
      </c>
      <c r="J66" s="17">
        <f>I66/H66</f>
        <v>0</v>
      </c>
      <c r="K66" s="15">
        <f>K15</f>
        <v>528000</v>
      </c>
      <c r="L66" s="15">
        <f>L15</f>
        <v>0</v>
      </c>
      <c r="M66" s="17">
        <f>L66/K66</f>
        <v>0</v>
      </c>
    </row>
    <row r="67" spans="4:13">
      <c r="D67" s="14" t="s">
        <v>11</v>
      </c>
      <c r="E67" s="15">
        <f>E39</f>
        <v>20</v>
      </c>
      <c r="F67" s="15">
        <f>F39</f>
        <v>2</v>
      </c>
      <c r="G67" s="17">
        <f>F67/E67</f>
        <v>0.1</v>
      </c>
      <c r="H67" s="15">
        <f>H39</f>
        <v>94000</v>
      </c>
      <c r="I67" s="15">
        <f>I39</f>
        <v>12018</v>
      </c>
      <c r="J67" s="17">
        <f>I67/H67</f>
        <v>0.12785106382978723</v>
      </c>
      <c r="K67" s="15">
        <f>K39</f>
        <v>564000</v>
      </c>
      <c r="L67" s="15">
        <f>L39</f>
        <v>72108</v>
      </c>
      <c r="M67" s="17">
        <f>L67/K67</f>
        <v>0.12785106382978723</v>
      </c>
    </row>
    <row r="68" spans="4:13">
      <c r="D68" s="14" t="s">
        <v>12</v>
      </c>
      <c r="E68" s="15">
        <f>E63</f>
        <v>20</v>
      </c>
      <c r="F68" s="15">
        <f t="shared" ref="F68:L68" si="13">F63</f>
        <v>16</v>
      </c>
      <c r="G68" s="17">
        <f>F68/E68</f>
        <v>0.8</v>
      </c>
      <c r="H68" s="15">
        <f t="shared" si="13"/>
        <v>57000</v>
      </c>
      <c r="I68" s="15">
        <f t="shared" si="13"/>
        <v>45779</v>
      </c>
      <c r="J68" s="17">
        <f>I68/H68</f>
        <v>0.80314035087719293</v>
      </c>
      <c r="K68" s="15">
        <f t="shared" si="13"/>
        <v>342000</v>
      </c>
      <c r="L68" s="15">
        <f t="shared" si="13"/>
        <v>274674</v>
      </c>
      <c r="M68" s="17">
        <f>L68/K68</f>
        <v>0.80314035087719293</v>
      </c>
    </row>
    <row r="69" spans="4:13">
      <c r="D69" s="14" t="s">
        <v>14</v>
      </c>
      <c r="E69" s="15">
        <f>SUM(E66:E68)</f>
        <v>50</v>
      </c>
      <c r="F69" s="15">
        <f t="shared" ref="F69:L69" si="14">SUM(F66:F68)</f>
        <v>18</v>
      </c>
      <c r="G69" s="17">
        <f>F69/E69</f>
        <v>0.36</v>
      </c>
      <c r="H69" s="15">
        <f t="shared" si="14"/>
        <v>239000</v>
      </c>
      <c r="I69" s="15">
        <f t="shared" si="14"/>
        <v>57797</v>
      </c>
      <c r="J69" s="17">
        <f>I69/H69</f>
        <v>0.24182845188284519</v>
      </c>
      <c r="K69" s="15">
        <f t="shared" si="14"/>
        <v>1434000</v>
      </c>
      <c r="L69" s="15">
        <f t="shared" si="14"/>
        <v>346782</v>
      </c>
      <c r="M69" s="17">
        <f>L69/K69</f>
        <v>0.24182845188284519</v>
      </c>
    </row>
    <row r="81" spans="8:12">
      <c r="H81" s="1"/>
      <c r="I81" s="1"/>
      <c r="K81" s="1"/>
      <c r="L81" s="1"/>
    </row>
    <row r="82" spans="8:12">
      <c r="H82" s="1"/>
      <c r="I82" s="1"/>
      <c r="K82" s="1"/>
      <c r="L82" s="1"/>
    </row>
    <row r="83" spans="8:12">
      <c r="H83" s="1"/>
      <c r="I83" s="1"/>
      <c r="K83" s="1"/>
      <c r="L83" s="1"/>
    </row>
    <row r="84" spans="8:12">
      <c r="H84" s="1"/>
      <c r="I84" s="1"/>
      <c r="K84" s="1"/>
      <c r="L84" s="1"/>
    </row>
    <row r="85" spans="8:12">
      <c r="H85" s="1"/>
      <c r="I85" s="1"/>
      <c r="K85" s="1"/>
      <c r="L85" s="1"/>
    </row>
    <row r="86" spans="8:12">
      <c r="H86" s="1"/>
      <c r="I86" s="1"/>
      <c r="K86" s="1"/>
      <c r="L86" s="1"/>
    </row>
    <row r="87" spans="8:12">
      <c r="H87" s="1"/>
      <c r="I87" s="1"/>
      <c r="K87" s="1"/>
      <c r="L87" s="1"/>
    </row>
    <row r="88" spans="8:12">
      <c r="H88" s="1"/>
      <c r="I88" s="1"/>
      <c r="K88" s="1"/>
      <c r="L88" s="1"/>
    </row>
    <row r="89" spans="8:12">
      <c r="H89" s="1"/>
      <c r="I89" s="1"/>
      <c r="K89" s="1"/>
      <c r="L89" s="1"/>
    </row>
    <row r="90" spans="8:12">
      <c r="H90" s="1"/>
      <c r="I90" s="1"/>
      <c r="K90" s="1"/>
      <c r="L90" s="1"/>
    </row>
    <row r="91" spans="8:12">
      <c r="H91" s="1"/>
      <c r="I91" s="1"/>
      <c r="K91" s="1"/>
      <c r="L91" s="1"/>
    </row>
    <row r="92" spans="8:12">
      <c r="H92" s="1"/>
      <c r="I92" s="1"/>
      <c r="K92" s="1"/>
      <c r="L92" s="1"/>
    </row>
    <row r="93" spans="8:12">
      <c r="H93" s="1"/>
      <c r="I93" s="1"/>
      <c r="K93" s="1"/>
      <c r="L93" s="1"/>
    </row>
    <row r="96" spans="8:12">
      <c r="H96" s="1"/>
      <c r="I96" s="1"/>
      <c r="K96" s="1"/>
      <c r="L96" s="1"/>
    </row>
    <row r="97" spans="8:12">
      <c r="H97" s="1"/>
      <c r="I97" s="1"/>
      <c r="K97" s="1"/>
      <c r="L97" s="1"/>
    </row>
    <row r="98" spans="8:12">
      <c r="H98" s="1"/>
      <c r="I98" s="1"/>
      <c r="K98" s="1"/>
      <c r="L98" s="1"/>
    </row>
    <row r="99" spans="8:12">
      <c r="H99" s="1"/>
      <c r="I99" s="1"/>
      <c r="K99" s="1"/>
      <c r="L99" s="1"/>
    </row>
  </sheetData>
  <mergeCells count="21">
    <mergeCell ref="C41:C42"/>
    <mergeCell ref="D41:D42"/>
    <mergeCell ref="E41:G41"/>
    <mergeCell ref="H41:J41"/>
    <mergeCell ref="K41:M41"/>
    <mergeCell ref="H17:J17"/>
    <mergeCell ref="K17:M17"/>
    <mergeCell ref="A41:A42"/>
    <mergeCell ref="B41:B42"/>
    <mergeCell ref="K3:M3"/>
    <mergeCell ref="A3:A4"/>
    <mergeCell ref="B3:B4"/>
    <mergeCell ref="C3:C4"/>
    <mergeCell ref="D3:D4"/>
    <mergeCell ref="E3:G3"/>
    <mergeCell ref="H3:J3"/>
    <mergeCell ref="A17:A18"/>
    <mergeCell ref="B17:B18"/>
    <mergeCell ref="C17:C18"/>
    <mergeCell ref="D17:D18"/>
    <mergeCell ref="E17:G17"/>
  </mergeCells>
  <pageMargins left="0.75" right="0.75" top="1" bottom="1" header="0.5" footer="0.5"/>
  <pageSetup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99"/>
  <sheetViews>
    <sheetView topLeftCell="A45" workbookViewId="0">
      <selection activeCell="H10" sqref="H10"/>
    </sheetView>
  </sheetViews>
  <sheetFormatPr defaultColWidth="10.875" defaultRowHeight="15.75"/>
  <cols>
    <col min="1" max="2" width="10.875" style="1"/>
    <col min="3" max="3" width="52.375" style="1" bestFit="1" customWidth="1"/>
    <col min="4" max="4" width="18.625" style="1" bestFit="1" customWidth="1"/>
    <col min="5" max="6" width="7.875" style="1" bestFit="1" customWidth="1"/>
    <col min="7" max="7" width="9.625" style="1" customWidth="1"/>
    <col min="8" max="9" width="10.875" style="3"/>
    <col min="10" max="10" width="10.875" style="1"/>
    <col min="11" max="12" width="10.875" style="3"/>
    <col min="13" max="16384" width="10.875" style="1"/>
  </cols>
  <sheetData>
    <row r="1" spans="1:13" ht="21">
      <c r="A1" s="18" t="s">
        <v>10</v>
      </c>
    </row>
    <row r="3" spans="1:13">
      <c r="A3" s="259" t="s">
        <v>9</v>
      </c>
      <c r="B3" s="259" t="s">
        <v>8</v>
      </c>
      <c r="C3" s="259" t="s">
        <v>1</v>
      </c>
      <c r="D3" s="259" t="s">
        <v>2</v>
      </c>
      <c r="E3" s="259" t="s">
        <v>13</v>
      </c>
      <c r="F3" s="259"/>
      <c r="G3" s="259"/>
      <c r="H3" s="259" t="s">
        <v>6</v>
      </c>
      <c r="I3" s="259"/>
      <c r="J3" s="259"/>
      <c r="K3" s="259" t="s">
        <v>7</v>
      </c>
      <c r="L3" s="259"/>
      <c r="M3" s="259"/>
    </row>
    <row r="4" spans="1:13">
      <c r="A4" s="259"/>
      <c r="B4" s="259"/>
      <c r="C4" s="259"/>
      <c r="D4" s="259"/>
      <c r="E4" s="12" t="s">
        <v>3</v>
      </c>
      <c r="F4" s="12" t="s">
        <v>4</v>
      </c>
      <c r="G4" s="13" t="s">
        <v>5</v>
      </c>
      <c r="H4" s="12" t="s">
        <v>3</v>
      </c>
      <c r="I4" s="12" t="s">
        <v>4</v>
      </c>
      <c r="J4" s="13" t="s">
        <v>5</v>
      </c>
      <c r="K4" s="12" t="s">
        <v>3</v>
      </c>
      <c r="L4" s="12" t="s">
        <v>4</v>
      </c>
      <c r="M4" s="13" t="s">
        <v>5</v>
      </c>
    </row>
    <row r="5" spans="1:13">
      <c r="A5" s="5">
        <v>1</v>
      </c>
      <c r="B5" s="5" t="s">
        <v>0</v>
      </c>
      <c r="C5" s="52" t="s">
        <v>223</v>
      </c>
      <c r="D5" s="52" t="s">
        <v>224</v>
      </c>
      <c r="E5" s="5">
        <v>1</v>
      </c>
      <c r="F5" s="5">
        <v>1</v>
      </c>
      <c r="G5" s="6">
        <f>F5/E5</f>
        <v>1</v>
      </c>
      <c r="H5" s="4">
        <v>10000</v>
      </c>
      <c r="I5" s="53">
        <v>9641</v>
      </c>
      <c r="J5" s="6">
        <f>I5/H5</f>
        <v>0.96409999999999996</v>
      </c>
      <c r="K5" s="4">
        <f>H5*6</f>
        <v>60000</v>
      </c>
      <c r="L5" s="4">
        <f>I5*6</f>
        <v>57846</v>
      </c>
      <c r="M5" s="6">
        <f>L5/K5</f>
        <v>0.96409999999999996</v>
      </c>
    </row>
    <row r="6" spans="1:13">
      <c r="A6" s="5">
        <v>2</v>
      </c>
      <c r="B6" s="5" t="s">
        <v>0</v>
      </c>
      <c r="C6" s="42" t="s">
        <v>225</v>
      </c>
      <c r="D6" s="43" t="s">
        <v>226</v>
      </c>
      <c r="E6" s="5">
        <v>1</v>
      </c>
      <c r="F6" s="5">
        <v>1</v>
      </c>
      <c r="G6" s="6">
        <f t="shared" ref="G6:G14" si="0">F6/E6</f>
        <v>1</v>
      </c>
      <c r="H6" s="4">
        <v>10000</v>
      </c>
      <c r="I6" s="10">
        <v>10000</v>
      </c>
      <c r="J6" s="6">
        <f t="shared" ref="J6:J15" si="1">I6/H6</f>
        <v>1</v>
      </c>
      <c r="K6" s="4">
        <f t="shared" ref="K6:K14" si="2">H6*6</f>
        <v>60000</v>
      </c>
      <c r="L6" s="4">
        <f t="shared" ref="L6:L14" si="3">I6*6</f>
        <v>60000</v>
      </c>
      <c r="M6" s="6">
        <f t="shared" ref="M6:M15" si="4">L6/K6</f>
        <v>1</v>
      </c>
    </row>
    <row r="7" spans="1:13">
      <c r="A7" s="5">
        <v>3</v>
      </c>
      <c r="B7" s="5" t="s">
        <v>0</v>
      </c>
      <c r="C7" s="42" t="s">
        <v>227</v>
      </c>
      <c r="D7" s="43" t="s">
        <v>228</v>
      </c>
      <c r="E7" s="5">
        <v>1</v>
      </c>
      <c r="F7" s="5">
        <v>1</v>
      </c>
      <c r="G7" s="6">
        <f t="shared" si="0"/>
        <v>1</v>
      </c>
      <c r="H7" s="4">
        <v>10000</v>
      </c>
      <c r="I7" s="10">
        <v>10000</v>
      </c>
      <c r="J7" s="6">
        <f t="shared" si="1"/>
        <v>1</v>
      </c>
      <c r="K7" s="4">
        <f t="shared" si="2"/>
        <v>60000</v>
      </c>
      <c r="L7" s="4">
        <f t="shared" si="3"/>
        <v>60000</v>
      </c>
      <c r="M7" s="6">
        <f t="shared" si="4"/>
        <v>1</v>
      </c>
    </row>
    <row r="8" spans="1:13">
      <c r="A8" s="5">
        <v>4</v>
      </c>
      <c r="B8" s="5" t="s">
        <v>0</v>
      </c>
      <c r="C8" s="5"/>
      <c r="D8" s="5"/>
      <c r="E8" s="5">
        <v>1</v>
      </c>
      <c r="F8" s="5"/>
      <c r="G8" s="6">
        <f t="shared" si="0"/>
        <v>0</v>
      </c>
      <c r="H8" s="4">
        <v>10000</v>
      </c>
      <c r="I8" s="4"/>
      <c r="J8" s="6">
        <f t="shared" si="1"/>
        <v>0</v>
      </c>
      <c r="K8" s="4">
        <f t="shared" si="2"/>
        <v>60000</v>
      </c>
      <c r="L8" s="4">
        <f t="shared" si="3"/>
        <v>0</v>
      </c>
      <c r="M8" s="6">
        <f t="shared" si="4"/>
        <v>0</v>
      </c>
    </row>
    <row r="9" spans="1:13">
      <c r="A9" s="5">
        <v>5</v>
      </c>
      <c r="B9" s="5" t="s">
        <v>0</v>
      </c>
      <c r="C9" s="5"/>
      <c r="D9" s="5"/>
      <c r="E9" s="5">
        <v>1</v>
      </c>
      <c r="F9" s="5"/>
      <c r="G9" s="6">
        <f t="shared" si="0"/>
        <v>0</v>
      </c>
      <c r="H9" s="4">
        <v>10000</v>
      </c>
      <c r="I9" s="4"/>
      <c r="J9" s="6">
        <f t="shared" si="1"/>
        <v>0</v>
      </c>
      <c r="K9" s="4">
        <f t="shared" si="2"/>
        <v>60000</v>
      </c>
      <c r="L9" s="4">
        <f t="shared" si="3"/>
        <v>0</v>
      </c>
      <c r="M9" s="6">
        <f t="shared" si="4"/>
        <v>0</v>
      </c>
    </row>
    <row r="10" spans="1:13">
      <c r="A10" s="5">
        <v>6</v>
      </c>
      <c r="B10" s="5" t="s">
        <v>0</v>
      </c>
      <c r="C10" s="5"/>
      <c r="D10" s="5"/>
      <c r="E10" s="5">
        <v>1</v>
      </c>
      <c r="F10" s="5"/>
      <c r="G10" s="6">
        <f t="shared" si="0"/>
        <v>0</v>
      </c>
      <c r="H10" s="4">
        <v>10000</v>
      </c>
      <c r="I10" s="4"/>
      <c r="J10" s="6">
        <f t="shared" si="1"/>
        <v>0</v>
      </c>
      <c r="K10" s="4">
        <f t="shared" si="2"/>
        <v>60000</v>
      </c>
      <c r="L10" s="4">
        <f t="shared" si="3"/>
        <v>0</v>
      </c>
      <c r="M10" s="6">
        <f t="shared" si="4"/>
        <v>0</v>
      </c>
    </row>
    <row r="11" spans="1:13">
      <c r="A11" s="5">
        <v>7</v>
      </c>
      <c r="B11" s="5" t="s">
        <v>0</v>
      </c>
      <c r="C11" s="5"/>
      <c r="D11" s="5"/>
      <c r="E11" s="5">
        <v>1</v>
      </c>
      <c r="F11" s="5"/>
      <c r="G11" s="6">
        <f t="shared" si="0"/>
        <v>0</v>
      </c>
      <c r="H11" s="4">
        <v>10000</v>
      </c>
      <c r="I11" s="4"/>
      <c r="J11" s="6">
        <f t="shared" si="1"/>
        <v>0</v>
      </c>
      <c r="K11" s="4">
        <f t="shared" si="2"/>
        <v>60000</v>
      </c>
      <c r="L11" s="4">
        <f t="shared" si="3"/>
        <v>0</v>
      </c>
      <c r="M11" s="6">
        <f t="shared" si="4"/>
        <v>0</v>
      </c>
    </row>
    <row r="12" spans="1:13">
      <c r="A12" s="5">
        <v>8</v>
      </c>
      <c r="B12" s="5" t="s">
        <v>0</v>
      </c>
      <c r="C12" s="5"/>
      <c r="D12" s="5"/>
      <c r="E12" s="5">
        <v>1</v>
      </c>
      <c r="F12" s="5"/>
      <c r="G12" s="6">
        <f t="shared" si="0"/>
        <v>0</v>
      </c>
      <c r="H12" s="4">
        <v>10000</v>
      </c>
      <c r="I12" s="4"/>
      <c r="J12" s="6">
        <f t="shared" si="1"/>
        <v>0</v>
      </c>
      <c r="K12" s="4">
        <f t="shared" si="2"/>
        <v>60000</v>
      </c>
      <c r="L12" s="4">
        <f t="shared" si="3"/>
        <v>0</v>
      </c>
      <c r="M12" s="6">
        <f t="shared" si="4"/>
        <v>0</v>
      </c>
    </row>
    <row r="13" spans="1:13">
      <c r="A13" s="5">
        <v>9</v>
      </c>
      <c r="B13" s="5" t="s">
        <v>0</v>
      </c>
      <c r="C13" s="5"/>
      <c r="D13" s="5"/>
      <c r="E13" s="5">
        <v>1</v>
      </c>
      <c r="F13" s="5"/>
      <c r="G13" s="6">
        <f t="shared" si="0"/>
        <v>0</v>
      </c>
      <c r="H13" s="4">
        <v>10000</v>
      </c>
      <c r="I13" s="4"/>
      <c r="J13" s="6">
        <f t="shared" si="1"/>
        <v>0</v>
      </c>
      <c r="K13" s="4">
        <f t="shared" si="2"/>
        <v>60000</v>
      </c>
      <c r="L13" s="4">
        <f t="shared" si="3"/>
        <v>0</v>
      </c>
      <c r="M13" s="6">
        <f t="shared" si="4"/>
        <v>0</v>
      </c>
    </row>
    <row r="14" spans="1:13">
      <c r="A14" s="5">
        <v>10</v>
      </c>
      <c r="B14" s="5" t="s">
        <v>0</v>
      </c>
      <c r="C14" s="5"/>
      <c r="D14" s="5"/>
      <c r="E14" s="5">
        <v>1</v>
      </c>
      <c r="F14" s="5"/>
      <c r="G14" s="6">
        <f t="shared" si="0"/>
        <v>0</v>
      </c>
      <c r="H14" s="4">
        <v>10000</v>
      </c>
      <c r="I14" s="4"/>
      <c r="J14" s="6">
        <f t="shared" si="1"/>
        <v>0</v>
      </c>
      <c r="K14" s="4">
        <f t="shared" si="2"/>
        <v>60000</v>
      </c>
      <c r="L14" s="4">
        <f t="shared" si="3"/>
        <v>0</v>
      </c>
      <c r="M14" s="6">
        <f t="shared" si="4"/>
        <v>0</v>
      </c>
    </row>
    <row r="15" spans="1:13" ht="30" customHeight="1">
      <c r="A15" s="13"/>
      <c r="B15" s="13"/>
      <c r="C15" s="13"/>
      <c r="D15" s="13"/>
      <c r="E15" s="12">
        <f>SUM(E5:E14)</f>
        <v>10</v>
      </c>
      <c r="F15" s="12">
        <f>SUM(F5:F14)</f>
        <v>3</v>
      </c>
      <c r="G15" s="17">
        <f>F15/E15</f>
        <v>0.3</v>
      </c>
      <c r="H15" s="12">
        <f>SUM(H5:H14)</f>
        <v>100000</v>
      </c>
      <c r="I15" s="12">
        <f>SUM(I5:I14)</f>
        <v>29641</v>
      </c>
      <c r="J15" s="17">
        <f t="shared" si="1"/>
        <v>0.29641000000000001</v>
      </c>
      <c r="K15" s="12">
        <f>SUM(K5:K14)</f>
        <v>600000</v>
      </c>
      <c r="L15" s="12">
        <f>SUM(L5:L14)</f>
        <v>177846</v>
      </c>
      <c r="M15" s="17">
        <f t="shared" si="4"/>
        <v>0.29641000000000001</v>
      </c>
    </row>
    <row r="17" spans="1:13">
      <c r="A17" s="259" t="s">
        <v>9</v>
      </c>
      <c r="B17" s="259" t="s">
        <v>8</v>
      </c>
      <c r="C17" s="259" t="s">
        <v>1</v>
      </c>
      <c r="D17" s="259" t="s">
        <v>2</v>
      </c>
      <c r="E17" s="259" t="s">
        <v>13</v>
      </c>
      <c r="F17" s="259"/>
      <c r="G17" s="259"/>
      <c r="H17" s="259" t="s">
        <v>6</v>
      </c>
      <c r="I17" s="259"/>
      <c r="J17" s="259"/>
      <c r="K17" s="259" t="s">
        <v>7</v>
      </c>
      <c r="L17" s="259"/>
      <c r="M17" s="259"/>
    </row>
    <row r="18" spans="1:13">
      <c r="A18" s="259"/>
      <c r="B18" s="259"/>
      <c r="C18" s="259"/>
      <c r="D18" s="259"/>
      <c r="E18" s="12" t="s">
        <v>3</v>
      </c>
      <c r="F18" s="12" t="s">
        <v>4</v>
      </c>
      <c r="G18" s="13" t="s">
        <v>5</v>
      </c>
      <c r="H18" s="12" t="s">
        <v>3</v>
      </c>
      <c r="I18" s="12" t="s">
        <v>4</v>
      </c>
      <c r="J18" s="13" t="s">
        <v>5</v>
      </c>
      <c r="K18" s="12" t="s">
        <v>3</v>
      </c>
      <c r="L18" s="12" t="s">
        <v>4</v>
      </c>
      <c r="M18" s="13" t="s">
        <v>5</v>
      </c>
    </row>
    <row r="19" spans="1:13">
      <c r="A19" s="5">
        <v>1</v>
      </c>
      <c r="B19" s="5" t="s">
        <v>11</v>
      </c>
      <c r="C19" s="52" t="s">
        <v>229</v>
      </c>
      <c r="D19" s="52" t="s">
        <v>230</v>
      </c>
      <c r="E19" s="5">
        <v>1</v>
      </c>
      <c r="F19" s="5">
        <v>1</v>
      </c>
      <c r="G19" s="6">
        <f>F19/E19</f>
        <v>1</v>
      </c>
      <c r="H19" s="4">
        <v>5000</v>
      </c>
      <c r="I19" s="53">
        <v>10380</v>
      </c>
      <c r="J19" s="6">
        <f>I19/H19</f>
        <v>2.0760000000000001</v>
      </c>
      <c r="K19" s="4">
        <f>H19*6</f>
        <v>30000</v>
      </c>
      <c r="L19" s="4">
        <f>I19*6</f>
        <v>62280</v>
      </c>
      <c r="M19" s="6">
        <f>L19/K19</f>
        <v>2.0760000000000001</v>
      </c>
    </row>
    <row r="20" spans="1:13">
      <c r="A20" s="5">
        <v>2</v>
      </c>
      <c r="B20" s="5" t="s">
        <v>11</v>
      </c>
      <c r="C20" s="52" t="s">
        <v>231</v>
      </c>
      <c r="D20" s="52" t="s">
        <v>74</v>
      </c>
      <c r="E20" s="5">
        <v>1</v>
      </c>
      <c r="F20" s="5">
        <v>1</v>
      </c>
      <c r="G20" s="6">
        <f t="shared" ref="G20:G38" si="5">F20/E20</f>
        <v>1</v>
      </c>
      <c r="H20" s="4">
        <v>5000</v>
      </c>
      <c r="I20" s="53">
        <v>10100</v>
      </c>
      <c r="J20" s="6">
        <f t="shared" ref="J20:J39" si="6">I20/H20</f>
        <v>2.02</v>
      </c>
      <c r="K20" s="4">
        <f t="shared" ref="K20:K38" si="7">H20*6</f>
        <v>30000</v>
      </c>
      <c r="L20" s="4">
        <f t="shared" ref="L20:L38" si="8">I20*6</f>
        <v>60600</v>
      </c>
      <c r="M20" s="6">
        <f t="shared" ref="M20:M39" si="9">L20/K20</f>
        <v>2.02</v>
      </c>
    </row>
    <row r="21" spans="1:13">
      <c r="A21" s="5">
        <v>3</v>
      </c>
      <c r="B21" s="5" t="s">
        <v>11</v>
      </c>
      <c r="C21" s="53" t="s">
        <v>232</v>
      </c>
      <c r="D21" s="52" t="s">
        <v>78</v>
      </c>
      <c r="E21" s="5">
        <v>1</v>
      </c>
      <c r="F21" s="5">
        <v>1</v>
      </c>
      <c r="G21" s="6">
        <f t="shared" si="5"/>
        <v>1</v>
      </c>
      <c r="H21" s="4">
        <v>2000</v>
      </c>
      <c r="I21" s="53">
        <v>1975</v>
      </c>
      <c r="J21" s="6">
        <f t="shared" si="6"/>
        <v>0.98750000000000004</v>
      </c>
      <c r="K21" s="4">
        <f t="shared" si="7"/>
        <v>12000</v>
      </c>
      <c r="L21" s="4">
        <f t="shared" si="8"/>
        <v>11850</v>
      </c>
      <c r="M21" s="6">
        <f t="shared" si="9"/>
        <v>0.98750000000000004</v>
      </c>
    </row>
    <row r="22" spans="1:13">
      <c r="A22" s="5">
        <v>4</v>
      </c>
      <c r="B22" s="5" t="s">
        <v>11</v>
      </c>
      <c r="C22" s="53" t="s">
        <v>233</v>
      </c>
      <c r="D22" s="52" t="s">
        <v>78</v>
      </c>
      <c r="E22" s="5">
        <v>1</v>
      </c>
      <c r="F22" s="5">
        <v>1</v>
      </c>
      <c r="G22" s="6">
        <f t="shared" si="5"/>
        <v>1</v>
      </c>
      <c r="H22" s="4">
        <v>5000</v>
      </c>
      <c r="I22" s="53">
        <v>4078</v>
      </c>
      <c r="J22" s="6">
        <f t="shared" si="6"/>
        <v>0.81559999999999999</v>
      </c>
      <c r="K22" s="4">
        <f t="shared" si="7"/>
        <v>30000</v>
      </c>
      <c r="L22" s="4">
        <f t="shared" si="8"/>
        <v>24468</v>
      </c>
      <c r="M22" s="6">
        <f t="shared" si="9"/>
        <v>0.81559999999999999</v>
      </c>
    </row>
    <row r="23" spans="1:13">
      <c r="A23" s="5">
        <v>5</v>
      </c>
      <c r="B23" s="5" t="s">
        <v>11</v>
      </c>
      <c r="C23" s="52" t="s">
        <v>234</v>
      </c>
      <c r="D23" s="52" t="s">
        <v>146</v>
      </c>
      <c r="E23" s="5">
        <v>1</v>
      </c>
      <c r="F23" s="5">
        <v>1</v>
      </c>
      <c r="G23" s="6">
        <f t="shared" si="5"/>
        <v>1</v>
      </c>
      <c r="H23" s="4">
        <v>2000</v>
      </c>
      <c r="I23" s="53">
        <v>2243</v>
      </c>
      <c r="J23" s="6">
        <f t="shared" si="6"/>
        <v>1.1214999999999999</v>
      </c>
      <c r="K23" s="4">
        <f t="shared" si="7"/>
        <v>12000</v>
      </c>
      <c r="L23" s="4">
        <f t="shared" si="8"/>
        <v>13458</v>
      </c>
      <c r="M23" s="6">
        <f t="shared" si="9"/>
        <v>1.1214999999999999</v>
      </c>
    </row>
    <row r="24" spans="1:13">
      <c r="A24" s="5">
        <v>6</v>
      </c>
      <c r="B24" s="5" t="s">
        <v>11</v>
      </c>
      <c r="C24" s="52" t="s">
        <v>235</v>
      </c>
      <c r="D24" s="52" t="s">
        <v>146</v>
      </c>
      <c r="E24" s="5">
        <v>1</v>
      </c>
      <c r="F24" s="5">
        <v>1</v>
      </c>
      <c r="G24" s="6">
        <f t="shared" si="5"/>
        <v>1</v>
      </c>
      <c r="H24" s="4">
        <v>5000</v>
      </c>
      <c r="I24" s="53">
        <v>4278</v>
      </c>
      <c r="J24" s="6">
        <f t="shared" si="6"/>
        <v>0.85560000000000003</v>
      </c>
      <c r="K24" s="4">
        <f t="shared" si="7"/>
        <v>30000</v>
      </c>
      <c r="L24" s="4">
        <f t="shared" si="8"/>
        <v>25668</v>
      </c>
      <c r="M24" s="6">
        <f t="shared" si="9"/>
        <v>0.85560000000000003</v>
      </c>
    </row>
    <row r="25" spans="1:13">
      <c r="A25" s="5">
        <v>7</v>
      </c>
      <c r="B25" s="5" t="s">
        <v>11</v>
      </c>
      <c r="C25" s="52" t="s">
        <v>236</v>
      </c>
      <c r="D25" s="52" t="s">
        <v>51</v>
      </c>
      <c r="E25" s="5">
        <v>1</v>
      </c>
      <c r="F25" s="5">
        <v>1</v>
      </c>
      <c r="G25" s="6">
        <f t="shared" si="5"/>
        <v>1</v>
      </c>
      <c r="H25" s="4">
        <v>5000</v>
      </c>
      <c r="I25" s="53">
        <v>8644</v>
      </c>
      <c r="J25" s="6">
        <f t="shared" si="6"/>
        <v>1.7287999999999999</v>
      </c>
      <c r="K25" s="4">
        <f t="shared" si="7"/>
        <v>30000</v>
      </c>
      <c r="L25" s="4">
        <f t="shared" si="8"/>
        <v>51864</v>
      </c>
      <c r="M25" s="6">
        <f t="shared" si="9"/>
        <v>1.7287999999999999</v>
      </c>
    </row>
    <row r="26" spans="1:13">
      <c r="A26" s="5">
        <v>8</v>
      </c>
      <c r="B26" s="5" t="s">
        <v>11</v>
      </c>
      <c r="C26" s="52" t="s">
        <v>237</v>
      </c>
      <c r="D26" s="52" t="s">
        <v>51</v>
      </c>
      <c r="E26" s="5">
        <v>1</v>
      </c>
      <c r="F26" s="5">
        <v>1</v>
      </c>
      <c r="G26" s="6">
        <f t="shared" si="5"/>
        <v>1</v>
      </c>
      <c r="H26" s="4">
        <v>4000</v>
      </c>
      <c r="I26" s="53">
        <v>3426</v>
      </c>
      <c r="J26" s="6">
        <f t="shared" si="6"/>
        <v>0.85650000000000004</v>
      </c>
      <c r="K26" s="4">
        <f t="shared" si="7"/>
        <v>24000</v>
      </c>
      <c r="L26" s="4">
        <f t="shared" si="8"/>
        <v>20556</v>
      </c>
      <c r="M26" s="6">
        <f t="shared" si="9"/>
        <v>0.85650000000000004</v>
      </c>
    </row>
    <row r="27" spans="1:13">
      <c r="A27" s="5">
        <v>9</v>
      </c>
      <c r="B27" s="5" t="s">
        <v>11</v>
      </c>
      <c r="C27" s="52" t="s">
        <v>238</v>
      </c>
      <c r="D27" s="52" t="s">
        <v>239</v>
      </c>
      <c r="E27" s="5">
        <v>1</v>
      </c>
      <c r="F27" s="5">
        <v>1</v>
      </c>
      <c r="G27" s="6">
        <f t="shared" si="5"/>
        <v>1</v>
      </c>
      <c r="H27" s="4">
        <v>5000</v>
      </c>
      <c r="I27" s="10">
        <v>6813</v>
      </c>
      <c r="J27" s="6">
        <f t="shared" si="6"/>
        <v>1.3626</v>
      </c>
      <c r="K27" s="4">
        <f t="shared" si="7"/>
        <v>30000</v>
      </c>
      <c r="L27" s="4">
        <f t="shared" si="8"/>
        <v>40878</v>
      </c>
      <c r="M27" s="6">
        <f t="shared" si="9"/>
        <v>1.3626</v>
      </c>
    </row>
    <row r="28" spans="1:13">
      <c r="A28" s="5">
        <v>10</v>
      </c>
      <c r="B28" s="5" t="s">
        <v>11</v>
      </c>
      <c r="C28" s="52" t="s">
        <v>240</v>
      </c>
      <c r="D28" s="52" t="s">
        <v>86</v>
      </c>
      <c r="E28" s="5">
        <v>1</v>
      </c>
      <c r="F28" s="5">
        <v>1</v>
      </c>
      <c r="G28" s="6">
        <f t="shared" si="5"/>
        <v>1</v>
      </c>
      <c r="H28" s="4">
        <v>5000</v>
      </c>
      <c r="I28" s="53">
        <v>4486</v>
      </c>
      <c r="J28" s="6">
        <f t="shared" si="6"/>
        <v>0.8972</v>
      </c>
      <c r="K28" s="4">
        <f t="shared" si="7"/>
        <v>30000</v>
      </c>
      <c r="L28" s="4">
        <f t="shared" si="8"/>
        <v>26916</v>
      </c>
      <c r="M28" s="6">
        <f t="shared" si="9"/>
        <v>0.8972</v>
      </c>
    </row>
    <row r="29" spans="1:13">
      <c r="A29" s="5">
        <v>11</v>
      </c>
      <c r="B29" s="5" t="s">
        <v>11</v>
      </c>
      <c r="C29" s="42" t="s">
        <v>241</v>
      </c>
      <c r="D29" s="43" t="s">
        <v>59</v>
      </c>
      <c r="E29" s="5">
        <v>1</v>
      </c>
      <c r="F29" s="5">
        <v>1</v>
      </c>
      <c r="G29" s="6">
        <f t="shared" si="5"/>
        <v>1</v>
      </c>
      <c r="H29" s="4">
        <v>5000</v>
      </c>
      <c r="I29" s="10">
        <v>5000</v>
      </c>
      <c r="J29" s="6">
        <f t="shared" si="6"/>
        <v>1</v>
      </c>
      <c r="K29" s="4">
        <f t="shared" si="7"/>
        <v>30000</v>
      </c>
      <c r="L29" s="4">
        <f t="shared" si="8"/>
        <v>30000</v>
      </c>
      <c r="M29" s="6">
        <f t="shared" si="9"/>
        <v>1</v>
      </c>
    </row>
    <row r="30" spans="1:13">
      <c r="A30" s="5">
        <v>12</v>
      </c>
      <c r="B30" s="5" t="s">
        <v>11</v>
      </c>
      <c r="C30" s="5"/>
      <c r="D30" s="5"/>
      <c r="E30" s="5">
        <v>1</v>
      </c>
      <c r="F30" s="5"/>
      <c r="G30" s="6">
        <f t="shared" si="5"/>
        <v>0</v>
      </c>
      <c r="H30" s="4">
        <v>5000</v>
      </c>
      <c r="I30" s="4"/>
      <c r="J30" s="6">
        <f t="shared" si="6"/>
        <v>0</v>
      </c>
      <c r="K30" s="4">
        <f t="shared" si="7"/>
        <v>30000</v>
      </c>
      <c r="L30" s="4">
        <f t="shared" si="8"/>
        <v>0</v>
      </c>
      <c r="M30" s="6">
        <f t="shared" si="9"/>
        <v>0</v>
      </c>
    </row>
    <row r="31" spans="1:13">
      <c r="A31" s="5">
        <v>13</v>
      </c>
      <c r="B31" s="5" t="s">
        <v>11</v>
      </c>
      <c r="C31" s="5"/>
      <c r="D31" s="5"/>
      <c r="E31" s="5">
        <v>1</v>
      </c>
      <c r="F31" s="5"/>
      <c r="G31" s="6">
        <f t="shared" si="5"/>
        <v>0</v>
      </c>
      <c r="H31" s="4">
        <v>5000</v>
      </c>
      <c r="I31" s="4"/>
      <c r="J31" s="6">
        <f t="shared" si="6"/>
        <v>0</v>
      </c>
      <c r="K31" s="4">
        <f t="shared" si="7"/>
        <v>30000</v>
      </c>
      <c r="L31" s="4">
        <f t="shared" si="8"/>
        <v>0</v>
      </c>
      <c r="M31" s="6">
        <f t="shared" si="9"/>
        <v>0</v>
      </c>
    </row>
    <row r="32" spans="1:13">
      <c r="A32" s="5">
        <v>14</v>
      </c>
      <c r="B32" s="5" t="s">
        <v>11</v>
      </c>
      <c r="C32" s="5"/>
      <c r="D32" s="5"/>
      <c r="E32" s="5">
        <v>1</v>
      </c>
      <c r="F32" s="5"/>
      <c r="G32" s="6">
        <f t="shared" si="5"/>
        <v>0</v>
      </c>
      <c r="H32" s="4">
        <v>5000</v>
      </c>
      <c r="I32" s="4"/>
      <c r="J32" s="6">
        <f t="shared" si="6"/>
        <v>0</v>
      </c>
      <c r="K32" s="4">
        <f t="shared" si="7"/>
        <v>30000</v>
      </c>
      <c r="L32" s="4">
        <f t="shared" si="8"/>
        <v>0</v>
      </c>
      <c r="M32" s="6">
        <f t="shared" si="9"/>
        <v>0</v>
      </c>
    </row>
    <row r="33" spans="1:13">
      <c r="A33" s="5">
        <v>15</v>
      </c>
      <c r="B33" s="5" t="s">
        <v>11</v>
      </c>
      <c r="C33" s="5"/>
      <c r="D33" s="5"/>
      <c r="E33" s="5">
        <v>1</v>
      </c>
      <c r="F33" s="5"/>
      <c r="G33" s="6">
        <f t="shared" si="5"/>
        <v>0</v>
      </c>
      <c r="H33" s="4">
        <v>5000</v>
      </c>
      <c r="I33" s="4"/>
      <c r="J33" s="6">
        <f t="shared" si="6"/>
        <v>0</v>
      </c>
      <c r="K33" s="4">
        <f t="shared" si="7"/>
        <v>30000</v>
      </c>
      <c r="L33" s="4">
        <f t="shared" si="8"/>
        <v>0</v>
      </c>
      <c r="M33" s="6">
        <f t="shared" si="9"/>
        <v>0</v>
      </c>
    </row>
    <row r="34" spans="1:13">
      <c r="A34" s="5">
        <v>16</v>
      </c>
      <c r="B34" s="5" t="s">
        <v>11</v>
      </c>
      <c r="C34" s="5"/>
      <c r="D34" s="5"/>
      <c r="E34" s="5">
        <v>1</v>
      </c>
      <c r="F34" s="5"/>
      <c r="G34" s="6">
        <f t="shared" si="5"/>
        <v>0</v>
      </c>
      <c r="H34" s="4">
        <v>5000</v>
      </c>
      <c r="I34" s="4"/>
      <c r="J34" s="6">
        <f t="shared" si="6"/>
        <v>0</v>
      </c>
      <c r="K34" s="4">
        <f t="shared" si="7"/>
        <v>30000</v>
      </c>
      <c r="L34" s="4">
        <f t="shared" si="8"/>
        <v>0</v>
      </c>
      <c r="M34" s="6">
        <f t="shared" si="9"/>
        <v>0</v>
      </c>
    </row>
    <row r="35" spans="1:13">
      <c r="A35" s="5">
        <v>17</v>
      </c>
      <c r="B35" s="5" t="s">
        <v>11</v>
      </c>
      <c r="C35" s="5"/>
      <c r="D35" s="5"/>
      <c r="E35" s="5">
        <v>1</v>
      </c>
      <c r="F35" s="5"/>
      <c r="G35" s="6">
        <f t="shared" si="5"/>
        <v>0</v>
      </c>
      <c r="H35" s="4">
        <v>5000</v>
      </c>
      <c r="I35" s="4"/>
      <c r="J35" s="6">
        <f t="shared" si="6"/>
        <v>0</v>
      </c>
      <c r="K35" s="4">
        <f t="shared" si="7"/>
        <v>30000</v>
      </c>
      <c r="L35" s="4">
        <f t="shared" si="8"/>
        <v>0</v>
      </c>
      <c r="M35" s="6">
        <f t="shared" si="9"/>
        <v>0</v>
      </c>
    </row>
    <row r="36" spans="1:13">
      <c r="A36" s="5">
        <v>18</v>
      </c>
      <c r="B36" s="5" t="s">
        <v>11</v>
      </c>
      <c r="C36" s="5"/>
      <c r="D36" s="5"/>
      <c r="E36" s="5">
        <v>1</v>
      </c>
      <c r="F36" s="5"/>
      <c r="G36" s="6">
        <f t="shared" si="5"/>
        <v>0</v>
      </c>
      <c r="H36" s="4">
        <v>5000</v>
      </c>
      <c r="I36" s="4"/>
      <c r="J36" s="6">
        <f t="shared" si="6"/>
        <v>0</v>
      </c>
      <c r="K36" s="4">
        <f t="shared" si="7"/>
        <v>30000</v>
      </c>
      <c r="L36" s="4">
        <f t="shared" si="8"/>
        <v>0</v>
      </c>
      <c r="M36" s="6">
        <f t="shared" si="9"/>
        <v>0</v>
      </c>
    </row>
    <row r="37" spans="1:13">
      <c r="A37" s="5">
        <v>19</v>
      </c>
      <c r="B37" s="5" t="s">
        <v>11</v>
      </c>
      <c r="C37" s="5"/>
      <c r="D37" s="5"/>
      <c r="E37" s="5">
        <v>1</v>
      </c>
      <c r="F37" s="5"/>
      <c r="G37" s="6">
        <f t="shared" si="5"/>
        <v>0</v>
      </c>
      <c r="H37" s="4">
        <v>5000</v>
      </c>
      <c r="I37" s="4"/>
      <c r="J37" s="6">
        <f t="shared" si="6"/>
        <v>0</v>
      </c>
      <c r="K37" s="4">
        <f t="shared" si="7"/>
        <v>30000</v>
      </c>
      <c r="L37" s="4">
        <f t="shared" si="8"/>
        <v>0</v>
      </c>
      <c r="M37" s="6">
        <f t="shared" si="9"/>
        <v>0</v>
      </c>
    </row>
    <row r="38" spans="1:13">
      <c r="A38" s="5">
        <v>20</v>
      </c>
      <c r="B38" s="5" t="s">
        <v>11</v>
      </c>
      <c r="C38" s="5"/>
      <c r="D38" s="5"/>
      <c r="E38" s="5">
        <v>1</v>
      </c>
      <c r="F38" s="5"/>
      <c r="G38" s="6">
        <f t="shared" si="5"/>
        <v>0</v>
      </c>
      <c r="H38" s="4">
        <v>5000</v>
      </c>
      <c r="I38" s="4"/>
      <c r="J38" s="6">
        <f t="shared" si="6"/>
        <v>0</v>
      </c>
      <c r="K38" s="4">
        <f t="shared" si="7"/>
        <v>30000</v>
      </c>
      <c r="L38" s="4">
        <f t="shared" si="8"/>
        <v>0</v>
      </c>
      <c r="M38" s="6">
        <f t="shared" si="9"/>
        <v>0</v>
      </c>
    </row>
    <row r="39" spans="1:13" ht="30" customHeight="1">
      <c r="A39" s="13"/>
      <c r="B39" s="13"/>
      <c r="C39" s="13"/>
      <c r="D39" s="13"/>
      <c r="E39" s="12">
        <f>SUM(E19:E38)</f>
        <v>20</v>
      </c>
      <c r="F39" s="12">
        <f>SUM(F19:F38)</f>
        <v>11</v>
      </c>
      <c r="G39" s="17">
        <f>F39/E39</f>
        <v>0.55000000000000004</v>
      </c>
      <c r="H39" s="12">
        <f>SUM(H19:H38)</f>
        <v>93000</v>
      </c>
      <c r="I39" s="12">
        <f>SUM(I19:I38)</f>
        <v>61423</v>
      </c>
      <c r="J39" s="17">
        <f t="shared" si="6"/>
        <v>0.66046236559139782</v>
      </c>
      <c r="K39" s="12">
        <f>SUM(K19:K38)</f>
        <v>558000</v>
      </c>
      <c r="L39" s="12">
        <f>SUM(L19:L38)</f>
        <v>368538</v>
      </c>
      <c r="M39" s="17">
        <f t="shared" si="9"/>
        <v>0.66046236559139782</v>
      </c>
    </row>
    <row r="41" spans="1:13">
      <c r="A41" s="259" t="s">
        <v>9</v>
      </c>
      <c r="B41" s="259" t="s">
        <v>8</v>
      </c>
      <c r="C41" s="259" t="s">
        <v>1</v>
      </c>
      <c r="D41" s="259" t="s">
        <v>2</v>
      </c>
      <c r="E41" s="259" t="s">
        <v>13</v>
      </c>
      <c r="F41" s="259"/>
      <c r="G41" s="259"/>
      <c r="H41" s="259" t="s">
        <v>6</v>
      </c>
      <c r="I41" s="259"/>
      <c r="J41" s="259"/>
      <c r="K41" s="259" t="s">
        <v>7</v>
      </c>
      <c r="L41" s="259"/>
      <c r="M41" s="259"/>
    </row>
    <row r="42" spans="1:13">
      <c r="A42" s="259"/>
      <c r="B42" s="259"/>
      <c r="C42" s="259"/>
      <c r="D42" s="259"/>
      <c r="E42" s="12" t="s">
        <v>3</v>
      </c>
      <c r="F42" s="12" t="s">
        <v>4</v>
      </c>
      <c r="G42" s="13" t="s">
        <v>5</v>
      </c>
      <c r="H42" s="12" t="s">
        <v>3</v>
      </c>
      <c r="I42" s="12" t="s">
        <v>4</v>
      </c>
      <c r="J42" s="13" t="s">
        <v>5</v>
      </c>
      <c r="K42" s="12" t="s">
        <v>3</v>
      </c>
      <c r="L42" s="12" t="s">
        <v>4</v>
      </c>
      <c r="M42" s="13" t="s">
        <v>5</v>
      </c>
    </row>
    <row r="43" spans="1:13">
      <c r="A43" s="5">
        <v>1</v>
      </c>
      <c r="B43" s="5" t="s">
        <v>12</v>
      </c>
      <c r="C43" s="53" t="s">
        <v>242</v>
      </c>
      <c r="D43" s="52" t="s">
        <v>148</v>
      </c>
      <c r="E43" s="5">
        <v>1</v>
      </c>
      <c r="F43" s="5">
        <v>1</v>
      </c>
      <c r="G43" s="6">
        <f>F43/E43</f>
        <v>1</v>
      </c>
      <c r="H43" s="4">
        <v>3000</v>
      </c>
      <c r="I43" s="10">
        <v>7089</v>
      </c>
      <c r="J43" s="6">
        <f>I43/H43</f>
        <v>2.363</v>
      </c>
      <c r="K43" s="4">
        <f>H43*6</f>
        <v>18000</v>
      </c>
      <c r="L43" s="4">
        <f>I43*6</f>
        <v>42534</v>
      </c>
      <c r="M43" s="6">
        <f>L43/K43</f>
        <v>2.363</v>
      </c>
    </row>
    <row r="44" spans="1:13">
      <c r="A44" s="5">
        <v>2</v>
      </c>
      <c r="B44" s="5" t="s">
        <v>12</v>
      </c>
      <c r="C44" s="52" t="s">
        <v>243</v>
      </c>
      <c r="D44" s="52" t="s">
        <v>244</v>
      </c>
      <c r="E44" s="5">
        <v>1</v>
      </c>
      <c r="F44" s="5">
        <v>1</v>
      </c>
      <c r="G44" s="6">
        <f t="shared" ref="G44:G62" si="10">F44/E44</f>
        <v>1</v>
      </c>
      <c r="H44" s="4">
        <v>2500</v>
      </c>
      <c r="I44" s="53">
        <v>2481</v>
      </c>
      <c r="J44" s="6">
        <f t="shared" ref="J44:J63" si="11">I44/H44</f>
        <v>0.99239999999999995</v>
      </c>
      <c r="K44" s="4">
        <f t="shared" ref="K44:K62" si="12">H44*6</f>
        <v>15000</v>
      </c>
      <c r="L44" s="4">
        <f t="shared" ref="L44:L62" si="13">I44*6</f>
        <v>14886</v>
      </c>
      <c r="M44" s="6">
        <f t="shared" ref="M44:M63" si="14">L44/K44</f>
        <v>0.99239999999999995</v>
      </c>
    </row>
    <row r="45" spans="1:13">
      <c r="A45" s="5">
        <v>3</v>
      </c>
      <c r="B45" s="5" t="s">
        <v>12</v>
      </c>
      <c r="C45" s="52" t="s">
        <v>245</v>
      </c>
      <c r="D45" s="52" t="s">
        <v>246</v>
      </c>
      <c r="E45" s="5">
        <v>1</v>
      </c>
      <c r="F45" s="5">
        <v>1</v>
      </c>
      <c r="G45" s="6">
        <f t="shared" si="10"/>
        <v>1</v>
      </c>
      <c r="H45" s="4">
        <v>3000</v>
      </c>
      <c r="I45" s="53">
        <v>3868</v>
      </c>
      <c r="J45" s="6">
        <f t="shared" si="11"/>
        <v>1.2893333333333334</v>
      </c>
      <c r="K45" s="4">
        <f t="shared" si="12"/>
        <v>18000</v>
      </c>
      <c r="L45" s="4">
        <f t="shared" si="13"/>
        <v>23208</v>
      </c>
      <c r="M45" s="6">
        <f t="shared" si="14"/>
        <v>1.2893333333333334</v>
      </c>
    </row>
    <row r="46" spans="1:13">
      <c r="A46" s="5">
        <v>4</v>
      </c>
      <c r="B46" s="5" t="s">
        <v>12</v>
      </c>
      <c r="C46" s="5"/>
      <c r="D46" s="5"/>
      <c r="E46" s="5">
        <v>1</v>
      </c>
      <c r="F46" s="5"/>
      <c r="G46" s="6">
        <f t="shared" si="10"/>
        <v>0</v>
      </c>
      <c r="H46" s="4">
        <v>3000</v>
      </c>
      <c r="I46" s="4"/>
      <c r="J46" s="6">
        <f t="shared" si="11"/>
        <v>0</v>
      </c>
      <c r="K46" s="4">
        <f t="shared" si="12"/>
        <v>18000</v>
      </c>
      <c r="L46" s="4">
        <f t="shared" si="13"/>
        <v>0</v>
      </c>
      <c r="M46" s="6">
        <f t="shared" si="14"/>
        <v>0</v>
      </c>
    </row>
    <row r="47" spans="1:13">
      <c r="A47" s="5">
        <v>5</v>
      </c>
      <c r="B47" s="5" t="s">
        <v>12</v>
      </c>
      <c r="C47" s="5"/>
      <c r="D47" s="5"/>
      <c r="E47" s="5">
        <v>1</v>
      </c>
      <c r="F47" s="5"/>
      <c r="G47" s="6">
        <f t="shared" si="10"/>
        <v>0</v>
      </c>
      <c r="H47" s="4">
        <v>3000</v>
      </c>
      <c r="I47" s="4"/>
      <c r="J47" s="6">
        <f t="shared" si="11"/>
        <v>0</v>
      </c>
      <c r="K47" s="4">
        <f t="shared" si="12"/>
        <v>18000</v>
      </c>
      <c r="L47" s="4">
        <f t="shared" si="13"/>
        <v>0</v>
      </c>
      <c r="M47" s="6">
        <f t="shared" si="14"/>
        <v>0</v>
      </c>
    </row>
    <row r="48" spans="1:13">
      <c r="A48" s="5">
        <v>6</v>
      </c>
      <c r="B48" s="5" t="s">
        <v>12</v>
      </c>
      <c r="C48" s="5"/>
      <c r="D48" s="5"/>
      <c r="E48" s="5">
        <v>1</v>
      </c>
      <c r="F48" s="5"/>
      <c r="G48" s="6">
        <f t="shared" si="10"/>
        <v>0</v>
      </c>
      <c r="H48" s="4">
        <v>3000</v>
      </c>
      <c r="I48" s="4"/>
      <c r="J48" s="6">
        <f t="shared" si="11"/>
        <v>0</v>
      </c>
      <c r="K48" s="4">
        <f t="shared" si="12"/>
        <v>18000</v>
      </c>
      <c r="L48" s="4">
        <f t="shared" si="13"/>
        <v>0</v>
      </c>
      <c r="M48" s="6">
        <f t="shared" si="14"/>
        <v>0</v>
      </c>
    </row>
    <row r="49" spans="1:13">
      <c r="A49" s="5">
        <v>7</v>
      </c>
      <c r="B49" s="5" t="s">
        <v>12</v>
      </c>
      <c r="C49" s="5"/>
      <c r="D49" s="5"/>
      <c r="E49" s="5">
        <v>1</v>
      </c>
      <c r="F49" s="5"/>
      <c r="G49" s="6">
        <f t="shared" si="10"/>
        <v>0</v>
      </c>
      <c r="H49" s="4">
        <v>3000</v>
      </c>
      <c r="I49" s="4"/>
      <c r="J49" s="6">
        <f t="shared" si="11"/>
        <v>0</v>
      </c>
      <c r="K49" s="4">
        <f t="shared" si="12"/>
        <v>18000</v>
      </c>
      <c r="L49" s="4">
        <f t="shared" si="13"/>
        <v>0</v>
      </c>
      <c r="M49" s="6">
        <f t="shared" si="14"/>
        <v>0</v>
      </c>
    </row>
    <row r="50" spans="1:13">
      <c r="A50" s="5">
        <v>8</v>
      </c>
      <c r="B50" s="5" t="s">
        <v>12</v>
      </c>
      <c r="C50" s="5"/>
      <c r="D50" s="5"/>
      <c r="E50" s="5">
        <v>1</v>
      </c>
      <c r="F50" s="5"/>
      <c r="G50" s="6">
        <f t="shared" si="10"/>
        <v>0</v>
      </c>
      <c r="H50" s="4">
        <v>3000</v>
      </c>
      <c r="I50" s="4"/>
      <c r="J50" s="6">
        <f t="shared" si="11"/>
        <v>0</v>
      </c>
      <c r="K50" s="4">
        <f t="shared" si="12"/>
        <v>18000</v>
      </c>
      <c r="L50" s="4">
        <f t="shared" si="13"/>
        <v>0</v>
      </c>
      <c r="M50" s="6">
        <f t="shared" si="14"/>
        <v>0</v>
      </c>
    </row>
    <row r="51" spans="1:13">
      <c r="A51" s="5">
        <v>9</v>
      </c>
      <c r="B51" s="5" t="s">
        <v>12</v>
      </c>
      <c r="C51" s="5"/>
      <c r="D51" s="5"/>
      <c r="E51" s="5">
        <v>1</v>
      </c>
      <c r="F51" s="5"/>
      <c r="G51" s="6">
        <f t="shared" si="10"/>
        <v>0</v>
      </c>
      <c r="H51" s="4">
        <v>3000</v>
      </c>
      <c r="I51" s="4"/>
      <c r="J51" s="6">
        <f t="shared" si="11"/>
        <v>0</v>
      </c>
      <c r="K51" s="4">
        <f t="shared" si="12"/>
        <v>18000</v>
      </c>
      <c r="L51" s="4">
        <f t="shared" si="13"/>
        <v>0</v>
      </c>
      <c r="M51" s="6">
        <f t="shared" si="14"/>
        <v>0</v>
      </c>
    </row>
    <row r="52" spans="1:13">
      <c r="A52" s="5">
        <v>10</v>
      </c>
      <c r="B52" s="5" t="s">
        <v>12</v>
      </c>
      <c r="C52" s="5"/>
      <c r="D52" s="5"/>
      <c r="E52" s="5">
        <v>1</v>
      </c>
      <c r="F52" s="5"/>
      <c r="G52" s="6">
        <f t="shared" si="10"/>
        <v>0</v>
      </c>
      <c r="H52" s="4">
        <v>3000</v>
      </c>
      <c r="I52" s="4"/>
      <c r="J52" s="6">
        <f t="shared" si="11"/>
        <v>0</v>
      </c>
      <c r="K52" s="4">
        <f t="shared" si="12"/>
        <v>18000</v>
      </c>
      <c r="L52" s="4">
        <f t="shared" si="13"/>
        <v>0</v>
      </c>
      <c r="M52" s="6">
        <f t="shared" si="14"/>
        <v>0</v>
      </c>
    </row>
    <row r="53" spans="1:13">
      <c r="A53" s="5">
        <v>11</v>
      </c>
      <c r="B53" s="5" t="s">
        <v>12</v>
      </c>
      <c r="C53" s="5"/>
      <c r="D53" s="5"/>
      <c r="E53" s="5">
        <v>1</v>
      </c>
      <c r="F53" s="5"/>
      <c r="G53" s="6">
        <f t="shared" si="10"/>
        <v>0</v>
      </c>
      <c r="H53" s="4">
        <v>3000</v>
      </c>
      <c r="I53" s="4"/>
      <c r="J53" s="6">
        <f t="shared" si="11"/>
        <v>0</v>
      </c>
      <c r="K53" s="4">
        <f t="shared" si="12"/>
        <v>18000</v>
      </c>
      <c r="L53" s="4">
        <f t="shared" si="13"/>
        <v>0</v>
      </c>
      <c r="M53" s="6">
        <f t="shared" si="14"/>
        <v>0</v>
      </c>
    </row>
    <row r="54" spans="1:13">
      <c r="A54" s="5">
        <v>12</v>
      </c>
      <c r="B54" s="5" t="s">
        <v>12</v>
      </c>
      <c r="C54" s="5"/>
      <c r="D54" s="5"/>
      <c r="E54" s="5">
        <v>1</v>
      </c>
      <c r="F54" s="5"/>
      <c r="G54" s="6">
        <f t="shared" si="10"/>
        <v>0</v>
      </c>
      <c r="H54" s="4">
        <v>3000</v>
      </c>
      <c r="I54" s="4"/>
      <c r="J54" s="6">
        <f t="shared" si="11"/>
        <v>0</v>
      </c>
      <c r="K54" s="4">
        <f t="shared" si="12"/>
        <v>18000</v>
      </c>
      <c r="L54" s="4">
        <f t="shared" si="13"/>
        <v>0</v>
      </c>
      <c r="M54" s="6">
        <f t="shared" si="14"/>
        <v>0</v>
      </c>
    </row>
    <row r="55" spans="1:13">
      <c r="A55" s="5">
        <v>13</v>
      </c>
      <c r="B55" s="5" t="s">
        <v>12</v>
      </c>
      <c r="C55" s="5"/>
      <c r="D55" s="5"/>
      <c r="E55" s="5">
        <v>1</v>
      </c>
      <c r="F55" s="5"/>
      <c r="G55" s="6">
        <f t="shared" si="10"/>
        <v>0</v>
      </c>
      <c r="H55" s="4">
        <v>3000</v>
      </c>
      <c r="I55" s="4"/>
      <c r="J55" s="6">
        <f t="shared" si="11"/>
        <v>0</v>
      </c>
      <c r="K55" s="4">
        <f t="shared" si="12"/>
        <v>18000</v>
      </c>
      <c r="L55" s="4">
        <f t="shared" si="13"/>
        <v>0</v>
      </c>
      <c r="M55" s="6">
        <f t="shared" si="14"/>
        <v>0</v>
      </c>
    </row>
    <row r="56" spans="1:13">
      <c r="A56" s="5">
        <v>14</v>
      </c>
      <c r="B56" s="5" t="s">
        <v>12</v>
      </c>
      <c r="C56" s="5"/>
      <c r="D56" s="5"/>
      <c r="E56" s="5">
        <v>1</v>
      </c>
      <c r="F56" s="5"/>
      <c r="G56" s="6">
        <f t="shared" si="10"/>
        <v>0</v>
      </c>
      <c r="H56" s="4">
        <v>3000</v>
      </c>
      <c r="I56" s="4"/>
      <c r="J56" s="6">
        <f t="shared" si="11"/>
        <v>0</v>
      </c>
      <c r="K56" s="4">
        <f t="shared" si="12"/>
        <v>18000</v>
      </c>
      <c r="L56" s="4">
        <f t="shared" si="13"/>
        <v>0</v>
      </c>
      <c r="M56" s="6">
        <f t="shared" si="14"/>
        <v>0</v>
      </c>
    </row>
    <row r="57" spans="1:13">
      <c r="A57" s="5">
        <v>15</v>
      </c>
      <c r="B57" s="5" t="s">
        <v>12</v>
      </c>
      <c r="C57" s="5"/>
      <c r="D57" s="5"/>
      <c r="E57" s="5">
        <v>1</v>
      </c>
      <c r="F57" s="5"/>
      <c r="G57" s="6">
        <f t="shared" si="10"/>
        <v>0</v>
      </c>
      <c r="H57" s="4">
        <v>3000</v>
      </c>
      <c r="I57" s="4"/>
      <c r="J57" s="6">
        <f t="shared" si="11"/>
        <v>0</v>
      </c>
      <c r="K57" s="4">
        <f t="shared" si="12"/>
        <v>18000</v>
      </c>
      <c r="L57" s="4">
        <f t="shared" si="13"/>
        <v>0</v>
      </c>
      <c r="M57" s="6">
        <f t="shared" si="14"/>
        <v>0</v>
      </c>
    </row>
    <row r="58" spans="1:13">
      <c r="A58" s="5">
        <v>16</v>
      </c>
      <c r="B58" s="5" t="s">
        <v>12</v>
      </c>
      <c r="C58" s="5"/>
      <c r="D58" s="5"/>
      <c r="E58" s="5">
        <v>1</v>
      </c>
      <c r="F58" s="5"/>
      <c r="G58" s="6">
        <f t="shared" si="10"/>
        <v>0</v>
      </c>
      <c r="H58" s="4">
        <v>3000</v>
      </c>
      <c r="I58" s="4"/>
      <c r="J58" s="6">
        <f t="shared" si="11"/>
        <v>0</v>
      </c>
      <c r="K58" s="4">
        <f t="shared" si="12"/>
        <v>18000</v>
      </c>
      <c r="L58" s="4">
        <f t="shared" si="13"/>
        <v>0</v>
      </c>
      <c r="M58" s="6">
        <f t="shared" si="14"/>
        <v>0</v>
      </c>
    </row>
    <row r="59" spans="1:13">
      <c r="A59" s="5">
        <v>17</v>
      </c>
      <c r="B59" s="5" t="s">
        <v>12</v>
      </c>
      <c r="C59" s="5"/>
      <c r="D59" s="5"/>
      <c r="E59" s="5">
        <v>1</v>
      </c>
      <c r="F59" s="5"/>
      <c r="G59" s="6">
        <f t="shared" si="10"/>
        <v>0</v>
      </c>
      <c r="H59" s="4">
        <v>3000</v>
      </c>
      <c r="I59" s="4"/>
      <c r="J59" s="6">
        <f t="shared" si="11"/>
        <v>0</v>
      </c>
      <c r="K59" s="4">
        <f t="shared" si="12"/>
        <v>18000</v>
      </c>
      <c r="L59" s="4">
        <f t="shared" si="13"/>
        <v>0</v>
      </c>
      <c r="M59" s="6">
        <f t="shared" si="14"/>
        <v>0</v>
      </c>
    </row>
    <row r="60" spans="1:13">
      <c r="A60" s="5">
        <v>18</v>
      </c>
      <c r="B60" s="5" t="s">
        <v>12</v>
      </c>
      <c r="C60" s="5"/>
      <c r="D60" s="5"/>
      <c r="E60" s="5">
        <v>1</v>
      </c>
      <c r="F60" s="5"/>
      <c r="G60" s="6">
        <f t="shared" si="10"/>
        <v>0</v>
      </c>
      <c r="H60" s="4">
        <v>3000</v>
      </c>
      <c r="I60" s="4"/>
      <c r="J60" s="6">
        <f t="shared" si="11"/>
        <v>0</v>
      </c>
      <c r="K60" s="4">
        <f t="shared" si="12"/>
        <v>18000</v>
      </c>
      <c r="L60" s="4">
        <f t="shared" si="13"/>
        <v>0</v>
      </c>
      <c r="M60" s="6">
        <f t="shared" si="14"/>
        <v>0</v>
      </c>
    </row>
    <row r="61" spans="1:13">
      <c r="A61" s="5">
        <v>19</v>
      </c>
      <c r="B61" s="5" t="s">
        <v>12</v>
      </c>
      <c r="C61" s="5"/>
      <c r="D61" s="5"/>
      <c r="E61" s="5">
        <v>1</v>
      </c>
      <c r="F61" s="5"/>
      <c r="G61" s="6">
        <f t="shared" si="10"/>
        <v>0</v>
      </c>
      <c r="H61" s="4">
        <v>3000</v>
      </c>
      <c r="I61" s="4"/>
      <c r="J61" s="6">
        <f t="shared" si="11"/>
        <v>0</v>
      </c>
      <c r="K61" s="4">
        <f t="shared" si="12"/>
        <v>18000</v>
      </c>
      <c r="L61" s="4">
        <f t="shared" si="13"/>
        <v>0</v>
      </c>
      <c r="M61" s="6">
        <f t="shared" si="14"/>
        <v>0</v>
      </c>
    </row>
    <row r="62" spans="1:13">
      <c r="A62" s="5">
        <v>20</v>
      </c>
      <c r="B62" s="5" t="s">
        <v>12</v>
      </c>
      <c r="C62" s="5"/>
      <c r="D62" s="5"/>
      <c r="E62" s="5">
        <v>1</v>
      </c>
      <c r="F62" s="5"/>
      <c r="G62" s="6">
        <f t="shared" si="10"/>
        <v>0</v>
      </c>
      <c r="H62" s="4">
        <v>3000</v>
      </c>
      <c r="I62" s="4"/>
      <c r="J62" s="6">
        <f t="shared" si="11"/>
        <v>0</v>
      </c>
      <c r="K62" s="4">
        <f t="shared" si="12"/>
        <v>18000</v>
      </c>
      <c r="L62" s="4">
        <f t="shared" si="13"/>
        <v>0</v>
      </c>
      <c r="M62" s="6">
        <f t="shared" si="14"/>
        <v>0</v>
      </c>
    </row>
    <row r="63" spans="1:13" ht="30" customHeight="1">
      <c r="A63" s="13"/>
      <c r="B63" s="13"/>
      <c r="C63" s="13"/>
      <c r="D63" s="13"/>
      <c r="E63" s="12">
        <f>SUM(E43:E62)</f>
        <v>20</v>
      </c>
      <c r="F63" s="12">
        <f>SUM(F43:F62)</f>
        <v>3</v>
      </c>
      <c r="G63" s="17">
        <f>F63/E63</f>
        <v>0.15</v>
      </c>
      <c r="H63" s="12">
        <f>SUM(H43:H62)</f>
        <v>59500</v>
      </c>
      <c r="I63" s="12">
        <f>SUM(I43:I62)</f>
        <v>13438</v>
      </c>
      <c r="J63" s="17">
        <f t="shared" si="11"/>
        <v>0.22584873949579831</v>
      </c>
      <c r="K63" s="12">
        <f>SUM(K43:K62)</f>
        <v>357000</v>
      </c>
      <c r="L63" s="12">
        <f>SUM(L43:L62)</f>
        <v>80628</v>
      </c>
      <c r="M63" s="17">
        <f t="shared" si="14"/>
        <v>0.22584873949579831</v>
      </c>
    </row>
    <row r="66" spans="4:13">
      <c r="D66" s="14" t="s">
        <v>0</v>
      </c>
      <c r="E66" s="15">
        <f>E15</f>
        <v>10</v>
      </c>
      <c r="F66" s="15">
        <f>F15</f>
        <v>3</v>
      </c>
      <c r="G66" s="17">
        <f>F66/E66</f>
        <v>0.3</v>
      </c>
      <c r="H66" s="15">
        <f>H15</f>
        <v>100000</v>
      </c>
      <c r="I66" s="15">
        <f>I15</f>
        <v>29641</v>
      </c>
      <c r="J66" s="17">
        <f>I66/H66</f>
        <v>0.29641000000000001</v>
      </c>
      <c r="K66" s="15">
        <f>K15</f>
        <v>600000</v>
      </c>
      <c r="L66" s="15">
        <f>L15</f>
        <v>177846</v>
      </c>
      <c r="M66" s="17">
        <f>L66/K66</f>
        <v>0.29641000000000001</v>
      </c>
    </row>
    <row r="67" spans="4:13">
      <c r="D67" s="14" t="s">
        <v>11</v>
      </c>
      <c r="E67" s="15">
        <f>E39</f>
        <v>20</v>
      </c>
      <c r="F67" s="15">
        <f>F39</f>
        <v>11</v>
      </c>
      <c r="G67" s="17">
        <f>F67/E67</f>
        <v>0.55000000000000004</v>
      </c>
      <c r="H67" s="15">
        <f>H39</f>
        <v>93000</v>
      </c>
      <c r="I67" s="15">
        <f>I39</f>
        <v>61423</v>
      </c>
      <c r="J67" s="17">
        <f>I67/H67</f>
        <v>0.66046236559139782</v>
      </c>
      <c r="K67" s="15">
        <f>K39</f>
        <v>558000</v>
      </c>
      <c r="L67" s="15">
        <f>L39</f>
        <v>368538</v>
      </c>
      <c r="M67" s="17">
        <f>L67/K67</f>
        <v>0.66046236559139782</v>
      </c>
    </row>
    <row r="68" spans="4:13">
      <c r="D68" s="14" t="s">
        <v>12</v>
      </c>
      <c r="E68" s="15">
        <f>E63</f>
        <v>20</v>
      </c>
      <c r="F68" s="15">
        <f t="shared" ref="F68:L68" si="15">F63</f>
        <v>3</v>
      </c>
      <c r="G68" s="17">
        <f>F68/E68</f>
        <v>0.15</v>
      </c>
      <c r="H68" s="15">
        <f t="shared" si="15"/>
        <v>59500</v>
      </c>
      <c r="I68" s="15">
        <f t="shared" si="15"/>
        <v>13438</v>
      </c>
      <c r="J68" s="17">
        <f>I68/H68</f>
        <v>0.22584873949579831</v>
      </c>
      <c r="K68" s="15">
        <f t="shared" si="15"/>
        <v>357000</v>
      </c>
      <c r="L68" s="15">
        <f t="shared" si="15"/>
        <v>80628</v>
      </c>
      <c r="M68" s="17">
        <f>L68/K68</f>
        <v>0.22584873949579831</v>
      </c>
    </row>
    <row r="69" spans="4:13">
      <c r="D69" s="14" t="s">
        <v>14</v>
      </c>
      <c r="E69" s="15">
        <f>SUM(E66:E68)</f>
        <v>50</v>
      </c>
      <c r="F69" s="15">
        <f t="shared" ref="F69:L69" si="16">SUM(F66:F68)</f>
        <v>17</v>
      </c>
      <c r="G69" s="17">
        <f>F69/E69</f>
        <v>0.34</v>
      </c>
      <c r="H69" s="15">
        <f t="shared" si="16"/>
        <v>252500</v>
      </c>
      <c r="I69" s="15">
        <f t="shared" si="16"/>
        <v>104502</v>
      </c>
      <c r="J69" s="17">
        <f>I69/H69</f>
        <v>0.41386930693069307</v>
      </c>
      <c r="K69" s="15">
        <f t="shared" si="16"/>
        <v>1515000</v>
      </c>
      <c r="L69" s="15">
        <f t="shared" si="16"/>
        <v>627012</v>
      </c>
      <c r="M69" s="17">
        <f>L69/K69</f>
        <v>0.41386930693069307</v>
      </c>
    </row>
    <row r="81" spans="8:12">
      <c r="H81" s="1"/>
      <c r="I81" s="1"/>
      <c r="K81" s="1"/>
      <c r="L81" s="1"/>
    </row>
    <row r="82" spans="8:12">
      <c r="H82" s="1"/>
      <c r="I82" s="1"/>
      <c r="K82" s="1"/>
      <c r="L82" s="1"/>
    </row>
    <row r="83" spans="8:12">
      <c r="H83" s="1"/>
      <c r="I83" s="1"/>
      <c r="K83" s="1"/>
      <c r="L83" s="1"/>
    </row>
    <row r="84" spans="8:12">
      <c r="H84" s="1"/>
      <c r="I84" s="1"/>
      <c r="K84" s="1"/>
      <c r="L84" s="1"/>
    </row>
    <row r="85" spans="8:12">
      <c r="H85" s="1"/>
      <c r="I85" s="1"/>
      <c r="K85" s="1"/>
      <c r="L85" s="1"/>
    </row>
    <row r="86" spans="8:12">
      <c r="H86" s="1"/>
      <c r="I86" s="1"/>
      <c r="K86" s="1"/>
      <c r="L86" s="1"/>
    </row>
    <row r="87" spans="8:12">
      <c r="H87" s="1"/>
      <c r="I87" s="1"/>
      <c r="K87" s="1"/>
      <c r="L87" s="1"/>
    </row>
    <row r="88" spans="8:12">
      <c r="H88" s="1"/>
      <c r="I88" s="1"/>
      <c r="K88" s="1"/>
      <c r="L88" s="1"/>
    </row>
    <row r="89" spans="8:12">
      <c r="H89" s="1"/>
      <c r="I89" s="1"/>
      <c r="K89" s="1"/>
      <c r="L89" s="1"/>
    </row>
    <row r="90" spans="8:12">
      <c r="H90" s="1"/>
      <c r="I90" s="1"/>
      <c r="K90" s="1"/>
      <c r="L90" s="1"/>
    </row>
    <row r="91" spans="8:12">
      <c r="H91" s="1"/>
      <c r="I91" s="1"/>
      <c r="K91" s="1"/>
      <c r="L91" s="1"/>
    </row>
    <row r="92" spans="8:12">
      <c r="H92" s="1"/>
      <c r="I92" s="1"/>
      <c r="K92" s="1"/>
      <c r="L92" s="1"/>
    </row>
    <row r="93" spans="8:12">
      <c r="H93" s="1"/>
      <c r="I93" s="1"/>
      <c r="K93" s="1"/>
      <c r="L93" s="1"/>
    </row>
    <row r="96" spans="8:12">
      <c r="H96" s="1"/>
      <c r="I96" s="1"/>
      <c r="K96" s="1"/>
      <c r="L96" s="1"/>
    </row>
    <row r="97" s="1" customFormat="1"/>
    <row r="98" s="1" customFormat="1"/>
    <row r="99" s="1" customFormat="1"/>
  </sheetData>
  <mergeCells count="21">
    <mergeCell ref="K41:M41"/>
    <mergeCell ref="A41:A42"/>
    <mergeCell ref="B41:B42"/>
    <mergeCell ref="C41:C42"/>
    <mergeCell ref="D41:D42"/>
    <mergeCell ref="E41:G41"/>
    <mergeCell ref="H41:J41"/>
    <mergeCell ref="K3:M3"/>
    <mergeCell ref="A17:A18"/>
    <mergeCell ref="B17:B18"/>
    <mergeCell ref="C17:C18"/>
    <mergeCell ref="D17:D18"/>
    <mergeCell ref="E17:G17"/>
    <mergeCell ref="H17:J17"/>
    <mergeCell ref="K17:M17"/>
    <mergeCell ref="A3:A4"/>
    <mergeCell ref="B3:B4"/>
    <mergeCell ref="C3:C4"/>
    <mergeCell ref="D3:D4"/>
    <mergeCell ref="E3:G3"/>
    <mergeCell ref="H3:J3"/>
  </mergeCells>
  <pageMargins left="0.75" right="0.75" top="1" bottom="1" header="0.5" footer="0.5"/>
  <pageSetup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65"/>
  <sheetViews>
    <sheetView workbookViewId="0">
      <pane xSplit="3" ySplit="5" topLeftCell="G48" activePane="bottomRight" state="frozen"/>
      <selection pane="topRight" activeCell="D1" sqref="D1"/>
      <selection pane="bottomLeft" activeCell="A6" sqref="A6"/>
      <selection pane="bottomRight" activeCell="L65" sqref="L65"/>
    </sheetView>
  </sheetViews>
  <sheetFormatPr defaultColWidth="11" defaultRowHeight="15.75"/>
  <cols>
    <col min="1" max="1" width="3" customWidth="1"/>
    <col min="3" max="3" width="46.125" bestFit="1" customWidth="1"/>
    <col min="4" max="4" width="40.625" bestFit="1" customWidth="1"/>
    <col min="5" max="6" width="29.375" customWidth="1"/>
  </cols>
  <sheetData>
    <row r="1" spans="1:12">
      <c r="A1" s="22" t="s">
        <v>247</v>
      </c>
    </row>
    <row r="2" spans="1:12">
      <c r="A2" s="22" t="s">
        <v>248</v>
      </c>
    </row>
    <row r="3" spans="1:12" ht="23.25">
      <c r="B3" s="63" t="s">
        <v>43</v>
      </c>
    </row>
    <row r="4" spans="1:12">
      <c r="B4" s="269" t="s">
        <v>15</v>
      </c>
      <c r="C4" s="269" t="s">
        <v>249</v>
      </c>
      <c r="D4" s="269" t="s">
        <v>250</v>
      </c>
      <c r="E4" s="270" t="s">
        <v>251</v>
      </c>
      <c r="F4" s="272" t="s">
        <v>252</v>
      </c>
      <c r="G4" s="269" t="s">
        <v>253</v>
      </c>
      <c r="H4" s="269"/>
      <c r="I4" s="269"/>
    </row>
    <row r="5" spans="1:12">
      <c r="B5" s="269"/>
      <c r="C5" s="269"/>
      <c r="D5" s="269"/>
      <c r="E5" s="271"/>
      <c r="F5" s="273"/>
      <c r="G5" s="64" t="s">
        <v>39</v>
      </c>
      <c r="H5" s="64" t="s">
        <v>40</v>
      </c>
      <c r="I5" s="64" t="s">
        <v>14</v>
      </c>
      <c r="J5" s="277" t="s">
        <v>289</v>
      </c>
      <c r="K5" s="278"/>
      <c r="L5" s="279"/>
    </row>
    <row r="6" spans="1:12">
      <c r="B6" s="11" t="s">
        <v>16</v>
      </c>
      <c r="C6" s="11" t="s">
        <v>254</v>
      </c>
      <c r="D6" s="11" t="s">
        <v>255</v>
      </c>
      <c r="E6" s="10" t="s">
        <v>256</v>
      </c>
      <c r="F6" s="10">
        <v>1230</v>
      </c>
      <c r="G6" s="10">
        <v>16</v>
      </c>
      <c r="H6" s="10">
        <v>16</v>
      </c>
      <c r="I6" s="10">
        <f>G6+H6</f>
        <v>32</v>
      </c>
      <c r="J6" s="79"/>
      <c r="K6" s="80"/>
      <c r="L6" s="81"/>
    </row>
    <row r="7" spans="1:12">
      <c r="B7" s="11" t="s">
        <v>16</v>
      </c>
      <c r="C7" s="11" t="s">
        <v>257</v>
      </c>
      <c r="D7" s="11" t="s">
        <v>258</v>
      </c>
      <c r="E7" s="10" t="s">
        <v>259</v>
      </c>
      <c r="F7" s="10">
        <v>400</v>
      </c>
      <c r="G7" s="10">
        <v>5</v>
      </c>
      <c r="H7" s="10">
        <v>5</v>
      </c>
      <c r="I7" s="10">
        <f t="shared" ref="I7:I64" si="0">G7+H7</f>
        <v>10</v>
      </c>
      <c r="J7" s="79"/>
      <c r="K7" s="80"/>
      <c r="L7" s="81"/>
    </row>
    <row r="8" spans="1:12">
      <c r="B8" s="11" t="s">
        <v>16</v>
      </c>
      <c r="C8" s="11" t="s">
        <v>260</v>
      </c>
      <c r="D8" s="11" t="s">
        <v>261</v>
      </c>
      <c r="E8" s="10"/>
      <c r="F8" s="10">
        <v>570</v>
      </c>
      <c r="G8" s="10">
        <v>8</v>
      </c>
      <c r="H8" s="10">
        <v>8</v>
      </c>
      <c r="I8" s="10">
        <f t="shared" si="0"/>
        <v>16</v>
      </c>
      <c r="J8" s="79"/>
      <c r="K8" s="80"/>
      <c r="L8" s="81"/>
    </row>
    <row r="9" spans="1:12">
      <c r="B9" s="11" t="s">
        <v>16</v>
      </c>
      <c r="C9" s="11"/>
      <c r="D9" s="11"/>
      <c r="E9" s="10" t="s">
        <v>262</v>
      </c>
      <c r="F9" s="10"/>
      <c r="G9" s="10">
        <v>1</v>
      </c>
      <c r="H9" s="10">
        <v>1</v>
      </c>
      <c r="I9" s="10">
        <f t="shared" si="0"/>
        <v>2</v>
      </c>
      <c r="J9" s="79"/>
      <c r="K9" s="80"/>
      <c r="L9" s="81"/>
    </row>
    <row r="10" spans="1:12" s="22" customFormat="1">
      <c r="B10" s="11" t="s">
        <v>16</v>
      </c>
      <c r="C10" s="11" t="s">
        <v>263</v>
      </c>
      <c r="D10" s="11"/>
      <c r="E10" s="10"/>
      <c r="F10" s="10">
        <v>300</v>
      </c>
      <c r="G10" s="65">
        <v>4</v>
      </c>
      <c r="H10" s="65">
        <v>4</v>
      </c>
      <c r="I10" s="10">
        <f t="shared" si="0"/>
        <v>8</v>
      </c>
      <c r="J10" s="79"/>
      <c r="K10" s="80"/>
      <c r="L10" s="81"/>
    </row>
    <row r="11" spans="1:12" s="22" customFormat="1">
      <c r="B11" s="66" t="s">
        <v>16</v>
      </c>
      <c r="C11" s="65" t="s">
        <v>264</v>
      </c>
      <c r="D11" s="11"/>
      <c r="E11" s="10"/>
      <c r="F11" s="10"/>
      <c r="G11" s="65">
        <v>2</v>
      </c>
      <c r="H11" s="65">
        <v>2</v>
      </c>
      <c r="I11" s="10">
        <f t="shared" ref="I11:I19" si="1">G11+H11</f>
        <v>4</v>
      </c>
      <c r="J11" s="79"/>
      <c r="K11" s="80"/>
      <c r="L11" s="81"/>
    </row>
    <row r="12" spans="1:12" s="22" customFormat="1">
      <c r="B12" s="66" t="s">
        <v>16</v>
      </c>
      <c r="C12" s="65" t="s">
        <v>265</v>
      </c>
      <c r="D12" s="11"/>
      <c r="E12" s="10"/>
      <c r="F12" s="10"/>
      <c r="G12" s="65">
        <v>14</v>
      </c>
      <c r="H12" s="65">
        <v>14</v>
      </c>
      <c r="I12" s="10">
        <f t="shared" si="1"/>
        <v>28</v>
      </c>
      <c r="J12" s="79"/>
      <c r="K12" s="80"/>
      <c r="L12" s="81"/>
    </row>
    <row r="13" spans="1:12" s="22" customFormat="1">
      <c r="B13" s="66" t="s">
        <v>16</v>
      </c>
      <c r="C13" s="67" t="s">
        <v>266</v>
      </c>
      <c r="D13" s="67" t="s">
        <v>266</v>
      </c>
      <c r="E13" s="50" t="s">
        <v>267</v>
      </c>
      <c r="F13" s="50"/>
      <c r="G13" s="67">
        <v>7</v>
      </c>
      <c r="H13" s="67">
        <v>7</v>
      </c>
      <c r="I13" s="10">
        <f t="shared" si="1"/>
        <v>14</v>
      </c>
      <c r="J13" s="79"/>
      <c r="K13" s="80"/>
      <c r="L13" s="81"/>
    </row>
    <row r="14" spans="1:12" s="22" customFormat="1">
      <c r="B14" s="68" t="s">
        <v>16</v>
      </c>
      <c r="C14" s="69" t="s">
        <v>268</v>
      </c>
      <c r="D14" s="11" t="s">
        <v>269</v>
      </c>
      <c r="E14" s="10" t="s">
        <v>270</v>
      </c>
      <c r="F14" s="10">
        <v>1000</v>
      </c>
      <c r="G14" s="69">
        <v>8.33</v>
      </c>
      <c r="H14" s="69">
        <v>16.670000000000002</v>
      </c>
      <c r="I14" s="10">
        <f t="shared" si="1"/>
        <v>25</v>
      </c>
      <c r="J14" s="79"/>
      <c r="K14" s="80"/>
      <c r="L14" s="81"/>
    </row>
    <row r="15" spans="1:12" s="22" customFormat="1">
      <c r="B15" s="68" t="s">
        <v>16</v>
      </c>
      <c r="C15" s="70" t="s">
        <v>271</v>
      </c>
      <c r="D15" s="71"/>
      <c r="E15" s="10"/>
      <c r="F15" s="72"/>
      <c r="G15" s="70">
        <v>1</v>
      </c>
      <c r="H15" s="70">
        <v>1</v>
      </c>
      <c r="I15" s="10">
        <f t="shared" si="1"/>
        <v>2</v>
      </c>
      <c r="J15" s="79"/>
      <c r="K15" s="80"/>
      <c r="L15" s="81"/>
    </row>
    <row r="16" spans="1:12" s="22" customFormat="1">
      <c r="B16" s="68" t="s">
        <v>16</v>
      </c>
      <c r="C16" s="70" t="s">
        <v>272</v>
      </c>
      <c r="D16" s="71"/>
      <c r="E16" s="10"/>
      <c r="F16" s="72"/>
      <c r="G16" s="70">
        <v>2</v>
      </c>
      <c r="H16" s="70">
        <v>2</v>
      </c>
      <c r="I16" s="10">
        <f t="shared" si="1"/>
        <v>4</v>
      </c>
      <c r="J16" s="79"/>
      <c r="K16" s="80"/>
      <c r="L16" s="81"/>
    </row>
    <row r="17" spans="2:12" s="22" customFormat="1">
      <c r="B17" s="68" t="s">
        <v>16</v>
      </c>
      <c r="C17" s="70" t="s">
        <v>273</v>
      </c>
      <c r="D17" s="71"/>
      <c r="E17" s="10"/>
      <c r="F17" s="72"/>
      <c r="G17" s="70">
        <v>8</v>
      </c>
      <c r="H17" s="70">
        <v>8</v>
      </c>
      <c r="I17" s="10">
        <f t="shared" si="1"/>
        <v>16</v>
      </c>
      <c r="J17" s="79"/>
      <c r="K17" s="80"/>
      <c r="L17" s="81"/>
    </row>
    <row r="18" spans="2:12" s="22" customFormat="1">
      <c r="B18" s="68" t="s">
        <v>16</v>
      </c>
      <c r="C18" s="73" t="s">
        <v>274</v>
      </c>
      <c r="D18" s="71"/>
      <c r="E18" s="10"/>
      <c r="F18" s="72"/>
      <c r="G18" s="70">
        <v>5</v>
      </c>
      <c r="H18" s="70">
        <v>0</v>
      </c>
      <c r="I18" s="10">
        <f t="shared" si="1"/>
        <v>5</v>
      </c>
      <c r="J18" s="79"/>
      <c r="K18" s="80"/>
      <c r="L18" s="81"/>
    </row>
    <row r="19" spans="2:12" s="22" customFormat="1">
      <c r="B19" s="68" t="s">
        <v>16</v>
      </c>
      <c r="C19" s="74" t="s">
        <v>275</v>
      </c>
      <c r="D19" s="71"/>
      <c r="E19" s="10"/>
      <c r="F19" s="72"/>
      <c r="G19" s="70">
        <v>10</v>
      </c>
      <c r="H19" s="70">
        <v>10</v>
      </c>
      <c r="I19" s="10">
        <f t="shared" si="1"/>
        <v>20</v>
      </c>
      <c r="J19" s="79"/>
      <c r="K19" s="80"/>
      <c r="L19" s="81"/>
    </row>
    <row r="20" spans="2:12" s="22" customFormat="1">
      <c r="B20" s="66" t="s">
        <v>22</v>
      </c>
      <c r="C20" s="75" t="s">
        <v>276</v>
      </c>
      <c r="D20" s="11"/>
      <c r="E20" s="10"/>
      <c r="F20" s="10"/>
      <c r="G20" s="75">
        <v>14</v>
      </c>
      <c r="H20" s="75">
        <v>14</v>
      </c>
      <c r="I20" s="10">
        <f t="shared" si="0"/>
        <v>28</v>
      </c>
      <c r="J20" s="79"/>
      <c r="K20" s="80"/>
      <c r="L20" s="81"/>
    </row>
    <row r="21" spans="2:12" s="22" customFormat="1">
      <c r="B21" s="66" t="s">
        <v>21</v>
      </c>
      <c r="C21" s="65" t="s">
        <v>277</v>
      </c>
      <c r="D21" s="11"/>
      <c r="E21" s="10"/>
      <c r="F21" s="10"/>
      <c r="G21" s="65">
        <v>2</v>
      </c>
      <c r="H21" s="65">
        <v>2</v>
      </c>
      <c r="I21" s="10">
        <f t="shared" si="0"/>
        <v>4</v>
      </c>
      <c r="J21" s="79"/>
      <c r="K21" s="80"/>
      <c r="L21" s="81"/>
    </row>
    <row r="22" spans="2:12" s="22" customFormat="1">
      <c r="B22" s="66" t="s">
        <v>22</v>
      </c>
      <c r="C22" s="75" t="s">
        <v>278</v>
      </c>
      <c r="D22" s="75"/>
      <c r="E22" s="75"/>
      <c r="F22" s="76"/>
      <c r="G22" s="77"/>
      <c r="H22" s="77">
        <v>5</v>
      </c>
      <c r="I22" s="10">
        <f t="shared" si="0"/>
        <v>5</v>
      </c>
      <c r="J22" s="274" t="s">
        <v>279</v>
      </c>
      <c r="K22" s="275"/>
      <c r="L22" s="276"/>
    </row>
    <row r="23" spans="2:12" s="22" customFormat="1">
      <c r="B23" s="66" t="s">
        <v>18</v>
      </c>
      <c r="C23" s="65" t="s">
        <v>280</v>
      </c>
      <c r="D23" s="65"/>
      <c r="E23" s="65"/>
      <c r="F23" s="66"/>
      <c r="G23" s="10">
        <v>0</v>
      </c>
      <c r="H23" s="11">
        <v>8.33</v>
      </c>
      <c r="I23" s="11">
        <v>8.33</v>
      </c>
      <c r="J23" s="274" t="s">
        <v>281</v>
      </c>
      <c r="K23" s="275"/>
      <c r="L23" s="276"/>
    </row>
    <row r="24" spans="2:12" s="22" customFormat="1">
      <c r="B24" s="66" t="s">
        <v>22</v>
      </c>
      <c r="C24" s="65" t="s">
        <v>282</v>
      </c>
      <c r="D24" s="65"/>
      <c r="E24" s="65"/>
      <c r="F24" s="66"/>
      <c r="G24" s="10"/>
      <c r="H24" s="10">
        <v>15</v>
      </c>
      <c r="I24" s="10">
        <f t="shared" si="0"/>
        <v>15</v>
      </c>
      <c r="J24" s="274" t="s">
        <v>283</v>
      </c>
      <c r="K24" s="275"/>
      <c r="L24" s="276"/>
    </row>
    <row r="25" spans="2:12" s="22" customFormat="1">
      <c r="B25" s="66" t="s">
        <v>22</v>
      </c>
      <c r="C25" s="65" t="s">
        <v>284</v>
      </c>
      <c r="D25" s="65"/>
      <c r="E25" s="65"/>
      <c r="F25" s="66"/>
      <c r="G25" s="10"/>
      <c r="H25" s="10">
        <v>75</v>
      </c>
      <c r="I25" s="10">
        <f t="shared" si="0"/>
        <v>75</v>
      </c>
      <c r="J25" s="274" t="s">
        <v>290</v>
      </c>
      <c r="K25" s="275"/>
      <c r="L25" s="276"/>
    </row>
    <row r="26" spans="2:12" s="22" customFormat="1">
      <c r="B26" s="66" t="s">
        <v>17</v>
      </c>
      <c r="C26" s="65" t="s">
        <v>285</v>
      </c>
      <c r="D26" s="65"/>
      <c r="E26" s="65"/>
      <c r="F26" s="66"/>
      <c r="G26" s="65">
        <v>13</v>
      </c>
      <c r="H26" s="65">
        <v>13</v>
      </c>
      <c r="I26" s="66">
        <f>H26+G26</f>
        <v>26</v>
      </c>
      <c r="J26" s="274" t="s">
        <v>286</v>
      </c>
      <c r="K26" s="275"/>
      <c r="L26" s="276"/>
    </row>
    <row r="27" spans="2:12" s="22" customFormat="1">
      <c r="B27" s="66" t="s">
        <v>16</v>
      </c>
      <c r="C27" s="65" t="s">
        <v>287</v>
      </c>
      <c r="D27" s="65" t="s">
        <v>261</v>
      </c>
      <c r="E27" s="65"/>
      <c r="F27" s="66"/>
      <c r="H27" s="10">
        <v>25</v>
      </c>
      <c r="I27" s="66">
        <f>H27+G27</f>
        <v>25</v>
      </c>
      <c r="J27" s="274" t="s">
        <v>288</v>
      </c>
      <c r="K27" s="275"/>
      <c r="L27" s="276"/>
    </row>
    <row r="28" spans="2:12">
      <c r="B28" s="151" t="s">
        <v>596</v>
      </c>
      <c r="C28" s="151" t="s">
        <v>597</v>
      </c>
      <c r="D28" s="151"/>
      <c r="E28" s="10" t="s">
        <v>598</v>
      </c>
      <c r="F28" s="10"/>
      <c r="G28" s="10"/>
      <c r="H28" s="10">
        <v>380</v>
      </c>
      <c r="I28" s="10">
        <f t="shared" si="0"/>
        <v>380</v>
      </c>
      <c r="J28" s="79"/>
      <c r="K28" s="80"/>
      <c r="L28" s="81"/>
    </row>
    <row r="29" spans="2:12">
      <c r="B29" s="11"/>
      <c r="C29" s="11"/>
      <c r="D29" s="11"/>
      <c r="E29" s="10"/>
      <c r="F29" s="10"/>
      <c r="G29" s="10"/>
      <c r="H29" s="10"/>
      <c r="I29" s="10">
        <f t="shared" si="0"/>
        <v>0</v>
      </c>
      <c r="J29" s="79"/>
      <c r="K29" s="80"/>
      <c r="L29" s="81"/>
    </row>
    <row r="30" spans="2:12">
      <c r="B30" s="11"/>
      <c r="C30" s="11"/>
      <c r="D30" s="11"/>
      <c r="E30" s="10"/>
      <c r="F30" s="10"/>
      <c r="G30" s="10"/>
      <c r="H30" s="10"/>
      <c r="I30" s="10">
        <f t="shared" si="0"/>
        <v>0</v>
      </c>
      <c r="J30" s="79"/>
      <c r="K30" s="80"/>
      <c r="L30" s="81"/>
    </row>
    <row r="31" spans="2:12">
      <c r="B31" s="11"/>
      <c r="C31" s="11"/>
      <c r="D31" s="11"/>
      <c r="E31" s="10"/>
      <c r="F31" s="10"/>
      <c r="G31" s="10"/>
      <c r="H31" s="10"/>
      <c r="I31" s="10">
        <f t="shared" si="0"/>
        <v>0</v>
      </c>
      <c r="J31" s="79"/>
      <c r="K31" s="80"/>
      <c r="L31" s="81"/>
    </row>
    <row r="32" spans="2:12">
      <c r="B32" s="11"/>
      <c r="C32" s="11"/>
      <c r="D32" s="11"/>
      <c r="E32" s="10"/>
      <c r="F32" s="10"/>
      <c r="G32" s="10"/>
      <c r="H32" s="10"/>
      <c r="I32" s="10">
        <f t="shared" si="0"/>
        <v>0</v>
      </c>
      <c r="J32" s="79"/>
      <c r="K32" s="80"/>
      <c r="L32" s="81"/>
    </row>
    <row r="33" spans="2:12">
      <c r="B33" s="11"/>
      <c r="C33" s="11"/>
      <c r="D33" s="11"/>
      <c r="E33" s="10"/>
      <c r="F33" s="10"/>
      <c r="G33" s="10"/>
      <c r="H33" s="10"/>
      <c r="I33" s="10">
        <f t="shared" si="0"/>
        <v>0</v>
      </c>
      <c r="J33" s="79"/>
      <c r="K33" s="80"/>
      <c r="L33" s="81"/>
    </row>
    <row r="34" spans="2:12">
      <c r="B34" s="11"/>
      <c r="C34" s="11"/>
      <c r="D34" s="11"/>
      <c r="E34" s="10"/>
      <c r="F34" s="10"/>
      <c r="G34" s="10"/>
      <c r="H34" s="10"/>
      <c r="I34" s="10">
        <f t="shared" si="0"/>
        <v>0</v>
      </c>
      <c r="J34" s="79"/>
      <c r="K34" s="80"/>
      <c r="L34" s="81"/>
    </row>
    <row r="35" spans="2:12">
      <c r="B35" s="11"/>
      <c r="C35" s="11"/>
      <c r="D35" s="11"/>
      <c r="E35" s="10"/>
      <c r="F35" s="10"/>
      <c r="G35" s="10"/>
      <c r="H35" s="10"/>
      <c r="I35" s="10">
        <f t="shared" si="0"/>
        <v>0</v>
      </c>
      <c r="J35" s="79"/>
      <c r="K35" s="80"/>
      <c r="L35" s="81"/>
    </row>
    <row r="36" spans="2:12">
      <c r="B36" s="11"/>
      <c r="C36" s="11"/>
      <c r="D36" s="11"/>
      <c r="E36" s="10"/>
      <c r="F36" s="10"/>
      <c r="G36" s="10"/>
      <c r="H36" s="10"/>
      <c r="I36" s="10">
        <f t="shared" si="0"/>
        <v>0</v>
      </c>
      <c r="J36" s="79"/>
      <c r="K36" s="80"/>
      <c r="L36" s="81"/>
    </row>
    <row r="37" spans="2:12">
      <c r="B37" s="11"/>
      <c r="C37" s="11"/>
      <c r="D37" s="11"/>
      <c r="E37" s="10"/>
      <c r="F37" s="10"/>
      <c r="G37" s="10"/>
      <c r="H37" s="10"/>
      <c r="I37" s="10">
        <f t="shared" si="0"/>
        <v>0</v>
      </c>
      <c r="J37" s="79"/>
      <c r="K37" s="80"/>
      <c r="L37" s="81"/>
    </row>
    <row r="38" spans="2:12">
      <c r="B38" s="11"/>
      <c r="C38" s="11"/>
      <c r="D38" s="11"/>
      <c r="E38" s="10"/>
      <c r="F38" s="10"/>
      <c r="G38" s="10"/>
      <c r="H38" s="10"/>
      <c r="I38" s="10">
        <f t="shared" si="0"/>
        <v>0</v>
      </c>
      <c r="J38" s="79"/>
      <c r="K38" s="80"/>
      <c r="L38" s="81"/>
    </row>
    <row r="39" spans="2:12">
      <c r="B39" s="11"/>
      <c r="C39" s="11"/>
      <c r="D39" s="11"/>
      <c r="E39" s="10"/>
      <c r="F39" s="10"/>
      <c r="G39" s="10"/>
      <c r="H39" s="10"/>
      <c r="I39" s="10">
        <f t="shared" si="0"/>
        <v>0</v>
      </c>
      <c r="J39" s="79"/>
      <c r="K39" s="80"/>
      <c r="L39" s="81"/>
    </row>
    <row r="40" spans="2:12">
      <c r="B40" s="11"/>
      <c r="C40" s="11"/>
      <c r="D40" s="11"/>
      <c r="E40" s="10"/>
      <c r="F40" s="10"/>
      <c r="G40" s="10"/>
      <c r="H40" s="10"/>
      <c r="I40" s="10">
        <f t="shared" si="0"/>
        <v>0</v>
      </c>
      <c r="J40" s="79"/>
      <c r="K40" s="80"/>
      <c r="L40" s="81"/>
    </row>
    <row r="41" spans="2:12">
      <c r="B41" s="11"/>
      <c r="C41" s="11"/>
      <c r="D41" s="11"/>
      <c r="E41" s="10"/>
      <c r="F41" s="10"/>
      <c r="G41" s="10"/>
      <c r="H41" s="10"/>
      <c r="I41" s="10">
        <f t="shared" si="0"/>
        <v>0</v>
      </c>
      <c r="J41" s="79"/>
      <c r="K41" s="80"/>
      <c r="L41" s="81"/>
    </row>
    <row r="42" spans="2:12">
      <c r="B42" s="11"/>
      <c r="C42" s="11"/>
      <c r="D42" s="11"/>
      <c r="E42" s="10"/>
      <c r="F42" s="10"/>
      <c r="G42" s="10"/>
      <c r="H42" s="10"/>
      <c r="I42" s="10">
        <f t="shared" si="0"/>
        <v>0</v>
      </c>
      <c r="J42" s="79"/>
      <c r="K42" s="80"/>
      <c r="L42" s="81"/>
    </row>
    <row r="43" spans="2:12">
      <c r="B43" s="11"/>
      <c r="C43" s="11"/>
      <c r="D43" s="11"/>
      <c r="E43" s="10"/>
      <c r="F43" s="10"/>
      <c r="G43" s="10"/>
      <c r="H43" s="10"/>
      <c r="I43" s="10">
        <f t="shared" si="0"/>
        <v>0</v>
      </c>
      <c r="J43" s="79"/>
      <c r="K43" s="80"/>
      <c r="L43" s="81"/>
    </row>
    <row r="44" spans="2:12">
      <c r="B44" s="11"/>
      <c r="C44" s="11"/>
      <c r="D44" s="11"/>
      <c r="E44" s="10"/>
      <c r="F44" s="10"/>
      <c r="G44" s="10"/>
      <c r="H44" s="10"/>
      <c r="I44" s="10">
        <f t="shared" si="0"/>
        <v>0</v>
      </c>
      <c r="J44" s="79"/>
      <c r="K44" s="80"/>
      <c r="L44" s="81"/>
    </row>
    <row r="45" spans="2:12">
      <c r="B45" s="11"/>
      <c r="C45" s="11"/>
      <c r="D45" s="11"/>
      <c r="E45" s="10"/>
      <c r="F45" s="10"/>
      <c r="G45" s="10"/>
      <c r="H45" s="10"/>
      <c r="I45" s="10">
        <f t="shared" si="0"/>
        <v>0</v>
      </c>
      <c r="J45" s="79"/>
      <c r="K45" s="80"/>
      <c r="L45" s="81"/>
    </row>
    <row r="46" spans="2:12">
      <c r="B46" s="11"/>
      <c r="C46" s="11"/>
      <c r="D46" s="11"/>
      <c r="E46" s="10"/>
      <c r="F46" s="10"/>
      <c r="G46" s="10"/>
      <c r="H46" s="10"/>
      <c r="I46" s="10">
        <f t="shared" si="0"/>
        <v>0</v>
      </c>
      <c r="J46" s="79"/>
      <c r="K46" s="80"/>
      <c r="L46" s="81"/>
    </row>
    <row r="47" spans="2:12">
      <c r="B47" s="11"/>
      <c r="C47" s="11"/>
      <c r="D47" s="11"/>
      <c r="E47" s="10"/>
      <c r="F47" s="10"/>
      <c r="G47" s="10"/>
      <c r="H47" s="10"/>
      <c r="I47" s="10">
        <f t="shared" si="0"/>
        <v>0</v>
      </c>
      <c r="J47" s="79"/>
      <c r="K47" s="80"/>
      <c r="L47" s="81"/>
    </row>
    <row r="48" spans="2:12">
      <c r="B48" s="11"/>
      <c r="C48" s="11"/>
      <c r="D48" s="11"/>
      <c r="E48" s="10"/>
      <c r="F48" s="10"/>
      <c r="G48" s="10"/>
      <c r="H48" s="10"/>
      <c r="I48" s="10">
        <f t="shared" si="0"/>
        <v>0</v>
      </c>
      <c r="J48" s="79"/>
      <c r="K48" s="80"/>
      <c r="L48" s="81"/>
    </row>
    <row r="49" spans="2:12">
      <c r="B49" s="11"/>
      <c r="C49" s="11"/>
      <c r="D49" s="11"/>
      <c r="E49" s="10"/>
      <c r="F49" s="10"/>
      <c r="G49" s="10"/>
      <c r="H49" s="10"/>
      <c r="I49" s="10">
        <f t="shared" si="0"/>
        <v>0</v>
      </c>
      <c r="J49" s="79"/>
      <c r="K49" s="80"/>
      <c r="L49" s="81"/>
    </row>
    <row r="50" spans="2:12">
      <c r="B50" s="11"/>
      <c r="C50" s="11"/>
      <c r="D50" s="11"/>
      <c r="E50" s="10"/>
      <c r="F50" s="10"/>
      <c r="G50" s="10"/>
      <c r="H50" s="10"/>
      <c r="I50" s="10">
        <f t="shared" si="0"/>
        <v>0</v>
      </c>
      <c r="J50" s="79"/>
      <c r="K50" s="80"/>
      <c r="L50" s="81"/>
    </row>
    <row r="51" spans="2:12">
      <c r="B51" s="11"/>
      <c r="C51" s="11"/>
      <c r="D51" s="11"/>
      <c r="E51" s="10"/>
      <c r="F51" s="10"/>
      <c r="G51" s="10"/>
      <c r="H51" s="10"/>
      <c r="I51" s="10">
        <f t="shared" si="0"/>
        <v>0</v>
      </c>
      <c r="J51" s="79"/>
      <c r="K51" s="80"/>
      <c r="L51" s="81"/>
    </row>
    <row r="52" spans="2:12">
      <c r="B52" s="11"/>
      <c r="C52" s="11"/>
      <c r="D52" s="11"/>
      <c r="E52" s="10"/>
      <c r="F52" s="10"/>
      <c r="G52" s="10"/>
      <c r="H52" s="10"/>
      <c r="I52" s="10">
        <f t="shared" si="0"/>
        <v>0</v>
      </c>
      <c r="J52" s="79"/>
      <c r="K52" s="80"/>
      <c r="L52" s="81"/>
    </row>
    <row r="53" spans="2:12">
      <c r="B53" s="11"/>
      <c r="C53" s="11"/>
      <c r="D53" s="11"/>
      <c r="E53" s="10"/>
      <c r="F53" s="10"/>
      <c r="G53" s="10"/>
      <c r="H53" s="10"/>
      <c r="I53" s="10">
        <f t="shared" si="0"/>
        <v>0</v>
      </c>
      <c r="J53" s="79"/>
      <c r="K53" s="80"/>
      <c r="L53" s="81"/>
    </row>
    <row r="54" spans="2:12">
      <c r="B54" s="11"/>
      <c r="C54" s="11"/>
      <c r="D54" s="11"/>
      <c r="E54" s="10"/>
      <c r="F54" s="10"/>
      <c r="G54" s="10"/>
      <c r="H54" s="10"/>
      <c r="I54" s="10">
        <f t="shared" si="0"/>
        <v>0</v>
      </c>
      <c r="J54" s="79"/>
      <c r="K54" s="80"/>
      <c r="L54" s="81"/>
    </row>
    <row r="55" spans="2:12">
      <c r="B55" s="11"/>
      <c r="C55" s="11"/>
      <c r="D55" s="11"/>
      <c r="E55" s="10"/>
      <c r="F55" s="10"/>
      <c r="G55" s="10"/>
      <c r="H55" s="10"/>
      <c r="I55" s="10">
        <f t="shared" si="0"/>
        <v>0</v>
      </c>
      <c r="J55" s="79"/>
      <c r="K55" s="80"/>
      <c r="L55" s="81"/>
    </row>
    <row r="56" spans="2:12">
      <c r="B56" s="11"/>
      <c r="C56" s="11"/>
      <c r="D56" s="11"/>
      <c r="E56" s="10"/>
      <c r="F56" s="10"/>
      <c r="G56" s="10"/>
      <c r="H56" s="10"/>
      <c r="I56" s="10">
        <f t="shared" si="0"/>
        <v>0</v>
      </c>
      <c r="J56" s="79"/>
      <c r="K56" s="80"/>
      <c r="L56" s="81"/>
    </row>
    <row r="57" spans="2:12">
      <c r="B57" s="11"/>
      <c r="C57" s="11"/>
      <c r="D57" s="11"/>
      <c r="E57" s="10"/>
      <c r="F57" s="10"/>
      <c r="G57" s="10"/>
      <c r="H57" s="10"/>
      <c r="I57" s="10">
        <f t="shared" si="0"/>
        <v>0</v>
      </c>
      <c r="J57" s="79"/>
      <c r="K57" s="80"/>
      <c r="L57" s="81"/>
    </row>
    <row r="58" spans="2:12">
      <c r="B58" s="11"/>
      <c r="C58" s="11"/>
      <c r="D58" s="11"/>
      <c r="E58" s="10"/>
      <c r="F58" s="10"/>
      <c r="G58" s="10"/>
      <c r="H58" s="10"/>
      <c r="I58" s="10">
        <f t="shared" si="0"/>
        <v>0</v>
      </c>
      <c r="J58" s="79"/>
      <c r="K58" s="80"/>
      <c r="L58" s="81"/>
    </row>
    <row r="59" spans="2:12">
      <c r="B59" s="11"/>
      <c r="C59" s="11"/>
      <c r="D59" s="11"/>
      <c r="E59" s="10"/>
      <c r="F59" s="10"/>
      <c r="G59" s="10"/>
      <c r="H59" s="10"/>
      <c r="I59" s="10">
        <f t="shared" si="0"/>
        <v>0</v>
      </c>
      <c r="J59" s="79"/>
      <c r="K59" s="80"/>
      <c r="L59" s="81"/>
    </row>
    <row r="60" spans="2:12">
      <c r="B60" s="11"/>
      <c r="C60" s="11"/>
      <c r="D60" s="11"/>
      <c r="E60" s="10"/>
      <c r="F60" s="10"/>
      <c r="G60" s="10"/>
      <c r="H60" s="10"/>
      <c r="I60" s="10">
        <f t="shared" si="0"/>
        <v>0</v>
      </c>
      <c r="J60" s="79"/>
      <c r="K60" s="80"/>
      <c r="L60" s="81"/>
    </row>
    <row r="61" spans="2:12">
      <c r="B61" s="11"/>
      <c r="C61" s="11"/>
      <c r="D61" s="11"/>
      <c r="E61" s="10"/>
      <c r="F61" s="10"/>
      <c r="G61" s="10"/>
      <c r="H61" s="10"/>
      <c r="I61" s="10">
        <f t="shared" si="0"/>
        <v>0</v>
      </c>
      <c r="J61" s="79"/>
      <c r="K61" s="80"/>
      <c r="L61" s="81"/>
    </row>
    <row r="62" spans="2:12">
      <c r="B62" s="11"/>
      <c r="C62" s="11"/>
      <c r="D62" s="11"/>
      <c r="E62" s="10"/>
      <c r="F62" s="10"/>
      <c r="G62" s="10"/>
      <c r="H62" s="10"/>
      <c r="I62" s="10">
        <f t="shared" si="0"/>
        <v>0</v>
      </c>
      <c r="J62" s="79"/>
      <c r="K62" s="80"/>
      <c r="L62" s="81"/>
    </row>
    <row r="63" spans="2:12">
      <c r="B63" s="11"/>
      <c r="C63" s="11"/>
      <c r="D63" s="11"/>
      <c r="E63" s="10"/>
      <c r="F63" s="10"/>
      <c r="G63" s="10"/>
      <c r="H63" s="10"/>
      <c r="I63" s="10">
        <f t="shared" si="0"/>
        <v>0</v>
      </c>
      <c r="J63" s="79"/>
      <c r="K63" s="80"/>
      <c r="L63" s="81"/>
    </row>
    <row r="64" spans="2:12">
      <c r="B64" s="11"/>
      <c r="C64" s="11"/>
      <c r="D64" s="11"/>
      <c r="E64" s="10"/>
      <c r="F64" s="10"/>
      <c r="G64" s="10"/>
      <c r="H64" s="10"/>
      <c r="I64" s="10">
        <f t="shared" si="0"/>
        <v>0</v>
      </c>
      <c r="J64" s="79"/>
      <c r="K64" s="80"/>
      <c r="L64" s="81"/>
    </row>
    <row r="65" spans="3:9">
      <c r="C65" s="7">
        <f>COUNTA(C6:C64)</f>
        <v>22</v>
      </c>
      <c r="E65" s="78" t="s">
        <v>14</v>
      </c>
      <c r="F65" s="23">
        <f>SUM(F6:F64)</f>
        <v>3500</v>
      </c>
      <c r="G65" s="23">
        <f>SUM(G6:G64)</f>
        <v>120.33</v>
      </c>
      <c r="H65" s="23">
        <f>SUM(H6:H64)</f>
        <v>632</v>
      </c>
      <c r="I65" s="23">
        <f>SUM(I6:I64)</f>
        <v>752.33</v>
      </c>
    </row>
  </sheetData>
  <mergeCells count="13">
    <mergeCell ref="J27:L27"/>
    <mergeCell ref="J5:L5"/>
    <mergeCell ref="J22:L22"/>
    <mergeCell ref="J23:L23"/>
    <mergeCell ref="J24:L24"/>
    <mergeCell ref="J25:L25"/>
    <mergeCell ref="J26:L26"/>
    <mergeCell ref="G4:I4"/>
    <mergeCell ref="B4:B5"/>
    <mergeCell ref="C4:C5"/>
    <mergeCell ref="D4:D5"/>
    <mergeCell ref="E4:E5"/>
    <mergeCell ref="F4:F5"/>
  </mergeCells>
  <pageMargins left="0.75" right="0.75" top="1" bottom="1" header="0.5" footer="0.5"/>
  <pageSetup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>
  <dimension ref="A3:G189"/>
  <sheetViews>
    <sheetView topLeftCell="A140" zoomScale="70" zoomScaleNormal="70" workbookViewId="0">
      <selection activeCell="C158" sqref="C158"/>
    </sheetView>
  </sheetViews>
  <sheetFormatPr defaultColWidth="11" defaultRowHeight="15.75"/>
  <cols>
    <col min="3" max="3" width="7.875" bestFit="1" customWidth="1"/>
    <col min="4" max="4" width="41.875" customWidth="1"/>
    <col min="5" max="5" width="63.125" customWidth="1"/>
    <col min="6" max="7" width="21.875" customWidth="1"/>
  </cols>
  <sheetData>
    <row r="3" spans="1:7">
      <c r="A3" s="257" t="s">
        <v>292</v>
      </c>
      <c r="B3" s="257"/>
      <c r="C3" s="85" t="s">
        <v>15</v>
      </c>
      <c r="D3" s="85" t="s">
        <v>1</v>
      </c>
      <c r="E3" s="85" t="s">
        <v>293</v>
      </c>
      <c r="F3" s="85" t="s">
        <v>8</v>
      </c>
      <c r="G3" s="85" t="s">
        <v>298</v>
      </c>
    </row>
    <row r="4" spans="1:7">
      <c r="A4" s="282">
        <v>42681</v>
      </c>
      <c r="B4" s="280" t="s">
        <v>291</v>
      </c>
      <c r="C4" s="87" t="s">
        <v>17</v>
      </c>
      <c r="D4" s="88" t="s">
        <v>309</v>
      </c>
      <c r="E4" s="89" t="s">
        <v>310</v>
      </c>
      <c r="F4" s="84"/>
      <c r="G4" s="84"/>
    </row>
    <row r="5" spans="1:7">
      <c r="A5" s="283"/>
      <c r="B5" s="281"/>
      <c r="C5" s="87" t="s">
        <v>18</v>
      </c>
      <c r="D5" s="88" t="s">
        <v>311</v>
      </c>
      <c r="E5" s="89" t="s">
        <v>312</v>
      </c>
      <c r="F5" s="11"/>
      <c r="G5" s="11"/>
    </row>
    <row r="6" spans="1:7">
      <c r="A6" s="283"/>
      <c r="B6" s="281"/>
      <c r="C6" s="87" t="s">
        <v>24</v>
      </c>
      <c r="D6" s="90" t="s">
        <v>313</v>
      </c>
      <c r="E6" s="91" t="s">
        <v>314</v>
      </c>
      <c r="F6" s="11"/>
      <c r="G6" s="11"/>
    </row>
    <row r="7" spans="1:7">
      <c r="A7" s="283"/>
      <c r="B7" s="281"/>
      <c r="C7" s="11"/>
      <c r="D7" s="11"/>
      <c r="E7" s="11"/>
      <c r="F7" s="11"/>
      <c r="G7" s="11"/>
    </row>
    <row r="8" spans="1:7">
      <c r="A8" s="283"/>
      <c r="B8" s="281"/>
      <c r="C8" s="11"/>
      <c r="D8" s="11"/>
      <c r="E8" s="11"/>
      <c r="F8" s="11"/>
      <c r="G8" s="11"/>
    </row>
    <row r="9" spans="1:7">
      <c r="A9" s="283"/>
      <c r="B9" s="281"/>
      <c r="C9" s="11"/>
      <c r="D9" s="11"/>
      <c r="E9" s="11"/>
      <c r="F9" s="11"/>
      <c r="G9" s="11"/>
    </row>
    <row r="10" spans="1:7">
      <c r="A10" s="283"/>
      <c r="B10" s="281"/>
      <c r="C10" s="11"/>
      <c r="D10" s="11"/>
      <c r="E10" s="11"/>
      <c r="F10" s="11"/>
      <c r="G10" s="11"/>
    </row>
    <row r="11" spans="1:7">
      <c r="A11" s="283"/>
      <c r="B11" s="281"/>
      <c r="C11" s="11"/>
      <c r="D11" s="11"/>
      <c r="E11" s="11"/>
      <c r="F11" s="11"/>
      <c r="G11" s="11"/>
    </row>
    <row r="12" spans="1:7">
      <c r="A12" s="283"/>
      <c r="B12" s="281"/>
      <c r="C12" s="11"/>
      <c r="D12" s="11"/>
      <c r="E12" s="11"/>
      <c r="F12" s="11"/>
      <c r="G12" s="11"/>
    </row>
    <row r="13" spans="1:7">
      <c r="A13" s="283"/>
      <c r="B13" s="281"/>
      <c r="C13" s="11"/>
      <c r="D13" s="11"/>
      <c r="E13" s="11"/>
      <c r="F13" s="11"/>
      <c r="G13" s="11"/>
    </row>
    <row r="14" spans="1:7">
      <c r="A14" s="257" t="s">
        <v>292</v>
      </c>
      <c r="B14" s="257"/>
      <c r="C14" s="85" t="s">
        <v>15</v>
      </c>
      <c r="D14" s="85" t="s">
        <v>1</v>
      </c>
      <c r="E14" s="85" t="s">
        <v>293</v>
      </c>
      <c r="F14" s="85" t="s">
        <v>8</v>
      </c>
      <c r="G14" s="85" t="s">
        <v>298</v>
      </c>
    </row>
    <row r="15" spans="1:7">
      <c r="A15" s="283">
        <v>42682</v>
      </c>
      <c r="B15" s="281" t="s">
        <v>294</v>
      </c>
      <c r="C15" s="92" t="s">
        <v>16</v>
      </c>
      <c r="D15" s="88" t="s">
        <v>268</v>
      </c>
      <c r="E15" s="89" t="s">
        <v>315</v>
      </c>
      <c r="F15" s="11"/>
      <c r="G15" s="11"/>
    </row>
    <row r="16" spans="1:7">
      <c r="A16" s="283"/>
      <c r="B16" s="281"/>
      <c r="C16" s="87" t="s">
        <v>24</v>
      </c>
      <c r="D16" s="90" t="s">
        <v>316</v>
      </c>
      <c r="E16" s="89" t="s">
        <v>317</v>
      </c>
      <c r="F16" s="11"/>
      <c r="G16" s="11"/>
    </row>
    <row r="17" spans="1:7">
      <c r="A17" s="283"/>
      <c r="B17" s="281"/>
      <c r="C17" s="11"/>
      <c r="D17" s="11"/>
      <c r="E17" s="11"/>
      <c r="F17" s="11"/>
      <c r="G17" s="11"/>
    </row>
    <row r="18" spans="1:7">
      <c r="A18" s="283"/>
      <c r="B18" s="281"/>
      <c r="C18" s="11"/>
      <c r="D18" s="11"/>
      <c r="E18" s="11"/>
      <c r="F18" s="11"/>
      <c r="G18" s="11"/>
    </row>
    <row r="19" spans="1:7">
      <c r="A19" s="283"/>
      <c r="B19" s="281"/>
      <c r="C19" s="11"/>
      <c r="D19" s="11"/>
      <c r="E19" s="11"/>
      <c r="F19" s="11"/>
      <c r="G19" s="11"/>
    </row>
    <row r="20" spans="1:7">
      <c r="A20" s="283"/>
      <c r="B20" s="281"/>
      <c r="C20" s="11"/>
      <c r="D20" s="11"/>
      <c r="E20" s="11"/>
      <c r="F20" s="11"/>
      <c r="G20" s="11"/>
    </row>
    <row r="21" spans="1:7">
      <c r="A21" s="283"/>
      <c r="B21" s="281"/>
      <c r="C21" s="11"/>
      <c r="D21" s="11"/>
      <c r="E21" s="11"/>
      <c r="F21" s="11"/>
      <c r="G21" s="11"/>
    </row>
    <row r="22" spans="1:7">
      <c r="A22" s="283"/>
      <c r="B22" s="281"/>
      <c r="C22" s="11"/>
      <c r="D22" s="11"/>
      <c r="E22" s="11"/>
      <c r="F22" s="11"/>
      <c r="G22" s="11"/>
    </row>
    <row r="23" spans="1:7">
      <c r="A23" s="283"/>
      <c r="B23" s="281"/>
      <c r="C23" s="11"/>
      <c r="D23" s="11"/>
      <c r="E23" s="11"/>
      <c r="F23" s="11"/>
      <c r="G23" s="11"/>
    </row>
    <row r="24" spans="1:7">
      <c r="A24" s="283"/>
      <c r="B24" s="281"/>
      <c r="C24" s="11"/>
      <c r="D24" s="11"/>
      <c r="E24" s="11"/>
      <c r="F24" s="11"/>
      <c r="G24" s="11"/>
    </row>
    <row r="25" spans="1:7">
      <c r="A25" s="257" t="s">
        <v>292</v>
      </c>
      <c r="B25" s="257"/>
      <c r="C25" s="85" t="s">
        <v>15</v>
      </c>
      <c r="D25" s="85" t="s">
        <v>1</v>
      </c>
      <c r="E25" s="85" t="s">
        <v>293</v>
      </c>
      <c r="F25" s="85" t="s">
        <v>8</v>
      </c>
      <c r="G25" s="85" t="s">
        <v>298</v>
      </c>
    </row>
    <row r="26" spans="1:7">
      <c r="A26" s="283">
        <v>42683</v>
      </c>
      <c r="B26" s="281" t="s">
        <v>295</v>
      </c>
      <c r="C26" s="87" t="s">
        <v>21</v>
      </c>
      <c r="D26" s="88" t="s">
        <v>318</v>
      </c>
      <c r="E26" s="89" t="s">
        <v>319</v>
      </c>
      <c r="F26" s="11"/>
      <c r="G26" s="11"/>
    </row>
    <row r="27" spans="1:7">
      <c r="A27" s="283"/>
      <c r="B27" s="281"/>
      <c r="C27" s="87" t="s">
        <v>21</v>
      </c>
      <c r="D27" s="88" t="s">
        <v>320</v>
      </c>
      <c r="E27" s="89" t="s">
        <v>321</v>
      </c>
      <c r="F27" s="11"/>
      <c r="G27" s="11"/>
    </row>
    <row r="28" spans="1:7">
      <c r="A28" s="283"/>
      <c r="B28" s="281"/>
      <c r="C28" s="87" t="s">
        <v>24</v>
      </c>
      <c r="D28" s="90" t="s">
        <v>322</v>
      </c>
      <c r="E28" s="89" t="s">
        <v>323</v>
      </c>
      <c r="F28" s="11"/>
      <c r="G28" s="11"/>
    </row>
    <row r="29" spans="1:7" ht="45">
      <c r="A29" s="283"/>
      <c r="B29" s="281"/>
      <c r="C29" s="106" t="s">
        <v>19</v>
      </c>
      <c r="D29" s="107" t="s">
        <v>364</v>
      </c>
      <c r="E29" s="108" t="s">
        <v>380</v>
      </c>
      <c r="F29" s="100"/>
      <c r="G29" s="106" t="s">
        <v>381</v>
      </c>
    </row>
    <row r="30" spans="1:7">
      <c r="A30" s="283"/>
      <c r="B30" s="281"/>
      <c r="C30" s="11"/>
      <c r="D30" s="11"/>
      <c r="E30" s="11"/>
      <c r="F30" s="11"/>
      <c r="G30" s="11"/>
    </row>
    <row r="31" spans="1:7">
      <c r="A31" s="283"/>
      <c r="B31" s="281"/>
      <c r="C31" s="11"/>
      <c r="D31" s="11"/>
      <c r="E31" s="11"/>
      <c r="F31" s="11"/>
      <c r="G31" s="11"/>
    </row>
    <row r="32" spans="1:7">
      <c r="A32" s="283"/>
      <c r="B32" s="281"/>
      <c r="C32" s="11"/>
      <c r="D32" s="11"/>
      <c r="E32" s="11"/>
      <c r="F32" s="11"/>
      <c r="G32" s="11"/>
    </row>
    <row r="33" spans="1:7">
      <c r="A33" s="283"/>
      <c r="B33" s="281"/>
      <c r="C33" s="11"/>
      <c r="D33" s="11"/>
      <c r="E33" s="11"/>
      <c r="F33" s="11"/>
      <c r="G33" s="11"/>
    </row>
    <row r="34" spans="1:7">
      <c r="A34" s="283"/>
      <c r="B34" s="281"/>
      <c r="C34" s="11"/>
      <c r="D34" s="11"/>
      <c r="E34" s="11"/>
      <c r="F34" s="11"/>
      <c r="G34" s="11"/>
    </row>
    <row r="35" spans="1:7">
      <c r="A35" s="283"/>
      <c r="B35" s="281"/>
      <c r="C35" s="11"/>
      <c r="D35" s="11"/>
      <c r="E35" s="11"/>
      <c r="F35" s="11"/>
      <c r="G35" s="11"/>
    </row>
    <row r="36" spans="1:7">
      <c r="A36" s="257" t="s">
        <v>292</v>
      </c>
      <c r="B36" s="257"/>
      <c r="C36" s="85" t="s">
        <v>15</v>
      </c>
      <c r="D36" s="85" t="s">
        <v>1</v>
      </c>
      <c r="E36" s="85" t="s">
        <v>293</v>
      </c>
      <c r="F36" s="85" t="s">
        <v>8</v>
      </c>
      <c r="G36" s="85" t="s">
        <v>298</v>
      </c>
    </row>
    <row r="37" spans="1:7">
      <c r="A37" s="283">
        <v>42684</v>
      </c>
      <c r="B37" s="281" t="s">
        <v>296</v>
      </c>
      <c r="C37" s="92" t="s">
        <v>16</v>
      </c>
      <c r="D37" s="88" t="s">
        <v>324</v>
      </c>
      <c r="E37" s="89" t="s">
        <v>325</v>
      </c>
      <c r="F37" s="11"/>
      <c r="G37" s="11"/>
    </row>
    <row r="38" spans="1:7">
      <c r="A38" s="283"/>
      <c r="B38" s="281"/>
      <c r="C38" s="87" t="s">
        <v>16</v>
      </c>
      <c r="D38" s="88" t="s">
        <v>326</v>
      </c>
      <c r="E38" s="89" t="s">
        <v>327</v>
      </c>
      <c r="F38" s="11"/>
      <c r="G38" s="11"/>
    </row>
    <row r="39" spans="1:7">
      <c r="A39" s="283"/>
      <c r="B39" s="281"/>
      <c r="C39" s="87" t="s">
        <v>18</v>
      </c>
      <c r="D39" s="88" t="s">
        <v>328</v>
      </c>
      <c r="E39" s="93" t="s">
        <v>329</v>
      </c>
      <c r="F39" s="11"/>
      <c r="G39" s="11"/>
    </row>
    <row r="40" spans="1:7">
      <c r="A40" s="283"/>
      <c r="B40" s="281"/>
      <c r="C40" s="87" t="s">
        <v>18</v>
      </c>
      <c r="D40" s="88" t="s">
        <v>330</v>
      </c>
      <c r="E40" s="94" t="s">
        <v>331</v>
      </c>
      <c r="F40" s="11"/>
      <c r="G40" s="11"/>
    </row>
    <row r="41" spans="1:7">
      <c r="A41" s="283"/>
      <c r="B41" s="281"/>
      <c r="C41" s="87" t="s">
        <v>21</v>
      </c>
      <c r="D41" s="88" t="s">
        <v>332</v>
      </c>
      <c r="E41" s="89" t="s">
        <v>333</v>
      </c>
      <c r="F41" s="11"/>
      <c r="G41" s="11"/>
    </row>
    <row r="42" spans="1:7">
      <c r="A42" s="283"/>
      <c r="B42" s="281"/>
      <c r="C42" s="87" t="s">
        <v>21</v>
      </c>
      <c r="D42" s="88" t="s">
        <v>334</v>
      </c>
      <c r="E42" s="89" t="s">
        <v>335</v>
      </c>
      <c r="F42" s="11"/>
      <c r="G42" s="11"/>
    </row>
    <row r="43" spans="1:7">
      <c r="A43" s="283"/>
      <c r="B43" s="281"/>
      <c r="C43" s="87" t="s">
        <v>20</v>
      </c>
      <c r="D43" s="88" t="s">
        <v>336</v>
      </c>
      <c r="E43" s="88" t="s">
        <v>337</v>
      </c>
      <c r="F43" s="11"/>
      <c r="G43" s="11"/>
    </row>
    <row r="44" spans="1:7">
      <c r="A44" s="283"/>
      <c r="B44" s="281"/>
      <c r="C44" s="87" t="s">
        <v>24</v>
      </c>
      <c r="D44" s="88" t="s">
        <v>338</v>
      </c>
      <c r="E44" s="89" t="s">
        <v>339</v>
      </c>
      <c r="F44" s="11"/>
      <c r="G44" s="11"/>
    </row>
    <row r="45" spans="1:7">
      <c r="A45" s="283"/>
      <c r="B45" s="281"/>
      <c r="C45" s="11"/>
      <c r="D45" s="11"/>
      <c r="E45" s="11"/>
      <c r="F45" s="11"/>
      <c r="G45" s="11"/>
    </row>
    <row r="46" spans="1:7">
      <c r="A46" s="283"/>
      <c r="B46" s="281"/>
      <c r="C46" s="11"/>
      <c r="D46" s="11"/>
      <c r="E46" s="11"/>
      <c r="F46" s="11"/>
      <c r="G46" s="11"/>
    </row>
    <row r="47" spans="1:7">
      <c r="A47" s="257" t="s">
        <v>292</v>
      </c>
      <c r="B47" s="257"/>
      <c r="C47" s="85" t="s">
        <v>15</v>
      </c>
      <c r="D47" s="85" t="s">
        <v>1</v>
      </c>
      <c r="E47" s="85" t="s">
        <v>293</v>
      </c>
      <c r="F47" s="85" t="s">
        <v>8</v>
      </c>
      <c r="G47" s="85" t="s">
        <v>298</v>
      </c>
    </row>
    <row r="48" spans="1:7">
      <c r="A48" s="283">
        <v>42685</v>
      </c>
      <c r="B48" s="281" t="s">
        <v>297</v>
      </c>
      <c r="C48" s="87" t="s">
        <v>16</v>
      </c>
      <c r="D48" s="88" t="s">
        <v>340</v>
      </c>
      <c r="E48" s="89" t="s">
        <v>341</v>
      </c>
      <c r="F48" s="11"/>
      <c r="G48" s="11"/>
    </row>
    <row r="49" spans="1:7">
      <c r="A49" s="283"/>
      <c r="B49" s="281"/>
      <c r="C49" s="87" t="s">
        <v>22</v>
      </c>
      <c r="D49" s="88" t="s">
        <v>342</v>
      </c>
      <c r="E49" s="89" t="s">
        <v>343</v>
      </c>
      <c r="F49" s="11"/>
      <c r="G49" s="11"/>
    </row>
    <row r="50" spans="1:7">
      <c r="A50" s="283"/>
      <c r="B50" s="281"/>
      <c r="C50" s="87" t="s">
        <v>21</v>
      </c>
      <c r="D50" s="88" t="s">
        <v>344</v>
      </c>
      <c r="E50" s="89" t="s">
        <v>345</v>
      </c>
      <c r="F50" s="11"/>
      <c r="G50" s="11"/>
    </row>
    <row r="51" spans="1:7">
      <c r="A51" s="283"/>
      <c r="B51" s="281"/>
      <c r="C51" s="87" t="s">
        <v>21</v>
      </c>
      <c r="D51" s="88" t="s">
        <v>346</v>
      </c>
      <c r="E51" s="89" t="s">
        <v>347</v>
      </c>
      <c r="F51" s="11"/>
      <c r="G51" s="11"/>
    </row>
    <row r="52" spans="1:7">
      <c r="A52" s="283"/>
      <c r="B52" s="281"/>
      <c r="C52" s="87" t="s">
        <v>20</v>
      </c>
      <c r="D52" s="88" t="s">
        <v>304</v>
      </c>
      <c r="E52" s="88" t="s">
        <v>348</v>
      </c>
      <c r="F52" s="11"/>
      <c r="G52" s="11"/>
    </row>
    <row r="53" spans="1:7">
      <c r="A53" s="283"/>
      <c r="B53" s="281"/>
      <c r="C53" s="106" t="s">
        <v>19</v>
      </c>
      <c r="D53" s="109" t="s">
        <v>357</v>
      </c>
      <c r="E53" s="108" t="s">
        <v>382</v>
      </c>
      <c r="F53" s="100"/>
      <c r="G53" s="106" t="s">
        <v>381</v>
      </c>
    </row>
    <row r="54" spans="1:7">
      <c r="A54" s="283"/>
      <c r="B54" s="281"/>
      <c r="C54" s="11"/>
      <c r="D54" s="11"/>
      <c r="E54" s="11"/>
      <c r="F54" s="11"/>
      <c r="G54" s="11"/>
    </row>
    <row r="55" spans="1:7">
      <c r="A55" s="283"/>
      <c r="B55" s="281"/>
      <c r="C55" s="11"/>
      <c r="D55" s="11"/>
      <c r="E55" s="11"/>
      <c r="F55" s="11"/>
      <c r="G55" s="11"/>
    </row>
    <row r="56" spans="1:7">
      <c r="A56" s="283"/>
      <c r="B56" s="281"/>
      <c r="C56" s="11"/>
      <c r="D56" s="11"/>
      <c r="E56" s="11"/>
      <c r="F56" s="11"/>
      <c r="G56" s="11"/>
    </row>
    <row r="57" spans="1:7">
      <c r="A57" s="283"/>
      <c r="B57" s="281"/>
      <c r="C57" s="11"/>
      <c r="D57" s="11"/>
      <c r="E57" s="11"/>
      <c r="F57" s="11"/>
      <c r="G57" s="11"/>
    </row>
    <row r="58" spans="1:7">
      <c r="A58" s="257" t="s">
        <v>292</v>
      </c>
      <c r="B58" s="257"/>
      <c r="C58" s="85" t="s">
        <v>15</v>
      </c>
      <c r="D58" s="85" t="s">
        <v>1</v>
      </c>
      <c r="E58" s="85" t="s">
        <v>293</v>
      </c>
      <c r="F58" s="85" t="s">
        <v>8</v>
      </c>
      <c r="G58" s="85" t="s">
        <v>298</v>
      </c>
    </row>
    <row r="59" spans="1:7">
      <c r="A59" s="282">
        <v>42688</v>
      </c>
      <c r="B59" s="280" t="s">
        <v>291</v>
      </c>
      <c r="C59" s="106" t="s">
        <v>19</v>
      </c>
      <c r="D59" s="110" t="s">
        <v>366</v>
      </c>
      <c r="E59" s="111" t="s">
        <v>383</v>
      </c>
      <c r="F59" s="101"/>
      <c r="G59" s="106" t="s">
        <v>384</v>
      </c>
    </row>
    <row r="60" spans="1:7">
      <c r="A60" s="283"/>
      <c r="B60" s="281"/>
      <c r="C60" s="106" t="s">
        <v>19</v>
      </c>
      <c r="D60" s="110" t="s">
        <v>368</v>
      </c>
      <c r="E60" s="112" t="s">
        <v>385</v>
      </c>
      <c r="F60" s="100"/>
      <c r="G60" s="106" t="s">
        <v>384</v>
      </c>
    </row>
    <row r="61" spans="1:7">
      <c r="A61" s="283"/>
      <c r="B61" s="281"/>
      <c r="C61" s="100" t="s">
        <v>22</v>
      </c>
      <c r="D61" s="19" t="s">
        <v>397</v>
      </c>
      <c r="E61" s="100"/>
      <c r="F61" s="100" t="s">
        <v>12</v>
      </c>
      <c r="G61" s="19" t="s">
        <v>415</v>
      </c>
    </row>
    <row r="62" spans="1:7">
      <c r="A62" s="283"/>
      <c r="B62" s="281"/>
      <c r="C62" s="100" t="s">
        <v>22</v>
      </c>
      <c r="D62" s="19" t="s">
        <v>399</v>
      </c>
      <c r="E62" s="100"/>
      <c r="F62" s="100" t="s">
        <v>11</v>
      </c>
      <c r="G62" s="19" t="s">
        <v>415</v>
      </c>
    </row>
    <row r="63" spans="1:7">
      <c r="A63" s="283"/>
      <c r="B63" s="281"/>
      <c r="C63" s="100" t="s">
        <v>18</v>
      </c>
      <c r="D63" s="121" t="s">
        <v>458</v>
      </c>
      <c r="E63" s="122" t="s">
        <v>459</v>
      </c>
      <c r="F63" s="101"/>
      <c r="G63" s="101" t="s">
        <v>384</v>
      </c>
    </row>
    <row r="64" spans="1:7">
      <c r="A64" s="283"/>
      <c r="B64" s="281"/>
      <c r="C64" s="100" t="s">
        <v>18</v>
      </c>
      <c r="D64" s="123" t="s">
        <v>460</v>
      </c>
      <c r="E64" s="124" t="s">
        <v>461</v>
      </c>
      <c r="F64" s="100"/>
      <c r="G64" s="101" t="s">
        <v>384</v>
      </c>
    </row>
    <row r="65" spans="1:7">
      <c r="A65" s="283"/>
      <c r="B65" s="281"/>
      <c r="C65" s="100" t="s">
        <v>18</v>
      </c>
      <c r="D65" s="19" t="s">
        <v>462</v>
      </c>
      <c r="E65" s="125" t="s">
        <v>463</v>
      </c>
      <c r="F65" s="100"/>
      <c r="G65" s="101" t="s">
        <v>384</v>
      </c>
    </row>
    <row r="66" spans="1:7">
      <c r="A66" s="283"/>
      <c r="B66" s="281"/>
      <c r="C66" s="100" t="s">
        <v>18</v>
      </c>
      <c r="D66" s="126" t="s">
        <v>464</v>
      </c>
      <c r="E66" s="122" t="s">
        <v>465</v>
      </c>
      <c r="F66" s="100"/>
      <c r="G66" s="101" t="s">
        <v>384</v>
      </c>
    </row>
    <row r="67" spans="1:7">
      <c r="A67" s="283"/>
      <c r="B67" s="281"/>
      <c r="C67" s="100" t="s">
        <v>16</v>
      </c>
      <c r="D67" s="137" t="s">
        <v>503</v>
      </c>
      <c r="E67" s="91" t="s">
        <v>504</v>
      </c>
      <c r="F67" s="100"/>
      <c r="G67" s="100"/>
    </row>
    <row r="68" spans="1:7">
      <c r="A68" s="283"/>
      <c r="B68" s="281"/>
      <c r="C68" s="100"/>
      <c r="D68" s="100"/>
      <c r="E68" s="100"/>
      <c r="F68" s="100"/>
      <c r="G68" s="100"/>
    </row>
    <row r="69" spans="1:7">
      <c r="A69" s="257" t="s">
        <v>292</v>
      </c>
      <c r="B69" s="257"/>
      <c r="C69" s="95" t="s">
        <v>15</v>
      </c>
      <c r="D69" s="95" t="s">
        <v>1</v>
      </c>
      <c r="E69" s="95" t="s">
        <v>293</v>
      </c>
      <c r="F69" s="95" t="s">
        <v>8</v>
      </c>
      <c r="G69" s="95" t="s">
        <v>298</v>
      </c>
    </row>
    <row r="70" spans="1:7" ht="18.75">
      <c r="A70" s="283">
        <v>42689</v>
      </c>
      <c r="B70" s="281" t="s">
        <v>294</v>
      </c>
      <c r="C70" s="106" t="s">
        <v>19</v>
      </c>
      <c r="D70" s="110" t="s">
        <v>359</v>
      </c>
      <c r="E70" s="113" t="s">
        <v>386</v>
      </c>
      <c r="F70" s="100"/>
      <c r="G70" s="106" t="s">
        <v>384</v>
      </c>
    </row>
    <row r="71" spans="1:7">
      <c r="A71" s="283"/>
      <c r="B71" s="281"/>
      <c r="C71" s="100" t="s">
        <v>22</v>
      </c>
      <c r="D71" s="19" t="s">
        <v>400</v>
      </c>
      <c r="E71" s="100"/>
      <c r="F71" s="100" t="s">
        <v>12</v>
      </c>
      <c r="G71" s="19" t="s">
        <v>415</v>
      </c>
    </row>
    <row r="72" spans="1:7">
      <c r="A72" s="283"/>
      <c r="B72" s="281"/>
      <c r="C72" s="100" t="s">
        <v>18</v>
      </c>
      <c r="D72" s="121" t="s">
        <v>466</v>
      </c>
      <c r="E72" s="127" t="s">
        <v>467</v>
      </c>
      <c r="F72" s="100"/>
      <c r="G72" s="101" t="s">
        <v>384</v>
      </c>
    </row>
    <row r="73" spans="1:7">
      <c r="A73" s="283"/>
      <c r="B73" s="281"/>
      <c r="C73" s="100" t="s">
        <v>18</v>
      </c>
      <c r="D73" s="121" t="s">
        <v>468</v>
      </c>
      <c r="E73" s="128" t="s">
        <v>469</v>
      </c>
      <c r="F73" s="100"/>
      <c r="G73" s="101" t="s">
        <v>384</v>
      </c>
    </row>
    <row r="74" spans="1:7">
      <c r="A74" s="283"/>
      <c r="B74" s="281"/>
      <c r="C74" s="100" t="s">
        <v>18</v>
      </c>
      <c r="D74" s="121" t="s">
        <v>470</v>
      </c>
      <c r="E74" s="129" t="s">
        <v>471</v>
      </c>
      <c r="F74" s="100"/>
      <c r="G74" s="101" t="s">
        <v>384</v>
      </c>
    </row>
    <row r="75" spans="1:7">
      <c r="A75" s="283"/>
      <c r="B75" s="281"/>
      <c r="C75" s="100" t="s">
        <v>16</v>
      </c>
      <c r="D75" s="137" t="s">
        <v>505</v>
      </c>
      <c r="E75" s="138" t="s">
        <v>506</v>
      </c>
      <c r="F75" s="100"/>
      <c r="G75" s="100"/>
    </row>
    <row r="76" spans="1:7">
      <c r="A76" s="283"/>
      <c r="B76" s="281"/>
      <c r="C76" s="100"/>
      <c r="D76" s="100"/>
      <c r="E76" s="100"/>
      <c r="F76" s="100"/>
      <c r="G76" s="100"/>
    </row>
    <row r="77" spans="1:7">
      <c r="A77" s="283"/>
      <c r="B77" s="281"/>
      <c r="C77" s="100"/>
      <c r="D77" s="100"/>
      <c r="E77" s="100"/>
      <c r="F77" s="100"/>
      <c r="G77" s="100"/>
    </row>
    <row r="78" spans="1:7">
      <c r="A78" s="283"/>
      <c r="B78" s="281"/>
      <c r="C78" s="100"/>
      <c r="D78" s="100"/>
      <c r="E78" s="100"/>
      <c r="F78" s="100"/>
      <c r="G78" s="100"/>
    </row>
    <row r="79" spans="1:7">
      <c r="A79" s="283"/>
      <c r="B79" s="281"/>
      <c r="C79" s="100"/>
      <c r="D79" s="100"/>
      <c r="E79" s="100"/>
      <c r="F79" s="100"/>
      <c r="G79" s="100"/>
    </row>
    <row r="80" spans="1:7">
      <c r="A80" s="257" t="s">
        <v>292</v>
      </c>
      <c r="B80" s="257"/>
      <c r="C80" s="95" t="s">
        <v>15</v>
      </c>
      <c r="D80" s="95" t="s">
        <v>1</v>
      </c>
      <c r="E80" s="95" t="s">
        <v>293</v>
      </c>
      <c r="F80" s="95" t="s">
        <v>8</v>
      </c>
      <c r="G80" s="95" t="s">
        <v>298</v>
      </c>
    </row>
    <row r="81" spans="1:7">
      <c r="A81" s="283">
        <v>42690</v>
      </c>
      <c r="B81" s="281" t="s">
        <v>295</v>
      </c>
      <c r="C81" s="106" t="s">
        <v>19</v>
      </c>
      <c r="D81" s="110" t="s">
        <v>369</v>
      </c>
      <c r="E81" s="108" t="s">
        <v>387</v>
      </c>
      <c r="F81" s="100"/>
      <c r="G81" s="106" t="s">
        <v>384</v>
      </c>
    </row>
    <row r="82" spans="1:7">
      <c r="A82" s="283"/>
      <c r="B82" s="281"/>
      <c r="C82" s="100" t="s">
        <v>22</v>
      </c>
      <c r="D82" s="19" t="s">
        <v>402</v>
      </c>
      <c r="E82" s="100"/>
      <c r="F82" s="100" t="s">
        <v>12</v>
      </c>
      <c r="G82" s="19" t="s">
        <v>415</v>
      </c>
    </row>
    <row r="83" spans="1:7">
      <c r="A83" s="283"/>
      <c r="B83" s="281"/>
      <c r="C83" s="100" t="s">
        <v>22</v>
      </c>
      <c r="D83" s="19" t="s">
        <v>403</v>
      </c>
      <c r="E83" s="100"/>
      <c r="F83" s="100" t="s">
        <v>11</v>
      </c>
      <c r="G83" s="19" t="s">
        <v>416</v>
      </c>
    </row>
    <row r="84" spans="1:7">
      <c r="A84" s="283"/>
      <c r="B84" s="281"/>
      <c r="C84" s="100" t="s">
        <v>18</v>
      </c>
      <c r="D84" s="121" t="s">
        <v>472</v>
      </c>
      <c r="E84" s="122" t="s">
        <v>473</v>
      </c>
      <c r="F84" s="100"/>
      <c r="G84" s="101" t="s">
        <v>384</v>
      </c>
    </row>
    <row r="85" spans="1:7">
      <c r="A85" s="283"/>
      <c r="B85" s="281"/>
      <c r="C85" s="100" t="s">
        <v>16</v>
      </c>
      <c r="D85" s="137" t="s">
        <v>507</v>
      </c>
      <c r="E85" s="91" t="s">
        <v>508</v>
      </c>
      <c r="F85" s="100"/>
      <c r="G85" s="100"/>
    </row>
    <row r="86" spans="1:7">
      <c r="A86" s="283"/>
      <c r="B86" s="281"/>
      <c r="C86" s="100" t="s">
        <v>17</v>
      </c>
      <c r="D86" s="137" t="s">
        <v>515</v>
      </c>
      <c r="E86" s="91" t="s">
        <v>516</v>
      </c>
      <c r="F86" s="100"/>
      <c r="G86" s="100"/>
    </row>
    <row r="87" spans="1:7">
      <c r="A87" s="283"/>
      <c r="B87" s="281"/>
      <c r="C87" s="100"/>
      <c r="D87" s="100"/>
      <c r="E87" s="100"/>
      <c r="F87" s="100"/>
      <c r="G87" s="100"/>
    </row>
    <row r="88" spans="1:7">
      <c r="A88" s="283"/>
      <c r="B88" s="281"/>
      <c r="C88" s="100"/>
      <c r="D88" s="100"/>
      <c r="E88" s="100"/>
      <c r="F88" s="100"/>
      <c r="G88" s="100"/>
    </row>
    <row r="89" spans="1:7">
      <c r="A89" s="283"/>
      <c r="B89" s="281"/>
      <c r="C89" s="100"/>
      <c r="D89" s="100"/>
      <c r="E89" s="100"/>
      <c r="F89" s="100"/>
      <c r="G89" s="100"/>
    </row>
    <row r="90" spans="1:7">
      <c r="A90" s="283"/>
      <c r="B90" s="281"/>
      <c r="C90" s="100"/>
      <c r="D90" s="100"/>
      <c r="E90" s="100"/>
      <c r="F90" s="100"/>
      <c r="G90" s="100"/>
    </row>
    <row r="91" spans="1:7">
      <c r="A91" s="257" t="s">
        <v>292</v>
      </c>
      <c r="B91" s="257"/>
      <c r="C91" s="95" t="s">
        <v>15</v>
      </c>
      <c r="D91" s="95" t="s">
        <v>1</v>
      </c>
      <c r="E91" s="95" t="s">
        <v>293</v>
      </c>
      <c r="F91" s="95" t="s">
        <v>8</v>
      </c>
      <c r="G91" s="95" t="s">
        <v>298</v>
      </c>
    </row>
    <row r="92" spans="1:7">
      <c r="A92" s="283">
        <v>42691</v>
      </c>
      <c r="B92" s="281" t="s">
        <v>296</v>
      </c>
      <c r="C92" s="106" t="s">
        <v>19</v>
      </c>
      <c r="D92" s="110" t="s">
        <v>371</v>
      </c>
      <c r="E92" s="108" t="s">
        <v>388</v>
      </c>
      <c r="F92" s="100"/>
      <c r="G92" s="106" t="s">
        <v>384</v>
      </c>
    </row>
    <row r="93" spans="1:7">
      <c r="A93" s="283"/>
      <c r="B93" s="281"/>
      <c r="C93" s="100" t="s">
        <v>22</v>
      </c>
      <c r="D93" s="19" t="s">
        <v>405</v>
      </c>
      <c r="E93" s="100"/>
      <c r="F93" s="100" t="s">
        <v>12</v>
      </c>
      <c r="G93" s="100" t="s">
        <v>416</v>
      </c>
    </row>
    <row r="94" spans="1:7">
      <c r="A94" s="283"/>
      <c r="B94" s="281"/>
      <c r="C94" s="100" t="s">
        <v>18</v>
      </c>
      <c r="D94" s="123" t="s">
        <v>474</v>
      </c>
      <c r="E94" s="124" t="s">
        <v>475</v>
      </c>
      <c r="F94" s="100"/>
      <c r="G94" s="101" t="s">
        <v>384</v>
      </c>
    </row>
    <row r="95" spans="1:7">
      <c r="A95" s="283"/>
      <c r="B95" s="281"/>
      <c r="C95" s="100" t="s">
        <v>16</v>
      </c>
      <c r="D95" s="137" t="s">
        <v>509</v>
      </c>
      <c r="E95" s="91" t="s">
        <v>510</v>
      </c>
      <c r="F95" s="100"/>
      <c r="G95" s="100"/>
    </row>
    <row r="96" spans="1:7">
      <c r="A96" s="283"/>
      <c r="B96" s="281"/>
      <c r="C96" s="100"/>
      <c r="D96" s="100"/>
      <c r="E96" s="100"/>
      <c r="F96" s="100"/>
      <c r="G96" s="100"/>
    </row>
    <row r="97" spans="1:7">
      <c r="A97" s="283"/>
      <c r="B97" s="281"/>
      <c r="C97" s="100"/>
      <c r="D97" s="100"/>
      <c r="E97" s="100"/>
      <c r="F97" s="100"/>
      <c r="G97" s="100"/>
    </row>
    <row r="98" spans="1:7">
      <c r="A98" s="283"/>
      <c r="B98" s="281"/>
      <c r="C98" s="100"/>
      <c r="D98" s="100"/>
      <c r="E98" s="100"/>
      <c r="F98" s="100"/>
      <c r="G98" s="100"/>
    </row>
    <row r="99" spans="1:7">
      <c r="A99" s="283"/>
      <c r="B99" s="281"/>
      <c r="C99" s="100"/>
      <c r="D99" s="100"/>
      <c r="E99" s="100"/>
      <c r="F99" s="100"/>
      <c r="G99" s="100"/>
    </row>
    <row r="100" spans="1:7">
      <c r="A100" s="283"/>
      <c r="B100" s="281"/>
      <c r="C100" s="100"/>
      <c r="D100" s="100"/>
      <c r="E100" s="100"/>
      <c r="F100" s="100"/>
      <c r="G100" s="100"/>
    </row>
    <row r="101" spans="1:7">
      <c r="A101" s="283"/>
      <c r="B101" s="281"/>
      <c r="C101" s="100"/>
      <c r="D101" s="100"/>
      <c r="E101" s="100"/>
      <c r="F101" s="100"/>
      <c r="G101" s="100"/>
    </row>
    <row r="102" spans="1:7">
      <c r="A102" s="257" t="s">
        <v>292</v>
      </c>
      <c r="B102" s="257"/>
      <c r="C102" s="95" t="s">
        <v>15</v>
      </c>
      <c r="D102" s="95" t="s">
        <v>1</v>
      </c>
      <c r="E102" s="95" t="s">
        <v>293</v>
      </c>
      <c r="F102" s="95" t="s">
        <v>8</v>
      </c>
      <c r="G102" s="95" t="s">
        <v>298</v>
      </c>
    </row>
    <row r="103" spans="1:7">
      <c r="A103" s="283">
        <v>42692</v>
      </c>
      <c r="B103" s="281" t="s">
        <v>297</v>
      </c>
      <c r="C103" s="106" t="s">
        <v>19</v>
      </c>
      <c r="D103" s="110" t="s">
        <v>373</v>
      </c>
      <c r="E103" s="108" t="s">
        <v>389</v>
      </c>
      <c r="F103" s="100"/>
      <c r="G103" s="106" t="s">
        <v>384</v>
      </c>
    </row>
    <row r="104" spans="1:7">
      <c r="A104" s="283"/>
      <c r="B104" s="281"/>
      <c r="C104" s="106" t="s">
        <v>19</v>
      </c>
      <c r="D104" s="110" t="s">
        <v>375</v>
      </c>
      <c r="E104" s="108" t="s">
        <v>390</v>
      </c>
      <c r="F104" s="100"/>
      <c r="G104" s="106" t="s">
        <v>384</v>
      </c>
    </row>
    <row r="105" spans="1:7">
      <c r="A105" s="283"/>
      <c r="B105" s="281"/>
      <c r="C105" s="100" t="s">
        <v>22</v>
      </c>
      <c r="D105" s="19" t="s">
        <v>407</v>
      </c>
      <c r="E105" s="100"/>
      <c r="F105" s="100" t="s">
        <v>11</v>
      </c>
      <c r="G105" s="100" t="s">
        <v>415</v>
      </c>
    </row>
    <row r="106" spans="1:7">
      <c r="A106" s="283"/>
      <c r="B106" s="281"/>
      <c r="C106" s="100" t="s">
        <v>18</v>
      </c>
      <c r="D106" s="121" t="s">
        <v>476</v>
      </c>
      <c r="E106" s="122" t="s">
        <v>477</v>
      </c>
      <c r="F106" s="100"/>
      <c r="G106" s="101" t="s">
        <v>384</v>
      </c>
    </row>
    <row r="107" spans="1:7">
      <c r="A107" s="283"/>
      <c r="B107" s="281"/>
      <c r="C107" s="100" t="s">
        <v>16</v>
      </c>
      <c r="D107" s="137" t="s">
        <v>511</v>
      </c>
      <c r="E107" s="91" t="s">
        <v>512</v>
      </c>
      <c r="F107" s="100"/>
      <c r="G107" s="100"/>
    </row>
    <row r="108" spans="1:7">
      <c r="A108" s="283"/>
      <c r="B108" s="281"/>
      <c r="C108" s="100" t="s">
        <v>16</v>
      </c>
      <c r="D108" s="137" t="s">
        <v>513</v>
      </c>
      <c r="E108" s="139" t="s">
        <v>514</v>
      </c>
      <c r="F108" s="100"/>
      <c r="G108" s="100"/>
    </row>
    <row r="109" spans="1:7">
      <c r="A109" s="283"/>
      <c r="B109" s="281"/>
      <c r="C109" s="100"/>
      <c r="D109" s="100"/>
      <c r="E109" s="100"/>
      <c r="F109" s="100"/>
      <c r="G109" s="100"/>
    </row>
    <row r="110" spans="1:7">
      <c r="A110" s="283"/>
      <c r="B110" s="281"/>
      <c r="C110" s="100"/>
      <c r="D110" s="100"/>
      <c r="E110" s="100"/>
      <c r="F110" s="100"/>
      <c r="G110" s="100"/>
    </row>
    <row r="111" spans="1:7">
      <c r="A111" s="283"/>
      <c r="B111" s="281"/>
      <c r="C111" s="100"/>
      <c r="D111" s="100"/>
      <c r="E111" s="100"/>
      <c r="F111" s="100"/>
      <c r="G111" s="100"/>
    </row>
    <row r="112" spans="1:7">
      <c r="A112" s="283"/>
      <c r="B112" s="281"/>
      <c r="C112" s="100"/>
      <c r="D112" s="100"/>
      <c r="E112" s="100"/>
      <c r="F112" s="100"/>
      <c r="G112" s="100"/>
    </row>
    <row r="113" spans="1:7">
      <c r="A113" s="257" t="s">
        <v>292</v>
      </c>
      <c r="B113" s="257"/>
      <c r="C113" s="95" t="s">
        <v>15</v>
      </c>
      <c r="D113" s="95" t="s">
        <v>1</v>
      </c>
      <c r="E113" s="95" t="s">
        <v>293</v>
      </c>
      <c r="F113" s="95" t="s">
        <v>8</v>
      </c>
      <c r="G113" s="95" t="s">
        <v>298</v>
      </c>
    </row>
    <row r="114" spans="1:7">
      <c r="A114" s="282">
        <v>42695</v>
      </c>
      <c r="B114" s="280" t="s">
        <v>291</v>
      </c>
      <c r="C114" s="106" t="s">
        <v>19</v>
      </c>
      <c r="D114" s="110" t="s">
        <v>376</v>
      </c>
      <c r="E114" s="108" t="s">
        <v>391</v>
      </c>
      <c r="F114" s="101"/>
      <c r="G114" s="106" t="s">
        <v>384</v>
      </c>
    </row>
    <row r="115" spans="1:7">
      <c r="A115" s="283"/>
      <c r="B115" s="281"/>
      <c r="C115" s="100" t="s">
        <v>22</v>
      </c>
      <c r="D115" s="19" t="s">
        <v>408</v>
      </c>
      <c r="E115" s="100"/>
      <c r="F115" s="100" t="s">
        <v>12</v>
      </c>
      <c r="G115" s="100" t="s">
        <v>416</v>
      </c>
    </row>
    <row r="116" spans="1:7">
      <c r="A116" s="283"/>
      <c r="B116" s="281"/>
      <c r="C116" s="100" t="s">
        <v>18</v>
      </c>
      <c r="D116" s="19" t="s">
        <v>478</v>
      </c>
      <c r="E116" s="125" t="s">
        <v>479</v>
      </c>
      <c r="F116" s="101"/>
      <c r="G116" s="101" t="s">
        <v>384</v>
      </c>
    </row>
    <row r="117" spans="1:7">
      <c r="A117" s="283"/>
      <c r="B117" s="281"/>
      <c r="C117" s="100" t="s">
        <v>18</v>
      </c>
      <c r="D117" s="130" t="s">
        <v>480</v>
      </c>
      <c r="E117" s="122" t="s">
        <v>465</v>
      </c>
      <c r="F117" s="100"/>
      <c r="G117" s="101" t="s">
        <v>384</v>
      </c>
    </row>
    <row r="118" spans="1:7" ht="17.25">
      <c r="A118" s="283"/>
      <c r="B118" s="281"/>
      <c r="C118" s="100" t="s">
        <v>18</v>
      </c>
      <c r="D118" s="131" t="s">
        <v>481</v>
      </c>
      <c r="E118" s="132" t="s">
        <v>482</v>
      </c>
      <c r="F118" s="100"/>
      <c r="G118" s="101" t="s">
        <v>384</v>
      </c>
    </row>
    <row r="119" spans="1:7">
      <c r="A119" s="283"/>
      <c r="B119" s="281"/>
      <c r="C119" s="100"/>
      <c r="D119" s="100"/>
      <c r="E119" s="100"/>
      <c r="F119" s="100"/>
      <c r="G119" s="100"/>
    </row>
    <row r="120" spans="1:7">
      <c r="A120" s="283"/>
      <c r="B120" s="281"/>
      <c r="C120" s="100"/>
      <c r="D120" s="100"/>
      <c r="E120" s="100"/>
      <c r="F120" s="100"/>
      <c r="G120" s="100"/>
    </row>
    <row r="121" spans="1:7">
      <c r="A121" s="283"/>
      <c r="B121" s="281"/>
      <c r="C121" s="100"/>
      <c r="D121" s="100"/>
      <c r="E121" s="100"/>
      <c r="F121" s="100"/>
      <c r="G121" s="100"/>
    </row>
    <row r="122" spans="1:7">
      <c r="A122" s="283"/>
      <c r="B122" s="281"/>
      <c r="C122" s="100"/>
      <c r="D122" s="100"/>
      <c r="E122" s="100"/>
      <c r="F122" s="100"/>
      <c r="G122" s="100"/>
    </row>
    <row r="123" spans="1:7">
      <c r="A123" s="283"/>
      <c r="B123" s="281"/>
      <c r="C123" s="100"/>
      <c r="D123" s="100"/>
      <c r="E123" s="100"/>
      <c r="F123" s="100"/>
      <c r="G123" s="100"/>
    </row>
    <row r="124" spans="1:7">
      <c r="A124" s="257" t="s">
        <v>292</v>
      </c>
      <c r="B124" s="257"/>
      <c r="C124" s="95" t="s">
        <v>15</v>
      </c>
      <c r="D124" s="95" t="s">
        <v>1</v>
      </c>
      <c r="E124" s="95" t="s">
        <v>293</v>
      </c>
      <c r="F124" s="95" t="s">
        <v>8</v>
      </c>
      <c r="G124" s="95" t="s">
        <v>298</v>
      </c>
    </row>
    <row r="125" spans="1:7">
      <c r="A125" s="283">
        <v>42696</v>
      </c>
      <c r="B125" s="281" t="s">
        <v>294</v>
      </c>
      <c r="C125" s="106" t="s">
        <v>19</v>
      </c>
      <c r="D125" s="110" t="s">
        <v>361</v>
      </c>
      <c r="E125" s="108" t="s">
        <v>392</v>
      </c>
      <c r="F125" s="100"/>
      <c r="G125" s="106" t="s">
        <v>384</v>
      </c>
    </row>
    <row r="126" spans="1:7">
      <c r="A126" s="283"/>
      <c r="B126" s="281"/>
      <c r="C126" s="100" t="s">
        <v>22</v>
      </c>
      <c r="D126" s="19" t="s">
        <v>410</v>
      </c>
      <c r="E126" s="100"/>
      <c r="F126" s="100" t="s">
        <v>12</v>
      </c>
      <c r="G126" s="100" t="s">
        <v>416</v>
      </c>
    </row>
    <row r="127" spans="1:7">
      <c r="A127" s="283"/>
      <c r="B127" s="281"/>
      <c r="C127" s="100" t="s">
        <v>18</v>
      </c>
      <c r="D127" s="121" t="s">
        <v>483</v>
      </c>
      <c r="E127" s="128" t="s">
        <v>484</v>
      </c>
      <c r="F127" s="100"/>
      <c r="G127" s="101" t="s">
        <v>384</v>
      </c>
    </row>
    <row r="128" spans="1:7">
      <c r="A128" s="283"/>
      <c r="B128" s="281"/>
      <c r="C128" s="100" t="s">
        <v>18</v>
      </c>
      <c r="D128" s="121" t="s">
        <v>485</v>
      </c>
      <c r="E128" s="128" t="s">
        <v>486</v>
      </c>
      <c r="F128" s="100"/>
      <c r="G128" s="101" t="s">
        <v>384</v>
      </c>
    </row>
    <row r="129" spans="1:7">
      <c r="A129" s="283"/>
      <c r="B129" s="281"/>
      <c r="C129" s="100" t="s">
        <v>18</v>
      </c>
      <c r="D129" s="121" t="s">
        <v>487</v>
      </c>
      <c r="E129" s="128" t="s">
        <v>488</v>
      </c>
      <c r="F129" s="100"/>
      <c r="G129" s="101" t="s">
        <v>384</v>
      </c>
    </row>
    <row r="130" spans="1:7">
      <c r="A130" s="283"/>
      <c r="B130" s="281"/>
      <c r="C130" s="100"/>
      <c r="D130" s="100"/>
      <c r="E130" s="100"/>
      <c r="F130" s="100"/>
      <c r="G130" s="100"/>
    </row>
    <row r="131" spans="1:7">
      <c r="A131" s="283"/>
      <c r="B131" s="281"/>
      <c r="C131" s="100"/>
      <c r="D131" s="100"/>
      <c r="E131" s="100"/>
      <c r="F131" s="100"/>
      <c r="G131" s="100"/>
    </row>
    <row r="132" spans="1:7">
      <c r="A132" s="283"/>
      <c r="B132" s="281"/>
      <c r="C132" s="100"/>
      <c r="D132" s="100"/>
      <c r="E132" s="100"/>
      <c r="F132" s="100"/>
      <c r="G132" s="100"/>
    </row>
    <row r="133" spans="1:7">
      <c r="A133" s="283"/>
      <c r="B133" s="281"/>
      <c r="C133" s="100"/>
      <c r="D133" s="100"/>
      <c r="E133" s="100"/>
      <c r="F133" s="100"/>
      <c r="G133" s="100"/>
    </row>
    <row r="134" spans="1:7">
      <c r="A134" s="283"/>
      <c r="B134" s="281"/>
      <c r="C134" s="100"/>
      <c r="D134" s="100"/>
      <c r="E134" s="100"/>
      <c r="F134" s="100"/>
      <c r="G134" s="100"/>
    </row>
    <row r="135" spans="1:7">
      <c r="A135" s="257" t="s">
        <v>292</v>
      </c>
      <c r="B135" s="257"/>
      <c r="C135" s="95" t="s">
        <v>15</v>
      </c>
      <c r="D135" s="95" t="s">
        <v>1</v>
      </c>
      <c r="E135" s="95" t="s">
        <v>293</v>
      </c>
      <c r="F135" s="95" t="s">
        <v>8</v>
      </c>
      <c r="G135" s="95" t="s">
        <v>298</v>
      </c>
    </row>
    <row r="136" spans="1:7">
      <c r="A136" s="283">
        <v>42697</v>
      </c>
      <c r="B136" s="281" t="s">
        <v>295</v>
      </c>
      <c r="C136" s="106" t="s">
        <v>19</v>
      </c>
      <c r="D136" s="114" t="s">
        <v>378</v>
      </c>
      <c r="E136" s="108" t="s">
        <v>393</v>
      </c>
      <c r="F136" s="100"/>
      <c r="G136" s="106" t="s">
        <v>384</v>
      </c>
    </row>
    <row r="137" spans="1:7">
      <c r="A137" s="283"/>
      <c r="B137" s="281"/>
      <c r="C137" s="100" t="s">
        <v>22</v>
      </c>
      <c r="D137" s="19" t="s">
        <v>412</v>
      </c>
      <c r="E137" s="100"/>
      <c r="F137" s="100" t="s">
        <v>12</v>
      </c>
      <c r="G137" s="100" t="s">
        <v>416</v>
      </c>
    </row>
    <row r="138" spans="1:7" ht="17.25">
      <c r="A138" s="283"/>
      <c r="B138" s="281"/>
      <c r="C138" s="100" t="s">
        <v>18</v>
      </c>
      <c r="D138" s="131" t="s">
        <v>489</v>
      </c>
      <c r="E138" s="132" t="s">
        <v>490</v>
      </c>
      <c r="F138" s="100"/>
      <c r="G138" s="101" t="s">
        <v>384</v>
      </c>
    </row>
    <row r="139" spans="1:7">
      <c r="A139" s="283"/>
      <c r="B139" s="281"/>
      <c r="C139" s="159" t="s">
        <v>21</v>
      </c>
      <c r="D139" s="179" t="s">
        <v>611</v>
      </c>
      <c r="E139" s="179" t="s">
        <v>614</v>
      </c>
      <c r="F139" s="184" t="s">
        <v>12</v>
      </c>
      <c r="G139" s="184" t="s">
        <v>632</v>
      </c>
    </row>
    <row r="140" spans="1:7">
      <c r="A140" s="283"/>
      <c r="B140" s="281"/>
      <c r="C140" s="159" t="s">
        <v>21</v>
      </c>
      <c r="D140" s="179" t="s">
        <v>612</v>
      </c>
      <c r="E140" s="179" t="s">
        <v>615</v>
      </c>
      <c r="F140" s="184" t="s">
        <v>12</v>
      </c>
      <c r="G140" s="184" t="s">
        <v>632</v>
      </c>
    </row>
    <row r="141" spans="1:7">
      <c r="A141" s="283"/>
      <c r="B141" s="281"/>
      <c r="C141" s="183"/>
      <c r="D141" s="183"/>
      <c r="E141" s="183"/>
      <c r="F141" s="183"/>
      <c r="G141" s="183"/>
    </row>
    <row r="142" spans="1:7">
      <c r="A142" s="283"/>
      <c r="B142" s="281"/>
      <c r="C142" s="100"/>
      <c r="D142" s="100"/>
      <c r="E142" s="100"/>
      <c r="F142" s="100"/>
      <c r="G142" s="100"/>
    </row>
    <row r="143" spans="1:7">
      <c r="A143" s="283"/>
      <c r="B143" s="281"/>
      <c r="C143" s="100"/>
      <c r="D143" s="100"/>
      <c r="E143" s="100"/>
      <c r="F143" s="100"/>
      <c r="G143" s="100"/>
    </row>
    <row r="144" spans="1:7">
      <c r="A144" s="283"/>
      <c r="B144" s="281"/>
      <c r="C144" s="100"/>
      <c r="D144" s="100"/>
      <c r="E144" s="100"/>
      <c r="F144" s="100"/>
      <c r="G144" s="100"/>
    </row>
    <row r="145" spans="1:7">
      <c r="A145" s="283"/>
      <c r="B145" s="281"/>
      <c r="C145" s="11"/>
      <c r="D145" s="11"/>
      <c r="E145" s="11"/>
      <c r="F145" s="11"/>
      <c r="G145" s="11"/>
    </row>
    <row r="146" spans="1:7">
      <c r="A146" s="257" t="s">
        <v>292</v>
      </c>
      <c r="B146" s="257"/>
      <c r="C146" s="85" t="s">
        <v>15</v>
      </c>
      <c r="D146" s="85" t="s">
        <v>1</v>
      </c>
      <c r="E146" s="85" t="s">
        <v>293</v>
      </c>
      <c r="F146" s="85" t="s">
        <v>8</v>
      </c>
      <c r="G146" s="85" t="s">
        <v>298</v>
      </c>
    </row>
    <row r="147" spans="1:7">
      <c r="A147" s="283">
        <v>42698</v>
      </c>
      <c r="B147" s="281" t="s">
        <v>296</v>
      </c>
      <c r="C147" s="11" t="s">
        <v>22</v>
      </c>
      <c r="D147" s="19" t="s">
        <v>413</v>
      </c>
      <c r="E147" s="11"/>
      <c r="F147" s="11" t="s">
        <v>12</v>
      </c>
      <c r="G147" s="11" t="s">
        <v>416</v>
      </c>
    </row>
    <row r="148" spans="1:7">
      <c r="A148" s="283"/>
      <c r="B148" s="281"/>
      <c r="C148" s="11" t="s">
        <v>18</v>
      </c>
      <c r="D148" s="121" t="s">
        <v>491</v>
      </c>
      <c r="E148" s="133" t="s">
        <v>492</v>
      </c>
      <c r="F148" s="100"/>
      <c r="G148" s="101" t="s">
        <v>384</v>
      </c>
    </row>
    <row r="149" spans="1:7">
      <c r="A149" s="283"/>
      <c r="B149" s="281"/>
      <c r="C149" s="11" t="s">
        <v>18</v>
      </c>
      <c r="D149" s="121" t="s">
        <v>493</v>
      </c>
      <c r="E149" s="133" t="s">
        <v>494</v>
      </c>
      <c r="F149" s="100"/>
      <c r="G149" s="101" t="s">
        <v>384</v>
      </c>
    </row>
    <row r="150" spans="1:7">
      <c r="A150" s="283"/>
      <c r="B150" s="281"/>
      <c r="C150" s="159" t="s">
        <v>21</v>
      </c>
      <c r="D150" s="179" t="s">
        <v>618</v>
      </c>
      <c r="E150" s="179" t="s">
        <v>619</v>
      </c>
      <c r="F150" s="184" t="s">
        <v>0</v>
      </c>
      <c r="G150" s="184" t="s">
        <v>632</v>
      </c>
    </row>
    <row r="151" spans="1:7">
      <c r="A151" s="283"/>
      <c r="B151" s="281"/>
      <c r="C151" s="159" t="s">
        <v>21</v>
      </c>
      <c r="D151" s="179" t="s">
        <v>613</v>
      </c>
      <c r="E151" s="179" t="s">
        <v>616</v>
      </c>
      <c r="F151" s="184" t="s">
        <v>11</v>
      </c>
      <c r="G151" s="184" t="s">
        <v>632</v>
      </c>
    </row>
    <row r="152" spans="1:7">
      <c r="A152" s="283"/>
      <c r="B152" s="281"/>
      <c r="C152" s="11"/>
      <c r="D152" s="11"/>
      <c r="E152" s="11"/>
      <c r="F152" s="11"/>
      <c r="G152" s="11"/>
    </row>
    <row r="153" spans="1:7">
      <c r="A153" s="283"/>
      <c r="B153" s="281"/>
      <c r="C153" s="11"/>
      <c r="D153" s="11"/>
      <c r="E153" s="11"/>
      <c r="F153" s="11"/>
      <c r="G153" s="11"/>
    </row>
    <row r="154" spans="1:7">
      <c r="A154" s="283"/>
      <c r="B154" s="281"/>
      <c r="C154" s="11"/>
      <c r="D154" s="11"/>
      <c r="E154" s="11"/>
      <c r="F154" s="11"/>
      <c r="G154" s="11"/>
    </row>
    <row r="155" spans="1:7">
      <c r="A155" s="283"/>
      <c r="B155" s="281"/>
      <c r="C155" s="11"/>
      <c r="D155" s="11"/>
      <c r="E155" s="11"/>
      <c r="F155" s="11"/>
      <c r="G155" s="11"/>
    </row>
    <row r="156" spans="1:7">
      <c r="A156" s="283"/>
      <c r="B156" s="281"/>
      <c r="C156" s="11"/>
      <c r="D156" s="11"/>
      <c r="E156" s="11"/>
      <c r="F156" s="11"/>
      <c r="G156" s="11"/>
    </row>
    <row r="157" spans="1:7">
      <c r="A157" s="257" t="s">
        <v>292</v>
      </c>
      <c r="B157" s="257"/>
      <c r="C157" s="85" t="s">
        <v>15</v>
      </c>
      <c r="D157" s="85" t="s">
        <v>1</v>
      </c>
      <c r="E157" s="85" t="s">
        <v>293</v>
      </c>
      <c r="F157" s="85" t="s">
        <v>8</v>
      </c>
      <c r="G157" s="85" t="s">
        <v>298</v>
      </c>
    </row>
    <row r="158" spans="1:7">
      <c r="A158" s="283">
        <v>42699</v>
      </c>
      <c r="B158" s="281" t="s">
        <v>297</v>
      </c>
      <c r="C158" s="11" t="s">
        <v>18</v>
      </c>
      <c r="D158" s="123" t="s">
        <v>495</v>
      </c>
      <c r="E158" s="124" t="s">
        <v>496</v>
      </c>
      <c r="F158" s="100"/>
      <c r="G158" s="101" t="s">
        <v>384</v>
      </c>
    </row>
    <row r="159" spans="1:7">
      <c r="A159" s="283"/>
      <c r="B159" s="281"/>
      <c r="C159" s="187" t="s">
        <v>21</v>
      </c>
      <c r="D159" s="188" t="s">
        <v>622</v>
      </c>
      <c r="E159" s="188" t="s">
        <v>623</v>
      </c>
      <c r="F159" s="187"/>
      <c r="G159" s="187" t="s">
        <v>631</v>
      </c>
    </row>
    <row r="160" spans="1:7">
      <c r="A160" s="283"/>
      <c r="B160" s="281"/>
      <c r="C160" s="183"/>
      <c r="D160" s="183"/>
      <c r="E160" s="183"/>
      <c r="F160" s="183"/>
      <c r="G160" s="183"/>
    </row>
    <row r="161" spans="1:7">
      <c r="A161" s="283"/>
      <c r="B161" s="281"/>
      <c r="C161" s="11"/>
      <c r="D161" s="11"/>
      <c r="E161" s="11"/>
      <c r="F161" s="11"/>
      <c r="G161" s="11"/>
    </row>
    <row r="162" spans="1:7">
      <c r="A162" s="283"/>
      <c r="B162" s="281"/>
      <c r="C162" s="11"/>
      <c r="D162" s="11"/>
      <c r="E162" s="11"/>
      <c r="F162" s="11"/>
      <c r="G162" s="11"/>
    </row>
    <row r="163" spans="1:7">
      <c r="A163" s="283"/>
      <c r="B163" s="281"/>
      <c r="C163" s="11"/>
      <c r="D163" s="11"/>
      <c r="E163" s="11"/>
      <c r="F163" s="11"/>
      <c r="G163" s="11"/>
    </row>
    <row r="164" spans="1:7">
      <c r="A164" s="283"/>
      <c r="B164" s="281"/>
      <c r="C164" s="11"/>
      <c r="D164" s="11"/>
      <c r="E164" s="11"/>
      <c r="F164" s="11"/>
      <c r="G164" s="11"/>
    </row>
    <row r="165" spans="1:7">
      <c r="A165" s="283"/>
      <c r="B165" s="281"/>
      <c r="C165" s="11"/>
      <c r="D165" s="11"/>
      <c r="E165" s="11"/>
      <c r="F165" s="11"/>
      <c r="G165" s="11"/>
    </row>
    <row r="166" spans="1:7">
      <c r="A166" s="283"/>
      <c r="B166" s="281"/>
      <c r="C166" s="11"/>
      <c r="D166" s="11"/>
      <c r="E166" s="11"/>
      <c r="F166" s="11"/>
      <c r="G166" s="11"/>
    </row>
    <row r="167" spans="1:7">
      <c r="A167" s="283"/>
      <c r="B167" s="281"/>
      <c r="C167" s="11"/>
      <c r="D167" s="11"/>
      <c r="E167" s="11"/>
      <c r="F167" s="11"/>
      <c r="G167" s="11"/>
    </row>
    <row r="168" spans="1:7">
      <c r="A168" s="257" t="s">
        <v>292</v>
      </c>
      <c r="B168" s="257"/>
      <c r="C168" s="85" t="s">
        <v>15</v>
      </c>
      <c r="D168" s="85" t="s">
        <v>1</v>
      </c>
      <c r="E168" s="85" t="s">
        <v>293</v>
      </c>
      <c r="F168" s="85" t="s">
        <v>8</v>
      </c>
      <c r="G168" s="85" t="s">
        <v>298</v>
      </c>
    </row>
    <row r="169" spans="1:7">
      <c r="A169" s="282">
        <v>42702</v>
      </c>
      <c r="B169" s="280" t="s">
        <v>291</v>
      </c>
      <c r="C169" s="84" t="s">
        <v>18</v>
      </c>
      <c r="D169" s="123" t="s">
        <v>497</v>
      </c>
      <c r="E169" s="124" t="s">
        <v>498</v>
      </c>
      <c r="F169" s="101"/>
      <c r="G169" s="101" t="s">
        <v>384</v>
      </c>
    </row>
    <row r="170" spans="1:7">
      <c r="A170" s="283"/>
      <c r="B170" s="281"/>
      <c r="C170" s="11"/>
      <c r="D170" s="11"/>
      <c r="E170" s="11"/>
      <c r="F170" s="11"/>
      <c r="G170" s="11"/>
    </row>
    <row r="171" spans="1:7">
      <c r="A171" s="283"/>
      <c r="B171" s="281"/>
      <c r="C171" s="11"/>
      <c r="D171" s="11"/>
      <c r="E171" s="11"/>
      <c r="F171" s="11"/>
      <c r="G171" s="11"/>
    </row>
    <row r="172" spans="1:7">
      <c r="A172" s="283"/>
      <c r="B172" s="281"/>
      <c r="C172" s="11"/>
      <c r="D172" s="11"/>
      <c r="E172" s="11"/>
      <c r="F172" s="11"/>
      <c r="G172" s="11"/>
    </row>
    <row r="173" spans="1:7">
      <c r="A173" s="283"/>
      <c r="B173" s="281"/>
      <c r="C173" s="11"/>
      <c r="D173" s="11"/>
      <c r="E173" s="11"/>
      <c r="F173" s="11"/>
      <c r="G173" s="11"/>
    </row>
    <row r="174" spans="1:7">
      <c r="A174" s="283"/>
      <c r="B174" s="281"/>
      <c r="C174" s="11"/>
      <c r="D174" s="11"/>
      <c r="E174" s="11"/>
      <c r="F174" s="11"/>
      <c r="G174" s="11"/>
    </row>
    <row r="175" spans="1:7">
      <c r="A175" s="283"/>
      <c r="B175" s="281"/>
      <c r="C175" s="11"/>
      <c r="D175" s="11"/>
      <c r="E175" s="11"/>
      <c r="F175" s="11"/>
      <c r="G175" s="11"/>
    </row>
    <row r="176" spans="1:7">
      <c r="A176" s="283"/>
      <c r="B176" s="281"/>
      <c r="C176" s="11"/>
      <c r="D176" s="11"/>
      <c r="E176" s="11"/>
      <c r="F176" s="11"/>
      <c r="G176" s="11"/>
    </row>
    <row r="177" spans="1:7">
      <c r="A177" s="283"/>
      <c r="B177" s="281"/>
      <c r="C177" s="11"/>
      <c r="D177" s="11"/>
      <c r="E177" s="11"/>
      <c r="F177" s="11"/>
      <c r="G177" s="11"/>
    </row>
    <row r="178" spans="1:7">
      <c r="A178" s="283"/>
      <c r="B178" s="281"/>
      <c r="C178" s="11"/>
      <c r="D178" s="11"/>
      <c r="E178" s="11"/>
      <c r="F178" s="11"/>
      <c r="G178" s="11"/>
    </row>
    <row r="179" spans="1:7">
      <c r="A179" s="257" t="s">
        <v>292</v>
      </c>
      <c r="B179" s="257"/>
      <c r="C179" s="85" t="s">
        <v>15</v>
      </c>
      <c r="D179" s="85" t="s">
        <v>1</v>
      </c>
      <c r="E179" s="85" t="s">
        <v>293</v>
      </c>
      <c r="F179" s="85" t="s">
        <v>8</v>
      </c>
      <c r="G179" s="85" t="s">
        <v>298</v>
      </c>
    </row>
    <row r="180" spans="1:7">
      <c r="A180" s="283">
        <v>42703</v>
      </c>
      <c r="B180" s="281" t="s">
        <v>294</v>
      </c>
      <c r="C180" s="11" t="s">
        <v>18</v>
      </c>
      <c r="D180" s="134" t="s">
        <v>499</v>
      </c>
      <c r="E180" s="133" t="s">
        <v>500</v>
      </c>
      <c r="F180" s="100"/>
      <c r="G180" s="101" t="s">
        <v>384</v>
      </c>
    </row>
    <row r="181" spans="1:7">
      <c r="A181" s="283"/>
      <c r="B181" s="281"/>
      <c r="C181" s="185" t="s">
        <v>21</v>
      </c>
      <c r="D181" s="179" t="s">
        <v>626</v>
      </c>
      <c r="E181" s="179" t="s">
        <v>627</v>
      </c>
      <c r="F181" s="202" t="s">
        <v>12</v>
      </c>
      <c r="G181" s="203" t="s">
        <v>632</v>
      </c>
    </row>
    <row r="182" spans="1:7">
      <c r="A182" s="283"/>
      <c r="B182" s="281"/>
      <c r="C182" s="185" t="s">
        <v>21</v>
      </c>
      <c r="D182" s="179" t="s">
        <v>640</v>
      </c>
      <c r="E182" s="179" t="s">
        <v>641</v>
      </c>
      <c r="F182" s="202" t="s">
        <v>12</v>
      </c>
      <c r="G182" s="203" t="s">
        <v>632</v>
      </c>
    </row>
    <row r="183" spans="1:7" ht="31.5">
      <c r="A183" s="283"/>
      <c r="B183" s="281"/>
      <c r="C183" s="202" t="s">
        <v>21</v>
      </c>
      <c r="D183" s="192" t="s">
        <v>652</v>
      </c>
      <c r="E183" s="192" t="s">
        <v>651</v>
      </c>
      <c r="F183" s="202" t="s">
        <v>12</v>
      </c>
      <c r="G183" s="203" t="s">
        <v>632</v>
      </c>
    </row>
    <row r="184" spans="1:7">
      <c r="A184" s="283"/>
      <c r="B184" s="281"/>
      <c r="C184" s="186"/>
      <c r="D184" s="186"/>
      <c r="E184" s="186"/>
      <c r="F184" s="186"/>
      <c r="G184" s="186"/>
    </row>
    <row r="185" spans="1:7">
      <c r="A185" s="283"/>
      <c r="B185" s="281"/>
      <c r="C185" s="11"/>
      <c r="D185" s="11"/>
      <c r="E185" s="11"/>
      <c r="F185" s="11"/>
      <c r="G185" s="11"/>
    </row>
    <row r="186" spans="1:7">
      <c r="A186" s="283"/>
      <c r="B186" s="281"/>
      <c r="C186" s="11"/>
      <c r="D186" s="11"/>
      <c r="E186" s="11"/>
      <c r="F186" s="11"/>
      <c r="G186" s="11"/>
    </row>
    <row r="187" spans="1:7">
      <c r="A187" s="283"/>
      <c r="B187" s="281"/>
      <c r="C187" s="11"/>
      <c r="D187" s="11"/>
      <c r="E187" s="11"/>
      <c r="F187" s="11"/>
      <c r="G187" s="11"/>
    </row>
    <row r="188" spans="1:7">
      <c r="A188" s="283"/>
      <c r="B188" s="281"/>
      <c r="C188" s="11"/>
      <c r="D188" s="11"/>
      <c r="E188" s="11"/>
      <c r="F188" s="11"/>
      <c r="G188" s="11"/>
    </row>
    <row r="189" spans="1:7">
      <c r="A189" s="283"/>
      <c r="B189" s="281"/>
      <c r="C189" s="11"/>
      <c r="D189" s="11"/>
      <c r="E189" s="11"/>
      <c r="F189" s="11"/>
      <c r="G189" s="11"/>
    </row>
  </sheetData>
  <mergeCells count="51">
    <mergeCell ref="A179:B179"/>
    <mergeCell ref="A180:A189"/>
    <mergeCell ref="B180:B189"/>
    <mergeCell ref="A157:B157"/>
    <mergeCell ref="A158:A167"/>
    <mergeCell ref="B158:B167"/>
    <mergeCell ref="A168:B168"/>
    <mergeCell ref="A169:A178"/>
    <mergeCell ref="B169:B178"/>
    <mergeCell ref="A135:B135"/>
    <mergeCell ref="A136:A145"/>
    <mergeCell ref="B136:B145"/>
    <mergeCell ref="A146:B146"/>
    <mergeCell ref="A147:A156"/>
    <mergeCell ref="B147:B156"/>
    <mergeCell ref="A113:B113"/>
    <mergeCell ref="A114:A123"/>
    <mergeCell ref="B114:B123"/>
    <mergeCell ref="A124:B124"/>
    <mergeCell ref="A125:A134"/>
    <mergeCell ref="B125:B134"/>
    <mergeCell ref="A91:B91"/>
    <mergeCell ref="A92:A101"/>
    <mergeCell ref="B92:B101"/>
    <mergeCell ref="A102:B102"/>
    <mergeCell ref="A103:A112"/>
    <mergeCell ref="B103:B112"/>
    <mergeCell ref="A47:B47"/>
    <mergeCell ref="A48:A57"/>
    <mergeCell ref="B48:B57"/>
    <mergeCell ref="A80:B80"/>
    <mergeCell ref="A81:A90"/>
    <mergeCell ref="B81:B90"/>
    <mergeCell ref="A58:B58"/>
    <mergeCell ref="A59:A68"/>
    <mergeCell ref="B59:B68"/>
    <mergeCell ref="A69:B69"/>
    <mergeCell ref="A70:A79"/>
    <mergeCell ref="B70:B79"/>
    <mergeCell ref="A25:B25"/>
    <mergeCell ref="A26:A35"/>
    <mergeCell ref="B26:B35"/>
    <mergeCell ref="A36:B36"/>
    <mergeCell ref="A37:A46"/>
    <mergeCell ref="B37:B46"/>
    <mergeCell ref="B4:B13"/>
    <mergeCell ref="A4:A13"/>
    <mergeCell ref="A3:B3"/>
    <mergeCell ref="A14:B14"/>
    <mergeCell ref="A15:A24"/>
    <mergeCell ref="B15:B24"/>
  </mergeCells>
  <hyperlinks>
    <hyperlink ref="E74" r:id="rId1" display="http://share.here.com/r/mylocation/e-eyJuYW1lIjoiTWFyeSB0aGUgUXVlZW4gQ29sbGVnZSAtIFBhbXBhbmdhIEluYy4iLCJhZGRyZXNzIjoiSm9zZSBBYmFkIFNhbnRvcyBBdmVudWUsIFNhbiBNYXRpYXMsIEd1YWd1YSwgUGFtcGFuZ2EiLCJsYXRpdHVkZSI6MTQuOTgzOTQxMjEzMjAyLCJsb25naXR1ZGUiOjEyMC42MjE5ODg1MDU1NSwicHJvdmlkZXJOYW1lIjoiZmFjZWJvb2siLCJwcm92aWRlcklkIjo2MTk2NDk4NjQ3MjU2MjJ9?link=addresses&amp;fb_locale=en_US&amp;ref=facebook"/>
  </hyperlinks>
  <pageMargins left="0.75" right="0.75" top="1" bottom="1" header="0.5" footer="0.5"/>
  <pageSetup orientation="portrait" horizontalDpi="4294967292" verticalDpi="4294967292"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3:H137"/>
  <sheetViews>
    <sheetView topLeftCell="A50" zoomScale="68" zoomScaleNormal="68" workbookViewId="0">
      <selection activeCell="F50" sqref="F50"/>
    </sheetView>
  </sheetViews>
  <sheetFormatPr defaultColWidth="11" defaultRowHeight="15.75"/>
  <cols>
    <col min="4" max="4" width="52.25" customWidth="1"/>
    <col min="5" max="5" width="54.875" customWidth="1"/>
    <col min="6" max="6" width="21.875" customWidth="1"/>
    <col min="7" max="7" width="25.625" bestFit="1" customWidth="1"/>
  </cols>
  <sheetData>
    <row r="3" spans="1:7">
      <c r="A3" s="257" t="s">
        <v>292</v>
      </c>
      <c r="B3" s="257"/>
      <c r="C3" s="85" t="s">
        <v>15</v>
      </c>
      <c r="D3" s="85" t="s">
        <v>1</v>
      </c>
      <c r="E3" s="85" t="s">
        <v>293</v>
      </c>
      <c r="F3" s="85" t="s">
        <v>8</v>
      </c>
      <c r="G3" s="85" t="s">
        <v>298</v>
      </c>
    </row>
    <row r="4" spans="1:7" ht="31.5">
      <c r="A4" s="283">
        <v>42705</v>
      </c>
      <c r="B4" s="281" t="s">
        <v>296</v>
      </c>
      <c r="C4" s="61" t="s">
        <v>21</v>
      </c>
      <c r="D4" s="215" t="s">
        <v>667</v>
      </c>
      <c r="E4" s="216" t="s">
        <v>639</v>
      </c>
      <c r="F4" s="61" t="s">
        <v>12</v>
      </c>
      <c r="G4" s="61" t="s">
        <v>632</v>
      </c>
    </row>
    <row r="5" spans="1:7">
      <c r="A5" s="283"/>
      <c r="B5" s="281"/>
      <c r="C5" s="217" t="s">
        <v>21</v>
      </c>
      <c r="D5" s="218" t="s">
        <v>645</v>
      </c>
      <c r="E5" s="218" t="s">
        <v>646</v>
      </c>
      <c r="F5" s="217" t="s">
        <v>11</v>
      </c>
      <c r="G5" s="217" t="s">
        <v>631</v>
      </c>
    </row>
    <row r="6" spans="1:7" ht="31.5">
      <c r="A6" s="283"/>
      <c r="B6" s="281"/>
      <c r="C6" s="219" t="s">
        <v>21</v>
      </c>
      <c r="D6" s="215" t="s">
        <v>649</v>
      </c>
      <c r="E6" s="215" t="s">
        <v>650</v>
      </c>
      <c r="F6" s="220" t="s">
        <v>12</v>
      </c>
      <c r="G6" s="61" t="s">
        <v>632</v>
      </c>
    </row>
    <row r="7" spans="1:7">
      <c r="A7" s="283"/>
      <c r="B7" s="281"/>
      <c r="C7" s="11"/>
      <c r="D7" s="11"/>
      <c r="E7" s="11"/>
      <c r="F7" s="11"/>
      <c r="G7" s="11"/>
    </row>
    <row r="8" spans="1:7">
      <c r="A8" s="283"/>
      <c r="B8" s="281"/>
      <c r="C8" s="11"/>
      <c r="D8" s="11"/>
      <c r="E8" s="11"/>
      <c r="F8" s="11"/>
      <c r="G8" s="11"/>
    </row>
    <row r="9" spans="1:7">
      <c r="A9" s="283"/>
      <c r="B9" s="281"/>
      <c r="C9" s="11"/>
      <c r="D9" s="11"/>
      <c r="E9" s="11"/>
      <c r="F9" s="11"/>
      <c r="G9" s="11"/>
    </row>
    <row r="10" spans="1:7">
      <c r="A10" s="283"/>
      <c r="B10" s="281"/>
      <c r="C10" s="11"/>
      <c r="D10" s="11"/>
      <c r="E10" s="11"/>
      <c r="F10" s="11"/>
      <c r="G10" s="11"/>
    </row>
    <row r="11" spans="1:7">
      <c r="A11" s="283"/>
      <c r="B11" s="281"/>
      <c r="C11" s="11"/>
      <c r="D11" s="11"/>
      <c r="E11" s="11"/>
      <c r="F11" s="11"/>
      <c r="G11" s="11"/>
    </row>
    <row r="12" spans="1:7">
      <c r="A12" s="283"/>
      <c r="B12" s="281"/>
      <c r="C12" s="11"/>
      <c r="D12" s="11"/>
      <c r="E12" s="11"/>
      <c r="F12" s="11"/>
      <c r="G12" s="11"/>
    </row>
    <row r="13" spans="1:7">
      <c r="A13" s="283"/>
      <c r="B13" s="281"/>
      <c r="C13" s="11"/>
      <c r="D13" s="11"/>
      <c r="E13" s="11"/>
      <c r="F13" s="11"/>
      <c r="G13" s="11"/>
    </row>
    <row r="14" spans="1:7">
      <c r="A14" s="257" t="s">
        <v>292</v>
      </c>
      <c r="B14" s="257"/>
      <c r="C14" s="85" t="s">
        <v>15</v>
      </c>
      <c r="D14" s="85" t="s">
        <v>1</v>
      </c>
      <c r="E14" s="85" t="s">
        <v>293</v>
      </c>
      <c r="F14" s="85" t="s">
        <v>8</v>
      </c>
      <c r="G14" s="85" t="s">
        <v>298</v>
      </c>
    </row>
    <row r="15" spans="1:7">
      <c r="A15" s="283">
        <v>42706</v>
      </c>
      <c r="B15" s="281" t="s">
        <v>297</v>
      </c>
      <c r="C15" s="221" t="s">
        <v>21</v>
      </c>
      <c r="D15" s="222" t="s">
        <v>648</v>
      </c>
      <c r="E15" s="222" t="s">
        <v>633</v>
      </c>
      <c r="F15" s="223" t="s">
        <v>12</v>
      </c>
      <c r="G15" s="217" t="s">
        <v>631</v>
      </c>
    </row>
    <row r="16" spans="1:7">
      <c r="A16" s="283"/>
      <c r="B16" s="281"/>
      <c r="C16" s="61" t="s">
        <v>21</v>
      </c>
      <c r="D16" s="216" t="s">
        <v>638</v>
      </c>
      <c r="E16" s="216" t="s">
        <v>642</v>
      </c>
      <c r="F16" s="220" t="s">
        <v>12</v>
      </c>
      <c r="G16" s="61" t="s">
        <v>632</v>
      </c>
    </row>
    <row r="17" spans="1:8">
      <c r="A17" s="283"/>
      <c r="B17" s="281"/>
      <c r="C17" s="186"/>
      <c r="D17" s="186"/>
      <c r="E17" s="186"/>
      <c r="F17" s="186"/>
      <c r="G17" s="186"/>
    </row>
    <row r="18" spans="1:8">
      <c r="A18" s="283"/>
      <c r="B18" s="281"/>
      <c r="C18" s="186"/>
      <c r="D18" s="186"/>
      <c r="E18" s="186"/>
      <c r="F18" s="186"/>
      <c r="G18" s="186"/>
    </row>
    <row r="19" spans="1:8">
      <c r="A19" s="283"/>
      <c r="B19" s="281"/>
      <c r="C19" s="11"/>
      <c r="D19" s="11"/>
      <c r="E19" s="11"/>
      <c r="F19" s="11"/>
      <c r="G19" s="11"/>
    </row>
    <row r="20" spans="1:8">
      <c r="A20" s="283"/>
      <c r="B20" s="281"/>
      <c r="C20" s="11"/>
      <c r="D20" s="11"/>
      <c r="E20" s="11"/>
      <c r="F20" s="11"/>
      <c r="G20" s="11"/>
    </row>
    <row r="21" spans="1:8">
      <c r="A21" s="283"/>
      <c r="B21" s="281"/>
      <c r="C21" s="11"/>
      <c r="D21" s="11"/>
      <c r="E21" s="11"/>
      <c r="F21" s="11"/>
      <c r="G21" s="11"/>
    </row>
    <row r="22" spans="1:8">
      <c r="A22" s="283"/>
      <c r="B22" s="281"/>
      <c r="C22" s="11"/>
      <c r="D22" s="11"/>
      <c r="E22" s="11"/>
      <c r="F22" s="11"/>
      <c r="G22" s="11"/>
    </row>
    <row r="23" spans="1:8">
      <c r="A23" s="283"/>
      <c r="B23" s="281"/>
      <c r="C23" s="11"/>
      <c r="D23" s="11"/>
      <c r="E23" s="11"/>
      <c r="F23" s="11"/>
      <c r="G23" s="11"/>
    </row>
    <row r="24" spans="1:8">
      <c r="A24" s="283"/>
      <c r="B24" s="281"/>
      <c r="C24" s="11"/>
      <c r="D24" s="11"/>
      <c r="E24" s="11"/>
      <c r="F24" s="11"/>
      <c r="G24" s="11"/>
    </row>
    <row r="25" spans="1:8">
      <c r="A25" s="257" t="s">
        <v>292</v>
      </c>
      <c r="B25" s="257"/>
      <c r="C25" s="85" t="s">
        <v>15</v>
      </c>
      <c r="D25" s="85" t="s">
        <v>1</v>
      </c>
      <c r="E25" s="85" t="s">
        <v>293</v>
      </c>
      <c r="F25" s="85" t="s">
        <v>8</v>
      </c>
      <c r="G25" s="85" t="s">
        <v>298</v>
      </c>
    </row>
    <row r="26" spans="1:8">
      <c r="A26" s="282">
        <v>42709</v>
      </c>
      <c r="B26" s="280" t="s">
        <v>291</v>
      </c>
      <c r="C26" s="193" t="s">
        <v>21</v>
      </c>
      <c r="D26" s="182" t="s">
        <v>624</v>
      </c>
      <c r="E26" s="182" t="s">
        <v>625</v>
      </c>
      <c r="F26" s="180" t="s">
        <v>12</v>
      </c>
      <c r="G26" s="180" t="s">
        <v>632</v>
      </c>
      <c r="H26" s="224"/>
    </row>
    <row r="27" spans="1:8">
      <c r="A27" s="283"/>
      <c r="B27" s="281"/>
      <c r="C27" s="193" t="s">
        <v>21</v>
      </c>
      <c r="D27" s="204" t="s">
        <v>658</v>
      </c>
      <c r="E27" s="204" t="s">
        <v>657</v>
      </c>
      <c r="F27" s="180" t="s">
        <v>11</v>
      </c>
      <c r="G27" s="180" t="s">
        <v>632</v>
      </c>
      <c r="H27" s="224"/>
    </row>
    <row r="28" spans="1:8">
      <c r="A28" s="283"/>
      <c r="B28" s="281"/>
      <c r="C28" s="206" t="s">
        <v>21</v>
      </c>
      <c r="D28" s="188" t="s">
        <v>656</v>
      </c>
      <c r="E28" s="188" t="s">
        <v>655</v>
      </c>
      <c r="F28" s="187" t="s">
        <v>12</v>
      </c>
      <c r="G28" s="187" t="s">
        <v>631</v>
      </c>
      <c r="H28" s="224"/>
    </row>
    <row r="29" spans="1:8">
      <c r="A29" s="283"/>
      <c r="B29" s="281"/>
      <c r="C29" s="11"/>
      <c r="D29" s="11"/>
      <c r="E29" s="11"/>
      <c r="F29" s="11"/>
      <c r="G29" s="11"/>
    </row>
    <row r="30" spans="1:8">
      <c r="A30" s="283"/>
      <c r="B30" s="281"/>
      <c r="C30" s="11"/>
      <c r="D30" s="11"/>
      <c r="E30" s="11"/>
      <c r="F30" s="11"/>
      <c r="G30" s="11"/>
    </row>
    <row r="31" spans="1:8">
      <c r="A31" s="283"/>
      <c r="B31" s="281"/>
      <c r="C31" s="11"/>
      <c r="D31" s="11"/>
      <c r="E31" s="11"/>
      <c r="F31" s="11"/>
      <c r="G31" s="11"/>
    </row>
    <row r="32" spans="1:8">
      <c r="A32" s="283"/>
      <c r="B32" s="281"/>
      <c r="C32" s="11"/>
      <c r="D32" s="11"/>
      <c r="E32" s="11"/>
      <c r="F32" s="11"/>
      <c r="G32" s="11"/>
    </row>
    <row r="33" spans="1:7">
      <c r="A33" s="283"/>
      <c r="B33" s="281"/>
      <c r="C33" s="11"/>
      <c r="D33" s="11"/>
      <c r="E33" s="11"/>
      <c r="F33" s="11"/>
      <c r="G33" s="11"/>
    </row>
    <row r="34" spans="1:7">
      <c r="A34" s="283"/>
      <c r="B34" s="281"/>
      <c r="C34" s="11"/>
      <c r="D34" s="11"/>
      <c r="E34" s="11"/>
      <c r="F34" s="11"/>
      <c r="G34" s="11"/>
    </row>
    <row r="35" spans="1:7">
      <c r="A35" s="283"/>
      <c r="B35" s="281"/>
      <c r="C35" s="11"/>
      <c r="D35" s="11"/>
      <c r="E35" s="11"/>
      <c r="F35" s="11"/>
      <c r="G35" s="11"/>
    </row>
    <row r="36" spans="1:7">
      <c r="A36" s="257" t="s">
        <v>292</v>
      </c>
      <c r="B36" s="257"/>
      <c r="C36" s="85" t="s">
        <v>15</v>
      </c>
      <c r="D36" s="85" t="s">
        <v>1</v>
      </c>
      <c r="E36" s="85" t="s">
        <v>293</v>
      </c>
      <c r="F36" s="85" t="s">
        <v>8</v>
      </c>
      <c r="G36" s="85" t="s">
        <v>298</v>
      </c>
    </row>
    <row r="37" spans="1:7" s="195" customFormat="1">
      <c r="A37" s="283">
        <v>42710</v>
      </c>
      <c r="B37" s="281" t="s">
        <v>294</v>
      </c>
      <c r="C37" s="191" t="s">
        <v>21</v>
      </c>
      <c r="D37" s="205" t="s">
        <v>654</v>
      </c>
      <c r="E37" s="205" t="s">
        <v>653</v>
      </c>
      <c r="F37" s="203" t="s">
        <v>12</v>
      </c>
      <c r="G37" s="180" t="s">
        <v>632</v>
      </c>
    </row>
    <row r="38" spans="1:7">
      <c r="A38" s="283"/>
      <c r="B38" s="281"/>
      <c r="C38" s="225" t="s">
        <v>21</v>
      </c>
      <c r="D38" s="207" t="s">
        <v>620</v>
      </c>
      <c r="E38" s="188" t="s">
        <v>621</v>
      </c>
      <c r="F38" s="187" t="s">
        <v>11</v>
      </c>
      <c r="G38" s="187" t="s">
        <v>671</v>
      </c>
    </row>
    <row r="39" spans="1:7">
      <c r="A39" s="283"/>
      <c r="B39" s="281"/>
      <c r="C39" s="11"/>
      <c r="D39" s="194"/>
      <c r="E39" s="194"/>
      <c r="F39" s="11"/>
      <c r="G39" s="11"/>
    </row>
    <row r="40" spans="1:7">
      <c r="A40" s="283"/>
      <c r="B40" s="281"/>
      <c r="C40" s="11"/>
      <c r="D40" s="194"/>
      <c r="E40" s="194"/>
      <c r="F40" s="11"/>
      <c r="G40" s="11"/>
    </row>
    <row r="41" spans="1:7">
      <c r="A41" s="283"/>
      <c r="B41" s="281"/>
      <c r="C41" s="11"/>
      <c r="D41" s="11"/>
      <c r="E41" s="11"/>
      <c r="F41" s="11"/>
      <c r="G41" s="11"/>
    </row>
    <row r="42" spans="1:7">
      <c r="A42" s="283"/>
      <c r="B42" s="281"/>
      <c r="C42" s="11"/>
      <c r="D42" s="11"/>
      <c r="E42" s="11"/>
      <c r="F42" s="11"/>
      <c r="G42" s="11"/>
    </row>
    <row r="43" spans="1:7">
      <c r="A43" s="283"/>
      <c r="B43" s="281"/>
      <c r="C43" s="11"/>
      <c r="D43" s="11"/>
      <c r="E43" s="11"/>
      <c r="F43" s="11"/>
      <c r="G43" s="11"/>
    </row>
    <row r="44" spans="1:7">
      <c r="A44" s="283"/>
      <c r="B44" s="281"/>
      <c r="C44" s="11"/>
      <c r="D44" s="11"/>
      <c r="E44" s="11"/>
      <c r="F44" s="11"/>
      <c r="G44" s="11"/>
    </row>
    <row r="45" spans="1:7">
      <c r="A45" s="283"/>
      <c r="B45" s="281"/>
      <c r="C45" s="11"/>
      <c r="D45" s="11"/>
      <c r="E45" s="11"/>
      <c r="F45" s="11"/>
      <c r="G45" s="11"/>
    </row>
    <row r="46" spans="1:7">
      <c r="A46" s="283"/>
      <c r="B46" s="281"/>
      <c r="C46" s="11"/>
      <c r="D46" s="11"/>
      <c r="E46" s="11"/>
      <c r="F46" s="11"/>
      <c r="G46" s="11"/>
    </row>
    <row r="47" spans="1:7">
      <c r="A47" s="257" t="s">
        <v>292</v>
      </c>
      <c r="B47" s="257"/>
      <c r="C47" s="85" t="s">
        <v>15</v>
      </c>
      <c r="D47" s="85" t="s">
        <v>1</v>
      </c>
      <c r="E47" s="85" t="s">
        <v>293</v>
      </c>
      <c r="F47" s="85" t="s">
        <v>8</v>
      </c>
      <c r="G47" s="85" t="s">
        <v>298</v>
      </c>
    </row>
    <row r="48" spans="1:7">
      <c r="A48" s="283">
        <v>42711</v>
      </c>
      <c r="B48" s="281" t="s">
        <v>295</v>
      </c>
      <c r="C48" s="191" t="s">
        <v>21</v>
      </c>
      <c r="D48" s="189" t="s">
        <v>672</v>
      </c>
      <c r="E48" s="189" t="s">
        <v>674</v>
      </c>
      <c r="F48" s="185" t="s">
        <v>12</v>
      </c>
      <c r="G48" s="213" t="s">
        <v>632</v>
      </c>
    </row>
    <row r="49" spans="1:7">
      <c r="A49" s="283"/>
      <c r="B49" s="281"/>
      <c r="C49" s="191" t="s">
        <v>21</v>
      </c>
      <c r="D49" s="229" t="s">
        <v>698</v>
      </c>
      <c r="E49" s="229" t="s">
        <v>699</v>
      </c>
      <c r="F49" s="213" t="s">
        <v>12</v>
      </c>
      <c r="G49" s="213" t="s">
        <v>632</v>
      </c>
    </row>
    <row r="50" spans="1:7">
      <c r="A50" s="283"/>
      <c r="B50" s="281"/>
      <c r="C50" s="212"/>
      <c r="D50" s="212"/>
      <c r="E50" s="212"/>
      <c r="F50" s="212"/>
      <c r="G50" s="212"/>
    </row>
    <row r="51" spans="1:7">
      <c r="A51" s="283"/>
      <c r="B51" s="281"/>
      <c r="C51" s="186"/>
      <c r="D51" s="186"/>
      <c r="E51" s="186"/>
      <c r="F51" s="186"/>
      <c r="G51" s="186"/>
    </row>
    <row r="52" spans="1:7">
      <c r="A52" s="283"/>
      <c r="B52" s="281"/>
      <c r="C52" s="11"/>
      <c r="D52" s="11"/>
      <c r="E52" s="11"/>
      <c r="F52" s="11"/>
      <c r="G52" s="11"/>
    </row>
    <row r="53" spans="1:7">
      <c r="A53" s="283"/>
      <c r="B53" s="281"/>
      <c r="C53" s="11"/>
      <c r="D53" s="11"/>
      <c r="E53" s="11"/>
      <c r="F53" s="11"/>
      <c r="G53" s="11"/>
    </row>
    <row r="54" spans="1:7">
      <c r="A54" s="283"/>
      <c r="B54" s="281"/>
      <c r="C54" s="11"/>
      <c r="D54" s="11"/>
      <c r="E54" s="11"/>
      <c r="F54" s="11"/>
      <c r="G54" s="11"/>
    </row>
    <row r="55" spans="1:7">
      <c r="A55" s="283"/>
      <c r="B55" s="281"/>
      <c r="C55" s="11"/>
      <c r="D55" s="11"/>
      <c r="E55" s="11"/>
      <c r="F55" s="11"/>
      <c r="G55" s="11"/>
    </row>
    <row r="56" spans="1:7">
      <c r="A56" s="283"/>
      <c r="B56" s="281"/>
      <c r="C56" s="11"/>
      <c r="D56" s="11"/>
      <c r="E56" s="11"/>
      <c r="F56" s="11"/>
      <c r="G56" s="11"/>
    </row>
    <row r="57" spans="1:7">
      <c r="A57" s="283"/>
      <c r="B57" s="281"/>
      <c r="C57" s="11"/>
      <c r="D57" s="11"/>
      <c r="E57" s="11"/>
      <c r="F57" s="11"/>
      <c r="G57" s="11"/>
    </row>
    <row r="58" spans="1:7">
      <c r="A58" s="257" t="s">
        <v>292</v>
      </c>
      <c r="B58" s="257"/>
      <c r="C58" s="85" t="s">
        <v>15</v>
      </c>
      <c r="D58" s="85" t="s">
        <v>1</v>
      </c>
      <c r="E58" s="85" t="s">
        <v>293</v>
      </c>
      <c r="F58" s="85" t="s">
        <v>8</v>
      </c>
      <c r="G58" s="85" t="s">
        <v>298</v>
      </c>
    </row>
    <row r="59" spans="1:7">
      <c r="A59" s="283">
        <v>42712</v>
      </c>
      <c r="B59" s="281" t="s">
        <v>296</v>
      </c>
      <c r="C59" s="187" t="s">
        <v>21</v>
      </c>
      <c r="D59" s="207" t="s">
        <v>678</v>
      </c>
      <c r="E59" s="226" t="s">
        <v>680</v>
      </c>
      <c r="F59" s="208" t="s">
        <v>12</v>
      </c>
      <c r="G59" s="187" t="s">
        <v>676</v>
      </c>
    </row>
    <row r="60" spans="1:7">
      <c r="A60" s="283"/>
      <c r="B60" s="281"/>
      <c r="C60" s="187" t="s">
        <v>21</v>
      </c>
      <c r="D60" s="188" t="s">
        <v>679</v>
      </c>
      <c r="E60" s="188" t="s">
        <v>677</v>
      </c>
      <c r="F60" s="208" t="s">
        <v>12</v>
      </c>
      <c r="G60" s="187" t="s">
        <v>676</v>
      </c>
    </row>
    <row r="61" spans="1:7">
      <c r="A61" s="283"/>
      <c r="B61" s="281"/>
      <c r="C61" s="211" t="s">
        <v>21</v>
      </c>
      <c r="D61" s="179" t="s">
        <v>628</v>
      </c>
      <c r="E61" s="179" t="s">
        <v>629</v>
      </c>
      <c r="F61" s="211" t="s">
        <v>11</v>
      </c>
      <c r="G61" s="213" t="s">
        <v>632</v>
      </c>
    </row>
    <row r="62" spans="1:7">
      <c r="A62" s="283"/>
      <c r="B62" s="281"/>
      <c r="C62" s="11"/>
      <c r="D62" s="11"/>
      <c r="E62" s="11"/>
      <c r="F62" s="11"/>
      <c r="G62" s="11"/>
    </row>
    <row r="63" spans="1:7">
      <c r="A63" s="283"/>
      <c r="B63" s="281"/>
      <c r="C63" s="11"/>
      <c r="D63" s="11"/>
      <c r="E63" s="11"/>
      <c r="F63" s="11"/>
      <c r="G63" s="11"/>
    </row>
    <row r="64" spans="1:7">
      <c r="A64" s="283"/>
      <c r="B64" s="281"/>
      <c r="C64" s="11"/>
      <c r="D64" s="11"/>
      <c r="E64" s="11"/>
      <c r="F64" s="11"/>
      <c r="G64" s="11"/>
    </row>
    <row r="65" spans="1:8">
      <c r="A65" s="283"/>
      <c r="B65" s="281"/>
      <c r="C65" s="11"/>
      <c r="D65" s="11"/>
      <c r="E65" s="11"/>
      <c r="F65" s="11"/>
      <c r="G65" s="11"/>
    </row>
    <row r="66" spans="1:8">
      <c r="A66" s="283"/>
      <c r="B66" s="281"/>
      <c r="C66" s="11"/>
      <c r="D66" s="11"/>
      <c r="E66" s="11"/>
      <c r="F66" s="11"/>
      <c r="G66" s="11"/>
    </row>
    <row r="67" spans="1:8">
      <c r="A67" s="283"/>
      <c r="B67" s="281"/>
      <c r="C67" s="11"/>
      <c r="D67" s="11"/>
      <c r="E67" s="11"/>
      <c r="F67" s="11"/>
      <c r="G67" s="11"/>
    </row>
    <row r="68" spans="1:8">
      <c r="A68" s="283"/>
      <c r="B68" s="281"/>
      <c r="C68" s="11"/>
      <c r="D68" s="11"/>
      <c r="E68" s="11"/>
      <c r="F68" s="11"/>
      <c r="G68" s="11"/>
    </row>
    <row r="69" spans="1:8">
      <c r="A69" s="257" t="s">
        <v>292</v>
      </c>
      <c r="B69" s="257"/>
      <c r="C69" s="85" t="s">
        <v>15</v>
      </c>
      <c r="D69" s="85" t="s">
        <v>1</v>
      </c>
      <c r="E69" s="85" t="s">
        <v>293</v>
      </c>
      <c r="F69" s="85" t="s">
        <v>8</v>
      </c>
      <c r="G69" s="85" t="s">
        <v>298</v>
      </c>
    </row>
    <row r="70" spans="1:8">
      <c r="A70" s="283">
        <v>42713</v>
      </c>
      <c r="B70" s="281" t="s">
        <v>297</v>
      </c>
      <c r="C70" s="191" t="s">
        <v>21</v>
      </c>
      <c r="D70" s="179" t="s">
        <v>687</v>
      </c>
      <c r="E70" s="179" t="s">
        <v>702</v>
      </c>
      <c r="F70" s="191" t="s">
        <v>11</v>
      </c>
      <c r="G70" s="191" t="s">
        <v>632</v>
      </c>
      <c r="H70" s="195">
        <v>1</v>
      </c>
    </row>
    <row r="71" spans="1:8">
      <c r="A71" s="283"/>
      <c r="B71" s="281"/>
      <c r="C71" s="212"/>
      <c r="D71" s="212"/>
      <c r="E71" s="212"/>
      <c r="F71" s="212"/>
      <c r="G71" s="212"/>
    </row>
    <row r="72" spans="1:8">
      <c r="A72" s="283"/>
      <c r="B72" s="281"/>
      <c r="C72" s="11"/>
      <c r="D72" s="11"/>
      <c r="E72" s="11"/>
      <c r="F72" s="11"/>
      <c r="G72" s="11"/>
    </row>
    <row r="73" spans="1:8">
      <c r="A73" s="283"/>
      <c r="B73" s="281"/>
      <c r="C73" s="11"/>
      <c r="D73" s="11"/>
      <c r="E73" s="11"/>
      <c r="F73" s="11"/>
      <c r="G73" s="11"/>
    </row>
    <row r="74" spans="1:8">
      <c r="A74" s="283"/>
      <c r="B74" s="281"/>
      <c r="C74" s="11"/>
      <c r="D74" s="11"/>
      <c r="E74" s="11"/>
      <c r="F74" s="11"/>
      <c r="G74" s="11"/>
    </row>
    <row r="75" spans="1:8">
      <c r="A75" s="283"/>
      <c r="B75" s="281"/>
      <c r="C75" s="11"/>
      <c r="D75" s="11"/>
      <c r="E75" s="11"/>
      <c r="F75" s="11"/>
      <c r="G75" s="11"/>
    </row>
    <row r="76" spans="1:8">
      <c r="A76" s="283"/>
      <c r="B76" s="281"/>
      <c r="C76" s="11"/>
      <c r="D76" s="11"/>
      <c r="E76" s="11"/>
      <c r="F76" s="11"/>
      <c r="G76" s="11"/>
    </row>
    <row r="77" spans="1:8">
      <c r="A77" s="283"/>
      <c r="B77" s="281"/>
      <c r="C77" s="11"/>
      <c r="D77" s="11"/>
      <c r="E77" s="11"/>
      <c r="F77" s="11"/>
      <c r="G77" s="11"/>
    </row>
    <row r="78" spans="1:8">
      <c r="A78" s="283"/>
      <c r="B78" s="281"/>
      <c r="C78" s="11"/>
      <c r="D78" s="11"/>
      <c r="E78" s="11"/>
      <c r="F78" s="11"/>
      <c r="G78" s="11"/>
    </row>
    <row r="79" spans="1:8">
      <c r="A79" s="283"/>
      <c r="B79" s="281"/>
      <c r="C79" s="11"/>
      <c r="D79" s="11"/>
      <c r="E79" s="11"/>
      <c r="F79" s="11"/>
      <c r="G79" s="11"/>
    </row>
    <row r="80" spans="1:8">
      <c r="A80" s="257" t="s">
        <v>292</v>
      </c>
      <c r="B80" s="257"/>
      <c r="C80" s="85" t="s">
        <v>15</v>
      </c>
      <c r="D80" s="85" t="s">
        <v>1</v>
      </c>
      <c r="E80" s="85" t="s">
        <v>293</v>
      </c>
      <c r="F80" s="85" t="s">
        <v>8</v>
      </c>
      <c r="G80" s="85" t="s">
        <v>298</v>
      </c>
    </row>
    <row r="81" spans="1:7">
      <c r="A81" s="282">
        <v>42716</v>
      </c>
      <c r="B81" s="280" t="s">
        <v>291</v>
      </c>
      <c r="C81" s="225" t="s">
        <v>21</v>
      </c>
      <c r="D81" s="207" t="s">
        <v>683</v>
      </c>
      <c r="E81" s="207" t="s">
        <v>684</v>
      </c>
      <c r="F81" s="187" t="s">
        <v>12</v>
      </c>
      <c r="G81" s="187" t="s">
        <v>676</v>
      </c>
    </row>
    <row r="82" spans="1:7">
      <c r="A82" s="283"/>
      <c r="B82" s="281"/>
      <c r="C82" s="225" t="s">
        <v>21</v>
      </c>
      <c r="D82" s="188" t="s">
        <v>663</v>
      </c>
      <c r="E82" s="188" t="s">
        <v>664</v>
      </c>
      <c r="F82" s="187" t="s">
        <v>12</v>
      </c>
      <c r="G82" s="187" t="s">
        <v>676</v>
      </c>
    </row>
    <row r="83" spans="1:7">
      <c r="A83" s="283"/>
      <c r="B83" s="281"/>
      <c r="C83" s="225" t="s">
        <v>21</v>
      </c>
      <c r="D83" s="188" t="s">
        <v>681</v>
      </c>
      <c r="E83" s="188" t="s">
        <v>682</v>
      </c>
      <c r="F83" s="187" t="s">
        <v>12</v>
      </c>
      <c r="G83" s="187" t="s">
        <v>676</v>
      </c>
    </row>
    <row r="84" spans="1:7">
      <c r="A84" s="283"/>
      <c r="B84" s="281"/>
      <c r="C84" s="191" t="s">
        <v>21</v>
      </c>
      <c r="D84" s="189" t="s">
        <v>635</v>
      </c>
      <c r="E84" s="192" t="s">
        <v>634</v>
      </c>
      <c r="F84" s="227" t="s">
        <v>12</v>
      </c>
      <c r="G84" s="227" t="s">
        <v>632</v>
      </c>
    </row>
    <row r="85" spans="1:7">
      <c r="A85" s="283"/>
      <c r="B85" s="281"/>
      <c r="C85" s="228"/>
      <c r="D85" s="228"/>
      <c r="E85" s="228"/>
      <c r="F85" s="228"/>
      <c r="G85" s="228"/>
    </row>
    <row r="86" spans="1:7">
      <c r="A86" s="283"/>
      <c r="B86" s="281"/>
      <c r="C86" s="214"/>
      <c r="D86" s="214"/>
      <c r="E86" s="214"/>
      <c r="F86" s="214"/>
      <c r="G86" s="214"/>
    </row>
    <row r="87" spans="1:7">
      <c r="A87" s="283"/>
      <c r="B87" s="281"/>
      <c r="C87" s="11"/>
      <c r="D87" s="11"/>
      <c r="E87" s="11"/>
      <c r="F87" s="11"/>
      <c r="G87" s="11"/>
    </row>
    <row r="88" spans="1:7">
      <c r="A88" s="283"/>
      <c r="B88" s="281"/>
      <c r="C88" s="11"/>
      <c r="D88" s="11"/>
      <c r="E88" s="11"/>
      <c r="F88" s="11"/>
      <c r="G88" s="11"/>
    </row>
    <row r="89" spans="1:7">
      <c r="A89" s="283"/>
      <c r="B89" s="281"/>
      <c r="C89" s="11"/>
      <c r="D89" s="11"/>
      <c r="E89" s="11"/>
      <c r="F89" s="11"/>
      <c r="G89" s="11"/>
    </row>
    <row r="90" spans="1:7">
      <c r="A90" s="283"/>
      <c r="B90" s="281"/>
      <c r="C90" s="11"/>
      <c r="D90" s="11"/>
      <c r="E90" s="11"/>
      <c r="F90" s="11"/>
      <c r="G90" s="11"/>
    </row>
    <row r="91" spans="1:7">
      <c r="A91" s="257" t="s">
        <v>292</v>
      </c>
      <c r="B91" s="257"/>
      <c r="C91" s="85" t="s">
        <v>15</v>
      </c>
      <c r="D91" s="85" t="s">
        <v>1</v>
      </c>
      <c r="E91" s="85" t="s">
        <v>293</v>
      </c>
      <c r="F91" s="85" t="s">
        <v>8</v>
      </c>
      <c r="G91" s="85" t="s">
        <v>298</v>
      </c>
    </row>
    <row r="92" spans="1:7">
      <c r="A92" s="283">
        <v>42717</v>
      </c>
      <c r="B92" s="281" t="s">
        <v>294</v>
      </c>
      <c r="C92" s="228"/>
      <c r="D92" s="228"/>
      <c r="E92" s="228"/>
      <c r="F92" s="228"/>
      <c r="G92" s="228"/>
    </row>
    <row r="93" spans="1:7">
      <c r="A93" s="283"/>
      <c r="B93" s="281"/>
      <c r="C93" s="228"/>
      <c r="D93" s="228"/>
      <c r="E93" s="228"/>
      <c r="F93" s="228"/>
      <c r="G93" s="228"/>
    </row>
    <row r="94" spans="1:7">
      <c r="A94" s="283"/>
      <c r="B94" s="281"/>
      <c r="C94" s="214"/>
      <c r="D94" s="214"/>
      <c r="E94" s="214"/>
      <c r="F94" s="214"/>
      <c r="G94" s="214"/>
    </row>
    <row r="95" spans="1:7">
      <c r="A95" s="283"/>
      <c r="B95" s="281"/>
      <c r="C95" s="11"/>
      <c r="D95" s="11"/>
      <c r="E95" s="11"/>
      <c r="F95" s="11"/>
      <c r="G95" s="11"/>
    </row>
    <row r="96" spans="1:7">
      <c r="A96" s="283"/>
      <c r="B96" s="281"/>
      <c r="C96" s="11"/>
      <c r="D96" s="11"/>
      <c r="E96" s="11"/>
      <c r="F96" s="11"/>
      <c r="G96" s="11"/>
    </row>
    <row r="97" spans="1:7">
      <c r="A97" s="283"/>
      <c r="B97" s="281"/>
      <c r="C97" s="11"/>
      <c r="D97" s="11"/>
      <c r="E97" s="11"/>
      <c r="F97" s="11"/>
      <c r="G97" s="11"/>
    </row>
    <row r="98" spans="1:7">
      <c r="A98" s="283"/>
      <c r="B98" s="281"/>
      <c r="C98" s="11"/>
      <c r="D98" s="11"/>
      <c r="E98" s="11"/>
      <c r="F98" s="11"/>
      <c r="G98" s="11"/>
    </row>
    <row r="99" spans="1:7">
      <c r="A99" s="283"/>
      <c r="B99" s="281"/>
      <c r="C99" s="11"/>
      <c r="D99" s="11"/>
      <c r="E99" s="11"/>
      <c r="F99" s="11"/>
      <c r="G99" s="11"/>
    </row>
    <row r="100" spans="1:7">
      <c r="A100" s="283"/>
      <c r="B100" s="281"/>
      <c r="C100" s="11"/>
      <c r="D100" s="11"/>
      <c r="E100" s="11"/>
      <c r="F100" s="11"/>
      <c r="G100" s="11"/>
    </row>
    <row r="101" spans="1:7">
      <c r="A101" s="283"/>
      <c r="B101" s="281"/>
      <c r="C101" s="11"/>
      <c r="D101" s="11"/>
      <c r="E101" s="11"/>
      <c r="F101" s="11"/>
      <c r="G101" s="11"/>
    </row>
    <row r="102" spans="1:7">
      <c r="A102" s="257" t="s">
        <v>292</v>
      </c>
      <c r="B102" s="257"/>
      <c r="C102" s="85" t="s">
        <v>15</v>
      </c>
      <c r="D102" s="85" t="s">
        <v>1</v>
      </c>
      <c r="E102" s="85" t="s">
        <v>293</v>
      </c>
      <c r="F102" s="85" t="s">
        <v>8</v>
      </c>
      <c r="G102" s="85" t="s">
        <v>298</v>
      </c>
    </row>
    <row r="103" spans="1:7">
      <c r="A103" s="283">
        <v>42718</v>
      </c>
      <c r="B103" s="281" t="s">
        <v>295</v>
      </c>
      <c r="C103" s="227" t="s">
        <v>21</v>
      </c>
      <c r="D103" s="179" t="s">
        <v>673</v>
      </c>
      <c r="E103" s="179" t="s">
        <v>675</v>
      </c>
      <c r="F103" s="227" t="s">
        <v>12</v>
      </c>
      <c r="G103" s="227" t="s">
        <v>685</v>
      </c>
    </row>
    <row r="104" spans="1:7">
      <c r="A104" s="283"/>
      <c r="B104" s="281"/>
      <c r="C104" s="227" t="s">
        <v>21</v>
      </c>
      <c r="D104" s="181" t="s">
        <v>643</v>
      </c>
      <c r="E104" s="190" t="s">
        <v>644</v>
      </c>
      <c r="F104" s="227" t="s">
        <v>12</v>
      </c>
      <c r="G104" s="227" t="s">
        <v>685</v>
      </c>
    </row>
    <row r="105" spans="1:7">
      <c r="A105" s="283"/>
      <c r="B105" s="281"/>
      <c r="C105" s="193" t="s">
        <v>21</v>
      </c>
      <c r="D105" s="179" t="s">
        <v>636</v>
      </c>
      <c r="E105" s="179" t="s">
        <v>637</v>
      </c>
      <c r="F105" s="227" t="s">
        <v>12</v>
      </c>
      <c r="G105" s="227" t="s">
        <v>617</v>
      </c>
    </row>
    <row r="106" spans="1:7">
      <c r="A106" s="283"/>
      <c r="B106" s="281"/>
      <c r="C106" s="193" t="s">
        <v>21</v>
      </c>
      <c r="D106" s="179" t="s">
        <v>703</v>
      </c>
      <c r="E106" s="179"/>
      <c r="F106" s="227" t="s">
        <v>12</v>
      </c>
      <c r="G106" s="227" t="s">
        <v>685</v>
      </c>
    </row>
    <row r="107" spans="1:7">
      <c r="A107" s="283"/>
      <c r="B107" s="281"/>
      <c r="C107" s="193" t="s">
        <v>21</v>
      </c>
      <c r="D107" s="179" t="s">
        <v>704</v>
      </c>
      <c r="E107" s="179"/>
      <c r="F107" s="227" t="s">
        <v>12</v>
      </c>
      <c r="G107" s="227" t="s">
        <v>685</v>
      </c>
    </row>
    <row r="108" spans="1:7">
      <c r="A108" s="283"/>
      <c r="B108" s="281"/>
      <c r="C108" s="11"/>
      <c r="D108" s="11"/>
      <c r="E108" s="11"/>
      <c r="F108" s="11"/>
      <c r="G108" s="11"/>
    </row>
    <row r="109" spans="1:7">
      <c r="A109" s="283"/>
      <c r="B109" s="281"/>
      <c r="C109" s="11"/>
      <c r="D109" s="11"/>
      <c r="E109" s="11"/>
      <c r="F109" s="11"/>
      <c r="G109" s="11"/>
    </row>
    <row r="110" spans="1:7">
      <c r="A110" s="283"/>
      <c r="B110" s="281"/>
      <c r="C110" s="11"/>
      <c r="D110" s="11"/>
      <c r="E110" s="11"/>
      <c r="F110" s="11"/>
      <c r="G110" s="11"/>
    </row>
    <row r="111" spans="1:7">
      <c r="A111" s="283"/>
      <c r="B111" s="281"/>
      <c r="C111" s="11"/>
      <c r="D111" s="11"/>
      <c r="E111" s="11"/>
      <c r="F111" s="11"/>
      <c r="G111" s="11"/>
    </row>
    <row r="112" spans="1:7">
      <c r="A112" s="283"/>
      <c r="B112" s="281"/>
      <c r="C112" s="11"/>
      <c r="D112" s="11"/>
      <c r="E112" s="11"/>
      <c r="F112" s="11"/>
      <c r="G112" s="11"/>
    </row>
    <row r="113" spans="1:7">
      <c r="A113" s="257" t="s">
        <v>292</v>
      </c>
      <c r="B113" s="257"/>
      <c r="C113" s="85" t="s">
        <v>15</v>
      </c>
      <c r="D113" s="85" t="s">
        <v>1</v>
      </c>
      <c r="E113" s="85" t="s">
        <v>293</v>
      </c>
      <c r="F113" s="85" t="s">
        <v>8</v>
      </c>
      <c r="G113" s="85" t="s">
        <v>298</v>
      </c>
    </row>
    <row r="114" spans="1:7">
      <c r="A114" s="283">
        <v>42719</v>
      </c>
      <c r="B114" s="281" t="s">
        <v>296</v>
      </c>
      <c r="C114" s="193" t="s">
        <v>21</v>
      </c>
      <c r="D114" s="210" t="s">
        <v>666</v>
      </c>
      <c r="E114" s="229" t="s">
        <v>668</v>
      </c>
      <c r="F114" s="227"/>
      <c r="G114" s="227" t="s">
        <v>665</v>
      </c>
    </row>
    <row r="115" spans="1:7">
      <c r="A115" s="283"/>
      <c r="B115" s="281"/>
      <c r="C115" s="193" t="s">
        <v>21</v>
      </c>
      <c r="D115" s="189" t="s">
        <v>670</v>
      </c>
      <c r="E115" s="189" t="s">
        <v>669</v>
      </c>
      <c r="F115" s="227" t="s">
        <v>12</v>
      </c>
      <c r="G115" s="227" t="s">
        <v>665</v>
      </c>
    </row>
    <row r="116" spans="1:7">
      <c r="A116" s="283"/>
      <c r="B116" s="281"/>
      <c r="C116" s="11"/>
      <c r="D116" s="11"/>
      <c r="E116" s="11"/>
      <c r="F116" s="11"/>
      <c r="G116" s="11"/>
    </row>
    <row r="117" spans="1:7">
      <c r="A117" s="283"/>
      <c r="B117" s="281"/>
      <c r="C117" s="11"/>
      <c r="D117" s="11"/>
      <c r="E117" s="11"/>
      <c r="F117" s="11"/>
      <c r="G117" s="11"/>
    </row>
    <row r="118" spans="1:7">
      <c r="A118" s="283"/>
      <c r="B118" s="281"/>
      <c r="C118" s="11"/>
      <c r="D118" s="11"/>
      <c r="E118" s="11"/>
      <c r="F118" s="11"/>
      <c r="G118" s="11"/>
    </row>
    <row r="119" spans="1:7">
      <c r="A119" s="283"/>
      <c r="B119" s="281"/>
      <c r="C119" s="11"/>
      <c r="D119" s="11"/>
      <c r="E119" s="11"/>
      <c r="F119" s="11"/>
      <c r="G119" s="11"/>
    </row>
    <row r="120" spans="1:7">
      <c r="A120" s="283"/>
      <c r="B120" s="281"/>
      <c r="C120" s="11"/>
      <c r="D120" s="11"/>
      <c r="E120" s="11"/>
      <c r="F120" s="11"/>
      <c r="G120" s="11"/>
    </row>
    <row r="121" spans="1:7">
      <c r="A121" s="283"/>
      <c r="B121" s="281"/>
      <c r="C121" s="11"/>
      <c r="D121" s="11"/>
      <c r="E121" s="11"/>
      <c r="F121" s="11"/>
      <c r="G121" s="11"/>
    </row>
    <row r="122" spans="1:7">
      <c r="A122" s="283"/>
      <c r="B122" s="281"/>
      <c r="C122" s="11"/>
      <c r="D122" s="11"/>
      <c r="E122" s="11"/>
      <c r="F122" s="11"/>
      <c r="G122" s="11"/>
    </row>
    <row r="123" spans="1:7">
      <c r="A123" s="283"/>
      <c r="B123" s="281"/>
      <c r="C123" s="11"/>
      <c r="D123" s="11"/>
      <c r="E123" s="11"/>
      <c r="F123" s="11"/>
      <c r="G123" s="11"/>
    </row>
    <row r="124" spans="1:7">
      <c r="A124" s="257" t="s">
        <v>292</v>
      </c>
      <c r="B124" s="257"/>
      <c r="C124" s="85" t="s">
        <v>15</v>
      </c>
      <c r="D124" s="85" t="s">
        <v>1</v>
      </c>
      <c r="E124" s="85" t="s">
        <v>293</v>
      </c>
      <c r="F124" s="85" t="s">
        <v>8</v>
      </c>
      <c r="G124" s="85" t="s">
        <v>298</v>
      </c>
    </row>
    <row r="125" spans="1:7">
      <c r="A125" s="283">
        <v>42720</v>
      </c>
      <c r="B125" s="281" t="s">
        <v>297</v>
      </c>
      <c r="C125" s="212"/>
      <c r="D125" s="212"/>
      <c r="E125" s="212"/>
      <c r="F125" s="212"/>
      <c r="G125" s="212"/>
    </row>
    <row r="126" spans="1:7">
      <c r="A126" s="283"/>
      <c r="B126" s="281"/>
      <c r="C126" s="11"/>
      <c r="D126" s="11"/>
      <c r="E126" s="11"/>
      <c r="F126" s="11"/>
      <c r="G126" s="11"/>
    </row>
    <row r="127" spans="1:7">
      <c r="A127" s="283"/>
      <c r="B127" s="281"/>
      <c r="C127" s="11"/>
      <c r="D127" s="11"/>
      <c r="E127" s="11"/>
      <c r="F127" s="11"/>
      <c r="G127" s="11"/>
    </row>
    <row r="128" spans="1:7">
      <c r="A128" s="283"/>
      <c r="B128" s="281"/>
      <c r="C128" s="11"/>
      <c r="D128" s="11"/>
      <c r="E128" s="11"/>
      <c r="F128" s="11"/>
      <c r="G128" s="11"/>
    </row>
    <row r="129" spans="1:7">
      <c r="A129" s="283"/>
      <c r="B129" s="281"/>
      <c r="C129" s="11"/>
      <c r="D129" s="11"/>
      <c r="E129" s="11"/>
      <c r="F129" s="11"/>
      <c r="G129" s="11"/>
    </row>
    <row r="130" spans="1:7">
      <c r="A130" s="283"/>
      <c r="B130" s="281"/>
      <c r="C130" s="11"/>
      <c r="D130" s="11"/>
      <c r="E130" s="11"/>
      <c r="F130" s="11"/>
      <c r="G130" s="11"/>
    </row>
    <row r="131" spans="1:7">
      <c r="A131" s="283"/>
      <c r="B131" s="281"/>
      <c r="C131" s="11"/>
      <c r="D131" s="11"/>
      <c r="E131" s="11"/>
      <c r="F131" s="11"/>
      <c r="G131" s="11"/>
    </row>
    <row r="132" spans="1:7">
      <c r="A132" s="283"/>
      <c r="B132" s="281"/>
      <c r="C132" s="11"/>
      <c r="D132" s="11"/>
      <c r="E132" s="11"/>
      <c r="F132" s="11"/>
      <c r="G132" s="11"/>
    </row>
    <row r="133" spans="1:7">
      <c r="A133" s="283"/>
      <c r="B133" s="281"/>
      <c r="C133" s="11"/>
      <c r="D133" s="11"/>
      <c r="E133" s="11"/>
      <c r="F133" s="11"/>
      <c r="G133" s="11"/>
    </row>
    <row r="134" spans="1:7">
      <c r="A134" s="283"/>
      <c r="B134" s="281"/>
      <c r="C134" s="11"/>
      <c r="D134" s="11"/>
      <c r="E134" s="11"/>
      <c r="F134" s="11"/>
      <c r="G134" s="11"/>
    </row>
    <row r="137" spans="1:7">
      <c r="B137" t="s">
        <v>299</v>
      </c>
    </row>
  </sheetData>
  <mergeCells count="36">
    <mergeCell ref="A91:B91"/>
    <mergeCell ref="A92:A101"/>
    <mergeCell ref="B92:B101"/>
    <mergeCell ref="A124:B124"/>
    <mergeCell ref="A125:A134"/>
    <mergeCell ref="B125:B134"/>
    <mergeCell ref="A102:B102"/>
    <mergeCell ref="A103:A112"/>
    <mergeCell ref="B103:B112"/>
    <mergeCell ref="A113:B113"/>
    <mergeCell ref="A114:A123"/>
    <mergeCell ref="B114:B123"/>
    <mergeCell ref="A69:B69"/>
    <mergeCell ref="A70:A79"/>
    <mergeCell ref="B70:B79"/>
    <mergeCell ref="A80:B80"/>
    <mergeCell ref="A81:A90"/>
    <mergeCell ref="B81:B90"/>
    <mergeCell ref="A47:B47"/>
    <mergeCell ref="A48:A57"/>
    <mergeCell ref="B48:B57"/>
    <mergeCell ref="A58:B58"/>
    <mergeCell ref="A59:A68"/>
    <mergeCell ref="B59:B68"/>
    <mergeCell ref="A25:B25"/>
    <mergeCell ref="A26:A35"/>
    <mergeCell ref="B26:B35"/>
    <mergeCell ref="A36:B36"/>
    <mergeCell ref="A37:A46"/>
    <mergeCell ref="B37:B46"/>
    <mergeCell ref="A3:B3"/>
    <mergeCell ref="A4:A13"/>
    <mergeCell ref="B4:B13"/>
    <mergeCell ref="A14:B14"/>
    <mergeCell ref="A15:A24"/>
    <mergeCell ref="B15:B24"/>
  </mergeCells>
  <pageMargins left="0.75" right="0.75" top="1" bottom="1" header="0.5" footer="0.5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4:E62"/>
  <sheetViews>
    <sheetView topLeftCell="A2" workbookViewId="0">
      <selection activeCell="A20" sqref="A20"/>
    </sheetView>
  </sheetViews>
  <sheetFormatPr defaultColWidth="11" defaultRowHeight="15.75"/>
  <cols>
    <col min="2" max="2" width="26.375" bestFit="1" customWidth="1"/>
    <col min="3" max="3" width="14.375" customWidth="1"/>
    <col min="4" max="4" width="14.5" customWidth="1"/>
    <col min="5" max="5" width="19.625" customWidth="1"/>
    <col min="8" max="8" width="12" bestFit="1" customWidth="1"/>
  </cols>
  <sheetData>
    <row r="4" spans="1:5">
      <c r="B4" s="22" t="s">
        <v>350</v>
      </c>
    </row>
    <row r="5" spans="1:5">
      <c r="A5" s="100" t="s">
        <v>15</v>
      </c>
      <c r="B5" s="11" t="s">
        <v>351</v>
      </c>
      <c r="C5" s="11" t="s">
        <v>352</v>
      </c>
      <c r="D5" s="11" t="s">
        <v>353</v>
      </c>
      <c r="E5" s="11" t="s">
        <v>354</v>
      </c>
    </row>
    <row r="6" spans="1:5">
      <c r="A6" s="19"/>
      <c r="B6" s="19"/>
      <c r="C6" s="19"/>
      <c r="D6" s="19"/>
      <c r="E6" s="19"/>
    </row>
    <row r="7" spans="1:5">
      <c r="A7" s="19"/>
      <c r="B7" s="19"/>
      <c r="C7" s="19"/>
      <c r="D7" s="19"/>
      <c r="E7" s="19"/>
    </row>
    <row r="8" spans="1:5">
      <c r="A8" s="19"/>
      <c r="B8" s="19"/>
      <c r="C8" s="19"/>
      <c r="D8" s="19"/>
      <c r="E8" s="19"/>
    </row>
    <row r="9" spans="1:5">
      <c r="A9" s="19"/>
      <c r="B9" s="19"/>
      <c r="C9" s="19"/>
      <c r="D9" s="19"/>
      <c r="E9" s="19"/>
    </row>
    <row r="10" spans="1:5">
      <c r="A10" s="19"/>
      <c r="B10" s="19"/>
      <c r="C10" s="19"/>
      <c r="D10" s="19"/>
      <c r="E10" s="19"/>
    </row>
    <row r="11" spans="1:5">
      <c r="A11" s="19"/>
      <c r="B11" s="19"/>
      <c r="C11" s="19"/>
      <c r="D11" s="19"/>
      <c r="E11" s="19"/>
    </row>
    <row r="12" spans="1:5">
      <c r="A12" s="19"/>
      <c r="B12" s="19"/>
      <c r="C12" s="19"/>
      <c r="D12" s="19"/>
      <c r="E12" s="19"/>
    </row>
    <row r="13" spans="1:5">
      <c r="A13" s="19"/>
      <c r="B13" s="19"/>
      <c r="C13" s="19"/>
      <c r="D13" s="19"/>
      <c r="E13" s="19"/>
    </row>
    <row r="14" spans="1:5">
      <c r="A14" s="19"/>
      <c r="B14" s="19"/>
      <c r="C14" s="19"/>
      <c r="D14" s="19"/>
      <c r="E14" s="19"/>
    </row>
    <row r="15" spans="1:5">
      <c r="A15" s="19"/>
      <c r="B15" s="19"/>
      <c r="C15" s="19"/>
      <c r="D15" s="19"/>
      <c r="E15" s="19"/>
    </row>
    <row r="16" spans="1:5">
      <c r="A16" s="19"/>
      <c r="B16" s="19"/>
      <c r="C16" s="19"/>
      <c r="D16" s="19"/>
      <c r="E16" s="19"/>
    </row>
    <row r="17" spans="1:5">
      <c r="A17" s="19"/>
      <c r="B17" s="19"/>
      <c r="C17" s="19"/>
      <c r="D17" s="19"/>
      <c r="E17" s="19"/>
    </row>
    <row r="18" spans="1:5">
      <c r="A18" s="19"/>
      <c r="B18" s="19"/>
      <c r="C18" s="19"/>
      <c r="D18" s="19"/>
      <c r="E18" s="19"/>
    </row>
    <row r="19" spans="1:5">
      <c r="A19" s="19"/>
      <c r="B19" s="19"/>
      <c r="C19" s="19"/>
      <c r="D19" s="19"/>
      <c r="E19" s="19"/>
    </row>
    <row r="20" spans="1:5">
      <c r="A20" s="19"/>
      <c r="B20" s="19"/>
      <c r="C20" s="19"/>
      <c r="D20" s="19"/>
      <c r="E20" s="19"/>
    </row>
    <row r="21" spans="1:5">
      <c r="A21" s="19"/>
      <c r="B21" s="19"/>
      <c r="C21" s="19"/>
      <c r="D21" s="19"/>
      <c r="E21" s="19"/>
    </row>
    <row r="22" spans="1:5">
      <c r="A22" s="19"/>
      <c r="B22" s="19"/>
      <c r="C22" s="19"/>
      <c r="D22" s="9" t="s">
        <v>14</v>
      </c>
      <c r="E22" s="9">
        <f>SUM(E6:E21)</f>
        <v>0</v>
      </c>
    </row>
    <row r="24" spans="1:5">
      <c r="B24" s="22" t="s">
        <v>355</v>
      </c>
    </row>
    <row r="25" spans="1:5">
      <c r="A25" s="100" t="s">
        <v>15</v>
      </c>
      <c r="B25" s="11" t="s">
        <v>351</v>
      </c>
      <c r="C25" s="11" t="s">
        <v>352</v>
      </c>
      <c r="D25" s="11" t="s">
        <v>353</v>
      </c>
      <c r="E25" s="11" t="s">
        <v>354</v>
      </c>
    </row>
    <row r="26" spans="1:5">
      <c r="A26" s="19"/>
      <c r="B26" s="19"/>
      <c r="C26" s="19"/>
      <c r="D26" s="19"/>
      <c r="E26" s="19"/>
    </row>
    <row r="27" spans="1:5">
      <c r="A27" s="19"/>
      <c r="B27" s="19"/>
      <c r="C27" s="19"/>
      <c r="D27" s="19"/>
      <c r="E27" s="19"/>
    </row>
    <row r="28" spans="1:5">
      <c r="A28" s="19"/>
      <c r="B28" s="19"/>
      <c r="C28" s="19"/>
      <c r="D28" s="19"/>
      <c r="E28" s="19"/>
    </row>
    <row r="29" spans="1:5">
      <c r="A29" s="19"/>
      <c r="B29" s="19"/>
      <c r="C29" s="19"/>
      <c r="D29" s="19"/>
      <c r="E29" s="19"/>
    </row>
    <row r="30" spans="1:5">
      <c r="A30" s="19"/>
      <c r="B30" s="19"/>
      <c r="C30" s="19"/>
      <c r="D30" s="19"/>
      <c r="E30" s="19"/>
    </row>
    <row r="31" spans="1:5">
      <c r="A31" s="19"/>
      <c r="B31" s="19"/>
      <c r="C31" s="19"/>
      <c r="D31" s="19"/>
      <c r="E31" s="19"/>
    </row>
    <row r="32" spans="1:5">
      <c r="A32" s="19"/>
      <c r="B32" s="19"/>
      <c r="C32" s="19"/>
      <c r="D32" s="19"/>
      <c r="E32" s="19"/>
    </row>
    <row r="33" spans="1:5">
      <c r="A33" s="19"/>
      <c r="B33" s="19"/>
      <c r="C33" s="19"/>
      <c r="D33" s="19"/>
      <c r="E33" s="19"/>
    </row>
    <row r="34" spans="1:5">
      <c r="A34" s="19"/>
      <c r="B34" s="19"/>
      <c r="C34" s="19"/>
      <c r="D34" s="19"/>
      <c r="E34" s="19"/>
    </row>
    <row r="35" spans="1:5">
      <c r="A35" s="19"/>
      <c r="B35" s="19"/>
      <c r="C35" s="19"/>
      <c r="D35" s="19"/>
      <c r="E35" s="19"/>
    </row>
    <row r="36" spans="1:5">
      <c r="A36" s="19"/>
      <c r="B36" s="19"/>
      <c r="C36" s="19"/>
      <c r="D36" s="19"/>
      <c r="E36" s="19"/>
    </row>
    <row r="37" spans="1:5">
      <c r="A37" s="19"/>
      <c r="B37" s="19"/>
      <c r="C37" s="19"/>
      <c r="D37" s="19"/>
      <c r="E37" s="19"/>
    </row>
    <row r="38" spans="1:5">
      <c r="A38" s="19"/>
      <c r="B38" s="19"/>
      <c r="C38" s="19"/>
      <c r="D38" s="19"/>
      <c r="E38" s="19"/>
    </row>
    <row r="39" spans="1:5">
      <c r="A39" s="19"/>
      <c r="B39" s="19"/>
      <c r="C39" s="19"/>
      <c r="D39" s="19"/>
      <c r="E39" s="19"/>
    </row>
    <row r="40" spans="1:5">
      <c r="A40" s="19"/>
      <c r="B40" s="19"/>
      <c r="C40" s="19"/>
      <c r="D40" s="19"/>
      <c r="E40" s="19"/>
    </row>
    <row r="41" spans="1:5">
      <c r="A41" s="19"/>
      <c r="B41" s="19"/>
      <c r="C41" s="19"/>
      <c r="D41" s="19"/>
      <c r="E41" s="19"/>
    </row>
    <row r="42" spans="1:5">
      <c r="A42" s="19"/>
      <c r="B42" s="19"/>
      <c r="C42" s="19"/>
      <c r="D42" s="9" t="s">
        <v>14</v>
      </c>
      <c r="E42" s="9">
        <f>SUM(E26:E41)</f>
        <v>0</v>
      </c>
    </row>
    <row r="44" spans="1:5">
      <c r="B44" s="22" t="s">
        <v>356</v>
      </c>
    </row>
    <row r="45" spans="1:5">
      <c r="A45" s="100" t="s">
        <v>15</v>
      </c>
      <c r="B45" s="11" t="s">
        <v>351</v>
      </c>
      <c r="C45" s="11" t="s">
        <v>352</v>
      </c>
      <c r="D45" s="11" t="s">
        <v>353</v>
      </c>
      <c r="E45" s="11" t="s">
        <v>354</v>
      </c>
    </row>
    <row r="46" spans="1:5">
      <c r="A46" s="19" t="s">
        <v>19</v>
      </c>
      <c r="B46" s="115" t="s">
        <v>394</v>
      </c>
      <c r="C46" s="116" t="s">
        <v>395</v>
      </c>
      <c r="D46" s="117">
        <v>42766</v>
      </c>
      <c r="E46" s="118">
        <v>10000</v>
      </c>
    </row>
    <row r="47" spans="1:5">
      <c r="A47" s="19" t="s">
        <v>19</v>
      </c>
      <c r="B47" s="115" t="s">
        <v>394</v>
      </c>
      <c r="C47" s="116" t="s">
        <v>396</v>
      </c>
      <c r="D47" s="117">
        <v>42766</v>
      </c>
      <c r="E47" s="118">
        <v>12720</v>
      </c>
    </row>
    <row r="48" spans="1:5">
      <c r="A48" s="19" t="s">
        <v>18</v>
      </c>
      <c r="B48" s="115" t="s">
        <v>394</v>
      </c>
      <c r="C48" s="135" t="s">
        <v>501</v>
      </c>
      <c r="D48" s="117">
        <v>42766</v>
      </c>
      <c r="E48" s="19">
        <v>17596</v>
      </c>
    </row>
    <row r="49" spans="1:5">
      <c r="A49" s="19" t="s">
        <v>18</v>
      </c>
      <c r="B49" s="115" t="s">
        <v>394</v>
      </c>
      <c r="C49" s="136" t="s">
        <v>502</v>
      </c>
      <c r="D49" s="117">
        <v>42794</v>
      </c>
      <c r="E49" s="19">
        <v>17760</v>
      </c>
    </row>
    <row r="50" spans="1:5">
      <c r="A50" s="19"/>
      <c r="B50" s="19"/>
      <c r="C50" s="19"/>
      <c r="D50" s="19"/>
      <c r="E50" s="19"/>
    </row>
    <row r="51" spans="1:5">
      <c r="A51" s="19"/>
      <c r="B51" s="19"/>
      <c r="C51" s="19"/>
      <c r="D51" s="19"/>
      <c r="E51" s="19"/>
    </row>
    <row r="52" spans="1:5">
      <c r="A52" s="19"/>
      <c r="B52" s="19"/>
      <c r="C52" s="19"/>
      <c r="D52" s="19"/>
      <c r="E52" s="19"/>
    </row>
    <row r="53" spans="1:5">
      <c r="A53" s="19"/>
      <c r="B53" s="19"/>
      <c r="C53" s="19"/>
      <c r="D53" s="19"/>
      <c r="E53" s="19"/>
    </row>
    <row r="54" spans="1:5">
      <c r="A54" s="19"/>
      <c r="B54" s="19"/>
      <c r="C54" s="19"/>
      <c r="D54" s="19"/>
      <c r="E54" s="19"/>
    </row>
    <row r="55" spans="1:5">
      <c r="A55" s="19"/>
      <c r="B55" s="19"/>
      <c r="C55" s="19"/>
      <c r="D55" s="19"/>
      <c r="E55" s="19"/>
    </row>
    <row r="56" spans="1:5">
      <c r="A56" s="19"/>
      <c r="B56" s="19"/>
      <c r="C56" s="19"/>
      <c r="D56" s="19"/>
      <c r="E56" s="19"/>
    </row>
    <row r="57" spans="1:5">
      <c r="A57" s="19"/>
      <c r="B57" s="19"/>
      <c r="C57" s="19"/>
      <c r="D57" s="19"/>
      <c r="E57" s="19"/>
    </row>
    <row r="58" spans="1:5">
      <c r="A58" s="19"/>
      <c r="B58" s="19"/>
      <c r="C58" s="19"/>
      <c r="D58" s="19"/>
      <c r="E58" s="19"/>
    </row>
    <row r="59" spans="1:5">
      <c r="A59" s="19"/>
      <c r="B59" s="19"/>
      <c r="C59" s="19"/>
      <c r="D59" s="19"/>
      <c r="E59" s="19"/>
    </row>
    <row r="60" spans="1:5">
      <c r="A60" s="19"/>
      <c r="B60" s="19"/>
      <c r="C60" s="19"/>
      <c r="D60" s="19"/>
      <c r="E60" s="19"/>
    </row>
    <row r="61" spans="1:5">
      <c r="A61" s="19"/>
      <c r="B61" s="19"/>
      <c r="C61" s="19"/>
      <c r="D61" s="19"/>
      <c r="E61" s="19"/>
    </row>
    <row r="62" spans="1:5">
      <c r="A62" s="19"/>
      <c r="B62" s="19"/>
      <c r="C62" s="19"/>
      <c r="D62" s="9" t="s">
        <v>14</v>
      </c>
      <c r="E62" s="9">
        <f>SUM(E46:E61)</f>
        <v>58076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XFD1048576"/>
    </sheetView>
  </sheetViews>
  <sheetFormatPr defaultRowHeight="15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W32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C1" sqref="C1"/>
    </sheetView>
  </sheetViews>
  <sheetFormatPr defaultColWidth="10.875" defaultRowHeight="15.75"/>
  <cols>
    <col min="1" max="1" width="10.875" style="7"/>
    <col min="2" max="2" width="7.5" style="7" bestFit="1" customWidth="1"/>
    <col min="3" max="3" width="32.125" style="168" bestFit="1" customWidth="1"/>
    <col min="4" max="4" width="18.5" style="7" bestFit="1" customWidth="1"/>
    <col min="5" max="6" width="7.5" style="7" bestFit="1" customWidth="1"/>
    <col min="7" max="7" width="6.25" style="7" bestFit="1" customWidth="1"/>
    <col min="8" max="8" width="7.5" style="7" bestFit="1" customWidth="1"/>
    <col min="9" max="9" width="6.25" style="7" bestFit="1" customWidth="1"/>
    <col min="10" max="10" width="5.625" style="7" bestFit="1" customWidth="1"/>
    <col min="11" max="11" width="7.875" style="7" bestFit="1" customWidth="1"/>
    <col min="12" max="12" width="7.75" style="7" bestFit="1" customWidth="1"/>
    <col min="13" max="13" width="6.375" style="7" bestFit="1" customWidth="1"/>
    <col min="14" max="14" width="4.375" style="7" bestFit="1" customWidth="1"/>
    <col min="15" max="16" width="7.5" style="7" bestFit="1" customWidth="1"/>
    <col min="17" max="17" width="5.375" style="7" bestFit="1" customWidth="1"/>
    <col min="18" max="18" width="7.5" style="7" bestFit="1" customWidth="1"/>
    <col min="19" max="19" width="5.375" style="7" bestFit="1" customWidth="1"/>
    <col min="20" max="21" width="6.375" style="7" bestFit="1" customWidth="1"/>
    <col min="22" max="22" width="5.375" style="7" bestFit="1" customWidth="1"/>
    <col min="23" max="23" width="31.5" style="7" bestFit="1" customWidth="1"/>
    <col min="24" max="16384" width="10.875" style="7"/>
  </cols>
  <sheetData>
    <row r="2" spans="2:23">
      <c r="B2" s="263" t="s">
        <v>15</v>
      </c>
      <c r="C2" s="267" t="s">
        <v>1</v>
      </c>
      <c r="D2" s="263" t="s">
        <v>2</v>
      </c>
      <c r="E2" s="264" t="s">
        <v>13</v>
      </c>
      <c r="F2" s="264"/>
      <c r="G2" s="264"/>
      <c r="H2" s="264" t="s">
        <v>26</v>
      </c>
      <c r="I2" s="264"/>
      <c r="J2" s="264"/>
      <c r="K2" s="264"/>
      <c r="L2" s="264"/>
      <c r="M2" s="264"/>
      <c r="N2" s="264"/>
      <c r="O2" s="264" t="s">
        <v>31</v>
      </c>
      <c r="P2" s="264"/>
      <c r="Q2" s="264"/>
      <c r="R2" s="265" t="s">
        <v>32</v>
      </c>
      <c r="S2" s="266"/>
      <c r="T2" s="266"/>
      <c r="U2" s="266"/>
      <c r="V2" s="266"/>
      <c r="W2" s="263" t="s">
        <v>298</v>
      </c>
    </row>
    <row r="3" spans="2:23">
      <c r="B3" s="263"/>
      <c r="C3" s="267"/>
      <c r="D3" s="263"/>
      <c r="E3" s="25" t="s">
        <v>3</v>
      </c>
      <c r="F3" s="25" t="s">
        <v>4</v>
      </c>
      <c r="G3" s="25" t="s">
        <v>5</v>
      </c>
      <c r="H3" s="25" t="s">
        <v>3</v>
      </c>
      <c r="I3" s="25" t="s">
        <v>27</v>
      </c>
      <c r="J3" s="25" t="s">
        <v>29</v>
      </c>
      <c r="K3" s="25" t="s">
        <v>30</v>
      </c>
      <c r="L3" s="25" t="s">
        <v>28</v>
      </c>
      <c r="M3" s="25" t="s">
        <v>14</v>
      </c>
      <c r="N3" s="25" t="s">
        <v>5</v>
      </c>
      <c r="O3" s="25" t="s">
        <v>3</v>
      </c>
      <c r="P3" s="25" t="s">
        <v>4</v>
      </c>
      <c r="Q3" s="25" t="s">
        <v>5</v>
      </c>
      <c r="R3" s="25" t="s">
        <v>3</v>
      </c>
      <c r="S3" s="25" t="s">
        <v>33</v>
      </c>
      <c r="T3" s="25" t="s">
        <v>34</v>
      </c>
      <c r="U3" s="25" t="s">
        <v>14</v>
      </c>
      <c r="V3" s="25" t="s">
        <v>5</v>
      </c>
      <c r="W3" s="263"/>
    </row>
    <row r="4" spans="2:23">
      <c r="B4" s="9" t="s">
        <v>16</v>
      </c>
      <c r="C4" s="163" t="s">
        <v>35</v>
      </c>
      <c r="D4" s="172" t="s">
        <v>36</v>
      </c>
      <c r="E4" s="9">
        <v>1</v>
      </c>
      <c r="F4" s="9">
        <v>1</v>
      </c>
      <c r="G4" s="20">
        <f>F4/E4</f>
        <v>1</v>
      </c>
      <c r="H4" s="8">
        <v>3000</v>
      </c>
      <c r="I4" s="8">
        <f t="shared" ref="I4:I14" si="0">D21+E21</f>
        <v>43</v>
      </c>
      <c r="J4" s="8">
        <f>F21+G21</f>
        <v>0</v>
      </c>
      <c r="K4" s="8">
        <f>H21+I21</f>
        <v>511</v>
      </c>
      <c r="L4" s="8">
        <f>J21+K21</f>
        <v>412</v>
      </c>
      <c r="M4" s="8">
        <f>SUM(I4:L4)</f>
        <v>966</v>
      </c>
      <c r="N4" s="20">
        <f>M4/H4</f>
        <v>0.32200000000000001</v>
      </c>
      <c r="O4" s="8">
        <v>5000</v>
      </c>
      <c r="P4" s="8">
        <v>2139</v>
      </c>
      <c r="Q4" s="20">
        <f>P4/O4</f>
        <v>0.42780000000000001</v>
      </c>
      <c r="R4" s="32">
        <f>H4+(O4*6)</f>
        <v>33000</v>
      </c>
      <c r="S4" s="8">
        <f>M4</f>
        <v>966</v>
      </c>
      <c r="T4" s="8">
        <f>P4*6</f>
        <v>12834</v>
      </c>
      <c r="U4" s="8">
        <f>T4+S4</f>
        <v>13800</v>
      </c>
      <c r="V4" s="20">
        <f>U4/R4</f>
        <v>0.41818181818181815</v>
      </c>
      <c r="W4" s="149" t="s">
        <v>381</v>
      </c>
    </row>
    <row r="5" spans="2:23">
      <c r="B5" s="9" t="s">
        <v>16</v>
      </c>
      <c r="C5" s="163" t="s">
        <v>300</v>
      </c>
      <c r="D5" s="173" t="s">
        <v>301</v>
      </c>
      <c r="E5" s="9">
        <v>1</v>
      </c>
      <c r="F5" s="9"/>
      <c r="G5" s="20">
        <f t="shared" ref="G5:G15" si="1">F5/E5</f>
        <v>0</v>
      </c>
      <c r="H5" s="8">
        <v>3000</v>
      </c>
      <c r="I5" s="8">
        <f t="shared" si="0"/>
        <v>0</v>
      </c>
      <c r="J5" s="8">
        <f t="shared" ref="J5:J14" si="2">F22+G22</f>
        <v>0</v>
      </c>
      <c r="K5" s="8">
        <f t="shared" ref="K5:K14" si="3">H22+I22</f>
        <v>0</v>
      </c>
      <c r="L5" s="8">
        <f t="shared" ref="L5:L14" si="4">J22+K22</f>
        <v>0</v>
      </c>
      <c r="M5" s="8">
        <f t="shared" ref="M5:M14" si="5">SUM(I5:L5)</f>
        <v>0</v>
      </c>
      <c r="N5" s="20">
        <f t="shared" ref="N5:N15" si="6">M5/H5</f>
        <v>0</v>
      </c>
      <c r="O5" s="8">
        <v>5000</v>
      </c>
      <c r="P5" s="8"/>
      <c r="Q5" s="20">
        <f t="shared" ref="Q5:Q15" si="7">P5/O5</f>
        <v>0</v>
      </c>
      <c r="R5" s="32">
        <f t="shared" ref="R5:R14" si="8">H5+(O5*6)</f>
        <v>33000</v>
      </c>
      <c r="S5" s="8">
        <f t="shared" ref="S5:S14" si="9">M5</f>
        <v>0</v>
      </c>
      <c r="T5" s="8">
        <f t="shared" ref="T5:T14" si="10">P5*6</f>
        <v>0</v>
      </c>
      <c r="U5" s="8">
        <f t="shared" ref="U5:U14" si="11">T5+S5</f>
        <v>0</v>
      </c>
      <c r="V5" s="20">
        <f t="shared" ref="V5:V14" si="12">U5/R5</f>
        <v>0</v>
      </c>
      <c r="W5" s="86" t="s">
        <v>522</v>
      </c>
    </row>
    <row r="6" spans="2:23">
      <c r="B6" s="9" t="s">
        <v>16</v>
      </c>
      <c r="C6" s="163" t="s">
        <v>517</v>
      </c>
      <c r="D6" s="174" t="s">
        <v>307</v>
      </c>
      <c r="E6" s="9">
        <v>1</v>
      </c>
      <c r="F6" s="9"/>
      <c r="G6" s="20">
        <f t="shared" si="1"/>
        <v>0</v>
      </c>
      <c r="H6" s="8">
        <v>3000</v>
      </c>
      <c r="I6" s="8">
        <f t="shared" si="0"/>
        <v>0</v>
      </c>
      <c r="J6" s="8">
        <f t="shared" si="2"/>
        <v>0</v>
      </c>
      <c r="K6" s="8">
        <f t="shared" si="3"/>
        <v>0</v>
      </c>
      <c r="L6" s="8">
        <f t="shared" si="4"/>
        <v>0</v>
      </c>
      <c r="M6" s="8">
        <f t="shared" si="5"/>
        <v>0</v>
      </c>
      <c r="N6" s="20">
        <f t="shared" si="6"/>
        <v>0</v>
      </c>
      <c r="O6" s="8">
        <v>5000</v>
      </c>
      <c r="P6" s="8"/>
      <c r="Q6" s="20">
        <f t="shared" si="7"/>
        <v>0</v>
      </c>
      <c r="R6" s="32">
        <f t="shared" si="8"/>
        <v>33000</v>
      </c>
      <c r="S6" s="8">
        <f t="shared" si="9"/>
        <v>0</v>
      </c>
      <c r="T6" s="8">
        <f t="shared" si="10"/>
        <v>0</v>
      </c>
      <c r="U6" s="8">
        <f t="shared" si="11"/>
        <v>0</v>
      </c>
      <c r="V6" s="20">
        <f t="shared" si="12"/>
        <v>0</v>
      </c>
      <c r="W6" s="29" t="s">
        <v>523</v>
      </c>
    </row>
    <row r="7" spans="2:23">
      <c r="B7" s="9" t="s">
        <v>17</v>
      </c>
      <c r="C7" s="163" t="s">
        <v>37</v>
      </c>
      <c r="D7" s="172" t="s">
        <v>38</v>
      </c>
      <c r="E7" s="9">
        <v>1</v>
      </c>
      <c r="F7" s="9">
        <v>1</v>
      </c>
      <c r="G7" s="20">
        <f t="shared" si="1"/>
        <v>1</v>
      </c>
      <c r="H7" s="8">
        <v>3000</v>
      </c>
      <c r="I7" s="8">
        <f t="shared" si="0"/>
        <v>229</v>
      </c>
      <c r="J7" s="8">
        <f t="shared" si="2"/>
        <v>0</v>
      </c>
      <c r="K7" s="8">
        <f t="shared" si="3"/>
        <v>1060</v>
      </c>
      <c r="L7" s="8">
        <f t="shared" si="4"/>
        <v>1629</v>
      </c>
      <c r="M7" s="8">
        <f t="shared" si="5"/>
        <v>2918</v>
      </c>
      <c r="N7" s="20">
        <f t="shared" si="6"/>
        <v>0.97266666666666668</v>
      </c>
      <c r="O7" s="8">
        <v>5000</v>
      </c>
      <c r="P7" s="8">
        <v>5880</v>
      </c>
      <c r="Q7" s="20">
        <f t="shared" si="7"/>
        <v>1.1759999999999999</v>
      </c>
      <c r="R7" s="32">
        <f t="shared" si="8"/>
        <v>33000</v>
      </c>
      <c r="S7" s="8">
        <f t="shared" si="9"/>
        <v>2918</v>
      </c>
      <c r="T7" s="8">
        <f t="shared" si="10"/>
        <v>35280</v>
      </c>
      <c r="U7" s="8">
        <f t="shared" si="11"/>
        <v>38198</v>
      </c>
      <c r="V7" s="20">
        <f t="shared" si="12"/>
        <v>1.1575151515151516</v>
      </c>
      <c r="W7" s="149" t="s">
        <v>381</v>
      </c>
    </row>
    <row r="8" spans="2:23">
      <c r="B8" s="9" t="s">
        <v>18</v>
      </c>
      <c r="C8" s="163" t="s">
        <v>302</v>
      </c>
      <c r="D8" s="174" t="s">
        <v>303</v>
      </c>
      <c r="E8" s="9">
        <v>1</v>
      </c>
      <c r="F8" s="9"/>
      <c r="G8" s="20">
        <f t="shared" si="1"/>
        <v>0</v>
      </c>
      <c r="H8" s="8">
        <v>3000</v>
      </c>
      <c r="I8" s="8">
        <f t="shared" si="0"/>
        <v>0</v>
      </c>
      <c r="J8" s="8">
        <f t="shared" si="2"/>
        <v>0</v>
      </c>
      <c r="K8" s="8">
        <f t="shared" si="3"/>
        <v>0</v>
      </c>
      <c r="L8" s="8">
        <f t="shared" si="4"/>
        <v>0</v>
      </c>
      <c r="M8" s="8">
        <f t="shared" si="5"/>
        <v>0</v>
      </c>
      <c r="N8" s="20">
        <f t="shared" si="6"/>
        <v>0</v>
      </c>
      <c r="O8" s="8">
        <v>5000</v>
      </c>
      <c r="P8" s="8"/>
      <c r="Q8" s="20">
        <f t="shared" si="7"/>
        <v>0</v>
      </c>
      <c r="R8" s="32">
        <f t="shared" si="8"/>
        <v>33000</v>
      </c>
      <c r="S8" s="8">
        <f t="shared" si="9"/>
        <v>0</v>
      </c>
      <c r="T8" s="8">
        <f t="shared" si="10"/>
        <v>0</v>
      </c>
      <c r="U8" s="8">
        <f t="shared" si="11"/>
        <v>0</v>
      </c>
      <c r="V8" s="20">
        <f t="shared" si="12"/>
        <v>0</v>
      </c>
      <c r="W8" s="29" t="s">
        <v>523</v>
      </c>
    </row>
    <row r="9" spans="2:23">
      <c r="B9" s="9" t="s">
        <v>19</v>
      </c>
      <c r="C9" s="163" t="s">
        <v>518</v>
      </c>
      <c r="D9" s="163" t="s">
        <v>519</v>
      </c>
      <c r="E9" s="9">
        <v>1</v>
      </c>
      <c r="F9" s="9"/>
      <c r="G9" s="20">
        <f t="shared" si="1"/>
        <v>0</v>
      </c>
      <c r="H9" s="8">
        <v>3000</v>
      </c>
      <c r="I9" s="8">
        <f t="shared" si="0"/>
        <v>0</v>
      </c>
      <c r="J9" s="8">
        <f t="shared" si="2"/>
        <v>0</v>
      </c>
      <c r="K9" s="8">
        <f t="shared" si="3"/>
        <v>0</v>
      </c>
      <c r="L9" s="8">
        <f t="shared" si="4"/>
        <v>0</v>
      </c>
      <c r="M9" s="8">
        <f t="shared" si="5"/>
        <v>0</v>
      </c>
      <c r="N9" s="20">
        <f t="shared" si="6"/>
        <v>0</v>
      </c>
      <c r="O9" s="8">
        <v>5000</v>
      </c>
      <c r="P9" s="8"/>
      <c r="Q9" s="20">
        <f t="shared" si="7"/>
        <v>0</v>
      </c>
      <c r="R9" s="32">
        <f t="shared" si="8"/>
        <v>33000</v>
      </c>
      <c r="S9" s="8">
        <f t="shared" si="9"/>
        <v>0</v>
      </c>
      <c r="T9" s="8">
        <f t="shared" si="10"/>
        <v>0</v>
      </c>
      <c r="U9" s="8">
        <f t="shared" si="11"/>
        <v>0</v>
      </c>
      <c r="V9" s="20">
        <f t="shared" si="12"/>
        <v>0</v>
      </c>
      <c r="W9" s="9" t="s">
        <v>524</v>
      </c>
    </row>
    <row r="10" spans="2:23" s="24" customFormat="1" ht="31.5">
      <c r="B10" s="100" t="s">
        <v>20</v>
      </c>
      <c r="C10" s="164" t="s">
        <v>304</v>
      </c>
      <c r="D10" s="175" t="s">
        <v>521</v>
      </c>
      <c r="E10" s="100">
        <v>1</v>
      </c>
      <c r="F10" s="100"/>
      <c r="G10" s="141">
        <f t="shared" si="1"/>
        <v>0</v>
      </c>
      <c r="H10" s="10">
        <v>3000</v>
      </c>
      <c r="I10" s="10">
        <f t="shared" si="0"/>
        <v>0</v>
      </c>
      <c r="J10" s="10">
        <f t="shared" si="2"/>
        <v>0</v>
      </c>
      <c r="K10" s="10">
        <f t="shared" si="3"/>
        <v>0</v>
      </c>
      <c r="L10" s="10">
        <f t="shared" si="4"/>
        <v>0</v>
      </c>
      <c r="M10" s="10">
        <f t="shared" si="5"/>
        <v>0</v>
      </c>
      <c r="N10" s="141">
        <f t="shared" si="6"/>
        <v>0</v>
      </c>
      <c r="O10" s="10">
        <v>5000</v>
      </c>
      <c r="P10" s="10"/>
      <c r="Q10" s="141">
        <f t="shared" si="7"/>
        <v>0</v>
      </c>
      <c r="R10" s="142">
        <f t="shared" si="8"/>
        <v>33000</v>
      </c>
      <c r="S10" s="10">
        <f t="shared" si="9"/>
        <v>0</v>
      </c>
      <c r="T10" s="10">
        <f t="shared" si="10"/>
        <v>0</v>
      </c>
      <c r="U10" s="10">
        <f t="shared" si="11"/>
        <v>0</v>
      </c>
      <c r="V10" s="141">
        <f t="shared" si="12"/>
        <v>0</v>
      </c>
      <c r="W10" s="143" t="s">
        <v>525</v>
      </c>
    </row>
    <row r="11" spans="2:23" s="24" customFormat="1">
      <c r="B11" s="159" t="s">
        <v>21</v>
      </c>
      <c r="C11" s="165" t="s">
        <v>709</v>
      </c>
      <c r="D11" s="176" t="s">
        <v>710</v>
      </c>
      <c r="E11" s="159">
        <v>1</v>
      </c>
      <c r="F11" s="159">
        <v>1</v>
      </c>
      <c r="G11" s="160">
        <f t="shared" si="1"/>
        <v>1</v>
      </c>
      <c r="H11" s="161">
        <v>3000</v>
      </c>
      <c r="I11" s="161">
        <f t="shared" si="0"/>
        <v>131</v>
      </c>
      <c r="J11" s="161">
        <f t="shared" si="2"/>
        <v>0</v>
      </c>
      <c r="K11" s="161">
        <f t="shared" si="3"/>
        <v>399</v>
      </c>
      <c r="L11" s="161">
        <f t="shared" si="4"/>
        <v>942</v>
      </c>
      <c r="M11" s="161">
        <f t="shared" si="5"/>
        <v>1472</v>
      </c>
      <c r="N11" s="160">
        <f t="shared" si="6"/>
        <v>0.49066666666666664</v>
      </c>
      <c r="O11" s="161">
        <v>5000</v>
      </c>
      <c r="P11" s="161">
        <v>3026</v>
      </c>
      <c r="Q11" s="160">
        <f t="shared" si="7"/>
        <v>0.60519999999999996</v>
      </c>
      <c r="R11" s="162">
        <f t="shared" si="8"/>
        <v>33000</v>
      </c>
      <c r="S11" s="161">
        <f t="shared" si="9"/>
        <v>1472</v>
      </c>
      <c r="T11" s="161">
        <f t="shared" si="10"/>
        <v>18156</v>
      </c>
      <c r="U11" s="161">
        <f t="shared" si="11"/>
        <v>19628</v>
      </c>
      <c r="V11" s="160">
        <f t="shared" si="12"/>
        <v>0.59478787878787875</v>
      </c>
      <c r="W11" s="285" t="s">
        <v>381</v>
      </c>
    </row>
    <row r="12" spans="2:23" s="24" customFormat="1" ht="31.5">
      <c r="B12" s="100" t="s">
        <v>22</v>
      </c>
      <c r="C12" s="166" t="s">
        <v>520</v>
      </c>
      <c r="D12" s="177" t="s">
        <v>305</v>
      </c>
      <c r="E12" s="100">
        <v>1</v>
      </c>
      <c r="F12" s="100"/>
      <c r="G12" s="141">
        <f t="shared" si="1"/>
        <v>0</v>
      </c>
      <c r="H12" s="10">
        <v>3000</v>
      </c>
      <c r="I12" s="10">
        <f t="shared" si="0"/>
        <v>0</v>
      </c>
      <c r="J12" s="10">
        <f t="shared" si="2"/>
        <v>0</v>
      </c>
      <c r="K12" s="10">
        <f t="shared" si="3"/>
        <v>0</v>
      </c>
      <c r="L12" s="10">
        <f t="shared" si="4"/>
        <v>0</v>
      </c>
      <c r="M12" s="10">
        <f t="shared" si="5"/>
        <v>0</v>
      </c>
      <c r="N12" s="141">
        <f t="shared" si="6"/>
        <v>0</v>
      </c>
      <c r="O12" s="10">
        <v>5000</v>
      </c>
      <c r="P12" s="10"/>
      <c r="Q12" s="141">
        <f t="shared" si="7"/>
        <v>0</v>
      </c>
      <c r="R12" s="142">
        <f t="shared" si="8"/>
        <v>33000</v>
      </c>
      <c r="S12" s="10">
        <f t="shared" si="9"/>
        <v>0</v>
      </c>
      <c r="T12" s="10">
        <f t="shared" si="10"/>
        <v>0</v>
      </c>
      <c r="U12" s="10">
        <f t="shared" si="11"/>
        <v>0</v>
      </c>
      <c r="V12" s="141">
        <f t="shared" si="12"/>
        <v>0</v>
      </c>
      <c r="W12" s="140" t="s">
        <v>523</v>
      </c>
    </row>
    <row r="13" spans="2:23">
      <c r="B13" s="9" t="s">
        <v>23</v>
      </c>
      <c r="C13" s="163" t="s">
        <v>306</v>
      </c>
      <c r="D13" s="174" t="s">
        <v>307</v>
      </c>
      <c r="E13" s="9">
        <v>1</v>
      </c>
      <c r="F13" s="9"/>
      <c r="G13" s="20">
        <f t="shared" si="1"/>
        <v>0</v>
      </c>
      <c r="H13" s="8">
        <v>3000</v>
      </c>
      <c r="I13" s="8">
        <f t="shared" si="0"/>
        <v>0</v>
      </c>
      <c r="J13" s="8">
        <f t="shared" si="2"/>
        <v>0</v>
      </c>
      <c r="K13" s="8">
        <f t="shared" si="3"/>
        <v>0</v>
      </c>
      <c r="L13" s="8">
        <f t="shared" si="4"/>
        <v>0</v>
      </c>
      <c r="M13" s="8">
        <f t="shared" si="5"/>
        <v>0</v>
      </c>
      <c r="N13" s="20">
        <f t="shared" si="6"/>
        <v>0</v>
      </c>
      <c r="O13" s="8">
        <v>5000</v>
      </c>
      <c r="P13" s="8"/>
      <c r="Q13" s="20">
        <f t="shared" si="7"/>
        <v>0</v>
      </c>
      <c r="R13" s="32">
        <f t="shared" si="8"/>
        <v>33000</v>
      </c>
      <c r="S13" s="8">
        <f t="shared" si="9"/>
        <v>0</v>
      </c>
      <c r="T13" s="8">
        <f t="shared" si="10"/>
        <v>0</v>
      </c>
      <c r="U13" s="8">
        <f t="shared" si="11"/>
        <v>0</v>
      </c>
      <c r="V13" s="20">
        <f t="shared" si="12"/>
        <v>0</v>
      </c>
      <c r="W13" s="29" t="s">
        <v>384</v>
      </c>
    </row>
    <row r="14" spans="2:23">
      <c r="B14" s="9" t="s">
        <v>24</v>
      </c>
      <c r="C14" s="163" t="s">
        <v>204</v>
      </c>
      <c r="D14" s="174" t="s">
        <v>308</v>
      </c>
      <c r="E14" s="9">
        <v>1</v>
      </c>
      <c r="F14" s="9"/>
      <c r="G14" s="20">
        <f t="shared" si="1"/>
        <v>0</v>
      </c>
      <c r="H14" s="8">
        <v>3000</v>
      </c>
      <c r="I14" s="8">
        <f t="shared" si="0"/>
        <v>0</v>
      </c>
      <c r="J14" s="8">
        <f t="shared" si="2"/>
        <v>0</v>
      </c>
      <c r="K14" s="8">
        <f t="shared" si="3"/>
        <v>0</v>
      </c>
      <c r="L14" s="8">
        <f t="shared" si="4"/>
        <v>0</v>
      </c>
      <c r="M14" s="8">
        <f t="shared" si="5"/>
        <v>0</v>
      </c>
      <c r="N14" s="20">
        <f t="shared" si="6"/>
        <v>0</v>
      </c>
      <c r="O14" s="8">
        <v>5000</v>
      </c>
      <c r="P14" s="8"/>
      <c r="Q14" s="20">
        <f t="shared" si="7"/>
        <v>0</v>
      </c>
      <c r="R14" s="32">
        <f t="shared" si="8"/>
        <v>33000</v>
      </c>
      <c r="S14" s="8">
        <f t="shared" si="9"/>
        <v>0</v>
      </c>
      <c r="T14" s="8">
        <f t="shared" si="10"/>
        <v>0</v>
      </c>
      <c r="U14" s="8">
        <f t="shared" si="11"/>
        <v>0</v>
      </c>
      <c r="V14" s="20">
        <f t="shared" si="12"/>
        <v>0</v>
      </c>
      <c r="W14" s="29" t="s">
        <v>384</v>
      </c>
    </row>
    <row r="15" spans="2:23" s="24" customFormat="1" ht="30" customHeight="1">
      <c r="B15" s="26" t="s">
        <v>14</v>
      </c>
      <c r="C15" s="167"/>
      <c r="D15" s="26"/>
      <c r="E15" s="27">
        <f>SUM(E4:E14)</f>
        <v>11</v>
      </c>
      <c r="F15" s="27">
        <f>SUM(F4:F14)</f>
        <v>3</v>
      </c>
      <c r="G15" s="28">
        <f t="shared" si="1"/>
        <v>0.27272727272727271</v>
      </c>
      <c r="H15" s="27">
        <f t="shared" ref="H15:M15" si="13">SUM(H4:H14)</f>
        <v>33000</v>
      </c>
      <c r="I15" s="27">
        <f t="shared" si="13"/>
        <v>403</v>
      </c>
      <c r="J15" s="27">
        <f t="shared" si="13"/>
        <v>0</v>
      </c>
      <c r="K15" s="27">
        <f t="shared" si="13"/>
        <v>1970</v>
      </c>
      <c r="L15" s="27">
        <f t="shared" si="13"/>
        <v>2983</v>
      </c>
      <c r="M15" s="27">
        <f t="shared" si="13"/>
        <v>5356</v>
      </c>
      <c r="N15" s="28">
        <f t="shared" si="6"/>
        <v>0.16230303030303031</v>
      </c>
      <c r="O15" s="27">
        <f>SUM(O4:O14)</f>
        <v>55000</v>
      </c>
      <c r="P15" s="27">
        <f>SUM(P4:P14)</f>
        <v>11045</v>
      </c>
      <c r="Q15" s="28">
        <f t="shared" si="7"/>
        <v>0.20081818181818181</v>
      </c>
      <c r="R15" s="27">
        <f>SUM(R4:R14)</f>
        <v>363000</v>
      </c>
      <c r="S15" s="27">
        <f>SUM(S4:S14)</f>
        <v>5356</v>
      </c>
      <c r="T15" s="27">
        <f>SUM(T4:T14)</f>
        <v>66270</v>
      </c>
      <c r="U15" s="27">
        <f>SUM(U4:U14)</f>
        <v>71626</v>
      </c>
      <c r="V15" s="28">
        <f>U15/R15</f>
        <v>0.19731680440771349</v>
      </c>
      <c r="W15" s="99"/>
    </row>
    <row r="17" spans="2:16">
      <c r="P17" s="23"/>
    </row>
    <row r="18" spans="2:16">
      <c r="P18" s="23"/>
    </row>
    <row r="19" spans="2:16">
      <c r="B19" s="263" t="s">
        <v>15</v>
      </c>
      <c r="C19" s="267" t="s">
        <v>1</v>
      </c>
      <c r="D19" s="264" t="s">
        <v>27</v>
      </c>
      <c r="E19" s="264"/>
      <c r="F19" s="264" t="s">
        <v>29</v>
      </c>
      <c r="G19" s="264"/>
      <c r="H19" s="264" t="s">
        <v>30</v>
      </c>
      <c r="I19" s="264"/>
      <c r="J19" s="264" t="s">
        <v>28</v>
      </c>
      <c r="K19" s="264"/>
    </row>
    <row r="20" spans="2:16">
      <c r="B20" s="263"/>
      <c r="C20" s="267"/>
      <c r="D20" s="25" t="s">
        <v>39</v>
      </c>
      <c r="E20" s="25" t="s">
        <v>40</v>
      </c>
      <c r="F20" s="25" t="s">
        <v>39</v>
      </c>
      <c r="G20" s="25" t="s">
        <v>40</v>
      </c>
      <c r="H20" s="25" t="s">
        <v>39</v>
      </c>
      <c r="I20" s="25" t="s">
        <v>40</v>
      </c>
      <c r="J20" s="25" t="s">
        <v>39</v>
      </c>
      <c r="K20" s="25" t="s">
        <v>40</v>
      </c>
    </row>
    <row r="21" spans="2:16">
      <c r="B21" s="9" t="s">
        <v>16</v>
      </c>
      <c r="C21" s="163" t="s">
        <v>35</v>
      </c>
      <c r="D21" s="9">
        <v>17</v>
      </c>
      <c r="E21" s="9">
        <v>26</v>
      </c>
      <c r="F21" s="9"/>
      <c r="G21" s="9"/>
      <c r="H21" s="9">
        <v>254</v>
      </c>
      <c r="I21" s="9">
        <v>257</v>
      </c>
      <c r="J21" s="9">
        <v>219</v>
      </c>
      <c r="K21" s="9">
        <v>193</v>
      </c>
    </row>
    <row r="22" spans="2:16">
      <c r="B22" s="9" t="s">
        <v>16</v>
      </c>
      <c r="C22" s="163" t="s">
        <v>300</v>
      </c>
      <c r="D22" s="9"/>
      <c r="E22" s="9"/>
      <c r="F22" s="9"/>
      <c r="G22" s="9"/>
      <c r="H22" s="9"/>
      <c r="I22" s="9"/>
      <c r="J22" s="9"/>
      <c r="K22" s="9"/>
    </row>
    <row r="23" spans="2:16">
      <c r="B23" s="9" t="s">
        <v>16</v>
      </c>
      <c r="C23" s="163" t="s">
        <v>517</v>
      </c>
      <c r="D23" s="9"/>
      <c r="E23" s="9"/>
      <c r="F23" s="9"/>
      <c r="G23" s="9"/>
      <c r="H23" s="9"/>
      <c r="I23" s="9"/>
      <c r="J23" s="9"/>
      <c r="K23" s="9"/>
    </row>
    <row r="24" spans="2:16">
      <c r="B24" s="9" t="s">
        <v>17</v>
      </c>
      <c r="C24" s="163" t="s">
        <v>37</v>
      </c>
      <c r="D24" s="9">
        <v>127</v>
      </c>
      <c r="E24" s="9">
        <v>102</v>
      </c>
      <c r="F24" s="9"/>
      <c r="G24" s="9"/>
      <c r="H24" s="9">
        <v>566</v>
      </c>
      <c r="I24" s="9">
        <v>494</v>
      </c>
      <c r="J24" s="9">
        <v>686</v>
      </c>
      <c r="K24" s="9">
        <v>943</v>
      </c>
    </row>
    <row r="25" spans="2:16">
      <c r="B25" s="9" t="s">
        <v>18</v>
      </c>
      <c r="C25" s="163" t="s">
        <v>302</v>
      </c>
      <c r="D25" s="9"/>
      <c r="E25" s="9"/>
      <c r="F25" s="9"/>
      <c r="G25" s="9"/>
      <c r="H25" s="9"/>
      <c r="I25" s="9"/>
      <c r="J25" s="9"/>
      <c r="K25" s="9"/>
    </row>
    <row r="26" spans="2:16">
      <c r="B26" s="9" t="s">
        <v>19</v>
      </c>
      <c r="C26" s="163" t="s">
        <v>518</v>
      </c>
      <c r="D26" s="9"/>
      <c r="E26" s="9"/>
      <c r="F26" s="9"/>
      <c r="G26" s="9"/>
      <c r="H26" s="9"/>
      <c r="I26" s="9"/>
      <c r="J26" s="9"/>
      <c r="K26" s="9"/>
    </row>
    <row r="27" spans="2:16">
      <c r="B27" s="9" t="s">
        <v>20</v>
      </c>
      <c r="C27" s="163" t="s">
        <v>304</v>
      </c>
      <c r="D27" s="9"/>
      <c r="E27" s="9"/>
      <c r="F27" s="9"/>
      <c r="G27" s="9"/>
      <c r="H27" s="9"/>
      <c r="I27" s="9"/>
      <c r="J27" s="9"/>
      <c r="K27" s="9"/>
    </row>
    <row r="28" spans="2:16">
      <c r="B28" s="156" t="s">
        <v>21</v>
      </c>
      <c r="C28" s="165" t="s">
        <v>709</v>
      </c>
      <c r="D28" s="156">
        <v>43</v>
      </c>
      <c r="E28" s="156">
        <v>88</v>
      </c>
      <c r="F28" s="156"/>
      <c r="G28" s="156"/>
      <c r="H28" s="156">
        <f>123+30</f>
        <v>153</v>
      </c>
      <c r="I28" s="156">
        <f>216+30</f>
        <v>246</v>
      </c>
      <c r="J28" s="156">
        <f>201+30</f>
        <v>231</v>
      </c>
      <c r="K28" s="156">
        <f>681+30</f>
        <v>711</v>
      </c>
    </row>
    <row r="29" spans="2:16" ht="31.5">
      <c r="B29" s="9" t="s">
        <v>22</v>
      </c>
      <c r="C29" s="166" t="s">
        <v>520</v>
      </c>
      <c r="D29" s="9"/>
      <c r="E29" s="9"/>
      <c r="F29" s="9"/>
      <c r="G29" s="9"/>
      <c r="H29" s="9"/>
      <c r="I29" s="9"/>
      <c r="J29" s="9"/>
      <c r="K29" s="9"/>
    </row>
    <row r="30" spans="2:16">
      <c r="B30" s="9" t="s">
        <v>23</v>
      </c>
      <c r="C30" s="163" t="s">
        <v>306</v>
      </c>
      <c r="D30" s="9"/>
      <c r="E30" s="9"/>
      <c r="F30" s="9"/>
      <c r="G30" s="9"/>
      <c r="H30" s="9"/>
      <c r="I30" s="9"/>
      <c r="J30" s="9"/>
      <c r="K30" s="9"/>
    </row>
    <row r="31" spans="2:16">
      <c r="B31" s="9" t="s">
        <v>24</v>
      </c>
      <c r="C31" s="163" t="s">
        <v>204</v>
      </c>
      <c r="D31" s="9"/>
      <c r="E31" s="9"/>
      <c r="F31" s="9"/>
      <c r="G31" s="9"/>
      <c r="H31" s="9"/>
      <c r="I31" s="9"/>
      <c r="J31" s="9"/>
      <c r="K31" s="9"/>
    </row>
    <row r="32" spans="2:16" ht="32.1" customHeight="1">
      <c r="B32" s="26" t="s">
        <v>14</v>
      </c>
      <c r="C32" s="167"/>
      <c r="D32" s="26">
        <f>SUM(D21:D31)</f>
        <v>187</v>
      </c>
      <c r="E32" s="26">
        <f t="shared" ref="E32:K32" si="14">SUM(E21:E31)</f>
        <v>216</v>
      </c>
      <c r="F32" s="26">
        <f t="shared" si="14"/>
        <v>0</v>
      </c>
      <c r="G32" s="26">
        <f t="shared" si="14"/>
        <v>0</v>
      </c>
      <c r="H32" s="26">
        <f t="shared" si="14"/>
        <v>973</v>
      </c>
      <c r="I32" s="26">
        <f t="shared" si="14"/>
        <v>997</v>
      </c>
      <c r="J32" s="26">
        <f t="shared" si="14"/>
        <v>1136</v>
      </c>
      <c r="K32" s="26">
        <f t="shared" si="14"/>
        <v>1847</v>
      </c>
    </row>
  </sheetData>
  <mergeCells count="14">
    <mergeCell ref="W2:W3"/>
    <mergeCell ref="B2:B3"/>
    <mergeCell ref="O2:Q2"/>
    <mergeCell ref="E2:G2"/>
    <mergeCell ref="J19:K19"/>
    <mergeCell ref="R2:V2"/>
    <mergeCell ref="H2:N2"/>
    <mergeCell ref="D2:D3"/>
    <mergeCell ref="C2:C3"/>
    <mergeCell ref="B19:B20"/>
    <mergeCell ref="C19:C20"/>
    <mergeCell ref="D19:E19"/>
    <mergeCell ref="F19:G19"/>
    <mergeCell ref="H19:I19"/>
  </mergeCell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>
  <dimension ref="B3:L60"/>
  <sheetViews>
    <sheetView workbookViewId="0">
      <pane ySplit="4" topLeftCell="A41" activePane="bottomLeft" state="frozen"/>
      <selection pane="bottomLeft" activeCell="C59" sqref="C59"/>
    </sheetView>
  </sheetViews>
  <sheetFormatPr defaultColWidth="11" defaultRowHeight="15.75"/>
  <cols>
    <col min="6" max="6" width="10.875" style="2"/>
    <col min="9" max="9" width="10.875" style="2"/>
    <col min="12" max="12" width="10.875" style="2"/>
  </cols>
  <sheetData>
    <row r="3" spans="2:12">
      <c r="B3" s="259" t="s">
        <v>15</v>
      </c>
      <c r="C3" s="259" t="s">
        <v>8</v>
      </c>
      <c r="D3" s="259" t="s">
        <v>13</v>
      </c>
      <c r="E3" s="259"/>
      <c r="F3" s="259"/>
      <c r="G3" s="259" t="s">
        <v>6</v>
      </c>
      <c r="H3" s="259"/>
      <c r="I3" s="259"/>
      <c r="J3" s="259" t="s">
        <v>32</v>
      </c>
      <c r="K3" s="259"/>
      <c r="L3" s="259"/>
    </row>
    <row r="4" spans="2:12">
      <c r="B4" s="259"/>
      <c r="C4" s="259"/>
      <c r="D4" s="12" t="s">
        <v>3</v>
      </c>
      <c r="E4" s="12" t="s">
        <v>4</v>
      </c>
      <c r="F4" s="17" t="s">
        <v>5</v>
      </c>
      <c r="G4" s="12" t="s">
        <v>3</v>
      </c>
      <c r="H4" s="12" t="s">
        <v>4</v>
      </c>
      <c r="I4" s="17" t="s">
        <v>5</v>
      </c>
      <c r="J4" s="12" t="s">
        <v>3</v>
      </c>
      <c r="K4" s="12" t="s">
        <v>4</v>
      </c>
      <c r="L4" s="17" t="s">
        <v>5</v>
      </c>
    </row>
    <row r="5" spans="2:12">
      <c r="B5" s="259" t="s">
        <v>16</v>
      </c>
      <c r="C5" s="14" t="s">
        <v>0</v>
      </c>
      <c r="D5" s="15">
        <f>GMA!E96</f>
        <v>17</v>
      </c>
      <c r="E5" s="15">
        <f>GMA!F96</f>
        <v>2</v>
      </c>
      <c r="F5" s="16">
        <f>E5/D5</f>
        <v>0.11764705882352941</v>
      </c>
      <c r="G5" s="15">
        <f>GMA!H96</f>
        <v>154000</v>
      </c>
      <c r="H5" s="15">
        <f>GMA!I96</f>
        <v>20820</v>
      </c>
      <c r="I5" s="16">
        <f>H5/G5</f>
        <v>0.1351948051948052</v>
      </c>
      <c r="J5" s="15">
        <f>GMA!K96</f>
        <v>522000</v>
      </c>
      <c r="K5" s="15">
        <f>GMA!L96</f>
        <v>124920</v>
      </c>
      <c r="L5" s="16">
        <f>K5/J5</f>
        <v>0.2393103448275862</v>
      </c>
    </row>
    <row r="6" spans="2:12">
      <c r="B6" s="259"/>
      <c r="C6" s="14" t="s">
        <v>11</v>
      </c>
      <c r="D6" s="15">
        <f>GMA!E97</f>
        <v>30</v>
      </c>
      <c r="E6" s="15">
        <f>GMA!F97</f>
        <v>4</v>
      </c>
      <c r="F6" s="16">
        <f>E6/D6</f>
        <v>0.13333333333333333</v>
      </c>
      <c r="G6" s="15">
        <f>GMA!H97</f>
        <v>134000</v>
      </c>
      <c r="H6" s="15">
        <f>GMA!I97</f>
        <v>28569</v>
      </c>
      <c r="I6" s="16">
        <f>H6/G6</f>
        <v>0.21320149253731344</v>
      </c>
      <c r="J6" s="15">
        <f>GMA!K97</f>
        <v>417000</v>
      </c>
      <c r="K6" s="15">
        <f>GMA!L97</f>
        <v>103071</v>
      </c>
      <c r="L6" s="16">
        <f>K6/J6</f>
        <v>0.2471726618705036</v>
      </c>
    </row>
    <row r="7" spans="2:12">
      <c r="B7" s="259"/>
      <c r="C7" s="14" t="s">
        <v>12</v>
      </c>
      <c r="D7" s="15">
        <f>GMA!E98</f>
        <v>33</v>
      </c>
      <c r="E7" s="15">
        <f>GMA!F98</f>
        <v>14</v>
      </c>
      <c r="F7" s="16">
        <f>E7/D7</f>
        <v>0.42424242424242425</v>
      </c>
      <c r="G7" s="15">
        <f>GMA!H98</f>
        <v>85000</v>
      </c>
      <c r="H7" s="15">
        <f>GMA!I98</f>
        <v>51510</v>
      </c>
      <c r="I7" s="16">
        <f>H7/G7</f>
        <v>0.60599999999999998</v>
      </c>
      <c r="J7" s="15">
        <f>GMA!K98</f>
        <v>372000</v>
      </c>
      <c r="K7" s="15">
        <f>GMA!L98</f>
        <v>300060</v>
      </c>
      <c r="L7" s="16">
        <f>K7/J7</f>
        <v>0.80661290322580648</v>
      </c>
    </row>
    <row r="8" spans="2:12">
      <c r="B8" s="259"/>
      <c r="C8" s="14" t="s">
        <v>14</v>
      </c>
      <c r="D8" s="15">
        <f>GMA!E99</f>
        <v>80</v>
      </c>
      <c r="E8" s="15">
        <f>GMA!F99</f>
        <v>20</v>
      </c>
      <c r="F8" s="16">
        <f>E8/D8</f>
        <v>0.25</v>
      </c>
      <c r="G8" s="15">
        <f>GMA!H99</f>
        <v>373000</v>
      </c>
      <c r="H8" s="15">
        <f>GMA!I99</f>
        <v>100899</v>
      </c>
      <c r="I8" s="16">
        <f>H8/G8</f>
        <v>0.27050670241286862</v>
      </c>
      <c r="J8" s="15">
        <f>GMA!K99</f>
        <v>1311000</v>
      </c>
      <c r="K8" s="15">
        <f>GMA!L99</f>
        <v>528051</v>
      </c>
      <c r="L8" s="16">
        <f>K8/J8</f>
        <v>0.40278489702517162</v>
      </c>
    </row>
    <row r="9" spans="2:12">
      <c r="B9" s="19"/>
      <c r="C9" s="19"/>
      <c r="D9" s="19"/>
      <c r="E9" s="19"/>
      <c r="F9" s="21"/>
      <c r="G9" s="19"/>
      <c r="H9" s="19"/>
      <c r="I9" s="21"/>
      <c r="J9" s="19"/>
      <c r="K9" s="19"/>
      <c r="L9" s="21"/>
    </row>
    <row r="10" spans="2:12">
      <c r="B10" s="259" t="s">
        <v>17</v>
      </c>
      <c r="C10" s="14" t="s">
        <v>0</v>
      </c>
      <c r="D10" s="15">
        <f>NL!E76</f>
        <v>10</v>
      </c>
      <c r="E10" s="15">
        <f>NL!F76</f>
        <v>1</v>
      </c>
      <c r="F10" s="16">
        <f>E10/D10</f>
        <v>0.1</v>
      </c>
      <c r="G10" s="15">
        <f>NL!H76</f>
        <v>90000</v>
      </c>
      <c r="H10" s="15">
        <f>NL!I76</f>
        <v>9810</v>
      </c>
      <c r="I10" s="16">
        <f>H10/G10</f>
        <v>0.109</v>
      </c>
      <c r="J10" s="15">
        <f>NL!K76</f>
        <v>300000</v>
      </c>
      <c r="K10" s="15">
        <f>NL!L76</f>
        <v>58860</v>
      </c>
      <c r="L10" s="16">
        <f>K10/J10</f>
        <v>0.19620000000000001</v>
      </c>
    </row>
    <row r="11" spans="2:12">
      <c r="B11" s="259"/>
      <c r="C11" s="14" t="s">
        <v>11</v>
      </c>
      <c r="D11" s="15">
        <f>NL!E77</f>
        <v>25</v>
      </c>
      <c r="E11" s="15">
        <f>NL!F77</f>
        <v>2</v>
      </c>
      <c r="F11" s="16">
        <f>E11/D11</f>
        <v>0.08</v>
      </c>
      <c r="G11" s="15">
        <f>NL!H77</f>
        <v>114000</v>
      </c>
      <c r="H11" s="15">
        <f>NL!I77</f>
        <v>8070</v>
      </c>
      <c r="I11" s="16">
        <f>H11/G11</f>
        <v>7.0789473684210527E-2</v>
      </c>
      <c r="J11" s="15">
        <f>NL!K77</f>
        <v>369000</v>
      </c>
      <c r="K11" s="15">
        <f>NL!L77</f>
        <v>48420</v>
      </c>
      <c r="L11" s="16">
        <f>K11/J11</f>
        <v>0.13121951219512196</v>
      </c>
    </row>
    <row r="12" spans="2:12">
      <c r="B12" s="259"/>
      <c r="C12" s="14" t="s">
        <v>12</v>
      </c>
      <c r="D12" s="15">
        <f>NL!E78</f>
        <v>25</v>
      </c>
      <c r="E12" s="15">
        <f>NL!F78</f>
        <v>7</v>
      </c>
      <c r="F12" s="16">
        <f>E12/D12</f>
        <v>0.28000000000000003</v>
      </c>
      <c r="G12" s="15">
        <f>NL!H78</f>
        <v>69500</v>
      </c>
      <c r="H12" s="15">
        <f>NL!I78</f>
        <v>20977</v>
      </c>
      <c r="I12" s="16">
        <f>H12/G12</f>
        <v>0.30182733812949641</v>
      </c>
      <c r="J12" s="15">
        <f>NL!K78</f>
        <v>270000</v>
      </c>
      <c r="K12" s="15">
        <f>NL!L78</f>
        <v>125862</v>
      </c>
      <c r="L12" s="16">
        <f>K12/J12</f>
        <v>0.46615555555555555</v>
      </c>
    </row>
    <row r="13" spans="2:12">
      <c r="B13" s="259"/>
      <c r="C13" s="14" t="s">
        <v>14</v>
      </c>
      <c r="D13" s="15">
        <f>NL!E79</f>
        <v>60</v>
      </c>
      <c r="E13" s="15">
        <f>NL!F79</f>
        <v>10</v>
      </c>
      <c r="F13" s="16">
        <f>E13/D13</f>
        <v>0.16666666666666666</v>
      </c>
      <c r="G13" s="15">
        <f>NL!H79</f>
        <v>273500</v>
      </c>
      <c r="H13" s="15">
        <f>NL!I79</f>
        <v>38857</v>
      </c>
      <c r="I13" s="16">
        <f>H13/G13</f>
        <v>0.14207312614259598</v>
      </c>
      <c r="J13" s="15">
        <f>NL!K79</f>
        <v>939000</v>
      </c>
      <c r="K13" s="15">
        <f>NL!L79</f>
        <v>233142</v>
      </c>
      <c r="L13" s="16">
        <f>K13/J13</f>
        <v>0.24828753993610223</v>
      </c>
    </row>
    <row r="14" spans="2:12">
      <c r="B14" s="19"/>
      <c r="C14" s="19"/>
      <c r="D14" s="9"/>
      <c r="E14" s="9"/>
      <c r="F14" s="20"/>
      <c r="G14" s="9"/>
      <c r="H14" s="9"/>
      <c r="I14" s="20"/>
      <c r="J14" s="9"/>
      <c r="K14" s="9"/>
      <c r="L14" s="20"/>
    </row>
    <row r="15" spans="2:12">
      <c r="B15" s="259" t="s">
        <v>18</v>
      </c>
      <c r="C15" s="14" t="s">
        <v>0</v>
      </c>
      <c r="D15" s="15">
        <f>CL!E100</f>
        <v>20</v>
      </c>
      <c r="E15" s="15">
        <f>CL!F100</f>
        <v>1</v>
      </c>
      <c r="F15" s="16">
        <f>E15/D15</f>
        <v>0.05</v>
      </c>
      <c r="G15" s="15">
        <f>CL!H100</f>
        <v>138500</v>
      </c>
      <c r="H15" s="15">
        <f>CL!I100</f>
        <v>8400</v>
      </c>
      <c r="I15" s="16">
        <f>H15/G15</f>
        <v>6.0649819494584839E-2</v>
      </c>
      <c r="J15" s="15">
        <f>CL!K100</f>
        <v>441000</v>
      </c>
      <c r="K15" s="15">
        <f>CL!L100</f>
        <v>50400</v>
      </c>
      <c r="L15" s="16">
        <f>K15/J15</f>
        <v>0.11428571428571428</v>
      </c>
    </row>
    <row r="16" spans="2:12">
      <c r="B16" s="259"/>
      <c r="C16" s="14" t="s">
        <v>11</v>
      </c>
      <c r="D16" s="15">
        <f>CL!E101</f>
        <v>20</v>
      </c>
      <c r="E16" s="15">
        <f>CL!F101</f>
        <v>0</v>
      </c>
      <c r="F16" s="16">
        <f>E16/D16</f>
        <v>0</v>
      </c>
      <c r="G16" s="15">
        <f>CL!H101</f>
        <v>85000</v>
      </c>
      <c r="H16" s="15">
        <f>CL!I101</f>
        <v>0</v>
      </c>
      <c r="I16" s="16">
        <f>H16/G16</f>
        <v>0</v>
      </c>
      <c r="J16" s="15">
        <f>CL!K101</f>
        <v>255000</v>
      </c>
      <c r="K16" s="15">
        <f>CL!L101</f>
        <v>0</v>
      </c>
      <c r="L16" s="16">
        <f>K16/J16</f>
        <v>0</v>
      </c>
    </row>
    <row r="17" spans="2:12">
      <c r="B17" s="259"/>
      <c r="C17" s="14" t="s">
        <v>12</v>
      </c>
      <c r="D17" s="15">
        <f>CL!E102</f>
        <v>20</v>
      </c>
      <c r="E17" s="15">
        <f>CL!F102</f>
        <v>20</v>
      </c>
      <c r="F17" s="16">
        <f>E17/D17</f>
        <v>1</v>
      </c>
      <c r="G17" s="15">
        <f>CL!H102</f>
        <v>84000</v>
      </c>
      <c r="H17" s="15">
        <f>CL!I102</f>
        <v>32317</v>
      </c>
      <c r="I17" s="16">
        <f>H17/G17</f>
        <v>0.3847261904761905</v>
      </c>
      <c r="J17" s="15">
        <f>CL!K102</f>
        <v>264000</v>
      </c>
      <c r="K17" s="15">
        <f>CL!L102</f>
        <v>165801</v>
      </c>
      <c r="L17" s="16">
        <f>K17/J17</f>
        <v>0.6280340909090909</v>
      </c>
    </row>
    <row r="18" spans="2:12">
      <c r="B18" s="259"/>
      <c r="C18" s="14" t="s">
        <v>14</v>
      </c>
      <c r="D18" s="15">
        <f>CL!E103</f>
        <v>60</v>
      </c>
      <c r="E18" s="15">
        <f>CL!F103</f>
        <v>21</v>
      </c>
      <c r="F18" s="16">
        <f>E18/D18</f>
        <v>0.35</v>
      </c>
      <c r="G18" s="15">
        <f>CL!H103</f>
        <v>307500</v>
      </c>
      <c r="H18" s="15">
        <f>CL!I103</f>
        <v>40717</v>
      </c>
      <c r="I18" s="16">
        <f>H18/G18</f>
        <v>0.13241300813008131</v>
      </c>
      <c r="J18" s="15">
        <f>CL!K103</f>
        <v>960000</v>
      </c>
      <c r="K18" s="15">
        <f>CL!L103</f>
        <v>216201</v>
      </c>
      <c r="L18" s="16">
        <f>K18/J18</f>
        <v>0.22520937499999999</v>
      </c>
    </row>
    <row r="19" spans="2:12">
      <c r="B19" s="19"/>
      <c r="C19" s="19"/>
      <c r="D19" s="9"/>
      <c r="E19" s="9"/>
      <c r="F19" s="20"/>
      <c r="G19" s="9"/>
      <c r="H19" s="9"/>
      <c r="I19" s="20"/>
      <c r="J19" s="9"/>
      <c r="K19" s="9"/>
      <c r="L19" s="20"/>
    </row>
    <row r="20" spans="2:12">
      <c r="B20" s="259" t="s">
        <v>19</v>
      </c>
      <c r="C20" s="14" t="s">
        <v>0</v>
      </c>
      <c r="D20" s="15">
        <f>SWL!E66</f>
        <v>10</v>
      </c>
      <c r="E20" s="15">
        <f>SWL!F66</f>
        <v>2</v>
      </c>
      <c r="F20" s="16">
        <f>E20/D20</f>
        <v>0.2</v>
      </c>
      <c r="G20" s="15">
        <f>SWL!H66</f>
        <v>93000</v>
      </c>
      <c r="H20" s="15">
        <f>SWL!I66</f>
        <v>18000</v>
      </c>
      <c r="I20" s="16">
        <f>H20/G20</f>
        <v>0.19354838709677419</v>
      </c>
      <c r="J20" s="15">
        <f>SWL!K66</f>
        <v>309000</v>
      </c>
      <c r="K20" s="15">
        <f>SWL!L66</f>
        <v>84000</v>
      </c>
      <c r="L20" s="16">
        <f>K20/J20</f>
        <v>0.27184466019417475</v>
      </c>
    </row>
    <row r="21" spans="2:12">
      <c r="B21" s="259"/>
      <c r="C21" s="14" t="s">
        <v>11</v>
      </c>
      <c r="D21" s="15">
        <f>SWL!E67</f>
        <v>20</v>
      </c>
      <c r="E21" s="15">
        <f>SWL!F67</f>
        <v>5</v>
      </c>
      <c r="F21" s="16">
        <f>E21/D21</f>
        <v>0.25</v>
      </c>
      <c r="G21" s="15">
        <f>SWL!H67</f>
        <v>81000</v>
      </c>
      <c r="H21" s="15">
        <f>SWL!I67</f>
        <v>26166</v>
      </c>
      <c r="I21" s="16">
        <f>H21/G21</f>
        <v>0.32303703703703701</v>
      </c>
      <c r="J21" s="15">
        <f>SWL!K67</f>
        <v>258000</v>
      </c>
      <c r="K21" s="15">
        <f>SWL!L67</f>
        <v>139998</v>
      </c>
      <c r="L21" s="16">
        <f>K21/J21</f>
        <v>0.54262790697674423</v>
      </c>
    </row>
    <row r="22" spans="2:12">
      <c r="B22" s="259"/>
      <c r="C22" s="14" t="s">
        <v>12</v>
      </c>
      <c r="D22" s="15">
        <f>SWL!E68</f>
        <v>20</v>
      </c>
      <c r="E22" s="15">
        <f>SWL!F68</f>
        <v>20</v>
      </c>
      <c r="F22" s="16">
        <f>E22/D22</f>
        <v>1</v>
      </c>
      <c r="G22" s="15">
        <f>SWL!H68</f>
        <v>45000</v>
      </c>
      <c r="H22" s="15">
        <f>SWL!I68</f>
        <v>48223</v>
      </c>
      <c r="I22" s="16">
        <f>H22/G22</f>
        <v>1.0716222222222223</v>
      </c>
      <c r="J22" s="15">
        <f>SWL!K68</f>
        <v>270000</v>
      </c>
      <c r="K22" s="15">
        <f>SWL!L68</f>
        <v>289338</v>
      </c>
      <c r="L22" s="16">
        <f>K22/J22</f>
        <v>1.0716222222222223</v>
      </c>
    </row>
    <row r="23" spans="2:12">
      <c r="B23" s="259"/>
      <c r="C23" s="14" t="s">
        <v>14</v>
      </c>
      <c r="D23" s="15">
        <f>SWL!E69</f>
        <v>50</v>
      </c>
      <c r="E23" s="15">
        <f>SWL!F69</f>
        <v>27</v>
      </c>
      <c r="F23" s="16">
        <f>E23/D23</f>
        <v>0.54</v>
      </c>
      <c r="G23" s="15">
        <f>SWL!H69</f>
        <v>219000</v>
      </c>
      <c r="H23" s="15">
        <f>SWL!I69</f>
        <v>92389</v>
      </c>
      <c r="I23" s="16">
        <f>H23/G23</f>
        <v>0.42186757990867579</v>
      </c>
      <c r="J23" s="15">
        <f>SWL!K69</f>
        <v>837000</v>
      </c>
      <c r="K23" s="15">
        <f>SWL!L69</f>
        <v>513336</v>
      </c>
      <c r="L23" s="16">
        <f>K23/J23</f>
        <v>0.61330465949820789</v>
      </c>
    </row>
    <row r="24" spans="2:12">
      <c r="B24" s="19"/>
      <c r="C24" s="19"/>
      <c r="D24" s="9"/>
      <c r="E24" s="9"/>
      <c r="F24" s="20"/>
      <c r="G24" s="9"/>
      <c r="H24" s="9"/>
      <c r="I24" s="20"/>
      <c r="J24" s="9"/>
      <c r="K24" s="9"/>
      <c r="L24" s="20"/>
    </row>
    <row r="25" spans="2:12">
      <c r="B25" s="259" t="s">
        <v>20</v>
      </c>
      <c r="C25" s="14" t="s">
        <v>0</v>
      </c>
      <c r="D25" s="15">
        <f>SEL!E81</f>
        <v>10</v>
      </c>
      <c r="E25" s="15">
        <f>SEL!F81</f>
        <v>0</v>
      </c>
      <c r="F25" s="16">
        <f>E25/D25</f>
        <v>0</v>
      </c>
      <c r="G25" s="15">
        <f>SEL!H81</f>
        <v>50000</v>
      </c>
      <c r="H25" s="15">
        <f>SEL!I81</f>
        <v>0</v>
      </c>
      <c r="I25" s="16">
        <f>H25/G25</f>
        <v>0</v>
      </c>
      <c r="J25" s="15">
        <f>SEL!K81</f>
        <v>150000</v>
      </c>
      <c r="K25" s="15">
        <f>SEL!L81</f>
        <v>0</v>
      </c>
      <c r="L25" s="16">
        <f>K25/J25</f>
        <v>0</v>
      </c>
    </row>
    <row r="26" spans="2:12">
      <c r="B26" s="259"/>
      <c r="C26" s="14" t="s">
        <v>11</v>
      </c>
      <c r="D26" s="15">
        <f>SEL!E82</f>
        <v>20</v>
      </c>
      <c r="E26" s="15">
        <f>SEL!F82</f>
        <v>5</v>
      </c>
      <c r="F26" s="16">
        <f>E26/D26</f>
        <v>0.25</v>
      </c>
      <c r="G26" s="15">
        <f>SEL!H82</f>
        <v>70000</v>
      </c>
      <c r="H26" s="15">
        <f>SEL!I82</f>
        <v>9814</v>
      </c>
      <c r="I26" s="16">
        <f>H26/G26</f>
        <v>0.14019999999999999</v>
      </c>
      <c r="J26" s="15">
        <f>SEL!K82</f>
        <v>240000</v>
      </c>
      <c r="K26" s="15">
        <f>SEL!L82</f>
        <v>58884</v>
      </c>
      <c r="L26" s="16">
        <f>K26/J26</f>
        <v>0.24535000000000001</v>
      </c>
    </row>
    <row r="27" spans="2:12">
      <c r="B27" s="259"/>
      <c r="C27" s="14" t="s">
        <v>12</v>
      </c>
      <c r="D27" s="15">
        <f>SEL!E83</f>
        <v>20</v>
      </c>
      <c r="E27" s="15">
        <f>SEL!F83</f>
        <v>11</v>
      </c>
      <c r="F27" s="16">
        <f>E27/D27</f>
        <v>0.55000000000000004</v>
      </c>
      <c r="G27" s="15">
        <f>SEL!H83</f>
        <v>92500</v>
      </c>
      <c r="H27" s="15">
        <f>SEL!I83</f>
        <v>17287</v>
      </c>
      <c r="I27" s="16">
        <f>H27/G27</f>
        <v>0.18688648648648648</v>
      </c>
      <c r="J27" s="15">
        <f>SEL!K83</f>
        <v>310500</v>
      </c>
      <c r="K27" s="15">
        <f>SEL!L83</f>
        <v>84822</v>
      </c>
      <c r="L27" s="16">
        <f>K27/J27</f>
        <v>0.27317874396135267</v>
      </c>
    </row>
    <row r="28" spans="2:12">
      <c r="B28" s="259"/>
      <c r="C28" s="14" t="s">
        <v>14</v>
      </c>
      <c r="D28" s="15">
        <f>SEL!E84</f>
        <v>50</v>
      </c>
      <c r="E28" s="15">
        <f>SEL!F84</f>
        <v>16</v>
      </c>
      <c r="F28" s="16">
        <f>E28/D28</f>
        <v>0.32</v>
      </c>
      <c r="G28" s="15">
        <f>SEL!H84</f>
        <v>212500</v>
      </c>
      <c r="H28" s="15">
        <f>SEL!I84</f>
        <v>27101</v>
      </c>
      <c r="I28" s="16">
        <f>H28/G28</f>
        <v>0.12753411764705883</v>
      </c>
      <c r="J28" s="15">
        <f>SEL!K84</f>
        <v>700500</v>
      </c>
      <c r="K28" s="15">
        <f>SEL!L84</f>
        <v>143706</v>
      </c>
      <c r="L28" s="16">
        <f>K28/J28</f>
        <v>0.20514775160599572</v>
      </c>
    </row>
    <row r="29" spans="2:12">
      <c r="B29" s="19"/>
      <c r="C29" s="19"/>
      <c r="D29" s="9"/>
      <c r="E29" s="9"/>
      <c r="F29" s="20"/>
      <c r="G29" s="9"/>
      <c r="H29" s="9"/>
      <c r="I29" s="20"/>
      <c r="J29" s="9"/>
      <c r="K29" s="9"/>
      <c r="L29" s="20"/>
    </row>
    <row r="30" spans="2:12">
      <c r="B30" s="268" t="s">
        <v>21</v>
      </c>
      <c r="C30" s="169" t="s">
        <v>0</v>
      </c>
      <c r="D30" s="170">
        <f>EV!E66</f>
        <v>10</v>
      </c>
      <c r="E30" s="170">
        <f>EV!F66</f>
        <v>10</v>
      </c>
      <c r="F30" s="171">
        <f>E30/D30</f>
        <v>1</v>
      </c>
      <c r="G30" s="170">
        <f>EV!H66</f>
        <v>100000</v>
      </c>
      <c r="H30" s="170">
        <f>EV!I66</f>
        <v>76099</v>
      </c>
      <c r="I30" s="171">
        <f>H30/G30</f>
        <v>0.76099000000000006</v>
      </c>
      <c r="J30" s="170">
        <f>EV!K66</f>
        <v>600000</v>
      </c>
      <c r="K30" s="170">
        <f>EV!L66</f>
        <v>456594</v>
      </c>
      <c r="L30" s="171">
        <f>K30/J30</f>
        <v>0.76099000000000006</v>
      </c>
    </row>
    <row r="31" spans="2:12">
      <c r="B31" s="268"/>
      <c r="C31" s="169" t="s">
        <v>11</v>
      </c>
      <c r="D31" s="170">
        <f>EV!E67</f>
        <v>20</v>
      </c>
      <c r="E31" s="170">
        <f>EV!F67</f>
        <v>20</v>
      </c>
      <c r="F31" s="171">
        <f>E31/D31</f>
        <v>1</v>
      </c>
      <c r="G31" s="170">
        <f>EV!H67</f>
        <v>98000</v>
      </c>
      <c r="H31" s="170">
        <f>EV!I67</f>
        <v>60344</v>
      </c>
      <c r="I31" s="171">
        <f>H31/G31</f>
        <v>0.61575510204081629</v>
      </c>
      <c r="J31" s="170">
        <f>EV!K67</f>
        <v>588000</v>
      </c>
      <c r="K31" s="170">
        <f>EV!L67</f>
        <v>362064</v>
      </c>
      <c r="L31" s="171">
        <f>K31/J31</f>
        <v>0.61575510204081629</v>
      </c>
    </row>
    <row r="32" spans="2:12">
      <c r="B32" s="268"/>
      <c r="C32" s="169" t="s">
        <v>12</v>
      </c>
      <c r="D32" s="170">
        <f>EV!E68</f>
        <v>20</v>
      </c>
      <c r="E32" s="170">
        <f>EV!F68</f>
        <v>20</v>
      </c>
      <c r="F32" s="171">
        <f>E32/D32</f>
        <v>1</v>
      </c>
      <c r="G32" s="170">
        <f>EV!H68</f>
        <v>50000</v>
      </c>
      <c r="H32" s="170">
        <f>EV!I68</f>
        <v>40805</v>
      </c>
      <c r="I32" s="171">
        <f>H32/G32</f>
        <v>0.81610000000000005</v>
      </c>
      <c r="J32" s="170">
        <f>EV!K68</f>
        <v>300000</v>
      </c>
      <c r="K32" s="170">
        <f>EV!L68</f>
        <v>244830</v>
      </c>
      <c r="L32" s="171">
        <f>K32/J32</f>
        <v>0.81610000000000005</v>
      </c>
    </row>
    <row r="33" spans="2:12">
      <c r="B33" s="268"/>
      <c r="C33" s="156" t="s">
        <v>14</v>
      </c>
      <c r="D33" s="158">
        <f>EV!E69</f>
        <v>50</v>
      </c>
      <c r="E33" s="158">
        <f>EV!F69</f>
        <v>50</v>
      </c>
      <c r="F33" s="157">
        <f>E33/D33</f>
        <v>1</v>
      </c>
      <c r="G33" s="158">
        <f>EV!H69</f>
        <v>248000</v>
      </c>
      <c r="H33" s="158">
        <f>EV!I69</f>
        <v>177248</v>
      </c>
      <c r="I33" s="157">
        <f>H33/G33</f>
        <v>0.71470967741935487</v>
      </c>
      <c r="J33" s="158">
        <f>EV!K69</f>
        <v>1488000</v>
      </c>
      <c r="K33" s="158">
        <f>EV!L69</f>
        <v>1063488</v>
      </c>
      <c r="L33" s="157">
        <f>K33/J33</f>
        <v>0.71470967741935487</v>
      </c>
    </row>
    <row r="34" spans="2:12">
      <c r="B34" s="19"/>
      <c r="C34" s="19"/>
      <c r="D34" s="9"/>
      <c r="E34" s="9"/>
      <c r="F34" s="20"/>
      <c r="G34" s="9"/>
      <c r="H34" s="9"/>
      <c r="I34" s="20"/>
      <c r="J34" s="9"/>
      <c r="K34" s="9"/>
      <c r="L34" s="20"/>
    </row>
    <row r="35" spans="2:12">
      <c r="B35" s="259" t="s">
        <v>22</v>
      </c>
      <c r="C35" s="14" t="s">
        <v>0</v>
      </c>
      <c r="D35" s="15">
        <f>WV!E82</f>
        <v>7</v>
      </c>
      <c r="E35" s="15">
        <f>WV!F82</f>
        <v>2</v>
      </c>
      <c r="F35" s="16">
        <f>E35/D35</f>
        <v>0.2857142857142857</v>
      </c>
      <c r="G35" s="15">
        <f>WV!H82</f>
        <v>70000</v>
      </c>
      <c r="H35" s="15">
        <f>WV!I82</f>
        <v>16100</v>
      </c>
      <c r="I35" s="16">
        <f>H35/G35</f>
        <v>0.23</v>
      </c>
      <c r="J35" s="15">
        <f>WV!K82</f>
        <v>420000</v>
      </c>
      <c r="K35" s="15">
        <f>WV!L82</f>
        <v>96600</v>
      </c>
      <c r="L35" s="16">
        <f>K35/J35</f>
        <v>0.23</v>
      </c>
    </row>
    <row r="36" spans="2:12">
      <c r="B36" s="259"/>
      <c r="C36" s="14" t="s">
        <v>11</v>
      </c>
      <c r="D36" s="15">
        <f>WV!E83</f>
        <v>20</v>
      </c>
      <c r="E36" s="15">
        <f>WV!F83</f>
        <v>11</v>
      </c>
      <c r="F36" s="16">
        <f>E36/D36</f>
        <v>0.55000000000000004</v>
      </c>
      <c r="G36" s="15">
        <f>WV!H83</f>
        <v>100000</v>
      </c>
      <c r="H36" s="15">
        <f>WV!I83</f>
        <v>63168</v>
      </c>
      <c r="I36" s="16">
        <f>H36/G36</f>
        <v>0.63168000000000002</v>
      </c>
      <c r="J36" s="15">
        <f>WV!K83</f>
        <v>600000</v>
      </c>
      <c r="K36" s="15">
        <f>WV!L83</f>
        <v>379008</v>
      </c>
      <c r="L36" s="16">
        <f>K36/J36</f>
        <v>0.63168000000000002</v>
      </c>
    </row>
    <row r="37" spans="2:12">
      <c r="B37" s="259"/>
      <c r="C37" s="14" t="s">
        <v>12</v>
      </c>
      <c r="D37" s="15">
        <f>WV!E84</f>
        <v>23</v>
      </c>
      <c r="E37" s="15">
        <f>WV!F84</f>
        <v>32</v>
      </c>
      <c r="F37" s="16">
        <f>E37/D37</f>
        <v>1.3913043478260869</v>
      </c>
      <c r="G37" s="15">
        <f>WV!H84</f>
        <v>100500</v>
      </c>
      <c r="H37" s="15">
        <f>WV!I84</f>
        <v>80279</v>
      </c>
      <c r="I37" s="16">
        <f>H37/G37</f>
        <v>0.79879601990049753</v>
      </c>
      <c r="J37" s="15">
        <f>WV!K84</f>
        <v>603000</v>
      </c>
      <c r="K37" s="15">
        <f>WV!L84</f>
        <v>481674</v>
      </c>
      <c r="L37" s="16">
        <f>K37/J37</f>
        <v>0.79879601990049753</v>
      </c>
    </row>
    <row r="38" spans="2:12">
      <c r="B38" s="259"/>
      <c r="C38" s="14" t="s">
        <v>14</v>
      </c>
      <c r="D38" s="15">
        <f>WV!E85</f>
        <v>50</v>
      </c>
      <c r="E38" s="15">
        <f>WV!F85</f>
        <v>45</v>
      </c>
      <c r="F38" s="16">
        <f>E38/D38</f>
        <v>0.9</v>
      </c>
      <c r="G38" s="15">
        <f>WV!H85</f>
        <v>270500</v>
      </c>
      <c r="H38" s="15">
        <f>WV!I85</f>
        <v>159547</v>
      </c>
      <c r="I38" s="16">
        <f>H38/G38</f>
        <v>0.58982255083179302</v>
      </c>
      <c r="J38" s="15">
        <f>WV!K85</f>
        <v>1623000</v>
      </c>
      <c r="K38" s="15">
        <f>WV!L85</f>
        <v>957282</v>
      </c>
      <c r="L38" s="16">
        <f>K38/J38</f>
        <v>0.58982255083179302</v>
      </c>
    </row>
    <row r="39" spans="2:12">
      <c r="B39" s="19"/>
      <c r="C39" s="19"/>
      <c r="D39" s="9"/>
      <c r="E39" s="9"/>
      <c r="F39" s="20"/>
      <c r="G39" s="9"/>
      <c r="H39" s="9"/>
      <c r="I39" s="20"/>
      <c r="J39" s="9"/>
      <c r="K39" s="9"/>
      <c r="L39" s="20"/>
    </row>
    <row r="40" spans="2:12">
      <c r="B40" s="259" t="s">
        <v>23</v>
      </c>
      <c r="C40" s="14" t="s">
        <v>0</v>
      </c>
      <c r="D40" s="15">
        <f>SM!E66</f>
        <v>10</v>
      </c>
      <c r="E40" s="15">
        <f>SM!F66</f>
        <v>3</v>
      </c>
      <c r="F40" s="16">
        <f>E40/D40</f>
        <v>0.3</v>
      </c>
      <c r="G40" s="15">
        <f>SM!H66</f>
        <v>100000</v>
      </c>
      <c r="H40" s="15">
        <f>SM!I66</f>
        <v>29641</v>
      </c>
      <c r="I40" s="16">
        <f>H40/G40</f>
        <v>0.29641000000000001</v>
      </c>
      <c r="J40" s="15">
        <f>SM!K66</f>
        <v>600000</v>
      </c>
      <c r="K40" s="15">
        <f>SM!L66</f>
        <v>177846</v>
      </c>
      <c r="L40" s="16">
        <f>K40/J40</f>
        <v>0.29641000000000001</v>
      </c>
    </row>
    <row r="41" spans="2:12">
      <c r="B41" s="259"/>
      <c r="C41" s="14" t="s">
        <v>11</v>
      </c>
      <c r="D41" s="15">
        <f>SM!E67</f>
        <v>20</v>
      </c>
      <c r="E41" s="15">
        <f>SM!F67</f>
        <v>11</v>
      </c>
      <c r="F41" s="16">
        <f>E41/D41</f>
        <v>0.55000000000000004</v>
      </c>
      <c r="G41" s="15">
        <f>SM!H67</f>
        <v>93000</v>
      </c>
      <c r="H41" s="15">
        <f>SM!I67</f>
        <v>61423</v>
      </c>
      <c r="I41" s="16">
        <f>H41/G41</f>
        <v>0.66046236559139782</v>
      </c>
      <c r="J41" s="15">
        <f>SM!K67</f>
        <v>558000</v>
      </c>
      <c r="K41" s="15">
        <f>SM!L67</f>
        <v>368538</v>
      </c>
      <c r="L41" s="16">
        <f>K41/J41</f>
        <v>0.66046236559139782</v>
      </c>
    </row>
    <row r="42" spans="2:12">
      <c r="B42" s="259"/>
      <c r="C42" s="14" t="s">
        <v>12</v>
      </c>
      <c r="D42" s="15">
        <f>SM!E68</f>
        <v>20</v>
      </c>
      <c r="E42" s="15">
        <f>SM!F68</f>
        <v>3</v>
      </c>
      <c r="F42" s="16">
        <f>E42/D42</f>
        <v>0.15</v>
      </c>
      <c r="G42" s="15">
        <f>SM!H68</f>
        <v>59500</v>
      </c>
      <c r="H42" s="15">
        <f>SM!I68</f>
        <v>13438</v>
      </c>
      <c r="I42" s="16">
        <f>H42/G42</f>
        <v>0.22584873949579831</v>
      </c>
      <c r="J42" s="15">
        <f>SM!K68</f>
        <v>357000</v>
      </c>
      <c r="K42" s="15">
        <f>SM!L68</f>
        <v>80628</v>
      </c>
      <c r="L42" s="16">
        <f>K42/J42</f>
        <v>0.22584873949579831</v>
      </c>
    </row>
    <row r="43" spans="2:12">
      <c r="B43" s="259"/>
      <c r="C43" s="14" t="s">
        <v>14</v>
      </c>
      <c r="D43" s="15">
        <f>SM!E69</f>
        <v>50</v>
      </c>
      <c r="E43" s="15">
        <f>SM!F69</f>
        <v>17</v>
      </c>
      <c r="F43" s="16">
        <f>E43/D43</f>
        <v>0.34</v>
      </c>
      <c r="G43" s="15">
        <f>SM!H69</f>
        <v>252500</v>
      </c>
      <c r="H43" s="15">
        <f>SM!I69</f>
        <v>104502</v>
      </c>
      <c r="I43" s="16">
        <f>H43/G43</f>
        <v>0.41386930693069307</v>
      </c>
      <c r="J43" s="15">
        <f>SM!K69</f>
        <v>1515000</v>
      </c>
      <c r="K43" s="15">
        <f>SM!L69</f>
        <v>627012</v>
      </c>
      <c r="L43" s="16">
        <f>K43/J43</f>
        <v>0.41386930693069307</v>
      </c>
    </row>
    <row r="44" spans="2:12">
      <c r="B44" s="19"/>
      <c r="C44" s="19"/>
      <c r="D44" s="9"/>
      <c r="E44" s="9"/>
      <c r="F44" s="20"/>
      <c r="G44" s="9"/>
      <c r="H44" s="9"/>
      <c r="I44" s="20"/>
      <c r="J44" s="9"/>
      <c r="K44" s="9"/>
      <c r="L44" s="20"/>
    </row>
    <row r="45" spans="2:12">
      <c r="B45" s="259" t="s">
        <v>24</v>
      </c>
      <c r="C45" s="14" t="s">
        <v>0</v>
      </c>
      <c r="D45" s="15">
        <f>NM!E66</f>
        <v>10</v>
      </c>
      <c r="E45" s="15">
        <f>NM!F66</f>
        <v>0</v>
      </c>
      <c r="F45" s="16">
        <f>E45/D45</f>
        <v>0</v>
      </c>
      <c r="G45" s="15">
        <f>NM!H66</f>
        <v>88000</v>
      </c>
      <c r="H45" s="15">
        <f>NM!I66</f>
        <v>0</v>
      </c>
      <c r="I45" s="16">
        <f>H45/G45</f>
        <v>0</v>
      </c>
      <c r="J45" s="15">
        <f>NM!K66</f>
        <v>528000</v>
      </c>
      <c r="K45" s="15">
        <f>NM!L66</f>
        <v>0</v>
      </c>
      <c r="L45" s="16">
        <f>K45/J45</f>
        <v>0</v>
      </c>
    </row>
    <row r="46" spans="2:12">
      <c r="B46" s="259"/>
      <c r="C46" s="14" t="s">
        <v>11</v>
      </c>
      <c r="D46" s="15">
        <f>NM!E67</f>
        <v>20</v>
      </c>
      <c r="E46" s="15">
        <f>NM!F67</f>
        <v>2</v>
      </c>
      <c r="F46" s="16">
        <f>E46/D46</f>
        <v>0.1</v>
      </c>
      <c r="G46" s="15">
        <f>NM!H67</f>
        <v>94000</v>
      </c>
      <c r="H46" s="15">
        <f>NM!I67</f>
        <v>12018</v>
      </c>
      <c r="I46" s="16">
        <f>H46/G46</f>
        <v>0.12785106382978723</v>
      </c>
      <c r="J46" s="15">
        <f>NM!K67</f>
        <v>564000</v>
      </c>
      <c r="K46" s="15">
        <f>NM!L67</f>
        <v>72108</v>
      </c>
      <c r="L46" s="16">
        <f>K46/J46</f>
        <v>0.12785106382978723</v>
      </c>
    </row>
    <row r="47" spans="2:12">
      <c r="B47" s="259"/>
      <c r="C47" s="14" t="s">
        <v>12</v>
      </c>
      <c r="D47" s="15">
        <f>NM!E68</f>
        <v>20</v>
      </c>
      <c r="E47" s="15">
        <f>NM!F68</f>
        <v>16</v>
      </c>
      <c r="F47" s="16">
        <f>E47/D47</f>
        <v>0.8</v>
      </c>
      <c r="G47" s="15">
        <f>NM!H68</f>
        <v>57000</v>
      </c>
      <c r="H47" s="15">
        <f>NM!I68</f>
        <v>45779</v>
      </c>
      <c r="I47" s="16">
        <f>H47/G47</f>
        <v>0.80314035087719293</v>
      </c>
      <c r="J47" s="15">
        <f>NM!K68</f>
        <v>342000</v>
      </c>
      <c r="K47" s="15">
        <f>NM!L68</f>
        <v>274674</v>
      </c>
      <c r="L47" s="16">
        <f>K47/J47</f>
        <v>0.80314035087719293</v>
      </c>
    </row>
    <row r="48" spans="2:12">
      <c r="B48" s="259"/>
      <c r="C48" s="14" t="s">
        <v>14</v>
      </c>
      <c r="D48" s="15">
        <f>NM!E69</f>
        <v>50</v>
      </c>
      <c r="E48" s="15">
        <f>NM!F69</f>
        <v>18</v>
      </c>
      <c r="F48" s="16">
        <f>E48/D48</f>
        <v>0.36</v>
      </c>
      <c r="G48" s="15">
        <f>NM!H69</f>
        <v>239000</v>
      </c>
      <c r="H48" s="15">
        <f>NM!I69</f>
        <v>57797</v>
      </c>
      <c r="I48" s="16">
        <f>H48/G48</f>
        <v>0.24182845188284519</v>
      </c>
      <c r="J48" s="15">
        <f>NM!K69</f>
        <v>1434000</v>
      </c>
      <c r="K48" s="15">
        <f>NM!L69</f>
        <v>346782</v>
      </c>
      <c r="L48" s="16">
        <f>K48/J48</f>
        <v>0.24182845188284519</v>
      </c>
    </row>
    <row r="51" spans="2:12">
      <c r="B51" s="259" t="s">
        <v>25</v>
      </c>
      <c r="C51" s="14" t="s">
        <v>16</v>
      </c>
      <c r="D51" s="15">
        <f>D8</f>
        <v>80</v>
      </c>
      <c r="E51" s="15">
        <f t="shared" ref="E51:K51" si="0">E8</f>
        <v>20</v>
      </c>
      <c r="F51" s="16">
        <f t="shared" ref="F51:F60" si="1">E51/D51</f>
        <v>0.25</v>
      </c>
      <c r="G51" s="15">
        <f t="shared" si="0"/>
        <v>373000</v>
      </c>
      <c r="H51" s="15">
        <f t="shared" si="0"/>
        <v>100899</v>
      </c>
      <c r="I51" s="16">
        <f t="shared" ref="I51:I60" si="2">H51/G51</f>
        <v>0.27050670241286862</v>
      </c>
      <c r="J51" s="15">
        <f t="shared" si="0"/>
        <v>1311000</v>
      </c>
      <c r="K51" s="15">
        <f t="shared" si="0"/>
        <v>528051</v>
      </c>
      <c r="L51" s="16">
        <f t="shared" ref="L51:L60" si="3">K51/J51</f>
        <v>0.40278489702517162</v>
      </c>
    </row>
    <row r="52" spans="2:12">
      <c r="B52" s="259"/>
      <c r="C52" s="14" t="s">
        <v>17</v>
      </c>
      <c r="D52" s="15">
        <f>D13</f>
        <v>60</v>
      </c>
      <c r="E52" s="15">
        <f t="shared" ref="E52:K52" si="4">E13</f>
        <v>10</v>
      </c>
      <c r="F52" s="16">
        <f t="shared" si="1"/>
        <v>0.16666666666666666</v>
      </c>
      <c r="G52" s="15">
        <f t="shared" si="4"/>
        <v>273500</v>
      </c>
      <c r="H52" s="15">
        <f t="shared" si="4"/>
        <v>38857</v>
      </c>
      <c r="I52" s="16">
        <f t="shared" si="2"/>
        <v>0.14207312614259598</v>
      </c>
      <c r="J52" s="15">
        <f t="shared" si="4"/>
        <v>939000</v>
      </c>
      <c r="K52" s="15">
        <f t="shared" si="4"/>
        <v>233142</v>
      </c>
      <c r="L52" s="16">
        <f t="shared" si="3"/>
        <v>0.24828753993610223</v>
      </c>
    </row>
    <row r="53" spans="2:12">
      <c r="B53" s="259"/>
      <c r="C53" s="14" t="s">
        <v>18</v>
      </c>
      <c r="D53" s="15">
        <f>D18</f>
        <v>60</v>
      </c>
      <c r="E53" s="15">
        <f t="shared" ref="E53:K53" si="5">E18</f>
        <v>21</v>
      </c>
      <c r="F53" s="16">
        <f t="shared" si="1"/>
        <v>0.35</v>
      </c>
      <c r="G53" s="15">
        <f t="shared" si="5"/>
        <v>307500</v>
      </c>
      <c r="H53" s="15">
        <f t="shared" si="5"/>
        <v>40717</v>
      </c>
      <c r="I53" s="16">
        <f t="shared" si="2"/>
        <v>0.13241300813008131</v>
      </c>
      <c r="J53" s="15">
        <f t="shared" si="5"/>
        <v>960000</v>
      </c>
      <c r="K53" s="15">
        <f t="shared" si="5"/>
        <v>216201</v>
      </c>
      <c r="L53" s="16">
        <f t="shared" si="3"/>
        <v>0.22520937499999999</v>
      </c>
    </row>
    <row r="54" spans="2:12">
      <c r="B54" s="259"/>
      <c r="C54" s="14" t="s">
        <v>19</v>
      </c>
      <c r="D54" s="15">
        <f>D23</f>
        <v>50</v>
      </c>
      <c r="E54" s="15">
        <f t="shared" ref="E54:K54" si="6">E23</f>
        <v>27</v>
      </c>
      <c r="F54" s="16">
        <f t="shared" si="1"/>
        <v>0.54</v>
      </c>
      <c r="G54" s="15">
        <f t="shared" si="6"/>
        <v>219000</v>
      </c>
      <c r="H54" s="15">
        <f t="shared" si="6"/>
        <v>92389</v>
      </c>
      <c r="I54" s="16">
        <f t="shared" si="2"/>
        <v>0.42186757990867579</v>
      </c>
      <c r="J54" s="15">
        <f t="shared" si="6"/>
        <v>837000</v>
      </c>
      <c r="K54" s="15">
        <f t="shared" si="6"/>
        <v>513336</v>
      </c>
      <c r="L54" s="16">
        <f t="shared" si="3"/>
        <v>0.61330465949820789</v>
      </c>
    </row>
    <row r="55" spans="2:12">
      <c r="B55" s="259"/>
      <c r="C55" s="14" t="s">
        <v>20</v>
      </c>
      <c r="D55" s="15">
        <f>D28</f>
        <v>50</v>
      </c>
      <c r="E55" s="15">
        <f t="shared" ref="E55:K55" si="7">E28</f>
        <v>16</v>
      </c>
      <c r="F55" s="16">
        <f t="shared" si="1"/>
        <v>0.32</v>
      </c>
      <c r="G55" s="15">
        <f t="shared" si="7"/>
        <v>212500</v>
      </c>
      <c r="H55" s="15">
        <f t="shared" si="7"/>
        <v>27101</v>
      </c>
      <c r="I55" s="16">
        <f t="shared" si="2"/>
        <v>0.12753411764705883</v>
      </c>
      <c r="J55" s="15">
        <f t="shared" si="7"/>
        <v>700500</v>
      </c>
      <c r="K55" s="15">
        <f t="shared" si="7"/>
        <v>143706</v>
      </c>
      <c r="L55" s="16">
        <f t="shared" si="3"/>
        <v>0.20514775160599572</v>
      </c>
    </row>
    <row r="56" spans="2:12">
      <c r="B56" s="259"/>
      <c r="C56" s="156" t="s">
        <v>21</v>
      </c>
      <c r="D56" s="158">
        <f>D33</f>
        <v>50</v>
      </c>
      <c r="E56" s="158">
        <f t="shared" ref="E56:K56" si="8">E33</f>
        <v>50</v>
      </c>
      <c r="F56" s="157">
        <f t="shared" si="1"/>
        <v>1</v>
      </c>
      <c r="G56" s="158">
        <f t="shared" si="8"/>
        <v>248000</v>
      </c>
      <c r="H56" s="158">
        <f t="shared" si="8"/>
        <v>177248</v>
      </c>
      <c r="I56" s="157">
        <f t="shared" si="2"/>
        <v>0.71470967741935487</v>
      </c>
      <c r="J56" s="158">
        <f t="shared" si="8"/>
        <v>1488000</v>
      </c>
      <c r="K56" s="158">
        <f t="shared" si="8"/>
        <v>1063488</v>
      </c>
      <c r="L56" s="157">
        <f t="shared" si="3"/>
        <v>0.71470967741935487</v>
      </c>
    </row>
    <row r="57" spans="2:12">
      <c r="B57" s="259"/>
      <c r="C57" s="14" t="s">
        <v>22</v>
      </c>
      <c r="D57" s="15">
        <f>D38</f>
        <v>50</v>
      </c>
      <c r="E57" s="15">
        <f t="shared" ref="E57:K57" si="9">E38</f>
        <v>45</v>
      </c>
      <c r="F57" s="16">
        <f t="shared" si="1"/>
        <v>0.9</v>
      </c>
      <c r="G57" s="15">
        <f t="shared" si="9"/>
        <v>270500</v>
      </c>
      <c r="H57" s="15">
        <f t="shared" si="9"/>
        <v>159547</v>
      </c>
      <c r="I57" s="16">
        <f t="shared" si="2"/>
        <v>0.58982255083179302</v>
      </c>
      <c r="J57" s="15">
        <f t="shared" si="9"/>
        <v>1623000</v>
      </c>
      <c r="K57" s="15">
        <f t="shared" si="9"/>
        <v>957282</v>
      </c>
      <c r="L57" s="16">
        <f t="shared" si="3"/>
        <v>0.58982255083179302</v>
      </c>
    </row>
    <row r="58" spans="2:12">
      <c r="B58" s="259"/>
      <c r="C58" s="14" t="s">
        <v>23</v>
      </c>
      <c r="D58" s="15">
        <f>D43</f>
        <v>50</v>
      </c>
      <c r="E58" s="15">
        <f t="shared" ref="E58:K58" si="10">E43</f>
        <v>17</v>
      </c>
      <c r="F58" s="16">
        <f t="shared" si="1"/>
        <v>0.34</v>
      </c>
      <c r="G58" s="15">
        <f t="shared" si="10"/>
        <v>252500</v>
      </c>
      <c r="H58" s="15">
        <f t="shared" si="10"/>
        <v>104502</v>
      </c>
      <c r="I58" s="16">
        <f t="shared" si="2"/>
        <v>0.41386930693069307</v>
      </c>
      <c r="J58" s="15">
        <f t="shared" si="10"/>
        <v>1515000</v>
      </c>
      <c r="K58" s="15">
        <f t="shared" si="10"/>
        <v>627012</v>
      </c>
      <c r="L58" s="16">
        <f t="shared" si="3"/>
        <v>0.41386930693069307</v>
      </c>
    </row>
    <row r="59" spans="2:12">
      <c r="B59" s="259"/>
      <c r="C59" s="14" t="s">
        <v>24</v>
      </c>
      <c r="D59" s="15">
        <f>D48</f>
        <v>50</v>
      </c>
      <c r="E59" s="15">
        <f t="shared" ref="E59:K59" si="11">E48</f>
        <v>18</v>
      </c>
      <c r="F59" s="16">
        <f t="shared" si="1"/>
        <v>0.36</v>
      </c>
      <c r="G59" s="15">
        <f t="shared" si="11"/>
        <v>239000</v>
      </c>
      <c r="H59" s="15">
        <f t="shared" si="11"/>
        <v>57797</v>
      </c>
      <c r="I59" s="16">
        <f t="shared" si="2"/>
        <v>0.24182845188284519</v>
      </c>
      <c r="J59" s="15">
        <f t="shared" si="11"/>
        <v>1434000</v>
      </c>
      <c r="K59" s="15">
        <f t="shared" si="11"/>
        <v>346782</v>
      </c>
      <c r="L59" s="16">
        <f t="shared" si="3"/>
        <v>0.24182845188284519</v>
      </c>
    </row>
    <row r="60" spans="2:12">
      <c r="B60" s="259"/>
      <c r="C60" s="14" t="s">
        <v>14</v>
      </c>
      <c r="D60" s="15">
        <f>SUM(D51:D59)</f>
        <v>500</v>
      </c>
      <c r="E60" s="15">
        <f t="shared" ref="E60:K60" si="12">SUM(E51:E59)</f>
        <v>224</v>
      </c>
      <c r="F60" s="16">
        <f t="shared" si="1"/>
        <v>0.44800000000000001</v>
      </c>
      <c r="G60" s="15">
        <f t="shared" si="12"/>
        <v>2395500</v>
      </c>
      <c r="H60" s="15">
        <f t="shared" si="12"/>
        <v>799057</v>
      </c>
      <c r="I60" s="16">
        <f t="shared" si="2"/>
        <v>0.33356585264036737</v>
      </c>
      <c r="J60" s="15">
        <f t="shared" si="12"/>
        <v>10807500</v>
      </c>
      <c r="K60" s="15">
        <f t="shared" si="12"/>
        <v>4629000</v>
      </c>
      <c r="L60" s="16">
        <f t="shared" si="3"/>
        <v>0.42831367106176266</v>
      </c>
    </row>
  </sheetData>
  <mergeCells count="15">
    <mergeCell ref="B40:B43"/>
    <mergeCell ref="B45:B48"/>
    <mergeCell ref="B51:B60"/>
    <mergeCell ref="B10:B13"/>
    <mergeCell ref="B15:B18"/>
    <mergeCell ref="B20:B23"/>
    <mergeCell ref="B25:B28"/>
    <mergeCell ref="B30:B33"/>
    <mergeCell ref="B35:B38"/>
    <mergeCell ref="B5:B8"/>
    <mergeCell ref="D3:F3"/>
    <mergeCell ref="G3:I3"/>
    <mergeCell ref="J3:L3"/>
    <mergeCell ref="C3:C4"/>
    <mergeCell ref="B3:B4"/>
  </mergeCells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>
  <dimension ref="A1:M99"/>
  <sheetViews>
    <sheetView workbookViewId="0">
      <selection activeCell="C6" sqref="C6"/>
    </sheetView>
  </sheetViews>
  <sheetFormatPr defaultColWidth="10.875" defaultRowHeight="15.75"/>
  <cols>
    <col min="1" max="2" width="10.875" style="1"/>
    <col min="3" max="3" width="55.875" style="1" bestFit="1" customWidth="1"/>
    <col min="4" max="4" width="23.625" style="1" bestFit="1" customWidth="1"/>
    <col min="5" max="6" width="7.875" style="1" bestFit="1" customWidth="1"/>
    <col min="7" max="7" width="9.625" style="1" customWidth="1"/>
    <col min="8" max="9" width="10.875" style="3"/>
    <col min="10" max="10" width="10.875" style="1"/>
    <col min="11" max="12" width="10.875" style="3"/>
    <col min="13" max="16384" width="10.875" style="1"/>
  </cols>
  <sheetData>
    <row r="1" spans="1:13" ht="21">
      <c r="A1" s="18" t="s">
        <v>10</v>
      </c>
    </row>
    <row r="3" spans="1:13">
      <c r="A3" s="259" t="s">
        <v>9</v>
      </c>
      <c r="B3" s="259" t="s">
        <v>8</v>
      </c>
      <c r="C3" s="259" t="s">
        <v>1</v>
      </c>
      <c r="D3" s="259" t="s">
        <v>2</v>
      </c>
      <c r="E3" s="259" t="s">
        <v>13</v>
      </c>
      <c r="F3" s="259"/>
      <c r="G3" s="259"/>
      <c r="H3" s="259" t="s">
        <v>6</v>
      </c>
      <c r="I3" s="259"/>
      <c r="J3" s="259"/>
      <c r="K3" s="259" t="s">
        <v>7</v>
      </c>
      <c r="L3" s="259"/>
      <c r="M3" s="259"/>
    </row>
    <row r="4" spans="1:13">
      <c r="A4" s="259"/>
      <c r="B4" s="259"/>
      <c r="C4" s="259"/>
      <c r="D4" s="259"/>
      <c r="E4" s="12" t="s">
        <v>3</v>
      </c>
      <c r="F4" s="12" t="s">
        <v>4</v>
      </c>
      <c r="G4" s="13" t="s">
        <v>5</v>
      </c>
      <c r="H4" s="12" t="s">
        <v>3</v>
      </c>
      <c r="I4" s="12" t="s">
        <v>4</v>
      </c>
      <c r="J4" s="13" t="s">
        <v>5</v>
      </c>
      <c r="K4" s="12" t="s">
        <v>3</v>
      </c>
      <c r="L4" s="12" t="s">
        <v>4</v>
      </c>
      <c r="M4" s="13" t="s">
        <v>5</v>
      </c>
    </row>
    <row r="5" spans="1:13">
      <c r="A5" s="5">
        <v>1</v>
      </c>
      <c r="B5" s="5" t="s">
        <v>0</v>
      </c>
      <c r="C5" s="42" t="s">
        <v>46</v>
      </c>
      <c r="D5" s="43" t="s">
        <v>47</v>
      </c>
      <c r="E5" s="5">
        <v>1</v>
      </c>
      <c r="F5" s="5">
        <v>1</v>
      </c>
      <c r="G5" s="6">
        <f>F5/E5</f>
        <v>1</v>
      </c>
      <c r="H5" s="4">
        <v>10000</v>
      </c>
      <c r="I5" s="10">
        <v>10000</v>
      </c>
      <c r="J5" s="6">
        <f>I5/H5</f>
        <v>1</v>
      </c>
      <c r="K5" s="4">
        <f>H5*6</f>
        <v>60000</v>
      </c>
      <c r="L5" s="4">
        <f>I5*6</f>
        <v>60000</v>
      </c>
      <c r="M5" s="6">
        <f>L5/K5</f>
        <v>1</v>
      </c>
    </row>
    <row r="6" spans="1:13">
      <c r="A6" s="5">
        <v>2</v>
      </c>
      <c r="B6" s="5" t="s">
        <v>0</v>
      </c>
      <c r="C6" s="44" t="s">
        <v>48</v>
      </c>
      <c r="D6" s="44" t="s">
        <v>49</v>
      </c>
      <c r="E6" s="5">
        <v>1</v>
      </c>
      <c r="F6" s="5">
        <v>1</v>
      </c>
      <c r="G6" s="6">
        <f t="shared" ref="G6:G21" si="0">F6/E6</f>
        <v>1</v>
      </c>
      <c r="H6" s="4">
        <v>10000</v>
      </c>
      <c r="I6" s="10">
        <v>10820</v>
      </c>
      <c r="J6" s="6">
        <f t="shared" ref="J6:J22" si="1">I6/H6</f>
        <v>1.0820000000000001</v>
      </c>
      <c r="K6" s="4">
        <f>H6*6</f>
        <v>60000</v>
      </c>
      <c r="L6" s="4">
        <f>I6*6</f>
        <v>64920</v>
      </c>
      <c r="M6" s="6">
        <f t="shared" ref="M6:M22" si="2">L6/K6</f>
        <v>1.0820000000000001</v>
      </c>
    </row>
    <row r="7" spans="1:13">
      <c r="A7" s="5">
        <v>3</v>
      </c>
      <c r="B7" s="5" t="s">
        <v>0</v>
      </c>
      <c r="C7" s="5" t="s">
        <v>531</v>
      </c>
      <c r="D7" s="119" t="s">
        <v>307</v>
      </c>
      <c r="E7" s="5">
        <v>1</v>
      </c>
      <c r="F7" s="5"/>
      <c r="G7" s="6">
        <f t="shared" si="0"/>
        <v>0</v>
      </c>
      <c r="H7" s="4">
        <v>10000</v>
      </c>
      <c r="I7" s="4"/>
      <c r="J7" s="6">
        <f t="shared" si="1"/>
        <v>0</v>
      </c>
      <c r="K7" s="4">
        <f t="shared" ref="K7:K21" si="3">H7*3</f>
        <v>30000</v>
      </c>
      <c r="L7" s="4">
        <f t="shared" ref="L7:L21" si="4">I7*3</f>
        <v>0</v>
      </c>
      <c r="M7" s="6">
        <f t="shared" si="2"/>
        <v>0</v>
      </c>
    </row>
    <row r="8" spans="1:13">
      <c r="A8" s="5">
        <v>4</v>
      </c>
      <c r="B8" s="5" t="s">
        <v>0</v>
      </c>
      <c r="C8" s="5" t="s">
        <v>532</v>
      </c>
      <c r="D8" s="119" t="s">
        <v>411</v>
      </c>
      <c r="E8" s="5">
        <v>1</v>
      </c>
      <c r="F8" s="5"/>
      <c r="G8" s="6">
        <f t="shared" si="0"/>
        <v>0</v>
      </c>
      <c r="H8" s="4">
        <v>10000</v>
      </c>
      <c r="I8" s="4"/>
      <c r="J8" s="6">
        <f t="shared" si="1"/>
        <v>0</v>
      </c>
      <c r="K8" s="4">
        <f t="shared" si="3"/>
        <v>30000</v>
      </c>
      <c r="L8" s="4">
        <f t="shared" si="4"/>
        <v>0</v>
      </c>
      <c r="M8" s="6">
        <f t="shared" si="2"/>
        <v>0</v>
      </c>
    </row>
    <row r="9" spans="1:13">
      <c r="A9" s="5">
        <v>5</v>
      </c>
      <c r="B9" s="5" t="s">
        <v>0</v>
      </c>
      <c r="C9" s="5" t="s">
        <v>536</v>
      </c>
      <c r="D9" s="5" t="s">
        <v>537</v>
      </c>
      <c r="E9" s="5">
        <v>1</v>
      </c>
      <c r="F9" s="5"/>
      <c r="G9" s="6">
        <f t="shared" si="0"/>
        <v>0</v>
      </c>
      <c r="H9" s="4">
        <v>10000</v>
      </c>
      <c r="I9" s="4"/>
      <c r="J9" s="6">
        <f t="shared" si="1"/>
        <v>0</v>
      </c>
      <c r="K9" s="4">
        <f t="shared" si="3"/>
        <v>30000</v>
      </c>
      <c r="L9" s="4">
        <f t="shared" si="4"/>
        <v>0</v>
      </c>
      <c r="M9" s="6">
        <f t="shared" si="2"/>
        <v>0</v>
      </c>
    </row>
    <row r="10" spans="1:13">
      <c r="A10" s="5">
        <v>6</v>
      </c>
      <c r="B10" s="5" t="s">
        <v>0</v>
      </c>
      <c r="C10" s="5" t="s">
        <v>509</v>
      </c>
      <c r="D10" s="5" t="s">
        <v>537</v>
      </c>
      <c r="E10" s="5">
        <v>1</v>
      </c>
      <c r="F10" s="5"/>
      <c r="G10" s="6">
        <f t="shared" si="0"/>
        <v>0</v>
      </c>
      <c r="H10" s="4">
        <v>10000</v>
      </c>
      <c r="I10" s="4"/>
      <c r="J10" s="6">
        <f t="shared" si="1"/>
        <v>0</v>
      </c>
      <c r="K10" s="4">
        <f t="shared" si="3"/>
        <v>30000</v>
      </c>
      <c r="L10" s="4">
        <f t="shared" si="4"/>
        <v>0</v>
      </c>
      <c r="M10" s="6">
        <f t="shared" si="2"/>
        <v>0</v>
      </c>
    </row>
    <row r="11" spans="1:13">
      <c r="A11" s="5">
        <v>7</v>
      </c>
      <c r="B11" s="5" t="s">
        <v>0</v>
      </c>
      <c r="C11" s="5" t="s">
        <v>538</v>
      </c>
      <c r="D11" s="5" t="s">
        <v>537</v>
      </c>
      <c r="E11" s="5">
        <v>1</v>
      </c>
      <c r="F11" s="5"/>
      <c r="G11" s="6">
        <f t="shared" si="0"/>
        <v>0</v>
      </c>
      <c r="H11" s="4">
        <v>10000</v>
      </c>
      <c r="I11" s="4"/>
      <c r="J11" s="6">
        <f t="shared" si="1"/>
        <v>0</v>
      </c>
      <c r="K11" s="4">
        <f t="shared" si="3"/>
        <v>30000</v>
      </c>
      <c r="L11" s="4">
        <f t="shared" si="4"/>
        <v>0</v>
      </c>
      <c r="M11" s="6">
        <f t="shared" si="2"/>
        <v>0</v>
      </c>
    </row>
    <row r="12" spans="1:13">
      <c r="A12" s="5">
        <v>8</v>
      </c>
      <c r="B12" s="5" t="s">
        <v>0</v>
      </c>
      <c r="C12" s="5" t="s">
        <v>539</v>
      </c>
      <c r="D12" s="5" t="s">
        <v>537</v>
      </c>
      <c r="E12" s="5">
        <v>1</v>
      </c>
      <c r="F12" s="5"/>
      <c r="G12" s="6">
        <f t="shared" si="0"/>
        <v>0</v>
      </c>
      <c r="H12" s="4">
        <v>10000</v>
      </c>
      <c r="I12" s="4"/>
      <c r="J12" s="6">
        <f t="shared" si="1"/>
        <v>0</v>
      </c>
      <c r="K12" s="4">
        <f t="shared" si="3"/>
        <v>30000</v>
      </c>
      <c r="L12" s="4">
        <f t="shared" si="4"/>
        <v>0</v>
      </c>
      <c r="M12" s="6">
        <f t="shared" si="2"/>
        <v>0</v>
      </c>
    </row>
    <row r="13" spans="1:13">
      <c r="A13" s="5">
        <v>9</v>
      </c>
      <c r="B13" s="5" t="s">
        <v>0</v>
      </c>
      <c r="C13" s="5" t="s">
        <v>540</v>
      </c>
      <c r="D13" s="5" t="s">
        <v>537</v>
      </c>
      <c r="E13" s="5">
        <v>1</v>
      </c>
      <c r="F13" s="5"/>
      <c r="G13" s="6">
        <f t="shared" si="0"/>
        <v>0</v>
      </c>
      <c r="H13" s="4">
        <v>10000</v>
      </c>
      <c r="I13" s="4"/>
      <c r="J13" s="6">
        <f t="shared" si="1"/>
        <v>0</v>
      </c>
      <c r="K13" s="4">
        <f t="shared" si="3"/>
        <v>30000</v>
      </c>
      <c r="L13" s="4">
        <f t="shared" si="4"/>
        <v>0</v>
      </c>
      <c r="M13" s="6">
        <f t="shared" si="2"/>
        <v>0</v>
      </c>
    </row>
    <row r="14" spans="1:13">
      <c r="A14" s="5">
        <v>10</v>
      </c>
      <c r="B14" s="5" t="s">
        <v>0</v>
      </c>
      <c r="C14" s="5" t="s">
        <v>541</v>
      </c>
      <c r="D14" s="5" t="s">
        <v>537</v>
      </c>
      <c r="E14" s="5">
        <v>1</v>
      </c>
      <c r="F14" s="5"/>
      <c r="G14" s="6">
        <f t="shared" si="0"/>
        <v>0</v>
      </c>
      <c r="H14" s="4">
        <v>8000</v>
      </c>
      <c r="I14" s="4"/>
      <c r="J14" s="6">
        <f t="shared" si="1"/>
        <v>0</v>
      </c>
      <c r="K14" s="4">
        <f t="shared" si="3"/>
        <v>24000</v>
      </c>
      <c r="L14" s="4">
        <f t="shared" si="4"/>
        <v>0</v>
      </c>
      <c r="M14" s="6">
        <f t="shared" si="2"/>
        <v>0</v>
      </c>
    </row>
    <row r="15" spans="1:13">
      <c r="A15" s="5">
        <v>11</v>
      </c>
      <c r="B15" s="5" t="s">
        <v>0</v>
      </c>
      <c r="C15" s="5" t="s">
        <v>324</v>
      </c>
      <c r="D15" s="5" t="s">
        <v>537</v>
      </c>
      <c r="E15" s="5">
        <v>1</v>
      </c>
      <c r="F15" s="5"/>
      <c r="G15" s="6">
        <f t="shared" si="0"/>
        <v>0</v>
      </c>
      <c r="H15" s="4">
        <v>8000</v>
      </c>
      <c r="I15" s="4"/>
      <c r="J15" s="6">
        <f t="shared" si="1"/>
        <v>0</v>
      </c>
      <c r="K15" s="4">
        <f t="shared" si="3"/>
        <v>24000</v>
      </c>
      <c r="L15" s="4">
        <f t="shared" si="4"/>
        <v>0</v>
      </c>
      <c r="M15" s="6">
        <f t="shared" si="2"/>
        <v>0</v>
      </c>
    </row>
    <row r="16" spans="1:13">
      <c r="A16" s="5">
        <v>12</v>
      </c>
      <c r="B16" s="5" t="s">
        <v>0</v>
      </c>
      <c r="C16" s="5" t="s">
        <v>542</v>
      </c>
      <c r="D16" s="5" t="s">
        <v>537</v>
      </c>
      <c r="E16" s="5">
        <v>1</v>
      </c>
      <c r="F16" s="5"/>
      <c r="G16" s="6">
        <f t="shared" si="0"/>
        <v>0</v>
      </c>
      <c r="H16" s="4">
        <v>8000</v>
      </c>
      <c r="I16" s="4"/>
      <c r="J16" s="6">
        <f t="shared" si="1"/>
        <v>0</v>
      </c>
      <c r="K16" s="4">
        <f t="shared" si="3"/>
        <v>24000</v>
      </c>
      <c r="L16" s="4">
        <f t="shared" si="4"/>
        <v>0</v>
      </c>
      <c r="M16" s="6">
        <f t="shared" si="2"/>
        <v>0</v>
      </c>
    </row>
    <row r="17" spans="1:13">
      <c r="A17" s="5">
        <v>13</v>
      </c>
      <c r="B17" s="5" t="s">
        <v>0</v>
      </c>
      <c r="C17" s="5" t="s">
        <v>543</v>
      </c>
      <c r="D17" s="5" t="s">
        <v>537</v>
      </c>
      <c r="E17" s="5">
        <v>1</v>
      </c>
      <c r="F17" s="5"/>
      <c r="G17" s="6">
        <f t="shared" si="0"/>
        <v>0</v>
      </c>
      <c r="H17" s="4">
        <v>8000</v>
      </c>
      <c r="I17" s="4"/>
      <c r="J17" s="6">
        <f t="shared" si="1"/>
        <v>0</v>
      </c>
      <c r="K17" s="4">
        <f t="shared" si="3"/>
        <v>24000</v>
      </c>
      <c r="L17" s="4">
        <f t="shared" si="4"/>
        <v>0</v>
      </c>
      <c r="M17" s="6">
        <f t="shared" si="2"/>
        <v>0</v>
      </c>
    </row>
    <row r="18" spans="1:13">
      <c r="A18" s="5">
        <v>14</v>
      </c>
      <c r="B18" s="5" t="s">
        <v>0</v>
      </c>
      <c r="C18" s="5" t="s">
        <v>544</v>
      </c>
      <c r="D18" s="5" t="s">
        <v>537</v>
      </c>
      <c r="E18" s="5">
        <v>1</v>
      </c>
      <c r="F18" s="5"/>
      <c r="G18" s="6">
        <f t="shared" si="0"/>
        <v>0</v>
      </c>
      <c r="H18" s="4">
        <v>8000</v>
      </c>
      <c r="I18" s="4"/>
      <c r="J18" s="6">
        <f t="shared" si="1"/>
        <v>0</v>
      </c>
      <c r="K18" s="4">
        <f t="shared" si="3"/>
        <v>24000</v>
      </c>
      <c r="L18" s="4">
        <f t="shared" si="4"/>
        <v>0</v>
      </c>
      <c r="M18" s="6">
        <f t="shared" si="2"/>
        <v>0</v>
      </c>
    </row>
    <row r="19" spans="1:13">
      <c r="A19" s="5">
        <v>15</v>
      </c>
      <c r="B19" s="5" t="s">
        <v>0</v>
      </c>
      <c r="C19" s="5"/>
      <c r="D19" s="5"/>
      <c r="E19" s="5">
        <v>1</v>
      </c>
      <c r="F19" s="5"/>
      <c r="G19" s="6">
        <f t="shared" si="0"/>
        <v>0</v>
      </c>
      <c r="H19" s="4">
        <v>8000</v>
      </c>
      <c r="I19" s="4"/>
      <c r="J19" s="6">
        <f t="shared" si="1"/>
        <v>0</v>
      </c>
      <c r="K19" s="4">
        <f t="shared" si="3"/>
        <v>24000</v>
      </c>
      <c r="L19" s="4">
        <f t="shared" si="4"/>
        <v>0</v>
      </c>
      <c r="M19" s="6">
        <f t="shared" si="2"/>
        <v>0</v>
      </c>
    </row>
    <row r="20" spans="1:13">
      <c r="A20" s="5">
        <v>16</v>
      </c>
      <c r="B20" s="5" t="s">
        <v>0</v>
      </c>
      <c r="C20" s="5"/>
      <c r="D20" s="5"/>
      <c r="E20" s="5">
        <v>1</v>
      </c>
      <c r="F20" s="5"/>
      <c r="G20" s="6">
        <f t="shared" si="0"/>
        <v>0</v>
      </c>
      <c r="H20" s="4">
        <v>8000</v>
      </c>
      <c r="I20" s="4"/>
      <c r="J20" s="6">
        <f t="shared" si="1"/>
        <v>0</v>
      </c>
      <c r="K20" s="4">
        <f t="shared" si="3"/>
        <v>24000</v>
      </c>
      <c r="L20" s="4">
        <f t="shared" si="4"/>
        <v>0</v>
      </c>
      <c r="M20" s="6">
        <f t="shared" si="2"/>
        <v>0</v>
      </c>
    </row>
    <row r="21" spans="1:13">
      <c r="A21" s="5">
        <v>17</v>
      </c>
      <c r="B21" s="5" t="s">
        <v>0</v>
      </c>
      <c r="C21" s="5"/>
      <c r="D21" s="5"/>
      <c r="E21" s="5">
        <v>1</v>
      </c>
      <c r="F21" s="5"/>
      <c r="G21" s="6">
        <f t="shared" si="0"/>
        <v>0</v>
      </c>
      <c r="H21" s="4">
        <v>8000</v>
      </c>
      <c r="I21" s="4"/>
      <c r="J21" s="6">
        <f t="shared" si="1"/>
        <v>0</v>
      </c>
      <c r="K21" s="4">
        <f t="shared" si="3"/>
        <v>24000</v>
      </c>
      <c r="L21" s="4">
        <f t="shared" si="4"/>
        <v>0</v>
      </c>
      <c r="M21" s="6">
        <f t="shared" si="2"/>
        <v>0</v>
      </c>
    </row>
    <row r="22" spans="1:13" ht="30" customHeight="1">
      <c r="A22" s="13"/>
      <c r="B22" s="13"/>
      <c r="C22" s="13"/>
      <c r="D22" s="13"/>
      <c r="E22" s="12">
        <f>SUM(E5:E21)</f>
        <v>17</v>
      </c>
      <c r="F22" s="12">
        <f>SUM(F5:F21)</f>
        <v>2</v>
      </c>
      <c r="G22" s="17">
        <f>F22/E22</f>
        <v>0.11764705882352941</v>
      </c>
      <c r="H22" s="12">
        <f>SUM(H5:H21)</f>
        <v>154000</v>
      </c>
      <c r="I22" s="12">
        <f>SUM(I5:I21)</f>
        <v>20820</v>
      </c>
      <c r="J22" s="17">
        <f t="shared" si="1"/>
        <v>0.1351948051948052</v>
      </c>
      <c r="K22" s="12">
        <f>SUM(K5:K21)</f>
        <v>522000</v>
      </c>
      <c r="L22" s="12">
        <f>SUM(L5:L21)</f>
        <v>124920</v>
      </c>
      <c r="M22" s="17">
        <f t="shared" si="2"/>
        <v>0.2393103448275862</v>
      </c>
    </row>
    <row r="24" spans="1:13">
      <c r="A24" s="259" t="s">
        <v>9</v>
      </c>
      <c r="B24" s="259" t="s">
        <v>8</v>
      </c>
      <c r="C24" s="259" t="s">
        <v>1</v>
      </c>
      <c r="D24" s="259" t="s">
        <v>2</v>
      </c>
      <c r="E24" s="259" t="s">
        <v>13</v>
      </c>
      <c r="F24" s="259"/>
      <c r="G24" s="259"/>
      <c r="H24" s="259" t="s">
        <v>6</v>
      </c>
      <c r="I24" s="259"/>
      <c r="J24" s="259"/>
      <c r="K24" s="259" t="s">
        <v>7</v>
      </c>
      <c r="L24" s="259"/>
      <c r="M24" s="259"/>
    </row>
    <row r="25" spans="1:13">
      <c r="A25" s="259"/>
      <c r="B25" s="259"/>
      <c r="C25" s="259"/>
      <c r="D25" s="259"/>
      <c r="E25" s="12" t="s">
        <v>3</v>
      </c>
      <c r="F25" s="12" t="s">
        <v>4</v>
      </c>
      <c r="G25" s="13" t="s">
        <v>5</v>
      </c>
      <c r="H25" s="12" t="s">
        <v>3</v>
      </c>
      <c r="I25" s="12" t="s">
        <v>4</v>
      </c>
      <c r="J25" s="13" t="s">
        <v>5</v>
      </c>
      <c r="K25" s="12" t="s">
        <v>3</v>
      </c>
      <c r="L25" s="12" t="s">
        <v>4</v>
      </c>
      <c r="M25" s="13" t="s">
        <v>5</v>
      </c>
    </row>
    <row r="26" spans="1:13">
      <c r="A26" s="5">
        <v>1</v>
      </c>
      <c r="B26" s="5" t="s">
        <v>11</v>
      </c>
      <c r="C26" s="45" t="s">
        <v>50</v>
      </c>
      <c r="D26" s="46" t="s">
        <v>51</v>
      </c>
      <c r="E26" s="5">
        <v>1</v>
      </c>
      <c r="F26" s="5">
        <v>1</v>
      </c>
      <c r="G26" s="6">
        <f>F26/E26</f>
        <v>1</v>
      </c>
      <c r="H26" s="4">
        <v>5000</v>
      </c>
      <c r="I26" s="10">
        <v>5788</v>
      </c>
      <c r="J26" s="6">
        <f>I26/H26</f>
        <v>1.1576</v>
      </c>
      <c r="K26" s="4">
        <f>H26*6</f>
        <v>30000</v>
      </c>
      <c r="L26" s="4">
        <f>I26*6</f>
        <v>34728</v>
      </c>
      <c r="M26" s="6">
        <f>L26/K26</f>
        <v>1.1576</v>
      </c>
    </row>
    <row r="27" spans="1:13">
      <c r="A27" s="5">
        <v>2</v>
      </c>
      <c r="B27" s="5" t="s">
        <v>11</v>
      </c>
      <c r="C27" s="9" t="s">
        <v>268</v>
      </c>
      <c r="D27" s="9" t="s">
        <v>526</v>
      </c>
      <c r="E27" s="5">
        <v>1</v>
      </c>
      <c r="F27" s="5">
        <v>1</v>
      </c>
      <c r="G27" s="6">
        <f t="shared" ref="G27:G55" si="5">F27/E27</f>
        <v>1</v>
      </c>
      <c r="H27" s="4">
        <v>5000</v>
      </c>
      <c r="I27" s="8">
        <v>7201</v>
      </c>
      <c r="J27" s="6">
        <f t="shared" ref="J27:J56" si="6">I27/H27</f>
        <v>1.4401999999999999</v>
      </c>
      <c r="K27" s="4">
        <f>H27*3</f>
        <v>15000</v>
      </c>
      <c r="L27" s="4">
        <f>I27*3</f>
        <v>21603</v>
      </c>
      <c r="M27" s="6">
        <f t="shared" ref="M27:M56" si="7">L27/K27</f>
        <v>1.4401999999999999</v>
      </c>
    </row>
    <row r="28" spans="1:13">
      <c r="A28" s="5">
        <v>3</v>
      </c>
      <c r="B28" s="5" t="s">
        <v>11</v>
      </c>
      <c r="C28" s="9" t="s">
        <v>324</v>
      </c>
      <c r="D28" s="9" t="s">
        <v>527</v>
      </c>
      <c r="E28" s="5">
        <v>1</v>
      </c>
      <c r="F28" s="5">
        <v>1</v>
      </c>
      <c r="G28" s="6">
        <f t="shared" si="5"/>
        <v>1</v>
      </c>
      <c r="H28" s="4">
        <v>5000</v>
      </c>
      <c r="I28" s="8">
        <v>7864</v>
      </c>
      <c r="J28" s="6">
        <f t="shared" si="6"/>
        <v>1.5728</v>
      </c>
      <c r="K28" s="4">
        <f t="shared" ref="K28:K41" si="8">H28*3</f>
        <v>15000</v>
      </c>
      <c r="L28" s="4">
        <f t="shared" ref="L28:L55" si="9">I28*3</f>
        <v>23592</v>
      </c>
      <c r="M28" s="6">
        <f t="shared" si="7"/>
        <v>1.5728</v>
      </c>
    </row>
    <row r="29" spans="1:13">
      <c r="A29" s="5">
        <v>4</v>
      </c>
      <c r="B29" s="5" t="s">
        <v>11</v>
      </c>
      <c r="C29" s="9" t="s">
        <v>528</v>
      </c>
      <c r="D29" s="9" t="s">
        <v>527</v>
      </c>
      <c r="E29" s="5">
        <v>1</v>
      </c>
      <c r="F29" s="5">
        <v>1</v>
      </c>
      <c r="G29" s="6">
        <f t="shared" si="5"/>
        <v>1</v>
      </c>
      <c r="H29" s="4">
        <v>5000</v>
      </c>
      <c r="I29" s="8">
        <v>7716</v>
      </c>
      <c r="J29" s="6">
        <f t="shared" si="6"/>
        <v>1.5431999999999999</v>
      </c>
      <c r="K29" s="4">
        <f t="shared" si="8"/>
        <v>15000</v>
      </c>
      <c r="L29" s="4">
        <f t="shared" si="9"/>
        <v>23148</v>
      </c>
      <c r="M29" s="6">
        <f t="shared" si="7"/>
        <v>1.5431999999999999</v>
      </c>
    </row>
    <row r="30" spans="1:13">
      <c r="A30" s="5">
        <v>5</v>
      </c>
      <c r="B30" s="5" t="s">
        <v>11</v>
      </c>
      <c r="C30" s="5"/>
      <c r="D30" s="5"/>
      <c r="E30" s="5">
        <v>1</v>
      </c>
      <c r="F30" s="5"/>
      <c r="G30" s="6">
        <f t="shared" si="5"/>
        <v>0</v>
      </c>
      <c r="H30" s="4">
        <v>5000</v>
      </c>
      <c r="I30" s="4"/>
      <c r="J30" s="6">
        <f t="shared" si="6"/>
        <v>0</v>
      </c>
      <c r="K30" s="4">
        <f t="shared" si="8"/>
        <v>15000</v>
      </c>
      <c r="L30" s="4">
        <f t="shared" si="9"/>
        <v>0</v>
      </c>
      <c r="M30" s="6">
        <f t="shared" si="7"/>
        <v>0</v>
      </c>
    </row>
    <row r="31" spans="1:13">
      <c r="A31" s="5">
        <v>6</v>
      </c>
      <c r="B31" s="5" t="s">
        <v>11</v>
      </c>
      <c r="C31" s="5"/>
      <c r="D31" s="5"/>
      <c r="E31" s="5">
        <v>1</v>
      </c>
      <c r="F31" s="5"/>
      <c r="G31" s="6">
        <f t="shared" si="5"/>
        <v>0</v>
      </c>
      <c r="H31" s="4">
        <v>5000</v>
      </c>
      <c r="I31" s="4"/>
      <c r="J31" s="6">
        <f t="shared" si="6"/>
        <v>0</v>
      </c>
      <c r="K31" s="4">
        <f t="shared" si="8"/>
        <v>15000</v>
      </c>
      <c r="L31" s="4">
        <f t="shared" si="9"/>
        <v>0</v>
      </c>
      <c r="M31" s="6">
        <f t="shared" si="7"/>
        <v>0</v>
      </c>
    </row>
    <row r="32" spans="1:13">
      <c r="A32" s="5">
        <v>7</v>
      </c>
      <c r="B32" s="5" t="s">
        <v>11</v>
      </c>
      <c r="C32" s="5"/>
      <c r="D32" s="5"/>
      <c r="E32" s="5">
        <v>1</v>
      </c>
      <c r="F32" s="5"/>
      <c r="G32" s="6">
        <f t="shared" si="5"/>
        <v>0</v>
      </c>
      <c r="H32" s="4">
        <v>5000</v>
      </c>
      <c r="I32" s="4"/>
      <c r="J32" s="6">
        <f t="shared" si="6"/>
        <v>0</v>
      </c>
      <c r="K32" s="4">
        <f t="shared" si="8"/>
        <v>15000</v>
      </c>
      <c r="L32" s="4">
        <f t="shared" si="9"/>
        <v>0</v>
      </c>
      <c r="M32" s="6">
        <f t="shared" si="7"/>
        <v>0</v>
      </c>
    </row>
    <row r="33" spans="1:13">
      <c r="A33" s="5">
        <v>8</v>
      </c>
      <c r="B33" s="5" t="s">
        <v>11</v>
      </c>
      <c r="C33" s="5"/>
      <c r="D33" s="5"/>
      <c r="E33" s="5">
        <v>1</v>
      </c>
      <c r="F33" s="5"/>
      <c r="G33" s="6">
        <f t="shared" si="5"/>
        <v>0</v>
      </c>
      <c r="H33" s="4">
        <v>5000</v>
      </c>
      <c r="I33" s="4"/>
      <c r="J33" s="6">
        <f t="shared" si="6"/>
        <v>0</v>
      </c>
      <c r="K33" s="4">
        <f t="shared" si="8"/>
        <v>15000</v>
      </c>
      <c r="L33" s="4">
        <f t="shared" si="9"/>
        <v>0</v>
      </c>
      <c r="M33" s="6">
        <f t="shared" si="7"/>
        <v>0</v>
      </c>
    </row>
    <row r="34" spans="1:13">
      <c r="A34" s="5">
        <v>9</v>
      </c>
      <c r="B34" s="5" t="s">
        <v>11</v>
      </c>
      <c r="C34" s="5"/>
      <c r="D34" s="5"/>
      <c r="E34" s="5">
        <v>1</v>
      </c>
      <c r="F34" s="5"/>
      <c r="G34" s="6">
        <f t="shared" si="5"/>
        <v>0</v>
      </c>
      <c r="H34" s="4">
        <v>5000</v>
      </c>
      <c r="I34" s="4"/>
      <c r="J34" s="6">
        <f t="shared" si="6"/>
        <v>0</v>
      </c>
      <c r="K34" s="4">
        <f t="shared" si="8"/>
        <v>15000</v>
      </c>
      <c r="L34" s="4">
        <f t="shared" si="9"/>
        <v>0</v>
      </c>
      <c r="M34" s="6">
        <f t="shared" si="7"/>
        <v>0</v>
      </c>
    </row>
    <row r="35" spans="1:13">
      <c r="A35" s="5">
        <v>10</v>
      </c>
      <c r="B35" s="5" t="s">
        <v>11</v>
      </c>
      <c r="C35" s="5"/>
      <c r="D35" s="5"/>
      <c r="E35" s="5">
        <v>1</v>
      </c>
      <c r="F35" s="5"/>
      <c r="G35" s="6">
        <f t="shared" si="5"/>
        <v>0</v>
      </c>
      <c r="H35" s="4">
        <v>5000</v>
      </c>
      <c r="I35" s="4"/>
      <c r="J35" s="6">
        <f t="shared" si="6"/>
        <v>0</v>
      </c>
      <c r="K35" s="4">
        <f t="shared" si="8"/>
        <v>15000</v>
      </c>
      <c r="L35" s="4">
        <f t="shared" si="9"/>
        <v>0</v>
      </c>
      <c r="M35" s="6">
        <f t="shared" si="7"/>
        <v>0</v>
      </c>
    </row>
    <row r="36" spans="1:13">
      <c r="A36" s="5">
        <v>11</v>
      </c>
      <c r="B36" s="5" t="s">
        <v>11</v>
      </c>
      <c r="C36" s="5"/>
      <c r="D36" s="5"/>
      <c r="E36" s="5">
        <v>1</v>
      </c>
      <c r="F36" s="5"/>
      <c r="G36" s="6">
        <f t="shared" si="5"/>
        <v>0</v>
      </c>
      <c r="H36" s="4">
        <v>5000</v>
      </c>
      <c r="I36" s="4"/>
      <c r="J36" s="6">
        <f t="shared" si="6"/>
        <v>0</v>
      </c>
      <c r="K36" s="4">
        <f t="shared" si="8"/>
        <v>15000</v>
      </c>
      <c r="L36" s="4">
        <f t="shared" si="9"/>
        <v>0</v>
      </c>
      <c r="M36" s="6">
        <f t="shared" si="7"/>
        <v>0</v>
      </c>
    </row>
    <row r="37" spans="1:13">
      <c r="A37" s="5">
        <v>12</v>
      </c>
      <c r="B37" s="5" t="s">
        <v>11</v>
      </c>
      <c r="C37" s="5"/>
      <c r="D37" s="5"/>
      <c r="E37" s="5">
        <v>1</v>
      </c>
      <c r="F37" s="5"/>
      <c r="G37" s="6">
        <f t="shared" si="5"/>
        <v>0</v>
      </c>
      <c r="H37" s="4">
        <v>5000</v>
      </c>
      <c r="I37" s="4"/>
      <c r="J37" s="6">
        <f t="shared" si="6"/>
        <v>0</v>
      </c>
      <c r="K37" s="4">
        <f t="shared" si="8"/>
        <v>15000</v>
      </c>
      <c r="L37" s="4">
        <f t="shared" si="9"/>
        <v>0</v>
      </c>
      <c r="M37" s="6">
        <f t="shared" si="7"/>
        <v>0</v>
      </c>
    </row>
    <row r="38" spans="1:13">
      <c r="A38" s="5">
        <v>13</v>
      </c>
      <c r="B38" s="5" t="s">
        <v>11</v>
      </c>
      <c r="C38" s="5"/>
      <c r="D38" s="5"/>
      <c r="E38" s="5">
        <v>1</v>
      </c>
      <c r="F38" s="5"/>
      <c r="G38" s="6">
        <f t="shared" si="5"/>
        <v>0</v>
      </c>
      <c r="H38" s="4">
        <v>5000</v>
      </c>
      <c r="I38" s="4"/>
      <c r="J38" s="6">
        <f t="shared" si="6"/>
        <v>0</v>
      </c>
      <c r="K38" s="4">
        <f t="shared" si="8"/>
        <v>15000</v>
      </c>
      <c r="L38" s="4">
        <f t="shared" si="9"/>
        <v>0</v>
      </c>
      <c r="M38" s="6">
        <f t="shared" si="7"/>
        <v>0</v>
      </c>
    </row>
    <row r="39" spans="1:13">
      <c r="A39" s="5">
        <v>14</v>
      </c>
      <c r="B39" s="5" t="s">
        <v>11</v>
      </c>
      <c r="C39" s="5"/>
      <c r="D39" s="5"/>
      <c r="E39" s="5">
        <v>1</v>
      </c>
      <c r="F39" s="5"/>
      <c r="G39" s="6">
        <f t="shared" si="5"/>
        <v>0</v>
      </c>
      <c r="H39" s="4">
        <v>5000</v>
      </c>
      <c r="I39" s="4"/>
      <c r="J39" s="6">
        <f t="shared" si="6"/>
        <v>0</v>
      </c>
      <c r="K39" s="4">
        <f t="shared" si="8"/>
        <v>15000</v>
      </c>
      <c r="L39" s="4">
        <f t="shared" si="9"/>
        <v>0</v>
      </c>
      <c r="M39" s="6">
        <f t="shared" si="7"/>
        <v>0</v>
      </c>
    </row>
    <row r="40" spans="1:13">
      <c r="A40" s="5">
        <v>15</v>
      </c>
      <c r="B40" s="5" t="s">
        <v>11</v>
      </c>
      <c r="C40" s="5"/>
      <c r="D40" s="5"/>
      <c r="E40" s="5">
        <v>1</v>
      </c>
      <c r="F40" s="5"/>
      <c r="G40" s="6">
        <f t="shared" si="5"/>
        <v>0</v>
      </c>
      <c r="H40" s="4">
        <v>4000</v>
      </c>
      <c r="I40" s="4"/>
      <c r="J40" s="6">
        <f t="shared" si="6"/>
        <v>0</v>
      </c>
      <c r="K40" s="4">
        <f t="shared" si="8"/>
        <v>12000</v>
      </c>
      <c r="L40" s="4">
        <f t="shared" si="9"/>
        <v>0</v>
      </c>
      <c r="M40" s="6">
        <f t="shared" si="7"/>
        <v>0</v>
      </c>
    </row>
    <row r="41" spans="1:13">
      <c r="A41" s="5">
        <v>16</v>
      </c>
      <c r="B41" s="5" t="s">
        <v>11</v>
      </c>
      <c r="C41" s="5"/>
      <c r="D41" s="5"/>
      <c r="E41" s="5">
        <v>1</v>
      </c>
      <c r="F41" s="5"/>
      <c r="G41" s="6">
        <f t="shared" si="5"/>
        <v>0</v>
      </c>
      <c r="H41" s="4">
        <v>4000</v>
      </c>
      <c r="I41" s="4"/>
      <c r="J41" s="6">
        <f t="shared" si="6"/>
        <v>0</v>
      </c>
      <c r="K41" s="4">
        <f t="shared" si="8"/>
        <v>12000</v>
      </c>
      <c r="L41" s="4">
        <f t="shared" si="9"/>
        <v>0</v>
      </c>
      <c r="M41" s="6">
        <f t="shared" si="7"/>
        <v>0</v>
      </c>
    </row>
    <row r="42" spans="1:13">
      <c r="A42" s="5">
        <v>17</v>
      </c>
      <c r="B42" s="5" t="s">
        <v>11</v>
      </c>
      <c r="C42" s="5"/>
      <c r="D42" s="5"/>
      <c r="E42" s="5">
        <v>1</v>
      </c>
      <c r="F42" s="5"/>
      <c r="G42" s="6">
        <f t="shared" si="5"/>
        <v>0</v>
      </c>
      <c r="H42" s="4">
        <v>4000</v>
      </c>
      <c r="I42" s="4"/>
      <c r="J42" s="6">
        <f t="shared" ref="J42:J55" si="10">I42/H42</f>
        <v>0</v>
      </c>
      <c r="K42" s="4">
        <f t="shared" ref="K42:K55" si="11">H42*3</f>
        <v>12000</v>
      </c>
      <c r="L42" s="4">
        <f t="shared" si="9"/>
        <v>0</v>
      </c>
      <c r="M42" s="6">
        <f t="shared" ref="M42:M55" si="12">L42/K42</f>
        <v>0</v>
      </c>
    </row>
    <row r="43" spans="1:13">
      <c r="A43" s="5">
        <v>18</v>
      </c>
      <c r="B43" s="5" t="s">
        <v>11</v>
      </c>
      <c r="C43" s="5"/>
      <c r="D43" s="5"/>
      <c r="E43" s="5">
        <v>1</v>
      </c>
      <c r="F43" s="5"/>
      <c r="G43" s="6">
        <f t="shared" si="5"/>
        <v>0</v>
      </c>
      <c r="H43" s="4">
        <v>4000</v>
      </c>
      <c r="I43" s="4"/>
      <c r="J43" s="6">
        <f t="shared" si="10"/>
        <v>0</v>
      </c>
      <c r="K43" s="4">
        <f t="shared" si="11"/>
        <v>12000</v>
      </c>
      <c r="L43" s="4">
        <f t="shared" si="9"/>
        <v>0</v>
      </c>
      <c r="M43" s="6">
        <f t="shared" si="12"/>
        <v>0</v>
      </c>
    </row>
    <row r="44" spans="1:13">
      <c r="A44" s="5">
        <v>19</v>
      </c>
      <c r="B44" s="5" t="s">
        <v>11</v>
      </c>
      <c r="C44" s="5"/>
      <c r="D44" s="5"/>
      <c r="E44" s="5">
        <v>1</v>
      </c>
      <c r="F44" s="5"/>
      <c r="G44" s="6">
        <f t="shared" si="5"/>
        <v>0</v>
      </c>
      <c r="H44" s="4">
        <v>4000</v>
      </c>
      <c r="I44" s="4"/>
      <c r="J44" s="6">
        <f t="shared" si="10"/>
        <v>0</v>
      </c>
      <c r="K44" s="4">
        <f t="shared" si="11"/>
        <v>12000</v>
      </c>
      <c r="L44" s="4">
        <f t="shared" si="9"/>
        <v>0</v>
      </c>
      <c r="M44" s="6">
        <f t="shared" si="12"/>
        <v>0</v>
      </c>
    </row>
    <row r="45" spans="1:13">
      <c r="A45" s="5">
        <v>20</v>
      </c>
      <c r="B45" s="5" t="s">
        <v>11</v>
      </c>
      <c r="C45" s="5"/>
      <c r="D45" s="5"/>
      <c r="E45" s="5">
        <v>1</v>
      </c>
      <c r="F45" s="5"/>
      <c r="G45" s="6">
        <f t="shared" si="5"/>
        <v>0</v>
      </c>
      <c r="H45" s="4">
        <v>4000</v>
      </c>
      <c r="I45" s="4"/>
      <c r="J45" s="6">
        <f t="shared" si="10"/>
        <v>0</v>
      </c>
      <c r="K45" s="4">
        <f t="shared" si="11"/>
        <v>12000</v>
      </c>
      <c r="L45" s="4">
        <f t="shared" si="9"/>
        <v>0</v>
      </c>
      <c r="M45" s="6">
        <f t="shared" si="12"/>
        <v>0</v>
      </c>
    </row>
    <row r="46" spans="1:13">
      <c r="A46" s="5">
        <v>21</v>
      </c>
      <c r="B46" s="5" t="s">
        <v>11</v>
      </c>
      <c r="C46" s="5"/>
      <c r="D46" s="5"/>
      <c r="E46" s="5">
        <v>1</v>
      </c>
      <c r="F46" s="5"/>
      <c r="G46" s="6">
        <f t="shared" si="5"/>
        <v>0</v>
      </c>
      <c r="H46" s="4">
        <v>4000</v>
      </c>
      <c r="I46" s="4"/>
      <c r="J46" s="6">
        <f t="shared" si="10"/>
        <v>0</v>
      </c>
      <c r="K46" s="4">
        <f t="shared" si="11"/>
        <v>12000</v>
      </c>
      <c r="L46" s="4">
        <f t="shared" si="9"/>
        <v>0</v>
      </c>
      <c r="M46" s="6">
        <f t="shared" si="12"/>
        <v>0</v>
      </c>
    </row>
    <row r="47" spans="1:13">
      <c r="A47" s="5">
        <v>22</v>
      </c>
      <c r="B47" s="5" t="s">
        <v>11</v>
      </c>
      <c r="C47" s="5"/>
      <c r="D47" s="5"/>
      <c r="E47" s="5">
        <v>1</v>
      </c>
      <c r="F47" s="5"/>
      <c r="G47" s="6">
        <f t="shared" si="5"/>
        <v>0</v>
      </c>
      <c r="H47" s="4">
        <v>4000</v>
      </c>
      <c r="I47" s="4"/>
      <c r="J47" s="6">
        <f t="shared" si="10"/>
        <v>0</v>
      </c>
      <c r="K47" s="4">
        <f t="shared" si="11"/>
        <v>12000</v>
      </c>
      <c r="L47" s="4">
        <f t="shared" si="9"/>
        <v>0</v>
      </c>
      <c r="M47" s="6">
        <f t="shared" si="12"/>
        <v>0</v>
      </c>
    </row>
    <row r="48" spans="1:13">
      <c r="A48" s="5">
        <v>23</v>
      </c>
      <c r="B48" s="5" t="s">
        <v>11</v>
      </c>
      <c r="C48" s="5"/>
      <c r="D48" s="5"/>
      <c r="E48" s="5">
        <v>1</v>
      </c>
      <c r="F48" s="5"/>
      <c r="G48" s="6">
        <f t="shared" si="5"/>
        <v>0</v>
      </c>
      <c r="H48" s="4">
        <v>4000</v>
      </c>
      <c r="I48" s="4"/>
      <c r="J48" s="6">
        <f t="shared" si="10"/>
        <v>0</v>
      </c>
      <c r="K48" s="4">
        <f t="shared" si="11"/>
        <v>12000</v>
      </c>
      <c r="L48" s="4">
        <f t="shared" si="9"/>
        <v>0</v>
      </c>
      <c r="M48" s="6">
        <f t="shared" si="12"/>
        <v>0</v>
      </c>
    </row>
    <row r="49" spans="1:13">
      <c r="A49" s="5">
        <v>24</v>
      </c>
      <c r="B49" s="5" t="s">
        <v>11</v>
      </c>
      <c r="C49" s="5"/>
      <c r="D49" s="5"/>
      <c r="E49" s="5">
        <v>1</v>
      </c>
      <c r="F49" s="5"/>
      <c r="G49" s="6">
        <f t="shared" si="5"/>
        <v>0</v>
      </c>
      <c r="H49" s="4">
        <v>4000</v>
      </c>
      <c r="I49" s="4"/>
      <c r="J49" s="6">
        <f t="shared" si="10"/>
        <v>0</v>
      </c>
      <c r="K49" s="4">
        <f t="shared" si="11"/>
        <v>12000</v>
      </c>
      <c r="L49" s="4">
        <f t="shared" si="9"/>
        <v>0</v>
      </c>
      <c r="M49" s="6">
        <f t="shared" si="12"/>
        <v>0</v>
      </c>
    </row>
    <row r="50" spans="1:13">
      <c r="A50" s="5">
        <v>25</v>
      </c>
      <c r="B50" s="5" t="s">
        <v>11</v>
      </c>
      <c r="C50" s="5"/>
      <c r="D50" s="5"/>
      <c r="E50" s="5">
        <v>1</v>
      </c>
      <c r="F50" s="5"/>
      <c r="G50" s="6">
        <f t="shared" si="5"/>
        <v>0</v>
      </c>
      <c r="H50" s="4">
        <v>4000</v>
      </c>
      <c r="I50" s="4"/>
      <c r="J50" s="6">
        <f t="shared" si="10"/>
        <v>0</v>
      </c>
      <c r="K50" s="4">
        <f t="shared" si="11"/>
        <v>12000</v>
      </c>
      <c r="L50" s="4">
        <f t="shared" si="9"/>
        <v>0</v>
      </c>
      <c r="M50" s="6">
        <f t="shared" si="12"/>
        <v>0</v>
      </c>
    </row>
    <row r="51" spans="1:13">
      <c r="A51" s="5">
        <v>26</v>
      </c>
      <c r="B51" s="5" t="s">
        <v>11</v>
      </c>
      <c r="C51" s="5"/>
      <c r="D51" s="5"/>
      <c r="E51" s="5">
        <v>1</v>
      </c>
      <c r="F51" s="5"/>
      <c r="G51" s="6">
        <f t="shared" si="5"/>
        <v>0</v>
      </c>
      <c r="H51" s="4">
        <v>4000</v>
      </c>
      <c r="I51" s="4"/>
      <c r="J51" s="6">
        <f t="shared" si="10"/>
        <v>0</v>
      </c>
      <c r="K51" s="4">
        <f t="shared" si="11"/>
        <v>12000</v>
      </c>
      <c r="L51" s="4">
        <f t="shared" si="9"/>
        <v>0</v>
      </c>
      <c r="M51" s="6">
        <f t="shared" si="12"/>
        <v>0</v>
      </c>
    </row>
    <row r="52" spans="1:13">
      <c r="A52" s="5">
        <v>27</v>
      </c>
      <c r="B52" s="5" t="s">
        <v>11</v>
      </c>
      <c r="C52" s="5"/>
      <c r="D52" s="5"/>
      <c r="E52" s="5">
        <v>1</v>
      </c>
      <c r="F52" s="5"/>
      <c r="G52" s="6">
        <f t="shared" si="5"/>
        <v>0</v>
      </c>
      <c r="H52" s="4">
        <v>4000</v>
      </c>
      <c r="I52" s="4"/>
      <c r="J52" s="6">
        <f t="shared" si="10"/>
        <v>0</v>
      </c>
      <c r="K52" s="4">
        <f t="shared" si="11"/>
        <v>12000</v>
      </c>
      <c r="L52" s="4">
        <f t="shared" si="9"/>
        <v>0</v>
      </c>
      <c r="M52" s="6">
        <f t="shared" si="12"/>
        <v>0</v>
      </c>
    </row>
    <row r="53" spans="1:13">
      <c r="A53" s="5">
        <v>28</v>
      </c>
      <c r="B53" s="5" t="s">
        <v>11</v>
      </c>
      <c r="C53" s="5"/>
      <c r="D53" s="5"/>
      <c r="E53" s="5">
        <v>1</v>
      </c>
      <c r="F53" s="5"/>
      <c r="G53" s="6">
        <f t="shared" si="5"/>
        <v>0</v>
      </c>
      <c r="H53" s="4">
        <v>4000</v>
      </c>
      <c r="I53" s="4"/>
      <c r="J53" s="6">
        <f t="shared" si="10"/>
        <v>0</v>
      </c>
      <c r="K53" s="4">
        <f t="shared" si="11"/>
        <v>12000</v>
      </c>
      <c r="L53" s="4">
        <f t="shared" si="9"/>
        <v>0</v>
      </c>
      <c r="M53" s="6">
        <f t="shared" si="12"/>
        <v>0</v>
      </c>
    </row>
    <row r="54" spans="1:13">
      <c r="A54" s="5">
        <v>29</v>
      </c>
      <c r="B54" s="5" t="s">
        <v>11</v>
      </c>
      <c r="C54" s="5"/>
      <c r="D54" s="5"/>
      <c r="E54" s="5">
        <v>1</v>
      </c>
      <c r="F54" s="5"/>
      <c r="G54" s="6">
        <f t="shared" si="5"/>
        <v>0</v>
      </c>
      <c r="H54" s="4">
        <v>4000</v>
      </c>
      <c r="I54" s="4"/>
      <c r="J54" s="6">
        <f t="shared" si="10"/>
        <v>0</v>
      </c>
      <c r="K54" s="4">
        <f t="shared" si="11"/>
        <v>12000</v>
      </c>
      <c r="L54" s="4">
        <f t="shared" si="9"/>
        <v>0</v>
      </c>
      <c r="M54" s="6">
        <f t="shared" si="12"/>
        <v>0</v>
      </c>
    </row>
    <row r="55" spans="1:13">
      <c r="A55" s="5">
        <v>30</v>
      </c>
      <c r="B55" s="5" t="s">
        <v>11</v>
      </c>
      <c r="C55" s="5"/>
      <c r="D55" s="5"/>
      <c r="E55" s="5">
        <v>1</v>
      </c>
      <c r="F55" s="5"/>
      <c r="G55" s="6">
        <f t="shared" si="5"/>
        <v>0</v>
      </c>
      <c r="H55" s="4">
        <v>4000</v>
      </c>
      <c r="I55" s="4"/>
      <c r="J55" s="6">
        <f t="shared" si="10"/>
        <v>0</v>
      </c>
      <c r="K55" s="4">
        <f t="shared" si="11"/>
        <v>12000</v>
      </c>
      <c r="L55" s="4">
        <f t="shared" si="9"/>
        <v>0</v>
      </c>
      <c r="M55" s="6">
        <f t="shared" si="12"/>
        <v>0</v>
      </c>
    </row>
    <row r="56" spans="1:13" ht="30" customHeight="1">
      <c r="A56" s="13"/>
      <c r="B56" s="13"/>
      <c r="C56" s="13"/>
      <c r="D56" s="13"/>
      <c r="E56" s="12">
        <f>SUM(E26:E55)</f>
        <v>30</v>
      </c>
      <c r="F56" s="12">
        <f>SUM(F26:F55)</f>
        <v>4</v>
      </c>
      <c r="G56" s="17">
        <f>F56/E56</f>
        <v>0.13333333333333333</v>
      </c>
      <c r="H56" s="12">
        <f>SUM(H26:H55)</f>
        <v>134000</v>
      </c>
      <c r="I56" s="12">
        <f>SUM(I26:I55)</f>
        <v>28569</v>
      </c>
      <c r="J56" s="17">
        <f t="shared" si="6"/>
        <v>0.21320149253731344</v>
      </c>
      <c r="K56" s="12">
        <f>SUM(K26:K55)</f>
        <v>417000</v>
      </c>
      <c r="L56" s="12">
        <f>SUM(L26:L55)</f>
        <v>103071</v>
      </c>
      <c r="M56" s="17">
        <f t="shared" si="7"/>
        <v>0.2471726618705036</v>
      </c>
    </row>
    <row r="58" spans="1:13">
      <c r="A58" s="259" t="s">
        <v>9</v>
      </c>
      <c r="B58" s="259" t="s">
        <v>8</v>
      </c>
      <c r="C58" s="259" t="s">
        <v>1</v>
      </c>
      <c r="D58" s="259" t="s">
        <v>2</v>
      </c>
      <c r="E58" s="259" t="s">
        <v>13</v>
      </c>
      <c r="F58" s="259"/>
      <c r="G58" s="259"/>
      <c r="H58" s="259" t="s">
        <v>6</v>
      </c>
      <c r="I58" s="259"/>
      <c r="J58" s="259"/>
      <c r="K58" s="259" t="s">
        <v>7</v>
      </c>
      <c r="L58" s="259"/>
      <c r="M58" s="259"/>
    </row>
    <row r="59" spans="1:13">
      <c r="A59" s="259"/>
      <c r="B59" s="259"/>
      <c r="C59" s="259"/>
      <c r="D59" s="259"/>
      <c r="E59" s="12" t="s">
        <v>3</v>
      </c>
      <c r="F59" s="12" t="s">
        <v>4</v>
      </c>
      <c r="G59" s="13" t="s">
        <v>5</v>
      </c>
      <c r="H59" s="12" t="s">
        <v>3</v>
      </c>
      <c r="I59" s="12" t="s">
        <v>4</v>
      </c>
      <c r="J59" s="13" t="s">
        <v>5</v>
      </c>
      <c r="K59" s="12" t="s">
        <v>3</v>
      </c>
      <c r="L59" s="12" t="s">
        <v>4</v>
      </c>
      <c r="M59" s="13" t="s">
        <v>5</v>
      </c>
    </row>
    <row r="60" spans="1:13">
      <c r="A60" s="5">
        <v>1</v>
      </c>
      <c r="B60" s="5" t="s">
        <v>12</v>
      </c>
      <c r="C60" s="42" t="s">
        <v>52</v>
      </c>
      <c r="D60" s="47">
        <v>42626</v>
      </c>
      <c r="E60" s="5">
        <v>1</v>
      </c>
      <c r="F60" s="5">
        <v>1</v>
      </c>
      <c r="G60" s="6">
        <f>F60/E60</f>
        <v>1</v>
      </c>
      <c r="H60" s="4">
        <v>3000</v>
      </c>
      <c r="I60" s="10">
        <v>2634</v>
      </c>
      <c r="J60" s="6">
        <f>I60/H60</f>
        <v>0.878</v>
      </c>
      <c r="K60" s="4">
        <f t="shared" ref="K60:K67" si="13">H60*6</f>
        <v>18000</v>
      </c>
      <c r="L60" s="4">
        <f t="shared" ref="L60:L67" si="14">I60*6</f>
        <v>15804</v>
      </c>
      <c r="M60" s="6">
        <f>L60/K60</f>
        <v>0.878</v>
      </c>
    </row>
    <row r="61" spans="1:13">
      <c r="A61" s="5">
        <v>2</v>
      </c>
      <c r="B61" s="5" t="s">
        <v>12</v>
      </c>
      <c r="C61" s="42" t="s">
        <v>53</v>
      </c>
      <c r="D61" s="47">
        <v>42633</v>
      </c>
      <c r="E61" s="5">
        <v>1</v>
      </c>
      <c r="F61" s="5">
        <v>1</v>
      </c>
      <c r="G61" s="6">
        <f t="shared" ref="G61:G92" si="15">F61/E61</f>
        <v>1</v>
      </c>
      <c r="H61" s="4">
        <v>3000</v>
      </c>
      <c r="I61" s="10">
        <v>3915</v>
      </c>
      <c r="J61" s="6">
        <f t="shared" ref="J61:J93" si="16">I61/H61</f>
        <v>1.3049999999999999</v>
      </c>
      <c r="K61" s="4">
        <f t="shared" si="13"/>
        <v>18000</v>
      </c>
      <c r="L61" s="4">
        <f t="shared" si="14"/>
        <v>23490</v>
      </c>
      <c r="M61" s="6">
        <f t="shared" ref="M61:M93" si="17">L61/K61</f>
        <v>1.3049999999999999</v>
      </c>
    </row>
    <row r="62" spans="1:13">
      <c r="A62" s="5">
        <v>3</v>
      </c>
      <c r="B62" s="5" t="s">
        <v>12</v>
      </c>
      <c r="C62" s="48" t="s">
        <v>54</v>
      </c>
      <c r="D62" s="49">
        <v>42635</v>
      </c>
      <c r="E62" s="5">
        <v>1</v>
      </c>
      <c r="F62" s="5">
        <v>1</v>
      </c>
      <c r="G62" s="6">
        <f t="shared" si="15"/>
        <v>1</v>
      </c>
      <c r="H62" s="4">
        <v>3000</v>
      </c>
      <c r="I62" s="10">
        <v>3840</v>
      </c>
      <c r="J62" s="6">
        <f t="shared" si="16"/>
        <v>1.28</v>
      </c>
      <c r="K62" s="4">
        <f t="shared" si="13"/>
        <v>18000</v>
      </c>
      <c r="L62" s="4">
        <f t="shared" si="14"/>
        <v>23040</v>
      </c>
      <c r="M62" s="6">
        <f t="shared" si="17"/>
        <v>1.28</v>
      </c>
    </row>
    <row r="63" spans="1:13">
      <c r="A63" s="5">
        <v>4</v>
      </c>
      <c r="B63" s="5" t="s">
        <v>12</v>
      </c>
      <c r="C63" s="48" t="s">
        <v>55</v>
      </c>
      <c r="D63" s="49">
        <v>42636</v>
      </c>
      <c r="E63" s="5">
        <v>1</v>
      </c>
      <c r="F63" s="5">
        <v>1</v>
      </c>
      <c r="G63" s="6">
        <f t="shared" si="15"/>
        <v>1</v>
      </c>
      <c r="H63" s="4">
        <v>3000</v>
      </c>
      <c r="I63" s="10">
        <v>2664</v>
      </c>
      <c r="J63" s="6">
        <f t="shared" si="16"/>
        <v>0.88800000000000001</v>
      </c>
      <c r="K63" s="4">
        <f t="shared" si="13"/>
        <v>18000</v>
      </c>
      <c r="L63" s="4">
        <f t="shared" si="14"/>
        <v>15984</v>
      </c>
      <c r="M63" s="6">
        <f t="shared" si="17"/>
        <v>0.88800000000000001</v>
      </c>
    </row>
    <row r="64" spans="1:13">
      <c r="A64" s="5">
        <v>5</v>
      </c>
      <c r="B64" s="5" t="s">
        <v>12</v>
      </c>
      <c r="C64" s="48" t="s">
        <v>56</v>
      </c>
      <c r="D64" s="48" t="s">
        <v>57</v>
      </c>
      <c r="E64" s="5">
        <v>1</v>
      </c>
      <c r="F64" s="5">
        <v>1</v>
      </c>
      <c r="G64" s="6">
        <f t="shared" si="15"/>
        <v>1</v>
      </c>
      <c r="H64" s="4">
        <v>3000</v>
      </c>
      <c r="I64" s="10">
        <v>9491</v>
      </c>
      <c r="J64" s="6">
        <f t="shared" si="16"/>
        <v>3.1636666666666668</v>
      </c>
      <c r="K64" s="4">
        <f t="shared" si="13"/>
        <v>18000</v>
      </c>
      <c r="L64" s="4">
        <f t="shared" si="14"/>
        <v>56946</v>
      </c>
      <c r="M64" s="6">
        <f t="shared" si="17"/>
        <v>3.1636666666666668</v>
      </c>
    </row>
    <row r="65" spans="1:13">
      <c r="A65" s="5">
        <v>6</v>
      </c>
      <c r="B65" s="5" t="s">
        <v>12</v>
      </c>
      <c r="C65" s="42" t="s">
        <v>58</v>
      </c>
      <c r="D65" s="47" t="s">
        <v>59</v>
      </c>
      <c r="E65" s="5">
        <v>1</v>
      </c>
      <c r="F65" s="5">
        <v>1</v>
      </c>
      <c r="G65" s="6">
        <f t="shared" si="15"/>
        <v>1</v>
      </c>
      <c r="H65" s="4">
        <v>3000</v>
      </c>
      <c r="I65" s="10">
        <v>2130</v>
      </c>
      <c r="J65" s="6">
        <f t="shared" si="16"/>
        <v>0.71</v>
      </c>
      <c r="K65" s="4">
        <f t="shared" si="13"/>
        <v>18000</v>
      </c>
      <c r="L65" s="4">
        <f t="shared" si="14"/>
        <v>12780</v>
      </c>
      <c r="M65" s="6">
        <f t="shared" si="17"/>
        <v>0.71</v>
      </c>
    </row>
    <row r="66" spans="1:13">
      <c r="A66" s="5">
        <v>7</v>
      </c>
      <c r="B66" s="5" t="s">
        <v>12</v>
      </c>
      <c r="C66" s="42" t="s">
        <v>60</v>
      </c>
      <c r="D66" s="47" t="s">
        <v>59</v>
      </c>
      <c r="E66" s="5">
        <v>1</v>
      </c>
      <c r="F66" s="5">
        <v>1</v>
      </c>
      <c r="G66" s="6">
        <f t="shared" si="15"/>
        <v>1</v>
      </c>
      <c r="H66" s="4">
        <v>3000</v>
      </c>
      <c r="I66" s="10">
        <v>3120</v>
      </c>
      <c r="J66" s="6">
        <f t="shared" si="16"/>
        <v>1.04</v>
      </c>
      <c r="K66" s="4">
        <f t="shared" si="13"/>
        <v>18000</v>
      </c>
      <c r="L66" s="4">
        <f t="shared" si="14"/>
        <v>18720</v>
      </c>
      <c r="M66" s="6">
        <f t="shared" si="17"/>
        <v>1.04</v>
      </c>
    </row>
    <row r="67" spans="1:13">
      <c r="A67" s="5">
        <v>8</v>
      </c>
      <c r="B67" s="5" t="s">
        <v>12</v>
      </c>
      <c r="C67" s="42" t="s">
        <v>61</v>
      </c>
      <c r="D67" s="43" t="s">
        <v>62</v>
      </c>
      <c r="E67" s="5">
        <v>1</v>
      </c>
      <c r="F67" s="5">
        <v>1</v>
      </c>
      <c r="G67" s="6">
        <f t="shared" si="15"/>
        <v>1</v>
      </c>
      <c r="H67" s="4">
        <v>3000</v>
      </c>
      <c r="I67" s="10">
        <v>2600</v>
      </c>
      <c r="J67" s="6">
        <f t="shared" si="16"/>
        <v>0.8666666666666667</v>
      </c>
      <c r="K67" s="4">
        <f t="shared" si="13"/>
        <v>18000</v>
      </c>
      <c r="L67" s="4">
        <f t="shared" si="14"/>
        <v>15600</v>
      </c>
      <c r="M67" s="6">
        <f t="shared" si="17"/>
        <v>0.8666666666666667</v>
      </c>
    </row>
    <row r="68" spans="1:13">
      <c r="A68" s="5">
        <v>9</v>
      </c>
      <c r="B68" s="5" t="s">
        <v>12</v>
      </c>
      <c r="C68" s="45" t="s">
        <v>63</v>
      </c>
      <c r="D68" s="46" t="s">
        <v>62</v>
      </c>
      <c r="E68" s="5">
        <v>1</v>
      </c>
      <c r="F68" s="5">
        <v>1</v>
      </c>
      <c r="G68" s="6">
        <f t="shared" si="15"/>
        <v>1</v>
      </c>
      <c r="H68" s="4">
        <v>3000</v>
      </c>
      <c r="I68" s="50">
        <v>2138</v>
      </c>
      <c r="J68" s="6">
        <f t="shared" si="16"/>
        <v>0.71266666666666667</v>
      </c>
      <c r="K68" s="4">
        <f t="shared" ref="K68:L72" si="18">H68*6</f>
        <v>18000</v>
      </c>
      <c r="L68" s="4">
        <f t="shared" si="18"/>
        <v>12828</v>
      </c>
      <c r="M68" s="6">
        <f t="shared" si="17"/>
        <v>0.71266666666666667</v>
      </c>
    </row>
    <row r="69" spans="1:13">
      <c r="A69" s="5">
        <v>10</v>
      </c>
      <c r="B69" s="5" t="s">
        <v>12</v>
      </c>
      <c r="C69" s="44" t="s">
        <v>64</v>
      </c>
      <c r="D69" s="44" t="s">
        <v>65</v>
      </c>
      <c r="E69" s="5">
        <v>1</v>
      </c>
      <c r="F69" s="5">
        <v>1</v>
      </c>
      <c r="G69" s="6">
        <f t="shared" si="15"/>
        <v>1</v>
      </c>
      <c r="H69" s="4">
        <v>3000</v>
      </c>
      <c r="I69" s="51">
        <v>3992</v>
      </c>
      <c r="J69" s="6">
        <f t="shared" si="16"/>
        <v>1.3306666666666667</v>
      </c>
      <c r="K69" s="4">
        <f t="shared" si="18"/>
        <v>18000</v>
      </c>
      <c r="L69" s="4">
        <f t="shared" si="18"/>
        <v>23952</v>
      </c>
      <c r="M69" s="6">
        <f t="shared" si="17"/>
        <v>1.3306666666666667</v>
      </c>
    </row>
    <row r="70" spans="1:13">
      <c r="A70" s="5">
        <v>11</v>
      </c>
      <c r="B70" s="5" t="s">
        <v>12</v>
      </c>
      <c r="C70" s="44" t="s">
        <v>66</v>
      </c>
      <c r="D70" s="44" t="s">
        <v>65</v>
      </c>
      <c r="E70" s="5">
        <v>1</v>
      </c>
      <c r="F70" s="5">
        <v>1</v>
      </c>
      <c r="G70" s="6">
        <f t="shared" si="15"/>
        <v>1</v>
      </c>
      <c r="H70" s="4">
        <v>3000</v>
      </c>
      <c r="I70" s="51">
        <v>3365</v>
      </c>
      <c r="J70" s="6">
        <f t="shared" si="16"/>
        <v>1.1216666666666666</v>
      </c>
      <c r="K70" s="4">
        <f t="shared" si="18"/>
        <v>18000</v>
      </c>
      <c r="L70" s="4">
        <f t="shared" si="18"/>
        <v>20190</v>
      </c>
      <c r="M70" s="6">
        <f t="shared" si="17"/>
        <v>1.1216666666666666</v>
      </c>
    </row>
    <row r="71" spans="1:13">
      <c r="A71" s="5">
        <v>12</v>
      </c>
      <c r="B71" s="5" t="s">
        <v>12</v>
      </c>
      <c r="C71" s="44" t="s">
        <v>67</v>
      </c>
      <c r="D71" s="44" t="s">
        <v>68</v>
      </c>
      <c r="E71" s="5">
        <v>1</v>
      </c>
      <c r="F71" s="5">
        <v>1</v>
      </c>
      <c r="G71" s="6">
        <f t="shared" si="15"/>
        <v>1</v>
      </c>
      <c r="H71" s="4">
        <v>3000</v>
      </c>
      <c r="I71" s="51">
        <v>3624</v>
      </c>
      <c r="J71" s="6">
        <f t="shared" si="16"/>
        <v>1.208</v>
      </c>
      <c r="K71" s="4">
        <f t="shared" si="18"/>
        <v>18000</v>
      </c>
      <c r="L71" s="4">
        <f t="shared" si="18"/>
        <v>21744</v>
      </c>
      <c r="M71" s="6">
        <f t="shared" si="17"/>
        <v>1.208</v>
      </c>
    </row>
    <row r="72" spans="1:13">
      <c r="A72" s="5">
        <v>13</v>
      </c>
      <c r="B72" s="5" t="s">
        <v>12</v>
      </c>
      <c r="C72" s="44" t="s">
        <v>69</v>
      </c>
      <c r="D72" s="44" t="s">
        <v>70</v>
      </c>
      <c r="E72" s="5">
        <v>1</v>
      </c>
      <c r="F72" s="5">
        <v>1</v>
      </c>
      <c r="G72" s="6">
        <f t="shared" si="15"/>
        <v>1</v>
      </c>
      <c r="H72" s="4">
        <v>3000</v>
      </c>
      <c r="I72" s="51">
        <v>4997</v>
      </c>
      <c r="J72" s="6">
        <f t="shared" si="16"/>
        <v>1.6656666666666666</v>
      </c>
      <c r="K72" s="4">
        <f t="shared" si="18"/>
        <v>18000</v>
      </c>
      <c r="L72" s="4">
        <f t="shared" si="18"/>
        <v>29982</v>
      </c>
      <c r="M72" s="6">
        <f t="shared" si="17"/>
        <v>1.6656666666666666</v>
      </c>
    </row>
    <row r="73" spans="1:13">
      <c r="A73" s="5">
        <v>14</v>
      </c>
      <c r="B73" s="5" t="s">
        <v>12</v>
      </c>
      <c r="C73" s="44" t="s">
        <v>530</v>
      </c>
      <c r="D73" s="9" t="s">
        <v>529</v>
      </c>
      <c r="E73" s="5">
        <v>1</v>
      </c>
      <c r="F73" s="5">
        <v>1</v>
      </c>
      <c r="G73" s="6">
        <f t="shared" si="15"/>
        <v>1</v>
      </c>
      <c r="H73" s="4">
        <v>3000</v>
      </c>
      <c r="I73" s="8">
        <v>3000</v>
      </c>
      <c r="J73" s="6">
        <f t="shared" si="16"/>
        <v>1</v>
      </c>
      <c r="K73" s="4">
        <f>H73*3</f>
        <v>9000</v>
      </c>
      <c r="L73" s="4">
        <f t="shared" ref="L73:L92" si="19">I73*3</f>
        <v>9000</v>
      </c>
      <c r="M73" s="6">
        <f t="shared" si="17"/>
        <v>1</v>
      </c>
    </row>
    <row r="74" spans="1:13">
      <c r="A74" s="5">
        <v>15</v>
      </c>
      <c r="B74" s="5" t="s">
        <v>12</v>
      </c>
      <c r="C74" s="5" t="s">
        <v>533</v>
      </c>
      <c r="D74" s="150" t="s">
        <v>534</v>
      </c>
      <c r="E74" s="5">
        <v>1</v>
      </c>
      <c r="F74" s="5"/>
      <c r="G74" s="6">
        <f t="shared" si="15"/>
        <v>0</v>
      </c>
      <c r="H74" s="4">
        <v>3000</v>
      </c>
      <c r="I74" s="4"/>
      <c r="J74" s="6">
        <f t="shared" si="16"/>
        <v>0</v>
      </c>
      <c r="K74" s="4">
        <f t="shared" ref="K74:K88" si="20">H74*3</f>
        <v>9000</v>
      </c>
      <c r="L74" s="4">
        <f t="shared" si="19"/>
        <v>0</v>
      </c>
      <c r="M74" s="6">
        <f t="shared" si="17"/>
        <v>0</v>
      </c>
    </row>
    <row r="75" spans="1:13">
      <c r="A75" s="5">
        <v>16</v>
      </c>
      <c r="B75" s="5" t="s">
        <v>12</v>
      </c>
      <c r="C75" s="5" t="s">
        <v>535</v>
      </c>
      <c r="D75" s="119" t="s">
        <v>401</v>
      </c>
      <c r="E75" s="5">
        <v>1</v>
      </c>
      <c r="F75" s="5"/>
      <c r="G75" s="6">
        <f t="shared" si="15"/>
        <v>0</v>
      </c>
      <c r="H75" s="4">
        <v>3000</v>
      </c>
      <c r="I75" s="4"/>
      <c r="J75" s="6">
        <f t="shared" si="16"/>
        <v>0</v>
      </c>
      <c r="K75" s="4">
        <f t="shared" si="20"/>
        <v>9000</v>
      </c>
      <c r="L75" s="4">
        <f t="shared" si="19"/>
        <v>0</v>
      </c>
      <c r="M75" s="6">
        <f t="shared" si="17"/>
        <v>0</v>
      </c>
    </row>
    <row r="76" spans="1:13">
      <c r="A76" s="5">
        <v>17</v>
      </c>
      <c r="B76" s="5" t="s">
        <v>12</v>
      </c>
      <c r="C76" s="5"/>
      <c r="D76" s="5"/>
      <c r="E76" s="5">
        <v>1</v>
      </c>
      <c r="F76" s="5"/>
      <c r="G76" s="6">
        <f t="shared" si="15"/>
        <v>0</v>
      </c>
      <c r="H76" s="4">
        <v>3000</v>
      </c>
      <c r="I76" s="4"/>
      <c r="J76" s="6">
        <f t="shared" si="16"/>
        <v>0</v>
      </c>
      <c r="K76" s="4">
        <f t="shared" si="20"/>
        <v>9000</v>
      </c>
      <c r="L76" s="4">
        <f t="shared" si="19"/>
        <v>0</v>
      </c>
      <c r="M76" s="6">
        <f t="shared" si="17"/>
        <v>0</v>
      </c>
    </row>
    <row r="77" spans="1:13">
      <c r="A77" s="5">
        <v>18</v>
      </c>
      <c r="B77" s="5" t="s">
        <v>12</v>
      </c>
      <c r="C77" s="5"/>
      <c r="D77" s="5"/>
      <c r="E77" s="5">
        <v>1</v>
      </c>
      <c r="F77" s="5"/>
      <c r="G77" s="6">
        <f t="shared" si="15"/>
        <v>0</v>
      </c>
      <c r="H77" s="4">
        <v>3000</v>
      </c>
      <c r="I77" s="4"/>
      <c r="J77" s="6">
        <f t="shared" si="16"/>
        <v>0</v>
      </c>
      <c r="K77" s="4">
        <f t="shared" si="20"/>
        <v>9000</v>
      </c>
      <c r="L77" s="4">
        <f t="shared" si="19"/>
        <v>0</v>
      </c>
      <c r="M77" s="6">
        <f t="shared" si="17"/>
        <v>0</v>
      </c>
    </row>
    <row r="78" spans="1:13">
      <c r="A78" s="5">
        <v>19</v>
      </c>
      <c r="B78" s="5" t="s">
        <v>12</v>
      </c>
      <c r="C78" s="5"/>
      <c r="D78" s="5"/>
      <c r="E78" s="5">
        <v>1</v>
      </c>
      <c r="F78" s="5"/>
      <c r="G78" s="6">
        <f t="shared" si="15"/>
        <v>0</v>
      </c>
      <c r="H78" s="4">
        <v>3000</v>
      </c>
      <c r="I78" s="4"/>
      <c r="J78" s="6">
        <f t="shared" si="16"/>
        <v>0</v>
      </c>
      <c r="K78" s="4">
        <f t="shared" si="20"/>
        <v>9000</v>
      </c>
      <c r="L78" s="4">
        <f t="shared" si="19"/>
        <v>0</v>
      </c>
      <c r="M78" s="6">
        <f t="shared" si="17"/>
        <v>0</v>
      </c>
    </row>
    <row r="79" spans="1:13">
      <c r="A79" s="5">
        <v>20</v>
      </c>
      <c r="B79" s="5" t="s">
        <v>12</v>
      </c>
      <c r="C79" s="5"/>
      <c r="D79" s="5"/>
      <c r="E79" s="5">
        <v>1</v>
      </c>
      <c r="F79" s="5"/>
      <c r="G79" s="6">
        <f t="shared" si="15"/>
        <v>0</v>
      </c>
      <c r="H79" s="4">
        <v>2000</v>
      </c>
      <c r="I79" s="4"/>
      <c r="J79" s="6">
        <f t="shared" si="16"/>
        <v>0</v>
      </c>
      <c r="K79" s="4">
        <f t="shared" si="20"/>
        <v>6000</v>
      </c>
      <c r="L79" s="4">
        <f t="shared" si="19"/>
        <v>0</v>
      </c>
      <c r="M79" s="6">
        <f t="shared" si="17"/>
        <v>0</v>
      </c>
    </row>
    <row r="80" spans="1:13">
      <c r="A80" s="5">
        <v>21</v>
      </c>
      <c r="B80" s="5" t="s">
        <v>12</v>
      </c>
      <c r="C80" s="5"/>
      <c r="D80" s="5"/>
      <c r="E80" s="5">
        <v>1</v>
      </c>
      <c r="F80" s="5"/>
      <c r="G80" s="6">
        <f t="shared" si="15"/>
        <v>0</v>
      </c>
      <c r="H80" s="4">
        <v>2000</v>
      </c>
      <c r="I80" s="4"/>
      <c r="J80" s="6">
        <f t="shared" si="16"/>
        <v>0</v>
      </c>
      <c r="K80" s="4">
        <f t="shared" si="20"/>
        <v>6000</v>
      </c>
      <c r="L80" s="4">
        <f t="shared" si="19"/>
        <v>0</v>
      </c>
      <c r="M80" s="6">
        <f t="shared" si="17"/>
        <v>0</v>
      </c>
    </row>
    <row r="81" spans="1:13">
      <c r="A81" s="5">
        <v>22</v>
      </c>
      <c r="B81" s="5" t="s">
        <v>12</v>
      </c>
      <c r="C81" s="5"/>
      <c r="D81" s="5"/>
      <c r="E81" s="5">
        <v>1</v>
      </c>
      <c r="F81" s="5"/>
      <c r="G81" s="6">
        <f t="shared" si="15"/>
        <v>0</v>
      </c>
      <c r="H81" s="4">
        <v>2000</v>
      </c>
      <c r="I81" s="4"/>
      <c r="J81" s="6">
        <f t="shared" si="16"/>
        <v>0</v>
      </c>
      <c r="K81" s="4">
        <f t="shared" si="20"/>
        <v>6000</v>
      </c>
      <c r="L81" s="4">
        <f t="shared" si="19"/>
        <v>0</v>
      </c>
      <c r="M81" s="6">
        <f t="shared" si="17"/>
        <v>0</v>
      </c>
    </row>
    <row r="82" spans="1:13">
      <c r="A82" s="5">
        <v>23</v>
      </c>
      <c r="B82" s="5" t="s">
        <v>12</v>
      </c>
      <c r="C82" s="5"/>
      <c r="D82" s="5"/>
      <c r="E82" s="5">
        <v>1</v>
      </c>
      <c r="F82" s="5"/>
      <c r="G82" s="6">
        <f t="shared" si="15"/>
        <v>0</v>
      </c>
      <c r="H82" s="4">
        <v>2000</v>
      </c>
      <c r="I82" s="4"/>
      <c r="J82" s="6">
        <f t="shared" si="16"/>
        <v>0</v>
      </c>
      <c r="K82" s="4">
        <f t="shared" si="20"/>
        <v>6000</v>
      </c>
      <c r="L82" s="4">
        <f t="shared" si="19"/>
        <v>0</v>
      </c>
      <c r="M82" s="6">
        <f t="shared" si="17"/>
        <v>0</v>
      </c>
    </row>
    <row r="83" spans="1:13">
      <c r="A83" s="5">
        <v>24</v>
      </c>
      <c r="B83" s="5" t="s">
        <v>12</v>
      </c>
      <c r="C83" s="5"/>
      <c r="D83" s="5"/>
      <c r="E83" s="5">
        <v>1</v>
      </c>
      <c r="F83" s="5"/>
      <c r="G83" s="6">
        <f t="shared" si="15"/>
        <v>0</v>
      </c>
      <c r="H83" s="4">
        <v>2000</v>
      </c>
      <c r="I83" s="4"/>
      <c r="J83" s="6">
        <f t="shared" si="16"/>
        <v>0</v>
      </c>
      <c r="K83" s="4">
        <f t="shared" si="20"/>
        <v>6000</v>
      </c>
      <c r="L83" s="4">
        <f t="shared" si="19"/>
        <v>0</v>
      </c>
      <c r="M83" s="6">
        <f t="shared" si="17"/>
        <v>0</v>
      </c>
    </row>
    <row r="84" spans="1:13">
      <c r="A84" s="5">
        <v>25</v>
      </c>
      <c r="B84" s="5" t="s">
        <v>12</v>
      </c>
      <c r="C84" s="5"/>
      <c r="D84" s="5"/>
      <c r="E84" s="5">
        <v>1</v>
      </c>
      <c r="F84" s="5"/>
      <c r="G84" s="6">
        <f t="shared" si="15"/>
        <v>0</v>
      </c>
      <c r="H84" s="4">
        <v>2000</v>
      </c>
      <c r="I84" s="4"/>
      <c r="J84" s="6">
        <f t="shared" si="16"/>
        <v>0</v>
      </c>
      <c r="K84" s="4">
        <f t="shared" si="20"/>
        <v>6000</v>
      </c>
      <c r="L84" s="4">
        <f t="shared" si="19"/>
        <v>0</v>
      </c>
      <c r="M84" s="6">
        <f t="shared" si="17"/>
        <v>0</v>
      </c>
    </row>
    <row r="85" spans="1:13">
      <c r="A85" s="5">
        <v>26</v>
      </c>
      <c r="B85" s="5" t="s">
        <v>12</v>
      </c>
      <c r="C85" s="5"/>
      <c r="D85" s="5"/>
      <c r="E85" s="5">
        <v>1</v>
      </c>
      <c r="F85" s="5"/>
      <c r="G85" s="6">
        <f t="shared" si="15"/>
        <v>0</v>
      </c>
      <c r="H85" s="4">
        <v>2000</v>
      </c>
      <c r="I85" s="4"/>
      <c r="J85" s="6">
        <f t="shared" si="16"/>
        <v>0</v>
      </c>
      <c r="K85" s="4">
        <f t="shared" si="20"/>
        <v>6000</v>
      </c>
      <c r="L85" s="4">
        <f t="shared" si="19"/>
        <v>0</v>
      </c>
      <c r="M85" s="6">
        <f t="shared" si="17"/>
        <v>0</v>
      </c>
    </row>
    <row r="86" spans="1:13">
      <c r="A86" s="5">
        <v>27</v>
      </c>
      <c r="B86" s="5" t="s">
        <v>12</v>
      </c>
      <c r="C86" s="5"/>
      <c r="D86" s="5"/>
      <c r="E86" s="5">
        <v>1</v>
      </c>
      <c r="F86" s="5"/>
      <c r="G86" s="6">
        <f t="shared" si="15"/>
        <v>0</v>
      </c>
      <c r="H86" s="4">
        <v>2000</v>
      </c>
      <c r="I86" s="4"/>
      <c r="J86" s="6">
        <f t="shared" si="16"/>
        <v>0</v>
      </c>
      <c r="K86" s="4">
        <f t="shared" si="20"/>
        <v>6000</v>
      </c>
      <c r="L86" s="4">
        <f t="shared" si="19"/>
        <v>0</v>
      </c>
      <c r="M86" s="6">
        <f t="shared" si="17"/>
        <v>0</v>
      </c>
    </row>
    <row r="87" spans="1:13">
      <c r="A87" s="5">
        <v>28</v>
      </c>
      <c r="B87" s="5" t="s">
        <v>12</v>
      </c>
      <c r="C87" s="5"/>
      <c r="D87" s="5"/>
      <c r="E87" s="5">
        <v>1</v>
      </c>
      <c r="F87" s="5"/>
      <c r="G87" s="6">
        <f t="shared" si="15"/>
        <v>0</v>
      </c>
      <c r="H87" s="4">
        <v>2000</v>
      </c>
      <c r="I87" s="4"/>
      <c r="J87" s="6">
        <f t="shared" si="16"/>
        <v>0</v>
      </c>
      <c r="K87" s="4">
        <f t="shared" si="20"/>
        <v>6000</v>
      </c>
      <c r="L87" s="4">
        <f t="shared" si="19"/>
        <v>0</v>
      </c>
      <c r="M87" s="6">
        <f t="shared" si="17"/>
        <v>0</v>
      </c>
    </row>
    <row r="88" spans="1:13">
      <c r="A88" s="5">
        <v>29</v>
      </c>
      <c r="B88" s="5" t="s">
        <v>12</v>
      </c>
      <c r="C88" s="5"/>
      <c r="D88" s="5"/>
      <c r="E88" s="5">
        <v>1</v>
      </c>
      <c r="F88" s="5"/>
      <c r="G88" s="6">
        <f t="shared" si="15"/>
        <v>0</v>
      </c>
      <c r="H88" s="4">
        <v>2000</v>
      </c>
      <c r="I88" s="4"/>
      <c r="J88" s="6">
        <f t="shared" si="16"/>
        <v>0</v>
      </c>
      <c r="K88" s="4">
        <f t="shared" si="20"/>
        <v>6000</v>
      </c>
      <c r="L88" s="4">
        <f t="shared" si="19"/>
        <v>0</v>
      </c>
      <c r="M88" s="6">
        <f t="shared" si="17"/>
        <v>0</v>
      </c>
    </row>
    <row r="89" spans="1:13">
      <c r="A89" s="5">
        <v>30</v>
      </c>
      <c r="B89" s="5" t="s">
        <v>12</v>
      </c>
      <c r="C89" s="5"/>
      <c r="D89" s="5"/>
      <c r="E89" s="5">
        <v>1</v>
      </c>
      <c r="F89" s="5"/>
      <c r="G89" s="6">
        <f t="shared" si="15"/>
        <v>0</v>
      </c>
      <c r="H89" s="4">
        <v>2000</v>
      </c>
      <c r="I89" s="4"/>
      <c r="J89" s="6">
        <f>I89/H89</f>
        <v>0</v>
      </c>
      <c r="K89" s="4">
        <f>H89*3</f>
        <v>6000</v>
      </c>
      <c r="L89" s="4">
        <f t="shared" si="19"/>
        <v>0</v>
      </c>
      <c r="M89" s="6">
        <f>L89/K89</f>
        <v>0</v>
      </c>
    </row>
    <row r="90" spans="1:13">
      <c r="A90" s="5">
        <v>31</v>
      </c>
      <c r="B90" s="5" t="s">
        <v>12</v>
      </c>
      <c r="C90" s="5"/>
      <c r="D90" s="5"/>
      <c r="E90" s="5">
        <v>1</v>
      </c>
      <c r="F90" s="5"/>
      <c r="G90" s="6">
        <f t="shared" si="15"/>
        <v>0</v>
      </c>
      <c r="H90" s="4">
        <v>2000</v>
      </c>
      <c r="I90" s="4"/>
      <c r="J90" s="6">
        <f>I90/H90</f>
        <v>0</v>
      </c>
      <c r="K90" s="4">
        <f>H90*3</f>
        <v>6000</v>
      </c>
      <c r="L90" s="4">
        <f t="shared" si="19"/>
        <v>0</v>
      </c>
      <c r="M90" s="6">
        <f>L90/K90</f>
        <v>0</v>
      </c>
    </row>
    <row r="91" spans="1:13">
      <c r="A91" s="5">
        <v>32</v>
      </c>
      <c r="B91" s="5" t="s">
        <v>12</v>
      </c>
      <c r="C91" s="5"/>
      <c r="D91" s="5"/>
      <c r="E91" s="5">
        <v>1</v>
      </c>
      <c r="F91" s="5"/>
      <c r="G91" s="6">
        <f t="shared" si="15"/>
        <v>0</v>
      </c>
      <c r="H91" s="4">
        <v>2000</v>
      </c>
      <c r="I91" s="4"/>
      <c r="J91" s="6">
        <f>I91/H91</f>
        <v>0</v>
      </c>
      <c r="K91" s="4">
        <f>H91*3</f>
        <v>6000</v>
      </c>
      <c r="L91" s="4">
        <f t="shared" si="19"/>
        <v>0</v>
      </c>
      <c r="M91" s="6">
        <f>L91/K91</f>
        <v>0</v>
      </c>
    </row>
    <row r="92" spans="1:13">
      <c r="A92" s="5">
        <v>33</v>
      </c>
      <c r="B92" s="5" t="s">
        <v>12</v>
      </c>
      <c r="C92" s="5"/>
      <c r="D92" s="5"/>
      <c r="E92" s="5">
        <v>1</v>
      </c>
      <c r="F92" s="5"/>
      <c r="G92" s="6">
        <f t="shared" si="15"/>
        <v>0</v>
      </c>
      <c r="H92" s="4">
        <v>2000</v>
      </c>
      <c r="I92" s="4"/>
      <c r="J92" s="6">
        <f>I92/H92</f>
        <v>0</v>
      </c>
      <c r="K92" s="4">
        <f>H92*3</f>
        <v>6000</v>
      </c>
      <c r="L92" s="4">
        <f t="shared" si="19"/>
        <v>0</v>
      </c>
      <c r="M92" s="6">
        <f>L92/K92</f>
        <v>0</v>
      </c>
    </row>
    <row r="93" spans="1:13" ht="30" customHeight="1">
      <c r="A93" s="13"/>
      <c r="B93" s="13"/>
      <c r="C93" s="13"/>
      <c r="D93" s="13"/>
      <c r="E93" s="12">
        <f>SUM(E60:E92)</f>
        <v>33</v>
      </c>
      <c r="F93" s="12">
        <f>SUM(F60:F92)</f>
        <v>14</v>
      </c>
      <c r="G93" s="17">
        <f>F93/E93</f>
        <v>0.42424242424242425</v>
      </c>
      <c r="H93" s="12">
        <f>SUM(H60:H92)</f>
        <v>85000</v>
      </c>
      <c r="I93" s="12">
        <f>SUM(I60:I92)</f>
        <v>51510</v>
      </c>
      <c r="J93" s="17">
        <f t="shared" si="16"/>
        <v>0.60599999999999998</v>
      </c>
      <c r="K93" s="12">
        <f>SUM(K60:K92)</f>
        <v>372000</v>
      </c>
      <c r="L93" s="12">
        <f>SUM(L60:L92)</f>
        <v>300060</v>
      </c>
      <c r="M93" s="17">
        <f t="shared" si="17"/>
        <v>0.80661290322580648</v>
      </c>
    </row>
    <row r="96" spans="1:13">
      <c r="D96" s="14" t="s">
        <v>0</v>
      </c>
      <c r="E96" s="15">
        <f>E22</f>
        <v>17</v>
      </c>
      <c r="F96" s="15">
        <f t="shared" ref="F96:L96" si="21">F22</f>
        <v>2</v>
      </c>
      <c r="G96" s="17">
        <f>F96/E96</f>
        <v>0.11764705882352941</v>
      </c>
      <c r="H96" s="15">
        <f t="shared" si="21"/>
        <v>154000</v>
      </c>
      <c r="I96" s="15">
        <f t="shared" si="21"/>
        <v>20820</v>
      </c>
      <c r="J96" s="17">
        <f>I96/H96</f>
        <v>0.1351948051948052</v>
      </c>
      <c r="K96" s="15">
        <f t="shared" si="21"/>
        <v>522000</v>
      </c>
      <c r="L96" s="15">
        <f t="shared" si="21"/>
        <v>124920</v>
      </c>
      <c r="M96" s="17">
        <f>L96/K96</f>
        <v>0.2393103448275862</v>
      </c>
    </row>
    <row r="97" spans="4:13">
      <c r="D97" s="14" t="s">
        <v>11</v>
      </c>
      <c r="E97" s="15">
        <f>E56</f>
        <v>30</v>
      </c>
      <c r="F97" s="15">
        <f t="shared" ref="F97:L97" si="22">F56</f>
        <v>4</v>
      </c>
      <c r="G97" s="17">
        <f>F97/E97</f>
        <v>0.13333333333333333</v>
      </c>
      <c r="H97" s="15">
        <f t="shared" si="22"/>
        <v>134000</v>
      </c>
      <c r="I97" s="15">
        <f t="shared" si="22"/>
        <v>28569</v>
      </c>
      <c r="J97" s="17">
        <f>I97/H97</f>
        <v>0.21320149253731344</v>
      </c>
      <c r="K97" s="15">
        <f t="shared" si="22"/>
        <v>417000</v>
      </c>
      <c r="L97" s="15">
        <f t="shared" si="22"/>
        <v>103071</v>
      </c>
      <c r="M97" s="17">
        <f>L97/K97</f>
        <v>0.2471726618705036</v>
      </c>
    </row>
    <row r="98" spans="4:13">
      <c r="D98" s="14" t="s">
        <v>12</v>
      </c>
      <c r="E98" s="15">
        <f>E93</f>
        <v>33</v>
      </c>
      <c r="F98" s="15">
        <f t="shared" ref="F98:L98" si="23">F93</f>
        <v>14</v>
      </c>
      <c r="G98" s="17">
        <f>F98/E98</f>
        <v>0.42424242424242425</v>
      </c>
      <c r="H98" s="15">
        <f t="shared" si="23"/>
        <v>85000</v>
      </c>
      <c r="I98" s="15">
        <f t="shared" si="23"/>
        <v>51510</v>
      </c>
      <c r="J98" s="17">
        <f>I98/H98</f>
        <v>0.60599999999999998</v>
      </c>
      <c r="K98" s="15">
        <f t="shared" si="23"/>
        <v>372000</v>
      </c>
      <c r="L98" s="15">
        <f t="shared" si="23"/>
        <v>300060</v>
      </c>
      <c r="M98" s="17">
        <f>L98/K98</f>
        <v>0.80661290322580648</v>
      </c>
    </row>
    <row r="99" spans="4:13">
      <c r="D99" s="14" t="s">
        <v>14</v>
      </c>
      <c r="E99" s="15">
        <f>SUM(E96:E98)</f>
        <v>80</v>
      </c>
      <c r="F99" s="15">
        <f t="shared" ref="F99:L99" si="24">SUM(F96:F98)</f>
        <v>20</v>
      </c>
      <c r="G99" s="17">
        <f>F99/E99</f>
        <v>0.25</v>
      </c>
      <c r="H99" s="15">
        <f t="shared" si="24"/>
        <v>373000</v>
      </c>
      <c r="I99" s="15">
        <f t="shared" si="24"/>
        <v>100899</v>
      </c>
      <c r="J99" s="17">
        <f>I99/H99</f>
        <v>0.27050670241286862</v>
      </c>
      <c r="K99" s="15">
        <f t="shared" si="24"/>
        <v>1311000</v>
      </c>
      <c r="L99" s="15">
        <f t="shared" si="24"/>
        <v>528051</v>
      </c>
      <c r="M99" s="17">
        <f>L99/K99</f>
        <v>0.40278489702517162</v>
      </c>
    </row>
  </sheetData>
  <mergeCells count="21">
    <mergeCell ref="K58:M58"/>
    <mergeCell ref="E58:G58"/>
    <mergeCell ref="A24:A25"/>
    <mergeCell ref="B24:B25"/>
    <mergeCell ref="C24:C25"/>
    <mergeCell ref="D24:D25"/>
    <mergeCell ref="H24:J24"/>
    <mergeCell ref="K24:M24"/>
    <mergeCell ref="E24:G24"/>
    <mergeCell ref="A58:A59"/>
    <mergeCell ref="B58:B59"/>
    <mergeCell ref="C58:C59"/>
    <mergeCell ref="D58:D59"/>
    <mergeCell ref="H58:J58"/>
    <mergeCell ref="A3:A4"/>
    <mergeCell ref="E3:G3"/>
    <mergeCell ref="H3:J3"/>
    <mergeCell ref="K3:M3"/>
    <mergeCell ref="D3:D4"/>
    <mergeCell ref="C3:C4"/>
    <mergeCell ref="B3:B4"/>
  </mergeCells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>
  <dimension ref="A1:M79"/>
  <sheetViews>
    <sheetView topLeftCell="B1" workbookViewId="0">
      <selection activeCell="C68" sqref="C68"/>
    </sheetView>
  </sheetViews>
  <sheetFormatPr defaultColWidth="10.875" defaultRowHeight="15.75"/>
  <cols>
    <col min="1" max="2" width="10.875" style="1"/>
    <col min="3" max="3" width="57.375" style="1" bestFit="1" customWidth="1"/>
    <col min="4" max="4" width="18.625" style="1" bestFit="1" customWidth="1"/>
    <col min="5" max="6" width="7.875" style="1" bestFit="1" customWidth="1"/>
    <col min="7" max="7" width="9.625" style="1" customWidth="1"/>
    <col min="8" max="9" width="10.875" style="3"/>
    <col min="10" max="10" width="10.875" style="1"/>
    <col min="11" max="12" width="10.875" style="3"/>
    <col min="13" max="16384" width="10.875" style="1"/>
  </cols>
  <sheetData>
    <row r="1" spans="1:13" ht="21">
      <c r="A1" s="18" t="s">
        <v>10</v>
      </c>
    </row>
    <row r="3" spans="1:13">
      <c r="A3" s="259" t="s">
        <v>9</v>
      </c>
      <c r="B3" s="259" t="s">
        <v>8</v>
      </c>
      <c r="C3" s="259" t="s">
        <v>1</v>
      </c>
      <c r="D3" s="259" t="s">
        <v>2</v>
      </c>
      <c r="E3" s="259" t="s">
        <v>13</v>
      </c>
      <c r="F3" s="259"/>
      <c r="G3" s="259"/>
      <c r="H3" s="259" t="s">
        <v>6</v>
      </c>
      <c r="I3" s="259"/>
      <c r="J3" s="259"/>
      <c r="K3" s="259" t="s">
        <v>7</v>
      </c>
      <c r="L3" s="259"/>
      <c r="M3" s="259"/>
    </row>
    <row r="4" spans="1:13">
      <c r="A4" s="259"/>
      <c r="B4" s="259"/>
      <c r="C4" s="259"/>
      <c r="D4" s="259"/>
      <c r="E4" s="12" t="s">
        <v>3</v>
      </c>
      <c r="F4" s="12" t="s">
        <v>4</v>
      </c>
      <c r="G4" s="13" t="s">
        <v>5</v>
      </c>
      <c r="H4" s="12" t="s">
        <v>3</v>
      </c>
      <c r="I4" s="12" t="s">
        <v>4</v>
      </c>
      <c r="J4" s="13" t="s">
        <v>5</v>
      </c>
      <c r="K4" s="12" t="s">
        <v>3</v>
      </c>
      <c r="L4" s="12" t="s">
        <v>4</v>
      </c>
      <c r="M4" s="13" t="s">
        <v>5</v>
      </c>
    </row>
    <row r="5" spans="1:13">
      <c r="A5" s="5">
        <v>1</v>
      </c>
      <c r="B5" s="5" t="s">
        <v>0</v>
      </c>
      <c r="C5" s="42" t="s">
        <v>71</v>
      </c>
      <c r="D5" s="47" t="s">
        <v>72</v>
      </c>
      <c r="E5" s="5">
        <v>1</v>
      </c>
      <c r="F5" s="5">
        <v>1</v>
      </c>
      <c r="G5" s="6">
        <f>F5/E5</f>
        <v>1</v>
      </c>
      <c r="H5" s="4">
        <v>10000</v>
      </c>
      <c r="I5" s="4">
        <v>9810</v>
      </c>
      <c r="J5" s="6">
        <f>I5/H5</f>
        <v>0.98099999999999998</v>
      </c>
      <c r="K5" s="4">
        <f>H5*6</f>
        <v>60000</v>
      </c>
      <c r="L5" s="4">
        <f>I5*6</f>
        <v>58860</v>
      </c>
      <c r="M5" s="6">
        <f>L5/K5</f>
        <v>0.98099999999999998</v>
      </c>
    </row>
    <row r="6" spans="1:13">
      <c r="A6" s="5">
        <v>2</v>
      </c>
      <c r="B6" s="5" t="s">
        <v>0</v>
      </c>
      <c r="C6" s="5"/>
      <c r="D6" s="5"/>
      <c r="E6" s="5">
        <v>1</v>
      </c>
      <c r="F6" s="5"/>
      <c r="G6" s="6">
        <f t="shared" ref="G6:G14" si="0">F6/E6</f>
        <v>0</v>
      </c>
      <c r="H6" s="4">
        <v>10000</v>
      </c>
      <c r="I6" s="4"/>
      <c r="J6" s="6">
        <f t="shared" ref="J6:J15" si="1">I6/H6</f>
        <v>0</v>
      </c>
      <c r="K6" s="4">
        <f>H6*3</f>
        <v>30000</v>
      </c>
      <c r="L6" s="4">
        <f>I6*3</f>
        <v>0</v>
      </c>
      <c r="M6" s="6">
        <f t="shared" ref="M6:M15" si="2">L6/K6</f>
        <v>0</v>
      </c>
    </row>
    <row r="7" spans="1:13">
      <c r="A7" s="5">
        <v>3</v>
      </c>
      <c r="B7" s="5" t="s">
        <v>0</v>
      </c>
      <c r="C7" s="5"/>
      <c r="D7" s="5"/>
      <c r="E7" s="5">
        <v>1</v>
      </c>
      <c r="F7" s="5"/>
      <c r="G7" s="6">
        <f t="shared" si="0"/>
        <v>0</v>
      </c>
      <c r="H7" s="4">
        <v>10000</v>
      </c>
      <c r="I7" s="4"/>
      <c r="J7" s="6">
        <f t="shared" si="1"/>
        <v>0</v>
      </c>
      <c r="K7" s="4">
        <f t="shared" ref="K7:L14" si="3">H7*3</f>
        <v>30000</v>
      </c>
      <c r="L7" s="4">
        <f t="shared" si="3"/>
        <v>0</v>
      </c>
      <c r="M7" s="6">
        <f t="shared" si="2"/>
        <v>0</v>
      </c>
    </row>
    <row r="8" spans="1:13">
      <c r="A8" s="5">
        <v>4</v>
      </c>
      <c r="B8" s="5" t="s">
        <v>0</v>
      </c>
      <c r="C8" s="5"/>
      <c r="D8" s="5"/>
      <c r="E8" s="5">
        <v>1</v>
      </c>
      <c r="F8" s="5"/>
      <c r="G8" s="6">
        <f t="shared" si="0"/>
        <v>0</v>
      </c>
      <c r="H8" s="4">
        <v>10000</v>
      </c>
      <c r="I8" s="4"/>
      <c r="J8" s="6">
        <f t="shared" si="1"/>
        <v>0</v>
      </c>
      <c r="K8" s="4">
        <f t="shared" si="3"/>
        <v>30000</v>
      </c>
      <c r="L8" s="4">
        <f t="shared" si="3"/>
        <v>0</v>
      </c>
      <c r="M8" s="6">
        <f t="shared" si="2"/>
        <v>0</v>
      </c>
    </row>
    <row r="9" spans="1:13">
      <c r="A9" s="5">
        <v>5</v>
      </c>
      <c r="B9" s="5" t="s">
        <v>0</v>
      </c>
      <c r="C9" s="5"/>
      <c r="D9" s="5"/>
      <c r="E9" s="5">
        <v>1</v>
      </c>
      <c r="F9" s="5"/>
      <c r="G9" s="6">
        <f t="shared" si="0"/>
        <v>0</v>
      </c>
      <c r="H9" s="4">
        <v>10000</v>
      </c>
      <c r="I9" s="4"/>
      <c r="J9" s="6">
        <f t="shared" si="1"/>
        <v>0</v>
      </c>
      <c r="K9" s="4">
        <f t="shared" si="3"/>
        <v>30000</v>
      </c>
      <c r="L9" s="4">
        <f t="shared" si="3"/>
        <v>0</v>
      </c>
      <c r="M9" s="6">
        <f t="shared" si="2"/>
        <v>0</v>
      </c>
    </row>
    <row r="10" spans="1:13">
      <c r="A10" s="5">
        <v>6</v>
      </c>
      <c r="B10" s="5" t="s">
        <v>0</v>
      </c>
      <c r="C10" s="5"/>
      <c r="D10" s="5"/>
      <c r="E10" s="5">
        <v>1</v>
      </c>
      <c r="F10" s="5"/>
      <c r="G10" s="6">
        <f t="shared" si="0"/>
        <v>0</v>
      </c>
      <c r="H10" s="4">
        <v>8000</v>
      </c>
      <c r="I10" s="4"/>
      <c r="J10" s="6">
        <f t="shared" si="1"/>
        <v>0</v>
      </c>
      <c r="K10" s="4">
        <f t="shared" si="3"/>
        <v>24000</v>
      </c>
      <c r="L10" s="4">
        <f t="shared" si="3"/>
        <v>0</v>
      </c>
      <c r="M10" s="6">
        <f t="shared" si="2"/>
        <v>0</v>
      </c>
    </row>
    <row r="11" spans="1:13">
      <c r="A11" s="5">
        <v>7</v>
      </c>
      <c r="B11" s="5" t="s">
        <v>0</v>
      </c>
      <c r="C11" s="5"/>
      <c r="D11" s="5"/>
      <c r="E11" s="5">
        <v>1</v>
      </c>
      <c r="F11" s="5"/>
      <c r="G11" s="6">
        <f t="shared" si="0"/>
        <v>0</v>
      </c>
      <c r="H11" s="4">
        <v>8000</v>
      </c>
      <c r="I11" s="4"/>
      <c r="J11" s="6">
        <f t="shared" si="1"/>
        <v>0</v>
      </c>
      <c r="K11" s="4">
        <f t="shared" si="3"/>
        <v>24000</v>
      </c>
      <c r="L11" s="4">
        <f t="shared" si="3"/>
        <v>0</v>
      </c>
      <c r="M11" s="6">
        <f t="shared" si="2"/>
        <v>0</v>
      </c>
    </row>
    <row r="12" spans="1:13">
      <c r="A12" s="5">
        <v>8</v>
      </c>
      <c r="B12" s="5" t="s">
        <v>0</v>
      </c>
      <c r="C12" s="5"/>
      <c r="D12" s="5"/>
      <c r="E12" s="5">
        <v>1</v>
      </c>
      <c r="F12" s="5"/>
      <c r="G12" s="6">
        <f t="shared" si="0"/>
        <v>0</v>
      </c>
      <c r="H12" s="4">
        <v>8000</v>
      </c>
      <c r="I12" s="4"/>
      <c r="J12" s="6">
        <f t="shared" si="1"/>
        <v>0</v>
      </c>
      <c r="K12" s="4">
        <f t="shared" si="3"/>
        <v>24000</v>
      </c>
      <c r="L12" s="4">
        <f t="shared" si="3"/>
        <v>0</v>
      </c>
      <c r="M12" s="6">
        <f t="shared" si="2"/>
        <v>0</v>
      </c>
    </row>
    <row r="13" spans="1:13">
      <c r="A13" s="5">
        <v>9</v>
      </c>
      <c r="B13" s="5" t="s">
        <v>0</v>
      </c>
      <c r="C13" s="5"/>
      <c r="D13" s="5"/>
      <c r="E13" s="5">
        <v>1</v>
      </c>
      <c r="F13" s="5"/>
      <c r="G13" s="6">
        <f t="shared" si="0"/>
        <v>0</v>
      </c>
      <c r="H13" s="4">
        <v>8000</v>
      </c>
      <c r="I13" s="4"/>
      <c r="J13" s="6">
        <f t="shared" si="1"/>
        <v>0</v>
      </c>
      <c r="K13" s="4">
        <f t="shared" si="3"/>
        <v>24000</v>
      </c>
      <c r="L13" s="4">
        <f t="shared" si="3"/>
        <v>0</v>
      </c>
      <c r="M13" s="6">
        <f t="shared" si="2"/>
        <v>0</v>
      </c>
    </row>
    <row r="14" spans="1:13">
      <c r="A14" s="5">
        <v>10</v>
      </c>
      <c r="B14" s="5" t="s">
        <v>0</v>
      </c>
      <c r="C14" s="5"/>
      <c r="D14" s="5"/>
      <c r="E14" s="5">
        <v>1</v>
      </c>
      <c r="F14" s="5"/>
      <c r="G14" s="6">
        <f t="shared" si="0"/>
        <v>0</v>
      </c>
      <c r="H14" s="4">
        <v>8000</v>
      </c>
      <c r="I14" s="4"/>
      <c r="J14" s="6">
        <f t="shared" si="1"/>
        <v>0</v>
      </c>
      <c r="K14" s="4">
        <f t="shared" si="3"/>
        <v>24000</v>
      </c>
      <c r="L14" s="4">
        <f t="shared" si="3"/>
        <v>0</v>
      </c>
      <c r="M14" s="6">
        <f t="shared" si="2"/>
        <v>0</v>
      </c>
    </row>
    <row r="15" spans="1:13" ht="30" customHeight="1">
      <c r="A15" s="13"/>
      <c r="B15" s="13"/>
      <c r="C15" s="13"/>
      <c r="D15" s="13"/>
      <c r="E15" s="12">
        <f>SUM(E5:E14)</f>
        <v>10</v>
      </c>
      <c r="F15" s="12">
        <f>SUM(F5:F14)</f>
        <v>1</v>
      </c>
      <c r="G15" s="17">
        <f>F15/E15</f>
        <v>0.1</v>
      </c>
      <c r="H15" s="12">
        <f>SUM(H5:H14)</f>
        <v>90000</v>
      </c>
      <c r="I15" s="12">
        <f>SUM(I5:I14)</f>
        <v>9810</v>
      </c>
      <c r="J15" s="17">
        <f t="shared" si="1"/>
        <v>0.109</v>
      </c>
      <c r="K15" s="12">
        <f>SUM(K5:K14)</f>
        <v>300000</v>
      </c>
      <c r="L15" s="12">
        <f>SUM(L5:L14)</f>
        <v>58860</v>
      </c>
      <c r="M15" s="17">
        <f t="shared" si="2"/>
        <v>0.19620000000000001</v>
      </c>
    </row>
    <row r="17" spans="1:13">
      <c r="A17" s="259" t="s">
        <v>9</v>
      </c>
      <c r="B17" s="259" t="s">
        <v>8</v>
      </c>
      <c r="C17" s="259" t="s">
        <v>1</v>
      </c>
      <c r="D17" s="259" t="s">
        <v>2</v>
      </c>
      <c r="E17" s="259" t="s">
        <v>13</v>
      </c>
      <c r="F17" s="259"/>
      <c r="G17" s="259"/>
      <c r="H17" s="259" t="s">
        <v>6</v>
      </c>
      <c r="I17" s="259"/>
      <c r="J17" s="259"/>
      <c r="K17" s="259" t="s">
        <v>7</v>
      </c>
      <c r="L17" s="259"/>
      <c r="M17" s="259"/>
    </row>
    <row r="18" spans="1:13">
      <c r="A18" s="259"/>
      <c r="B18" s="259"/>
      <c r="C18" s="259"/>
      <c r="D18" s="259"/>
      <c r="E18" s="12" t="s">
        <v>3</v>
      </c>
      <c r="F18" s="12" t="s">
        <v>4</v>
      </c>
      <c r="G18" s="13" t="s">
        <v>5</v>
      </c>
      <c r="H18" s="12" t="s">
        <v>3</v>
      </c>
      <c r="I18" s="12" t="s">
        <v>4</v>
      </c>
      <c r="J18" s="13" t="s">
        <v>5</v>
      </c>
      <c r="K18" s="12" t="s">
        <v>3</v>
      </c>
      <c r="L18" s="12" t="s">
        <v>4</v>
      </c>
      <c r="M18" s="13" t="s">
        <v>5</v>
      </c>
    </row>
    <row r="19" spans="1:13">
      <c r="A19" s="5">
        <v>1</v>
      </c>
      <c r="B19" s="5" t="s">
        <v>11</v>
      </c>
      <c r="C19" s="52" t="s">
        <v>73</v>
      </c>
      <c r="D19" s="52" t="s">
        <v>74</v>
      </c>
      <c r="E19" s="5">
        <v>1</v>
      </c>
      <c r="F19" s="5">
        <v>1</v>
      </c>
      <c r="G19" s="6">
        <f>F19/E19</f>
        <v>1</v>
      </c>
      <c r="H19" s="4">
        <v>5000</v>
      </c>
      <c r="I19" s="53">
        <v>4570</v>
      </c>
      <c r="J19" s="6">
        <f>I19/H19</f>
        <v>0.91400000000000003</v>
      </c>
      <c r="K19" s="4">
        <f>H19*6</f>
        <v>30000</v>
      </c>
      <c r="L19" s="4">
        <f>I19*6</f>
        <v>27420</v>
      </c>
      <c r="M19" s="6">
        <f>L19/K19</f>
        <v>0.91400000000000003</v>
      </c>
    </row>
    <row r="20" spans="1:13">
      <c r="A20" s="5">
        <v>2</v>
      </c>
      <c r="B20" s="5" t="s">
        <v>11</v>
      </c>
      <c r="C20" s="42" t="s">
        <v>75</v>
      </c>
      <c r="D20" s="47" t="s">
        <v>76</v>
      </c>
      <c r="E20" s="5">
        <v>1</v>
      </c>
      <c r="F20" s="5">
        <v>1</v>
      </c>
      <c r="G20" s="6">
        <f t="shared" ref="G20:G43" si="4">F20/E20</f>
        <v>1</v>
      </c>
      <c r="H20" s="4">
        <v>4000</v>
      </c>
      <c r="I20" s="10">
        <v>3500</v>
      </c>
      <c r="J20" s="6">
        <f t="shared" ref="J20:J44" si="5">I20/H20</f>
        <v>0.875</v>
      </c>
      <c r="K20" s="4">
        <f>H20*6</f>
        <v>24000</v>
      </c>
      <c r="L20" s="4">
        <f>I20*6</f>
        <v>21000</v>
      </c>
      <c r="M20" s="6">
        <f t="shared" ref="M20:M44" si="6">L20/K20</f>
        <v>0.875</v>
      </c>
    </row>
    <row r="21" spans="1:13">
      <c r="A21" s="5">
        <v>3</v>
      </c>
      <c r="B21" s="5" t="s">
        <v>11</v>
      </c>
      <c r="C21" s="5"/>
      <c r="D21" s="5"/>
      <c r="E21" s="5">
        <v>1</v>
      </c>
      <c r="F21" s="5"/>
      <c r="G21" s="6">
        <f t="shared" si="4"/>
        <v>0</v>
      </c>
      <c r="H21" s="4">
        <v>5000</v>
      </c>
      <c r="I21" s="4"/>
      <c r="J21" s="6">
        <f t="shared" si="5"/>
        <v>0</v>
      </c>
      <c r="K21" s="4">
        <f t="shared" ref="K21:L36" si="7">H21*3</f>
        <v>15000</v>
      </c>
      <c r="L21" s="4">
        <f t="shared" si="7"/>
        <v>0</v>
      </c>
      <c r="M21" s="6">
        <f t="shared" si="6"/>
        <v>0</v>
      </c>
    </row>
    <row r="22" spans="1:13">
      <c r="A22" s="5">
        <v>4</v>
      </c>
      <c r="B22" s="5" t="s">
        <v>11</v>
      </c>
      <c r="C22" s="5"/>
      <c r="D22" s="5"/>
      <c r="E22" s="5">
        <v>1</v>
      </c>
      <c r="F22" s="5"/>
      <c r="G22" s="6">
        <f t="shared" si="4"/>
        <v>0</v>
      </c>
      <c r="H22" s="4">
        <v>5000</v>
      </c>
      <c r="I22" s="4"/>
      <c r="J22" s="6">
        <f t="shared" si="5"/>
        <v>0</v>
      </c>
      <c r="K22" s="4">
        <f t="shared" si="7"/>
        <v>15000</v>
      </c>
      <c r="L22" s="4">
        <f t="shared" si="7"/>
        <v>0</v>
      </c>
      <c r="M22" s="6">
        <f t="shared" si="6"/>
        <v>0</v>
      </c>
    </row>
    <row r="23" spans="1:13">
      <c r="A23" s="5">
        <v>5</v>
      </c>
      <c r="B23" s="5" t="s">
        <v>11</v>
      </c>
      <c r="C23" s="5"/>
      <c r="D23" s="5"/>
      <c r="E23" s="5">
        <v>1</v>
      </c>
      <c r="F23" s="5"/>
      <c r="G23" s="6">
        <f t="shared" si="4"/>
        <v>0</v>
      </c>
      <c r="H23" s="4">
        <v>5000</v>
      </c>
      <c r="I23" s="4"/>
      <c r="J23" s="6">
        <f t="shared" si="5"/>
        <v>0</v>
      </c>
      <c r="K23" s="4">
        <f t="shared" si="7"/>
        <v>15000</v>
      </c>
      <c r="L23" s="4">
        <f t="shared" si="7"/>
        <v>0</v>
      </c>
      <c r="M23" s="6">
        <f t="shared" si="6"/>
        <v>0</v>
      </c>
    </row>
    <row r="24" spans="1:13">
      <c r="A24" s="5">
        <v>6</v>
      </c>
      <c r="B24" s="5" t="s">
        <v>11</v>
      </c>
      <c r="C24" s="5"/>
      <c r="D24" s="5"/>
      <c r="E24" s="5">
        <v>1</v>
      </c>
      <c r="F24" s="5"/>
      <c r="G24" s="6">
        <f t="shared" si="4"/>
        <v>0</v>
      </c>
      <c r="H24" s="4">
        <v>5000</v>
      </c>
      <c r="I24" s="4"/>
      <c r="J24" s="6">
        <f t="shared" si="5"/>
        <v>0</v>
      </c>
      <c r="K24" s="4">
        <f t="shared" si="7"/>
        <v>15000</v>
      </c>
      <c r="L24" s="4">
        <f t="shared" si="7"/>
        <v>0</v>
      </c>
      <c r="M24" s="6">
        <f t="shared" si="6"/>
        <v>0</v>
      </c>
    </row>
    <row r="25" spans="1:13">
      <c r="A25" s="5">
        <v>7</v>
      </c>
      <c r="B25" s="5" t="s">
        <v>11</v>
      </c>
      <c r="C25" s="5"/>
      <c r="D25" s="5"/>
      <c r="E25" s="5">
        <v>1</v>
      </c>
      <c r="F25" s="5"/>
      <c r="G25" s="6">
        <f t="shared" si="4"/>
        <v>0</v>
      </c>
      <c r="H25" s="4">
        <v>5000</v>
      </c>
      <c r="I25" s="4"/>
      <c r="J25" s="6">
        <f t="shared" si="5"/>
        <v>0</v>
      </c>
      <c r="K25" s="4">
        <f t="shared" si="7"/>
        <v>15000</v>
      </c>
      <c r="L25" s="4">
        <f t="shared" si="7"/>
        <v>0</v>
      </c>
      <c r="M25" s="6">
        <f t="shared" si="6"/>
        <v>0</v>
      </c>
    </row>
    <row r="26" spans="1:13">
      <c r="A26" s="5">
        <v>8</v>
      </c>
      <c r="B26" s="5" t="s">
        <v>11</v>
      </c>
      <c r="C26" s="5"/>
      <c r="D26" s="5"/>
      <c r="E26" s="5">
        <v>1</v>
      </c>
      <c r="F26" s="5"/>
      <c r="G26" s="6">
        <f t="shared" si="4"/>
        <v>0</v>
      </c>
      <c r="H26" s="4">
        <v>5000</v>
      </c>
      <c r="I26" s="4"/>
      <c r="J26" s="6">
        <f t="shared" si="5"/>
        <v>0</v>
      </c>
      <c r="K26" s="4">
        <f t="shared" si="7"/>
        <v>15000</v>
      </c>
      <c r="L26" s="4">
        <f t="shared" si="7"/>
        <v>0</v>
      </c>
      <c r="M26" s="6">
        <f t="shared" si="6"/>
        <v>0</v>
      </c>
    </row>
    <row r="27" spans="1:13">
      <c r="A27" s="5">
        <v>9</v>
      </c>
      <c r="B27" s="5" t="s">
        <v>11</v>
      </c>
      <c r="C27" s="5"/>
      <c r="D27" s="5"/>
      <c r="E27" s="5">
        <v>1</v>
      </c>
      <c r="F27" s="5"/>
      <c r="G27" s="6">
        <f t="shared" si="4"/>
        <v>0</v>
      </c>
      <c r="H27" s="4">
        <v>5000</v>
      </c>
      <c r="I27" s="4"/>
      <c r="J27" s="6">
        <f t="shared" si="5"/>
        <v>0</v>
      </c>
      <c r="K27" s="4">
        <f t="shared" si="7"/>
        <v>15000</v>
      </c>
      <c r="L27" s="4">
        <f t="shared" si="7"/>
        <v>0</v>
      </c>
      <c r="M27" s="6">
        <f t="shared" si="6"/>
        <v>0</v>
      </c>
    </row>
    <row r="28" spans="1:13">
      <c r="A28" s="5">
        <v>10</v>
      </c>
      <c r="B28" s="5" t="s">
        <v>11</v>
      </c>
      <c r="C28" s="5"/>
      <c r="D28" s="5"/>
      <c r="E28" s="5">
        <v>1</v>
      </c>
      <c r="F28" s="5"/>
      <c r="G28" s="6">
        <f t="shared" si="4"/>
        <v>0</v>
      </c>
      <c r="H28" s="4">
        <v>5000</v>
      </c>
      <c r="I28" s="4"/>
      <c r="J28" s="6">
        <f t="shared" si="5"/>
        <v>0</v>
      </c>
      <c r="K28" s="4">
        <f t="shared" si="7"/>
        <v>15000</v>
      </c>
      <c r="L28" s="4">
        <f t="shared" si="7"/>
        <v>0</v>
      </c>
      <c r="M28" s="6">
        <f t="shared" si="6"/>
        <v>0</v>
      </c>
    </row>
    <row r="29" spans="1:13">
      <c r="A29" s="5">
        <v>11</v>
      </c>
      <c r="B29" s="5" t="s">
        <v>11</v>
      </c>
      <c r="C29" s="5"/>
      <c r="D29" s="5"/>
      <c r="E29" s="5">
        <v>1</v>
      </c>
      <c r="F29" s="5"/>
      <c r="G29" s="6">
        <f t="shared" si="4"/>
        <v>0</v>
      </c>
      <c r="H29" s="4">
        <v>5000</v>
      </c>
      <c r="I29" s="4"/>
      <c r="J29" s="6">
        <f t="shared" si="5"/>
        <v>0</v>
      </c>
      <c r="K29" s="4">
        <f t="shared" si="7"/>
        <v>15000</v>
      </c>
      <c r="L29" s="4">
        <f t="shared" si="7"/>
        <v>0</v>
      </c>
      <c r="M29" s="6">
        <f t="shared" si="6"/>
        <v>0</v>
      </c>
    </row>
    <row r="30" spans="1:13">
      <c r="A30" s="5">
        <v>12</v>
      </c>
      <c r="B30" s="5" t="s">
        <v>11</v>
      </c>
      <c r="C30" s="5"/>
      <c r="D30" s="5"/>
      <c r="E30" s="5">
        <v>1</v>
      </c>
      <c r="F30" s="5"/>
      <c r="G30" s="6">
        <f t="shared" si="4"/>
        <v>0</v>
      </c>
      <c r="H30" s="4">
        <v>5000</v>
      </c>
      <c r="I30" s="4"/>
      <c r="J30" s="6">
        <f t="shared" si="5"/>
        <v>0</v>
      </c>
      <c r="K30" s="4">
        <f t="shared" si="7"/>
        <v>15000</v>
      </c>
      <c r="L30" s="4">
        <f t="shared" si="7"/>
        <v>0</v>
      </c>
      <c r="M30" s="6">
        <f t="shared" si="6"/>
        <v>0</v>
      </c>
    </row>
    <row r="31" spans="1:13">
      <c r="A31" s="5">
        <v>13</v>
      </c>
      <c r="B31" s="5" t="s">
        <v>11</v>
      </c>
      <c r="C31" s="5"/>
      <c r="D31" s="5"/>
      <c r="E31" s="5">
        <v>1</v>
      </c>
      <c r="F31" s="5"/>
      <c r="G31" s="6">
        <f t="shared" si="4"/>
        <v>0</v>
      </c>
      <c r="H31" s="4">
        <v>5000</v>
      </c>
      <c r="I31" s="4"/>
      <c r="J31" s="6">
        <f t="shared" si="5"/>
        <v>0</v>
      </c>
      <c r="K31" s="4">
        <f t="shared" si="7"/>
        <v>15000</v>
      </c>
      <c r="L31" s="4">
        <f t="shared" si="7"/>
        <v>0</v>
      </c>
      <c r="M31" s="6">
        <f t="shared" si="6"/>
        <v>0</v>
      </c>
    </row>
    <row r="32" spans="1:13">
      <c r="A32" s="5">
        <v>14</v>
      </c>
      <c r="B32" s="5" t="s">
        <v>11</v>
      </c>
      <c r="C32" s="5"/>
      <c r="D32" s="5"/>
      <c r="E32" s="5">
        <v>1</v>
      </c>
      <c r="F32" s="5"/>
      <c r="G32" s="6">
        <f t="shared" si="4"/>
        <v>0</v>
      </c>
      <c r="H32" s="4">
        <v>5000</v>
      </c>
      <c r="I32" s="4"/>
      <c r="J32" s="6">
        <f t="shared" si="5"/>
        <v>0</v>
      </c>
      <c r="K32" s="4">
        <f t="shared" si="7"/>
        <v>15000</v>
      </c>
      <c r="L32" s="4">
        <f t="shared" si="7"/>
        <v>0</v>
      </c>
      <c r="M32" s="6">
        <f t="shared" si="6"/>
        <v>0</v>
      </c>
    </row>
    <row r="33" spans="1:13">
      <c r="A33" s="5">
        <v>15</v>
      </c>
      <c r="B33" s="5" t="s">
        <v>11</v>
      </c>
      <c r="C33" s="5"/>
      <c r="D33" s="5"/>
      <c r="E33" s="5">
        <v>1</v>
      </c>
      <c r="F33" s="5"/>
      <c r="G33" s="6">
        <f t="shared" si="4"/>
        <v>0</v>
      </c>
      <c r="H33" s="4">
        <v>5000</v>
      </c>
      <c r="I33" s="4"/>
      <c r="J33" s="6">
        <f t="shared" si="5"/>
        <v>0</v>
      </c>
      <c r="K33" s="4">
        <f t="shared" si="7"/>
        <v>15000</v>
      </c>
      <c r="L33" s="4">
        <f t="shared" si="7"/>
        <v>0</v>
      </c>
      <c r="M33" s="6">
        <f t="shared" si="6"/>
        <v>0</v>
      </c>
    </row>
    <row r="34" spans="1:13">
      <c r="A34" s="5">
        <v>16</v>
      </c>
      <c r="B34" s="5" t="s">
        <v>11</v>
      </c>
      <c r="C34" s="5"/>
      <c r="D34" s="5"/>
      <c r="E34" s="5">
        <v>1</v>
      </c>
      <c r="F34" s="5"/>
      <c r="G34" s="6">
        <f t="shared" si="4"/>
        <v>0</v>
      </c>
      <c r="H34" s="4">
        <v>4000</v>
      </c>
      <c r="I34" s="4"/>
      <c r="J34" s="6">
        <f t="shared" si="5"/>
        <v>0</v>
      </c>
      <c r="K34" s="4">
        <f t="shared" si="7"/>
        <v>12000</v>
      </c>
      <c r="L34" s="4">
        <f t="shared" si="7"/>
        <v>0</v>
      </c>
      <c r="M34" s="6">
        <f t="shared" si="6"/>
        <v>0</v>
      </c>
    </row>
    <row r="35" spans="1:13">
      <c r="A35" s="5">
        <v>17</v>
      </c>
      <c r="B35" s="5" t="s">
        <v>11</v>
      </c>
      <c r="C35" s="5"/>
      <c r="D35" s="5"/>
      <c r="E35" s="5">
        <v>1</v>
      </c>
      <c r="F35" s="5"/>
      <c r="G35" s="6">
        <f t="shared" si="4"/>
        <v>0</v>
      </c>
      <c r="H35" s="4">
        <v>4000</v>
      </c>
      <c r="I35" s="4"/>
      <c r="J35" s="6">
        <f t="shared" si="5"/>
        <v>0</v>
      </c>
      <c r="K35" s="4">
        <f t="shared" si="7"/>
        <v>12000</v>
      </c>
      <c r="L35" s="4">
        <f t="shared" si="7"/>
        <v>0</v>
      </c>
      <c r="M35" s="6">
        <f t="shared" si="6"/>
        <v>0</v>
      </c>
    </row>
    <row r="36" spans="1:13">
      <c r="A36" s="5">
        <v>18</v>
      </c>
      <c r="B36" s="5" t="s">
        <v>11</v>
      </c>
      <c r="C36" s="5"/>
      <c r="D36" s="5"/>
      <c r="E36" s="5">
        <v>1</v>
      </c>
      <c r="F36" s="5"/>
      <c r="G36" s="6">
        <f t="shared" si="4"/>
        <v>0</v>
      </c>
      <c r="H36" s="4">
        <v>4000</v>
      </c>
      <c r="I36" s="4"/>
      <c r="J36" s="6">
        <f t="shared" si="5"/>
        <v>0</v>
      </c>
      <c r="K36" s="4">
        <f t="shared" si="7"/>
        <v>12000</v>
      </c>
      <c r="L36" s="4">
        <f t="shared" si="7"/>
        <v>0</v>
      </c>
      <c r="M36" s="6">
        <f t="shared" si="6"/>
        <v>0</v>
      </c>
    </row>
    <row r="37" spans="1:13">
      <c r="A37" s="5">
        <v>19</v>
      </c>
      <c r="B37" s="5" t="s">
        <v>11</v>
      </c>
      <c r="C37" s="5"/>
      <c r="D37" s="5"/>
      <c r="E37" s="5">
        <v>1</v>
      </c>
      <c r="F37" s="5"/>
      <c r="G37" s="6">
        <f t="shared" si="4"/>
        <v>0</v>
      </c>
      <c r="H37" s="4">
        <v>4000</v>
      </c>
      <c r="I37" s="4"/>
      <c r="J37" s="6">
        <f t="shared" si="5"/>
        <v>0</v>
      </c>
      <c r="K37" s="4">
        <f t="shared" ref="K37:L43" si="8">H37*3</f>
        <v>12000</v>
      </c>
      <c r="L37" s="4">
        <f t="shared" si="8"/>
        <v>0</v>
      </c>
      <c r="M37" s="6">
        <f t="shared" si="6"/>
        <v>0</v>
      </c>
    </row>
    <row r="38" spans="1:13">
      <c r="A38" s="5">
        <v>20</v>
      </c>
      <c r="B38" s="5" t="s">
        <v>11</v>
      </c>
      <c r="C38" s="5"/>
      <c r="D38" s="5"/>
      <c r="E38" s="5">
        <v>1</v>
      </c>
      <c r="F38" s="5"/>
      <c r="G38" s="6">
        <f t="shared" si="4"/>
        <v>0</v>
      </c>
      <c r="H38" s="4">
        <v>4000</v>
      </c>
      <c r="I38" s="4"/>
      <c r="J38" s="6">
        <f t="shared" si="5"/>
        <v>0</v>
      </c>
      <c r="K38" s="4">
        <f t="shared" si="8"/>
        <v>12000</v>
      </c>
      <c r="L38" s="4">
        <f t="shared" si="8"/>
        <v>0</v>
      </c>
      <c r="M38" s="6">
        <f t="shared" si="6"/>
        <v>0</v>
      </c>
    </row>
    <row r="39" spans="1:13">
      <c r="A39" s="5">
        <v>21</v>
      </c>
      <c r="B39" s="5" t="s">
        <v>11</v>
      </c>
      <c r="C39" s="5"/>
      <c r="D39" s="5"/>
      <c r="E39" s="5">
        <v>1</v>
      </c>
      <c r="F39" s="5"/>
      <c r="G39" s="6">
        <f t="shared" si="4"/>
        <v>0</v>
      </c>
      <c r="H39" s="4">
        <v>4000</v>
      </c>
      <c r="I39" s="4"/>
      <c r="J39" s="6">
        <f t="shared" si="5"/>
        <v>0</v>
      </c>
      <c r="K39" s="4">
        <f t="shared" si="8"/>
        <v>12000</v>
      </c>
      <c r="L39" s="4">
        <f t="shared" si="8"/>
        <v>0</v>
      </c>
      <c r="M39" s="6">
        <f t="shared" si="6"/>
        <v>0</v>
      </c>
    </row>
    <row r="40" spans="1:13">
      <c r="A40" s="5">
        <v>22</v>
      </c>
      <c r="B40" s="5" t="s">
        <v>11</v>
      </c>
      <c r="C40" s="5"/>
      <c r="D40" s="5"/>
      <c r="E40" s="5">
        <v>1</v>
      </c>
      <c r="F40" s="5"/>
      <c r="G40" s="6">
        <f t="shared" si="4"/>
        <v>0</v>
      </c>
      <c r="H40" s="4">
        <v>4000</v>
      </c>
      <c r="I40" s="4"/>
      <c r="J40" s="6">
        <f t="shared" si="5"/>
        <v>0</v>
      </c>
      <c r="K40" s="4">
        <f t="shared" si="8"/>
        <v>12000</v>
      </c>
      <c r="L40" s="4">
        <f t="shared" si="8"/>
        <v>0</v>
      </c>
      <c r="M40" s="6">
        <f t="shared" si="6"/>
        <v>0</v>
      </c>
    </row>
    <row r="41" spans="1:13">
      <c r="A41" s="5">
        <v>23</v>
      </c>
      <c r="B41" s="5" t="s">
        <v>11</v>
      </c>
      <c r="C41" s="5"/>
      <c r="D41" s="5"/>
      <c r="E41" s="5">
        <v>1</v>
      </c>
      <c r="F41" s="5"/>
      <c r="G41" s="6">
        <f t="shared" si="4"/>
        <v>0</v>
      </c>
      <c r="H41" s="4">
        <v>4000</v>
      </c>
      <c r="I41" s="4"/>
      <c r="J41" s="6">
        <f t="shared" si="5"/>
        <v>0</v>
      </c>
      <c r="K41" s="4">
        <f t="shared" si="8"/>
        <v>12000</v>
      </c>
      <c r="L41" s="4">
        <f t="shared" si="8"/>
        <v>0</v>
      </c>
      <c r="M41" s="6">
        <f t="shared" si="6"/>
        <v>0</v>
      </c>
    </row>
    <row r="42" spans="1:13">
      <c r="A42" s="5">
        <v>24</v>
      </c>
      <c r="B42" s="5" t="s">
        <v>11</v>
      </c>
      <c r="C42" s="5"/>
      <c r="D42" s="5"/>
      <c r="E42" s="5">
        <v>1</v>
      </c>
      <c r="F42" s="5"/>
      <c r="G42" s="6">
        <f t="shared" si="4"/>
        <v>0</v>
      </c>
      <c r="H42" s="4">
        <v>4000</v>
      </c>
      <c r="I42" s="4"/>
      <c r="J42" s="6">
        <f t="shared" si="5"/>
        <v>0</v>
      </c>
      <c r="K42" s="4">
        <f t="shared" si="8"/>
        <v>12000</v>
      </c>
      <c r="L42" s="4">
        <f t="shared" si="8"/>
        <v>0</v>
      </c>
      <c r="M42" s="6">
        <f t="shared" si="6"/>
        <v>0</v>
      </c>
    </row>
    <row r="43" spans="1:13">
      <c r="A43" s="5">
        <v>25</v>
      </c>
      <c r="B43" s="5" t="s">
        <v>11</v>
      </c>
      <c r="C43" s="5"/>
      <c r="D43" s="5"/>
      <c r="E43" s="5">
        <v>1</v>
      </c>
      <c r="F43" s="5"/>
      <c r="G43" s="6">
        <f t="shared" si="4"/>
        <v>0</v>
      </c>
      <c r="H43" s="4">
        <v>4000</v>
      </c>
      <c r="I43" s="4"/>
      <c r="J43" s="6">
        <f t="shared" si="5"/>
        <v>0</v>
      </c>
      <c r="K43" s="4">
        <f t="shared" si="8"/>
        <v>12000</v>
      </c>
      <c r="L43" s="4">
        <f t="shared" si="8"/>
        <v>0</v>
      </c>
      <c r="M43" s="6">
        <f t="shared" si="6"/>
        <v>0</v>
      </c>
    </row>
    <row r="44" spans="1:13" ht="30" customHeight="1">
      <c r="A44" s="13"/>
      <c r="B44" s="13"/>
      <c r="C44" s="13"/>
      <c r="D44" s="13"/>
      <c r="E44" s="12">
        <f>SUM(E19:E43)</f>
        <v>25</v>
      </c>
      <c r="F44" s="12">
        <f>SUM(F19:F43)</f>
        <v>2</v>
      </c>
      <c r="G44" s="17">
        <f>F44/E44</f>
        <v>0.08</v>
      </c>
      <c r="H44" s="12">
        <f>SUM(H19:H43)</f>
        <v>114000</v>
      </c>
      <c r="I44" s="12">
        <f>SUM(I19:I43)</f>
        <v>8070</v>
      </c>
      <c r="J44" s="17">
        <f t="shared" si="5"/>
        <v>7.0789473684210527E-2</v>
      </c>
      <c r="K44" s="12">
        <f>SUM(K19:K43)</f>
        <v>369000</v>
      </c>
      <c r="L44" s="12">
        <f>SUM(L19:L43)</f>
        <v>48420</v>
      </c>
      <c r="M44" s="17">
        <f t="shared" si="6"/>
        <v>0.13121951219512196</v>
      </c>
    </row>
    <row r="46" spans="1:13">
      <c r="A46" s="259" t="s">
        <v>9</v>
      </c>
      <c r="B46" s="259" t="s">
        <v>8</v>
      </c>
      <c r="C46" s="259" t="s">
        <v>1</v>
      </c>
      <c r="D46" s="259" t="s">
        <v>2</v>
      </c>
      <c r="E46" s="259" t="s">
        <v>13</v>
      </c>
      <c r="F46" s="259"/>
      <c r="G46" s="259"/>
      <c r="H46" s="259" t="s">
        <v>6</v>
      </c>
      <c r="I46" s="259"/>
      <c r="J46" s="259"/>
      <c r="K46" s="259" t="s">
        <v>7</v>
      </c>
      <c r="L46" s="259"/>
      <c r="M46" s="259"/>
    </row>
    <row r="47" spans="1:13">
      <c r="A47" s="259"/>
      <c r="B47" s="259"/>
      <c r="C47" s="259"/>
      <c r="D47" s="259"/>
      <c r="E47" s="12" t="s">
        <v>3</v>
      </c>
      <c r="F47" s="12" t="s">
        <v>4</v>
      </c>
      <c r="G47" s="13" t="s">
        <v>5</v>
      </c>
      <c r="H47" s="12" t="s">
        <v>3</v>
      </c>
      <c r="I47" s="12" t="s">
        <v>4</v>
      </c>
      <c r="J47" s="13" t="s">
        <v>5</v>
      </c>
      <c r="K47" s="12" t="s">
        <v>3</v>
      </c>
      <c r="L47" s="12" t="s">
        <v>4</v>
      </c>
      <c r="M47" s="13" t="s">
        <v>5</v>
      </c>
    </row>
    <row r="48" spans="1:13">
      <c r="A48" s="5">
        <v>1</v>
      </c>
      <c r="B48" s="5" t="s">
        <v>12</v>
      </c>
      <c r="C48" s="52" t="s">
        <v>77</v>
      </c>
      <c r="D48" s="52" t="s">
        <v>78</v>
      </c>
      <c r="E48" s="5">
        <v>1</v>
      </c>
      <c r="F48" s="5">
        <v>1</v>
      </c>
      <c r="G48" s="6">
        <f>F48/E48</f>
        <v>1</v>
      </c>
      <c r="H48" s="4">
        <v>3000</v>
      </c>
      <c r="I48" s="53">
        <v>3600</v>
      </c>
      <c r="J48" s="6">
        <f>I48/H48</f>
        <v>1.2</v>
      </c>
      <c r="K48" s="4">
        <f>H48*6</f>
        <v>18000</v>
      </c>
      <c r="L48" s="4">
        <f t="shared" ref="L48:L54" si="9">I48*6</f>
        <v>21600</v>
      </c>
      <c r="M48" s="6">
        <f>L48/K48</f>
        <v>1.2</v>
      </c>
    </row>
    <row r="49" spans="1:13">
      <c r="A49" s="5">
        <v>2</v>
      </c>
      <c r="B49" s="5" t="s">
        <v>12</v>
      </c>
      <c r="C49" s="42" t="s">
        <v>79</v>
      </c>
      <c r="D49" s="47" t="s">
        <v>80</v>
      </c>
      <c r="E49" s="5">
        <v>1</v>
      </c>
      <c r="F49" s="5">
        <v>1</v>
      </c>
      <c r="G49" s="6">
        <f t="shared" ref="G49:G72" si="10">F49/E49</f>
        <v>1</v>
      </c>
      <c r="H49" s="4">
        <v>3000</v>
      </c>
      <c r="I49" s="10">
        <v>3000</v>
      </c>
      <c r="J49" s="6">
        <f t="shared" ref="J49:J73" si="11">I49/H49</f>
        <v>1</v>
      </c>
      <c r="K49" s="4">
        <f t="shared" ref="K49:K54" si="12">H49*6</f>
        <v>18000</v>
      </c>
      <c r="L49" s="4">
        <f t="shared" si="9"/>
        <v>18000</v>
      </c>
      <c r="M49" s="6">
        <f t="shared" ref="M49:M73" si="13">L49/K49</f>
        <v>1</v>
      </c>
    </row>
    <row r="50" spans="1:13">
      <c r="A50" s="5">
        <v>3</v>
      </c>
      <c r="B50" s="5" t="s">
        <v>12</v>
      </c>
      <c r="C50" s="42" t="s">
        <v>81</v>
      </c>
      <c r="D50" s="47" t="s">
        <v>82</v>
      </c>
      <c r="E50" s="5">
        <v>1</v>
      </c>
      <c r="F50" s="5">
        <v>1</v>
      </c>
      <c r="G50" s="6">
        <f t="shared" si="10"/>
        <v>1</v>
      </c>
      <c r="H50" s="4">
        <v>3000</v>
      </c>
      <c r="I50" s="10">
        <v>3000</v>
      </c>
      <c r="J50" s="6">
        <f t="shared" si="11"/>
        <v>1</v>
      </c>
      <c r="K50" s="4">
        <f t="shared" si="12"/>
        <v>18000</v>
      </c>
      <c r="L50" s="4">
        <f t="shared" si="9"/>
        <v>18000</v>
      </c>
      <c r="M50" s="6">
        <f t="shared" si="13"/>
        <v>1</v>
      </c>
    </row>
    <row r="51" spans="1:13">
      <c r="A51" s="5">
        <v>4</v>
      </c>
      <c r="B51" s="5" t="s">
        <v>12</v>
      </c>
      <c r="C51" s="52" t="s">
        <v>83</v>
      </c>
      <c r="D51" s="52" t="s">
        <v>84</v>
      </c>
      <c r="E51" s="5">
        <v>1</v>
      </c>
      <c r="F51" s="5">
        <v>1</v>
      </c>
      <c r="G51" s="6">
        <f t="shared" si="10"/>
        <v>1</v>
      </c>
      <c r="H51" s="4">
        <v>3000</v>
      </c>
      <c r="I51" s="53">
        <v>2670</v>
      </c>
      <c r="J51" s="6">
        <f t="shared" si="11"/>
        <v>0.89</v>
      </c>
      <c r="K51" s="4">
        <f t="shared" si="12"/>
        <v>18000</v>
      </c>
      <c r="L51" s="4">
        <f t="shared" si="9"/>
        <v>16020</v>
      </c>
      <c r="M51" s="6">
        <f t="shared" si="13"/>
        <v>0.89</v>
      </c>
    </row>
    <row r="52" spans="1:13">
      <c r="A52" s="5">
        <v>5</v>
      </c>
      <c r="B52" s="5" t="s">
        <v>12</v>
      </c>
      <c r="C52" s="52" t="s">
        <v>85</v>
      </c>
      <c r="D52" s="52" t="s">
        <v>86</v>
      </c>
      <c r="E52" s="5">
        <v>1</v>
      </c>
      <c r="F52" s="5">
        <v>1</v>
      </c>
      <c r="G52" s="6">
        <f t="shared" si="10"/>
        <v>1</v>
      </c>
      <c r="H52" s="4">
        <v>2500</v>
      </c>
      <c r="I52" s="53">
        <v>2307</v>
      </c>
      <c r="J52" s="6">
        <f t="shared" si="11"/>
        <v>0.92279999999999995</v>
      </c>
      <c r="K52" s="4">
        <f t="shared" si="12"/>
        <v>15000</v>
      </c>
      <c r="L52" s="4">
        <f t="shared" si="9"/>
        <v>13842</v>
      </c>
      <c r="M52" s="6">
        <f t="shared" si="13"/>
        <v>0.92279999999999995</v>
      </c>
    </row>
    <row r="53" spans="1:13">
      <c r="A53" s="5">
        <v>6</v>
      </c>
      <c r="B53" s="5" t="s">
        <v>12</v>
      </c>
      <c r="C53" s="42" t="s">
        <v>87</v>
      </c>
      <c r="D53" s="47" t="s">
        <v>72</v>
      </c>
      <c r="E53" s="5">
        <v>1</v>
      </c>
      <c r="F53" s="5">
        <v>1</v>
      </c>
      <c r="G53" s="6">
        <f t="shared" si="10"/>
        <v>1</v>
      </c>
      <c r="H53" s="4">
        <v>3000</v>
      </c>
      <c r="I53" s="10">
        <v>3000</v>
      </c>
      <c r="J53" s="6">
        <f t="shared" si="11"/>
        <v>1</v>
      </c>
      <c r="K53" s="4">
        <f t="shared" si="12"/>
        <v>18000</v>
      </c>
      <c r="L53" s="4">
        <f t="shared" si="9"/>
        <v>18000</v>
      </c>
      <c r="M53" s="6">
        <f t="shared" si="13"/>
        <v>1</v>
      </c>
    </row>
    <row r="54" spans="1:13">
      <c r="A54" s="5">
        <v>7</v>
      </c>
      <c r="B54" s="5" t="s">
        <v>12</v>
      </c>
      <c r="C54" s="42" t="s">
        <v>88</v>
      </c>
      <c r="D54" s="47" t="s">
        <v>89</v>
      </c>
      <c r="E54" s="5">
        <v>1</v>
      </c>
      <c r="F54" s="5">
        <v>1</v>
      </c>
      <c r="G54" s="6">
        <f t="shared" si="10"/>
        <v>1</v>
      </c>
      <c r="H54" s="4">
        <v>3000</v>
      </c>
      <c r="I54" s="10">
        <v>3400</v>
      </c>
      <c r="J54" s="6">
        <f t="shared" si="11"/>
        <v>1.1333333333333333</v>
      </c>
      <c r="K54" s="4">
        <f t="shared" si="12"/>
        <v>18000</v>
      </c>
      <c r="L54" s="4">
        <f t="shared" si="9"/>
        <v>20400</v>
      </c>
      <c r="M54" s="6">
        <f t="shared" si="13"/>
        <v>1.1333333333333333</v>
      </c>
    </row>
    <row r="55" spans="1:13">
      <c r="A55" s="5">
        <v>8</v>
      </c>
      <c r="B55" s="5" t="s">
        <v>12</v>
      </c>
      <c r="C55" s="5"/>
      <c r="D55" s="5"/>
      <c r="E55" s="5">
        <v>1</v>
      </c>
      <c r="F55" s="5"/>
      <c r="G55" s="6">
        <f t="shared" si="10"/>
        <v>0</v>
      </c>
      <c r="H55" s="4">
        <v>3000</v>
      </c>
      <c r="I55" s="4"/>
      <c r="J55" s="6">
        <f t="shared" si="11"/>
        <v>0</v>
      </c>
      <c r="K55" s="4">
        <f>H55*3</f>
        <v>9000</v>
      </c>
      <c r="L55" s="4">
        <f>I55*3</f>
        <v>0</v>
      </c>
      <c r="M55" s="6">
        <f t="shared" si="13"/>
        <v>0</v>
      </c>
    </row>
    <row r="56" spans="1:13">
      <c r="A56" s="5">
        <v>9</v>
      </c>
      <c r="B56" s="5" t="s">
        <v>12</v>
      </c>
      <c r="C56" s="5"/>
      <c r="D56" s="5"/>
      <c r="E56" s="5">
        <v>1</v>
      </c>
      <c r="F56" s="5"/>
      <c r="G56" s="6">
        <f t="shared" si="10"/>
        <v>0</v>
      </c>
      <c r="H56" s="4">
        <v>3000</v>
      </c>
      <c r="I56" s="4"/>
      <c r="J56" s="6">
        <f t="shared" si="11"/>
        <v>0</v>
      </c>
      <c r="K56" s="4">
        <f>H56*3</f>
        <v>9000</v>
      </c>
      <c r="L56" s="4">
        <f>I56*3</f>
        <v>0</v>
      </c>
      <c r="M56" s="6">
        <f t="shared" si="13"/>
        <v>0</v>
      </c>
    </row>
    <row r="57" spans="1:13">
      <c r="A57" s="5">
        <v>10</v>
      </c>
      <c r="B57" s="5" t="s">
        <v>12</v>
      </c>
      <c r="C57" s="5"/>
      <c r="D57" s="5"/>
      <c r="E57" s="5">
        <v>1</v>
      </c>
      <c r="F57" s="5"/>
      <c r="G57" s="6">
        <f t="shared" si="10"/>
        <v>0</v>
      </c>
      <c r="H57" s="4">
        <v>3000</v>
      </c>
      <c r="I57" s="4"/>
      <c r="J57" s="6">
        <f t="shared" si="11"/>
        <v>0</v>
      </c>
      <c r="K57" s="4">
        <f t="shared" ref="K57:L72" si="14">H57*3</f>
        <v>9000</v>
      </c>
      <c r="L57" s="4">
        <f>I57*3</f>
        <v>0</v>
      </c>
      <c r="M57" s="6">
        <f t="shared" si="13"/>
        <v>0</v>
      </c>
    </row>
    <row r="58" spans="1:13">
      <c r="A58" s="5">
        <v>11</v>
      </c>
      <c r="B58" s="5" t="s">
        <v>12</v>
      </c>
      <c r="C58" s="5"/>
      <c r="D58" s="5"/>
      <c r="E58" s="5">
        <v>1</v>
      </c>
      <c r="F58" s="5"/>
      <c r="G58" s="6">
        <f t="shared" si="10"/>
        <v>0</v>
      </c>
      <c r="H58" s="4">
        <v>3000</v>
      </c>
      <c r="I58" s="4"/>
      <c r="J58" s="6">
        <f t="shared" si="11"/>
        <v>0</v>
      </c>
      <c r="K58" s="4">
        <f t="shared" si="14"/>
        <v>9000</v>
      </c>
      <c r="L58" s="4">
        <f t="shared" si="14"/>
        <v>0</v>
      </c>
      <c r="M58" s="6">
        <f t="shared" si="13"/>
        <v>0</v>
      </c>
    </row>
    <row r="59" spans="1:13">
      <c r="A59" s="5">
        <v>12</v>
      </c>
      <c r="B59" s="5" t="s">
        <v>12</v>
      </c>
      <c r="C59" s="5"/>
      <c r="D59" s="5"/>
      <c r="E59" s="5">
        <v>1</v>
      </c>
      <c r="F59" s="5"/>
      <c r="G59" s="6">
        <f t="shared" si="10"/>
        <v>0</v>
      </c>
      <c r="H59" s="4">
        <v>3000</v>
      </c>
      <c r="I59" s="4"/>
      <c r="J59" s="6">
        <f t="shared" si="11"/>
        <v>0</v>
      </c>
      <c r="K59" s="4">
        <f t="shared" si="14"/>
        <v>9000</v>
      </c>
      <c r="L59" s="4">
        <f t="shared" si="14"/>
        <v>0</v>
      </c>
      <c r="M59" s="6">
        <f t="shared" si="13"/>
        <v>0</v>
      </c>
    </row>
    <row r="60" spans="1:13">
      <c r="A60" s="5">
        <v>13</v>
      </c>
      <c r="B60" s="5" t="s">
        <v>12</v>
      </c>
      <c r="C60" s="5"/>
      <c r="D60" s="5"/>
      <c r="E60" s="5">
        <v>1</v>
      </c>
      <c r="F60" s="5"/>
      <c r="G60" s="6">
        <f t="shared" si="10"/>
        <v>0</v>
      </c>
      <c r="H60" s="4">
        <v>3000</v>
      </c>
      <c r="I60" s="4"/>
      <c r="J60" s="6">
        <f t="shared" si="11"/>
        <v>0</v>
      </c>
      <c r="K60" s="4">
        <f t="shared" si="14"/>
        <v>9000</v>
      </c>
      <c r="L60" s="4">
        <f t="shared" si="14"/>
        <v>0</v>
      </c>
      <c r="M60" s="6">
        <f t="shared" si="13"/>
        <v>0</v>
      </c>
    </row>
    <row r="61" spans="1:13">
      <c r="A61" s="5">
        <v>14</v>
      </c>
      <c r="B61" s="5" t="s">
        <v>12</v>
      </c>
      <c r="C61" s="5"/>
      <c r="D61" s="5"/>
      <c r="E61" s="5">
        <v>1</v>
      </c>
      <c r="F61" s="5"/>
      <c r="G61" s="6">
        <f t="shared" si="10"/>
        <v>0</v>
      </c>
      <c r="H61" s="4">
        <v>3000</v>
      </c>
      <c r="I61" s="4"/>
      <c r="J61" s="6">
        <f t="shared" si="11"/>
        <v>0</v>
      </c>
      <c r="K61" s="4">
        <f t="shared" si="14"/>
        <v>9000</v>
      </c>
      <c r="L61" s="4">
        <f t="shared" si="14"/>
        <v>0</v>
      </c>
      <c r="M61" s="6">
        <f t="shared" si="13"/>
        <v>0</v>
      </c>
    </row>
    <row r="62" spans="1:13">
      <c r="A62" s="5">
        <v>15</v>
      </c>
      <c r="B62" s="5" t="s">
        <v>12</v>
      </c>
      <c r="C62" s="5"/>
      <c r="D62" s="5"/>
      <c r="E62" s="5">
        <v>1</v>
      </c>
      <c r="F62" s="5"/>
      <c r="G62" s="6">
        <f t="shared" si="10"/>
        <v>0</v>
      </c>
      <c r="H62" s="4">
        <v>3000</v>
      </c>
      <c r="I62" s="4"/>
      <c r="J62" s="6">
        <f t="shared" si="11"/>
        <v>0</v>
      </c>
      <c r="K62" s="4">
        <f t="shared" si="14"/>
        <v>9000</v>
      </c>
      <c r="L62" s="4">
        <f t="shared" si="14"/>
        <v>0</v>
      </c>
      <c r="M62" s="6">
        <f t="shared" si="13"/>
        <v>0</v>
      </c>
    </row>
    <row r="63" spans="1:13">
      <c r="A63" s="5">
        <v>16</v>
      </c>
      <c r="B63" s="5" t="s">
        <v>12</v>
      </c>
      <c r="C63" s="5"/>
      <c r="D63" s="5"/>
      <c r="E63" s="5">
        <v>1</v>
      </c>
      <c r="F63" s="5"/>
      <c r="G63" s="6">
        <f t="shared" si="10"/>
        <v>0</v>
      </c>
      <c r="H63" s="4">
        <v>2500</v>
      </c>
      <c r="I63" s="4"/>
      <c r="J63" s="6">
        <f t="shared" si="11"/>
        <v>0</v>
      </c>
      <c r="K63" s="4">
        <f t="shared" si="14"/>
        <v>7500</v>
      </c>
      <c r="L63" s="4">
        <f t="shared" si="14"/>
        <v>0</v>
      </c>
      <c r="M63" s="6">
        <f t="shared" si="13"/>
        <v>0</v>
      </c>
    </row>
    <row r="64" spans="1:13">
      <c r="A64" s="5">
        <v>17</v>
      </c>
      <c r="B64" s="5" t="s">
        <v>12</v>
      </c>
      <c r="C64" s="5"/>
      <c r="D64" s="5"/>
      <c r="E64" s="5">
        <v>1</v>
      </c>
      <c r="F64" s="5"/>
      <c r="G64" s="6">
        <f t="shared" si="10"/>
        <v>0</v>
      </c>
      <c r="H64" s="4">
        <v>2500</v>
      </c>
      <c r="I64" s="4"/>
      <c r="J64" s="6">
        <f t="shared" si="11"/>
        <v>0</v>
      </c>
      <c r="K64" s="4">
        <f t="shared" si="14"/>
        <v>7500</v>
      </c>
      <c r="L64" s="4">
        <f t="shared" si="14"/>
        <v>0</v>
      </c>
      <c r="M64" s="6">
        <f t="shared" si="13"/>
        <v>0</v>
      </c>
    </row>
    <row r="65" spans="1:13">
      <c r="A65" s="5">
        <v>18</v>
      </c>
      <c r="B65" s="5" t="s">
        <v>12</v>
      </c>
      <c r="C65" s="5"/>
      <c r="D65" s="5"/>
      <c r="E65" s="5">
        <v>1</v>
      </c>
      <c r="F65" s="5"/>
      <c r="G65" s="6">
        <f t="shared" si="10"/>
        <v>0</v>
      </c>
      <c r="H65" s="4">
        <v>2500</v>
      </c>
      <c r="I65" s="4"/>
      <c r="J65" s="6">
        <f t="shared" si="11"/>
        <v>0</v>
      </c>
      <c r="K65" s="4">
        <f t="shared" si="14"/>
        <v>7500</v>
      </c>
      <c r="L65" s="4">
        <f t="shared" si="14"/>
        <v>0</v>
      </c>
      <c r="M65" s="6">
        <f t="shared" si="13"/>
        <v>0</v>
      </c>
    </row>
    <row r="66" spans="1:13">
      <c r="A66" s="5">
        <v>19</v>
      </c>
      <c r="B66" s="5" t="s">
        <v>12</v>
      </c>
      <c r="C66" s="5"/>
      <c r="D66" s="5"/>
      <c r="E66" s="5">
        <v>1</v>
      </c>
      <c r="F66" s="5"/>
      <c r="G66" s="6">
        <f t="shared" si="10"/>
        <v>0</v>
      </c>
      <c r="H66" s="4">
        <v>2500</v>
      </c>
      <c r="I66" s="4"/>
      <c r="J66" s="6">
        <f t="shared" si="11"/>
        <v>0</v>
      </c>
      <c r="K66" s="4">
        <f t="shared" si="14"/>
        <v>7500</v>
      </c>
      <c r="L66" s="4">
        <f t="shared" si="14"/>
        <v>0</v>
      </c>
      <c r="M66" s="6">
        <f t="shared" si="13"/>
        <v>0</v>
      </c>
    </row>
    <row r="67" spans="1:13">
      <c r="A67" s="5">
        <v>20</v>
      </c>
      <c r="B67" s="5" t="s">
        <v>12</v>
      </c>
      <c r="C67" s="5"/>
      <c r="D67" s="5"/>
      <c r="E67" s="5">
        <v>1</v>
      </c>
      <c r="F67" s="5"/>
      <c r="G67" s="6">
        <f t="shared" si="10"/>
        <v>0</v>
      </c>
      <c r="H67" s="4">
        <v>2500</v>
      </c>
      <c r="I67" s="4"/>
      <c r="J67" s="6">
        <f t="shared" si="11"/>
        <v>0</v>
      </c>
      <c r="K67" s="4">
        <f t="shared" si="14"/>
        <v>7500</v>
      </c>
      <c r="L67" s="4">
        <f t="shared" si="14"/>
        <v>0</v>
      </c>
      <c r="M67" s="6">
        <f t="shared" si="13"/>
        <v>0</v>
      </c>
    </row>
    <row r="68" spans="1:13">
      <c r="A68" s="5">
        <v>21</v>
      </c>
      <c r="B68" s="5" t="s">
        <v>12</v>
      </c>
      <c r="C68" s="5"/>
      <c r="D68" s="5"/>
      <c r="E68" s="5">
        <v>1</v>
      </c>
      <c r="F68" s="5"/>
      <c r="G68" s="6">
        <f t="shared" si="10"/>
        <v>0</v>
      </c>
      <c r="H68" s="4">
        <v>2500</v>
      </c>
      <c r="I68" s="4"/>
      <c r="J68" s="6">
        <f t="shared" si="11"/>
        <v>0</v>
      </c>
      <c r="K68" s="4">
        <f t="shared" si="14"/>
        <v>7500</v>
      </c>
      <c r="L68" s="4">
        <f t="shared" si="14"/>
        <v>0</v>
      </c>
      <c r="M68" s="6">
        <f t="shared" si="13"/>
        <v>0</v>
      </c>
    </row>
    <row r="69" spans="1:13">
      <c r="A69" s="5">
        <v>22</v>
      </c>
      <c r="B69" s="5" t="s">
        <v>12</v>
      </c>
      <c r="C69" s="5"/>
      <c r="D69" s="5"/>
      <c r="E69" s="5">
        <v>1</v>
      </c>
      <c r="F69" s="5"/>
      <c r="G69" s="6">
        <f t="shared" si="10"/>
        <v>0</v>
      </c>
      <c r="H69" s="4">
        <v>2500</v>
      </c>
      <c r="I69" s="4"/>
      <c r="J69" s="6">
        <f t="shared" si="11"/>
        <v>0</v>
      </c>
      <c r="K69" s="4">
        <f t="shared" si="14"/>
        <v>7500</v>
      </c>
      <c r="L69" s="4">
        <f t="shared" si="14"/>
        <v>0</v>
      </c>
      <c r="M69" s="6">
        <f t="shared" si="13"/>
        <v>0</v>
      </c>
    </row>
    <row r="70" spans="1:13">
      <c r="A70" s="5">
        <v>23</v>
      </c>
      <c r="B70" s="5" t="s">
        <v>12</v>
      </c>
      <c r="C70" s="5"/>
      <c r="D70" s="5"/>
      <c r="E70" s="5">
        <v>1</v>
      </c>
      <c r="F70" s="5"/>
      <c r="G70" s="6">
        <f t="shared" si="10"/>
        <v>0</v>
      </c>
      <c r="H70" s="4">
        <v>2500</v>
      </c>
      <c r="I70" s="4"/>
      <c r="J70" s="6">
        <f t="shared" si="11"/>
        <v>0</v>
      </c>
      <c r="K70" s="4">
        <f t="shared" si="14"/>
        <v>7500</v>
      </c>
      <c r="L70" s="4">
        <f t="shared" si="14"/>
        <v>0</v>
      </c>
      <c r="M70" s="6">
        <f t="shared" si="13"/>
        <v>0</v>
      </c>
    </row>
    <row r="71" spans="1:13">
      <c r="A71" s="5">
        <v>24</v>
      </c>
      <c r="B71" s="5" t="s">
        <v>12</v>
      </c>
      <c r="C71" s="5"/>
      <c r="D71" s="5"/>
      <c r="E71" s="5">
        <v>1</v>
      </c>
      <c r="F71" s="5"/>
      <c r="G71" s="6">
        <f t="shared" si="10"/>
        <v>0</v>
      </c>
      <c r="H71" s="4">
        <v>2500</v>
      </c>
      <c r="I71" s="4"/>
      <c r="J71" s="6">
        <f t="shared" si="11"/>
        <v>0</v>
      </c>
      <c r="K71" s="4">
        <f t="shared" si="14"/>
        <v>7500</v>
      </c>
      <c r="L71" s="4">
        <f t="shared" si="14"/>
        <v>0</v>
      </c>
      <c r="M71" s="6">
        <f t="shared" si="13"/>
        <v>0</v>
      </c>
    </row>
    <row r="72" spans="1:13">
      <c r="A72" s="5">
        <v>25</v>
      </c>
      <c r="B72" s="5" t="s">
        <v>12</v>
      </c>
      <c r="C72" s="5"/>
      <c r="D72" s="5"/>
      <c r="E72" s="5">
        <v>1</v>
      </c>
      <c r="F72" s="5"/>
      <c r="G72" s="6">
        <f t="shared" si="10"/>
        <v>0</v>
      </c>
      <c r="H72" s="4">
        <v>2500</v>
      </c>
      <c r="I72" s="4"/>
      <c r="J72" s="6">
        <f t="shared" si="11"/>
        <v>0</v>
      </c>
      <c r="K72" s="4">
        <f t="shared" si="14"/>
        <v>7500</v>
      </c>
      <c r="L72" s="4">
        <f t="shared" si="14"/>
        <v>0</v>
      </c>
      <c r="M72" s="6">
        <f t="shared" si="13"/>
        <v>0</v>
      </c>
    </row>
    <row r="73" spans="1:13" ht="30" customHeight="1">
      <c r="A73" s="13"/>
      <c r="B73" s="13"/>
      <c r="C73" s="13"/>
      <c r="D73" s="13"/>
      <c r="E73" s="12">
        <f>SUM(E48:E72)</f>
        <v>25</v>
      </c>
      <c r="F73" s="12">
        <f>SUM(F48:F72)</f>
        <v>7</v>
      </c>
      <c r="G73" s="17">
        <f>F73/E73</f>
        <v>0.28000000000000003</v>
      </c>
      <c r="H73" s="12">
        <f>SUM(H48:H72)</f>
        <v>69500</v>
      </c>
      <c r="I73" s="12">
        <f>SUM(I48:I72)</f>
        <v>20977</v>
      </c>
      <c r="J73" s="17">
        <f t="shared" si="11"/>
        <v>0.30182733812949641</v>
      </c>
      <c r="K73" s="12">
        <f>SUM(K48:K72)</f>
        <v>270000</v>
      </c>
      <c r="L73" s="12">
        <f>SUM(L48:L72)</f>
        <v>125862</v>
      </c>
      <c r="M73" s="17">
        <f t="shared" si="13"/>
        <v>0.46615555555555555</v>
      </c>
    </row>
    <row r="76" spans="1:13">
      <c r="D76" s="14" t="s">
        <v>0</v>
      </c>
      <c r="E76" s="15">
        <f>E15</f>
        <v>10</v>
      </c>
      <c r="F76" s="15">
        <f>F15</f>
        <v>1</v>
      </c>
      <c r="G76" s="17">
        <f>F76/E76</f>
        <v>0.1</v>
      </c>
      <c r="H76" s="15">
        <f>H15</f>
        <v>90000</v>
      </c>
      <c r="I76" s="15">
        <f>I15</f>
        <v>9810</v>
      </c>
      <c r="J76" s="17">
        <f>I76/H76</f>
        <v>0.109</v>
      </c>
      <c r="K76" s="15">
        <f>K15</f>
        <v>300000</v>
      </c>
      <c r="L76" s="15">
        <f>L15</f>
        <v>58860</v>
      </c>
      <c r="M76" s="17">
        <f>L76/K76</f>
        <v>0.19620000000000001</v>
      </c>
    </row>
    <row r="77" spans="1:13">
      <c r="D77" s="14" t="s">
        <v>11</v>
      </c>
      <c r="E77" s="15">
        <f>E44</f>
        <v>25</v>
      </c>
      <c r="F77" s="15">
        <f>F44</f>
        <v>2</v>
      </c>
      <c r="G77" s="17">
        <f>F77/E77</f>
        <v>0.08</v>
      </c>
      <c r="H77" s="15">
        <f>H44</f>
        <v>114000</v>
      </c>
      <c r="I77" s="15">
        <f>I44</f>
        <v>8070</v>
      </c>
      <c r="J77" s="17">
        <f>I77/H77</f>
        <v>7.0789473684210527E-2</v>
      </c>
      <c r="K77" s="15">
        <f>K44</f>
        <v>369000</v>
      </c>
      <c r="L77" s="15">
        <f>L44</f>
        <v>48420</v>
      </c>
      <c r="M77" s="17">
        <f>L77/K77</f>
        <v>0.13121951219512196</v>
      </c>
    </row>
    <row r="78" spans="1:13">
      <c r="D78" s="14" t="s">
        <v>12</v>
      </c>
      <c r="E78" s="15">
        <f>E73</f>
        <v>25</v>
      </c>
      <c r="F78" s="15">
        <f t="shared" ref="F78:L78" si="15">F73</f>
        <v>7</v>
      </c>
      <c r="G78" s="17">
        <f>F78/E78</f>
        <v>0.28000000000000003</v>
      </c>
      <c r="H78" s="15">
        <f t="shared" si="15"/>
        <v>69500</v>
      </c>
      <c r="I78" s="15">
        <f t="shared" si="15"/>
        <v>20977</v>
      </c>
      <c r="J78" s="17">
        <f>I78/H78</f>
        <v>0.30182733812949641</v>
      </c>
      <c r="K78" s="15">
        <f t="shared" si="15"/>
        <v>270000</v>
      </c>
      <c r="L78" s="15">
        <f t="shared" si="15"/>
        <v>125862</v>
      </c>
      <c r="M78" s="17">
        <f>L78/K78</f>
        <v>0.46615555555555555</v>
      </c>
    </row>
    <row r="79" spans="1:13">
      <c r="D79" s="14" t="s">
        <v>14</v>
      </c>
      <c r="E79" s="15">
        <f>SUM(E76:E78)</f>
        <v>60</v>
      </c>
      <c r="F79" s="15">
        <f t="shared" ref="F79:L79" si="16">SUM(F76:F78)</f>
        <v>10</v>
      </c>
      <c r="G79" s="17">
        <f>F79/E79</f>
        <v>0.16666666666666666</v>
      </c>
      <c r="H79" s="15">
        <f t="shared" si="16"/>
        <v>273500</v>
      </c>
      <c r="I79" s="15">
        <f t="shared" si="16"/>
        <v>38857</v>
      </c>
      <c r="J79" s="17">
        <f>I79/H79</f>
        <v>0.14207312614259598</v>
      </c>
      <c r="K79" s="15">
        <f t="shared" si="16"/>
        <v>939000</v>
      </c>
      <c r="L79" s="15">
        <f t="shared" si="16"/>
        <v>233142</v>
      </c>
      <c r="M79" s="17">
        <f>L79/K79</f>
        <v>0.24828753993610223</v>
      </c>
    </row>
  </sheetData>
  <mergeCells count="21">
    <mergeCell ref="K46:M46"/>
    <mergeCell ref="A46:A47"/>
    <mergeCell ref="B46:B47"/>
    <mergeCell ref="C46:C47"/>
    <mergeCell ref="D46:D47"/>
    <mergeCell ref="E46:G46"/>
    <mergeCell ref="H46:J46"/>
    <mergeCell ref="K3:M3"/>
    <mergeCell ref="A17:A18"/>
    <mergeCell ref="B17:B18"/>
    <mergeCell ref="C17:C18"/>
    <mergeCell ref="D17:D18"/>
    <mergeCell ref="E17:G17"/>
    <mergeCell ref="H17:J17"/>
    <mergeCell ref="K17:M17"/>
    <mergeCell ref="A3:A4"/>
    <mergeCell ref="B3:B4"/>
    <mergeCell ref="C3:C4"/>
    <mergeCell ref="D3:D4"/>
    <mergeCell ref="E3:G3"/>
    <mergeCell ref="H3:J3"/>
  </mergeCells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03"/>
  <sheetViews>
    <sheetView workbookViewId="0">
      <selection activeCell="C16" activeCellId="1" sqref="C20:C24 C16"/>
    </sheetView>
  </sheetViews>
  <sheetFormatPr defaultColWidth="10.875" defaultRowHeight="15.75"/>
  <cols>
    <col min="1" max="2" width="10.875" style="1"/>
    <col min="3" max="3" width="51.125" style="1" bestFit="1" customWidth="1"/>
    <col min="4" max="4" width="17.875" style="1" bestFit="1" customWidth="1"/>
    <col min="5" max="6" width="7.875" style="1" bestFit="1" customWidth="1"/>
    <col min="7" max="7" width="9.625" style="1" customWidth="1"/>
    <col min="8" max="9" width="10.875" style="3"/>
    <col min="10" max="10" width="10.875" style="1"/>
    <col min="11" max="12" width="10.875" style="3"/>
    <col min="13" max="16384" width="10.875" style="1"/>
  </cols>
  <sheetData>
    <row r="1" spans="1:13" ht="21">
      <c r="A1" s="18" t="s">
        <v>10</v>
      </c>
    </row>
    <row r="3" spans="1:13">
      <c r="A3" s="259" t="s">
        <v>9</v>
      </c>
      <c r="B3" s="259" t="s">
        <v>8</v>
      </c>
      <c r="C3" s="259" t="s">
        <v>1</v>
      </c>
      <c r="D3" s="259" t="s">
        <v>2</v>
      </c>
      <c r="E3" s="259" t="s">
        <v>13</v>
      </c>
      <c r="F3" s="259"/>
      <c r="G3" s="259"/>
      <c r="H3" s="259" t="s">
        <v>6</v>
      </c>
      <c r="I3" s="259"/>
      <c r="J3" s="259"/>
      <c r="K3" s="259" t="s">
        <v>7</v>
      </c>
      <c r="L3" s="259"/>
      <c r="M3" s="259"/>
    </row>
    <row r="4" spans="1:13">
      <c r="A4" s="259"/>
      <c r="B4" s="259"/>
      <c r="C4" s="259"/>
      <c r="D4" s="259"/>
      <c r="E4" s="12" t="s">
        <v>3</v>
      </c>
      <c r="F4" s="12" t="s">
        <v>4</v>
      </c>
      <c r="G4" s="13" t="s">
        <v>5</v>
      </c>
      <c r="H4" s="12" t="s">
        <v>3</v>
      </c>
      <c r="I4" s="12" t="s">
        <v>4</v>
      </c>
      <c r="J4" s="13" t="s">
        <v>5</v>
      </c>
      <c r="K4" s="12" t="s">
        <v>3</v>
      </c>
      <c r="L4" s="12" t="s">
        <v>4</v>
      </c>
      <c r="M4" s="13" t="s">
        <v>5</v>
      </c>
    </row>
    <row r="5" spans="1:13">
      <c r="A5" s="5">
        <v>1</v>
      </c>
      <c r="B5" s="5" t="s">
        <v>0</v>
      </c>
      <c r="C5" s="48" t="s">
        <v>90</v>
      </c>
      <c r="D5" s="49">
        <v>42639</v>
      </c>
      <c r="E5" s="5">
        <v>1</v>
      </c>
      <c r="F5" s="5">
        <v>1</v>
      </c>
      <c r="G5" s="6">
        <f>F5/E5</f>
        <v>1</v>
      </c>
      <c r="H5" s="4">
        <v>8500</v>
      </c>
      <c r="I5" s="4">
        <v>8400</v>
      </c>
      <c r="J5" s="6">
        <f>I5/H5</f>
        <v>0.9882352941176471</v>
      </c>
      <c r="K5" s="4">
        <f>H5*6</f>
        <v>51000</v>
      </c>
      <c r="L5" s="4">
        <f>I5*6</f>
        <v>50400</v>
      </c>
      <c r="M5" s="6">
        <f>L5/K5</f>
        <v>0.9882352941176471</v>
      </c>
    </row>
    <row r="6" spans="1:13">
      <c r="A6" s="5">
        <v>2</v>
      </c>
      <c r="B6" s="5" t="s">
        <v>0</v>
      </c>
      <c r="C6" s="120" t="s">
        <v>417</v>
      </c>
      <c r="D6" s="9" t="s">
        <v>418</v>
      </c>
      <c r="E6" s="5">
        <v>1</v>
      </c>
      <c r="F6" s="5"/>
      <c r="G6" s="6">
        <f t="shared" ref="G6:G17" si="0">F6/E6</f>
        <v>0</v>
      </c>
      <c r="H6" s="4">
        <v>10000</v>
      </c>
      <c r="I6" s="4"/>
      <c r="J6" s="6">
        <f t="shared" ref="J6:J17" si="1">I6/H6</f>
        <v>0</v>
      </c>
      <c r="K6" s="4">
        <f>H6*3</f>
        <v>30000</v>
      </c>
      <c r="L6" s="4">
        <f>I6*3</f>
        <v>0</v>
      </c>
      <c r="M6" s="6">
        <f t="shared" ref="M6:M17" si="2">L6/K6</f>
        <v>0</v>
      </c>
    </row>
    <row r="7" spans="1:13">
      <c r="A7" s="5">
        <v>3</v>
      </c>
      <c r="B7" s="5" t="s">
        <v>0</v>
      </c>
      <c r="C7" s="9" t="s">
        <v>419</v>
      </c>
      <c r="D7" s="9" t="s">
        <v>420</v>
      </c>
      <c r="E7" s="5">
        <v>1</v>
      </c>
      <c r="F7" s="5"/>
      <c r="G7" s="6">
        <f t="shared" si="0"/>
        <v>0</v>
      </c>
      <c r="H7" s="4">
        <v>10000</v>
      </c>
      <c r="I7" s="4"/>
      <c r="J7" s="6">
        <f t="shared" si="1"/>
        <v>0</v>
      </c>
      <c r="K7" s="4">
        <f t="shared" ref="K7:L17" si="3">H7*3</f>
        <v>30000</v>
      </c>
      <c r="L7" s="4">
        <f t="shared" si="3"/>
        <v>0</v>
      </c>
      <c r="M7" s="6">
        <f t="shared" si="2"/>
        <v>0</v>
      </c>
    </row>
    <row r="8" spans="1:13">
      <c r="A8" s="5">
        <v>4</v>
      </c>
      <c r="B8" s="5" t="s">
        <v>0</v>
      </c>
      <c r="C8" s="5"/>
      <c r="D8" s="5"/>
      <c r="E8" s="5">
        <v>1</v>
      </c>
      <c r="F8" s="5"/>
      <c r="G8" s="6">
        <f t="shared" si="0"/>
        <v>0</v>
      </c>
      <c r="H8" s="4">
        <v>10000</v>
      </c>
      <c r="I8" s="4"/>
      <c r="J8" s="6">
        <f t="shared" si="1"/>
        <v>0</v>
      </c>
      <c r="K8" s="4">
        <f t="shared" si="3"/>
        <v>30000</v>
      </c>
      <c r="L8" s="4">
        <f t="shared" si="3"/>
        <v>0</v>
      </c>
      <c r="M8" s="6">
        <f t="shared" si="2"/>
        <v>0</v>
      </c>
    </row>
    <row r="9" spans="1:13">
      <c r="A9" s="5">
        <v>5</v>
      </c>
      <c r="B9" s="5" t="s">
        <v>0</v>
      </c>
      <c r="C9" s="5"/>
      <c r="D9" s="5"/>
      <c r="E9" s="5">
        <v>1</v>
      </c>
      <c r="F9" s="5"/>
      <c r="G9" s="6">
        <f t="shared" si="0"/>
        <v>0</v>
      </c>
      <c r="H9" s="4">
        <v>10000</v>
      </c>
      <c r="I9" s="4"/>
      <c r="J9" s="6">
        <f t="shared" si="1"/>
        <v>0</v>
      </c>
      <c r="K9" s="4">
        <f t="shared" si="3"/>
        <v>30000</v>
      </c>
      <c r="L9" s="4">
        <f t="shared" si="3"/>
        <v>0</v>
      </c>
      <c r="M9" s="6">
        <f t="shared" si="2"/>
        <v>0</v>
      </c>
    </row>
    <row r="10" spans="1:13">
      <c r="A10" s="5">
        <v>6</v>
      </c>
      <c r="B10" s="5" t="s">
        <v>0</v>
      </c>
      <c r="C10" s="5"/>
      <c r="D10" s="5"/>
      <c r="E10" s="5">
        <v>1</v>
      </c>
      <c r="F10" s="5"/>
      <c r="G10" s="6">
        <f t="shared" si="0"/>
        <v>0</v>
      </c>
      <c r="H10" s="4">
        <v>10000</v>
      </c>
      <c r="I10" s="4"/>
      <c r="J10" s="6">
        <f t="shared" si="1"/>
        <v>0</v>
      </c>
      <c r="K10" s="4">
        <f t="shared" si="3"/>
        <v>30000</v>
      </c>
      <c r="L10" s="4">
        <f t="shared" si="3"/>
        <v>0</v>
      </c>
      <c r="M10" s="6">
        <f t="shared" si="2"/>
        <v>0</v>
      </c>
    </row>
    <row r="11" spans="1:13">
      <c r="A11" s="5">
        <v>7</v>
      </c>
      <c r="B11" s="5" t="s">
        <v>0</v>
      </c>
      <c r="C11" s="5"/>
      <c r="D11" s="5"/>
      <c r="E11" s="5">
        <v>1</v>
      </c>
      <c r="F11" s="5"/>
      <c r="G11" s="6">
        <f t="shared" si="0"/>
        <v>0</v>
      </c>
      <c r="H11" s="4">
        <v>10000</v>
      </c>
      <c r="I11" s="4"/>
      <c r="J11" s="6">
        <f t="shared" si="1"/>
        <v>0</v>
      </c>
      <c r="K11" s="4">
        <f t="shared" si="3"/>
        <v>30000</v>
      </c>
      <c r="L11" s="4">
        <f t="shared" si="3"/>
        <v>0</v>
      </c>
      <c r="M11" s="6">
        <f t="shared" si="2"/>
        <v>0</v>
      </c>
    </row>
    <row r="12" spans="1:13">
      <c r="A12" s="5">
        <v>8</v>
      </c>
      <c r="B12" s="5" t="s">
        <v>0</v>
      </c>
      <c r="C12" s="5"/>
      <c r="D12" s="5"/>
      <c r="E12" s="5">
        <v>1</v>
      </c>
      <c r="F12" s="5"/>
      <c r="G12" s="6">
        <f t="shared" si="0"/>
        <v>0</v>
      </c>
      <c r="H12" s="4">
        <v>10000</v>
      </c>
      <c r="I12" s="4"/>
      <c r="J12" s="6">
        <f t="shared" si="1"/>
        <v>0</v>
      </c>
      <c r="K12" s="4">
        <f t="shared" si="3"/>
        <v>30000</v>
      </c>
      <c r="L12" s="4">
        <f t="shared" si="3"/>
        <v>0</v>
      </c>
      <c r="M12" s="6">
        <f t="shared" si="2"/>
        <v>0</v>
      </c>
    </row>
    <row r="13" spans="1:13">
      <c r="A13" s="5">
        <v>9</v>
      </c>
      <c r="B13" s="5" t="s">
        <v>0</v>
      </c>
      <c r="C13" s="5"/>
      <c r="D13" s="5"/>
      <c r="E13" s="5">
        <v>1</v>
      </c>
      <c r="F13" s="5"/>
      <c r="G13" s="6">
        <f t="shared" si="0"/>
        <v>0</v>
      </c>
      <c r="H13" s="4">
        <v>10000</v>
      </c>
      <c r="I13" s="4"/>
      <c r="J13" s="6">
        <f t="shared" si="1"/>
        <v>0</v>
      </c>
      <c r="K13" s="4">
        <f t="shared" si="3"/>
        <v>30000</v>
      </c>
      <c r="L13" s="4">
        <f t="shared" si="3"/>
        <v>0</v>
      </c>
      <c r="M13" s="6">
        <f t="shared" si="2"/>
        <v>0</v>
      </c>
    </row>
    <row r="14" spans="1:13">
      <c r="A14" s="5">
        <v>10</v>
      </c>
      <c r="B14" s="5" t="s">
        <v>0</v>
      </c>
      <c r="C14" s="5"/>
      <c r="D14" s="5"/>
      <c r="E14" s="5">
        <v>1</v>
      </c>
      <c r="F14" s="5"/>
      <c r="G14" s="6">
        <f t="shared" si="0"/>
        <v>0</v>
      </c>
      <c r="H14" s="4">
        <v>10000</v>
      </c>
      <c r="I14" s="4"/>
      <c r="J14" s="6">
        <f t="shared" si="1"/>
        <v>0</v>
      </c>
      <c r="K14" s="4">
        <f t="shared" si="3"/>
        <v>30000</v>
      </c>
      <c r="L14" s="4">
        <f t="shared" si="3"/>
        <v>0</v>
      </c>
      <c r="M14" s="6">
        <f t="shared" si="2"/>
        <v>0</v>
      </c>
    </row>
    <row r="15" spans="1:13">
      <c r="A15" s="5">
        <v>11</v>
      </c>
      <c r="B15" s="5" t="s">
        <v>0</v>
      </c>
      <c r="C15" s="5"/>
      <c r="D15" s="5"/>
      <c r="E15" s="5">
        <v>1</v>
      </c>
      <c r="F15" s="5"/>
      <c r="G15" s="6">
        <f t="shared" si="0"/>
        <v>0</v>
      </c>
      <c r="H15" s="4">
        <v>10000</v>
      </c>
      <c r="I15" s="4"/>
      <c r="J15" s="6">
        <f t="shared" si="1"/>
        <v>0</v>
      </c>
      <c r="K15" s="4">
        <f t="shared" si="3"/>
        <v>30000</v>
      </c>
      <c r="L15" s="4">
        <f t="shared" si="3"/>
        <v>0</v>
      </c>
      <c r="M15" s="6">
        <f t="shared" si="2"/>
        <v>0</v>
      </c>
    </row>
    <row r="16" spans="1:13">
      <c r="A16" s="5">
        <v>12</v>
      </c>
      <c r="B16" s="5" t="s">
        <v>0</v>
      </c>
      <c r="C16" s="5"/>
      <c r="D16" s="5"/>
      <c r="E16" s="5">
        <v>1</v>
      </c>
      <c r="F16" s="5"/>
      <c r="G16" s="6">
        <f t="shared" si="0"/>
        <v>0</v>
      </c>
      <c r="H16" s="4">
        <v>10000</v>
      </c>
      <c r="I16" s="4"/>
      <c r="J16" s="6">
        <f t="shared" si="1"/>
        <v>0</v>
      </c>
      <c r="K16" s="4">
        <f t="shared" si="3"/>
        <v>30000</v>
      </c>
      <c r="L16" s="4">
        <f t="shared" si="3"/>
        <v>0</v>
      </c>
      <c r="M16" s="6">
        <f t="shared" si="2"/>
        <v>0</v>
      </c>
    </row>
    <row r="17" spans="1:13">
      <c r="A17" s="5">
        <v>13</v>
      </c>
      <c r="B17" s="5" t="s">
        <v>0</v>
      </c>
      <c r="C17" s="5"/>
      <c r="D17" s="5"/>
      <c r="E17" s="5">
        <v>1</v>
      </c>
      <c r="F17" s="5"/>
      <c r="G17" s="6">
        <f t="shared" si="0"/>
        <v>0</v>
      </c>
      <c r="H17" s="4">
        <v>10000</v>
      </c>
      <c r="I17" s="4"/>
      <c r="J17" s="6">
        <f t="shared" si="1"/>
        <v>0</v>
      </c>
      <c r="K17" s="4">
        <f t="shared" si="3"/>
        <v>30000</v>
      </c>
      <c r="L17" s="4">
        <f t="shared" si="3"/>
        <v>0</v>
      </c>
      <c r="M17" s="6">
        <f t="shared" si="2"/>
        <v>0</v>
      </c>
    </row>
    <row r="18" spans="1:13">
      <c r="A18" s="5">
        <v>14</v>
      </c>
      <c r="B18" s="5" t="s">
        <v>0</v>
      </c>
      <c r="C18" s="5"/>
      <c r="D18" s="5"/>
      <c r="E18" s="5">
        <v>1</v>
      </c>
      <c r="F18" s="5"/>
      <c r="G18" s="6">
        <f t="shared" ref="G18:G24" si="4">F18/E18</f>
        <v>0</v>
      </c>
      <c r="H18" s="4">
        <v>10000</v>
      </c>
      <c r="I18" s="4"/>
      <c r="J18" s="6">
        <f>I18/H18</f>
        <v>0</v>
      </c>
      <c r="K18" s="4">
        <f>H18*3</f>
        <v>30000</v>
      </c>
      <c r="L18" s="4">
        <f>I18*3</f>
        <v>0</v>
      </c>
      <c r="M18" s="6">
        <f>L18/K18</f>
        <v>0</v>
      </c>
    </row>
    <row r="19" spans="1:13">
      <c r="A19" s="5">
        <v>15</v>
      </c>
      <c r="B19" s="5" t="s">
        <v>0</v>
      </c>
      <c r="C19" s="5" t="s">
        <v>545</v>
      </c>
      <c r="D19" s="5"/>
      <c r="E19" s="5">
        <v>1</v>
      </c>
      <c r="F19" s="5"/>
      <c r="G19" s="6">
        <f t="shared" si="4"/>
        <v>0</v>
      </c>
      <c r="H19" s="4"/>
      <c r="I19" s="4"/>
      <c r="J19" s="6"/>
      <c r="K19" s="4"/>
      <c r="L19" s="4"/>
      <c r="M19" s="6"/>
    </row>
    <row r="20" spans="1:13">
      <c r="A20" s="5">
        <v>16</v>
      </c>
      <c r="B20" s="5" t="s">
        <v>0</v>
      </c>
      <c r="C20" s="5" t="s">
        <v>545</v>
      </c>
      <c r="D20" s="5"/>
      <c r="E20" s="5">
        <v>1</v>
      </c>
      <c r="F20" s="5"/>
      <c r="G20" s="6">
        <f t="shared" si="4"/>
        <v>0</v>
      </c>
      <c r="H20" s="4"/>
      <c r="I20" s="4"/>
      <c r="J20" s="6"/>
      <c r="K20" s="4"/>
      <c r="L20" s="4"/>
      <c r="M20" s="6"/>
    </row>
    <row r="21" spans="1:13">
      <c r="A21" s="5">
        <v>17</v>
      </c>
      <c r="B21" s="5" t="s">
        <v>0</v>
      </c>
      <c r="C21" s="5" t="s">
        <v>545</v>
      </c>
      <c r="D21" s="5"/>
      <c r="E21" s="5">
        <v>1</v>
      </c>
      <c r="F21" s="5"/>
      <c r="G21" s="6">
        <f t="shared" si="4"/>
        <v>0</v>
      </c>
      <c r="H21" s="4"/>
      <c r="I21" s="4"/>
      <c r="J21" s="6"/>
      <c r="K21" s="4"/>
      <c r="L21" s="4"/>
      <c r="M21" s="6"/>
    </row>
    <row r="22" spans="1:13">
      <c r="A22" s="5">
        <v>18</v>
      </c>
      <c r="B22" s="5" t="s">
        <v>0</v>
      </c>
      <c r="C22" s="5" t="s">
        <v>545</v>
      </c>
      <c r="D22" s="5"/>
      <c r="E22" s="5">
        <v>1</v>
      </c>
      <c r="F22" s="5"/>
      <c r="G22" s="6">
        <f t="shared" si="4"/>
        <v>0</v>
      </c>
      <c r="H22" s="4"/>
      <c r="I22" s="4"/>
      <c r="J22" s="6"/>
      <c r="K22" s="4"/>
      <c r="L22" s="4"/>
      <c r="M22" s="6"/>
    </row>
    <row r="23" spans="1:13">
      <c r="A23" s="5">
        <v>19</v>
      </c>
      <c r="B23" s="5" t="s">
        <v>0</v>
      </c>
      <c r="C23" s="5" t="s">
        <v>545</v>
      </c>
      <c r="D23" s="5"/>
      <c r="E23" s="5">
        <v>1</v>
      </c>
      <c r="F23" s="5"/>
      <c r="G23" s="6">
        <f t="shared" si="4"/>
        <v>0</v>
      </c>
      <c r="H23" s="4"/>
      <c r="I23" s="4"/>
      <c r="J23" s="6"/>
      <c r="K23" s="4"/>
      <c r="L23" s="4"/>
      <c r="M23" s="6"/>
    </row>
    <row r="24" spans="1:13">
      <c r="A24" s="5">
        <v>20</v>
      </c>
      <c r="B24" s="5" t="s">
        <v>0</v>
      </c>
      <c r="C24" s="5" t="s">
        <v>545</v>
      </c>
      <c r="D24" s="5"/>
      <c r="E24" s="5">
        <v>1</v>
      </c>
      <c r="F24" s="5"/>
      <c r="G24" s="6">
        <f t="shared" si="4"/>
        <v>0</v>
      </c>
      <c r="H24" s="4"/>
      <c r="I24" s="4"/>
      <c r="J24" s="6"/>
      <c r="K24" s="4"/>
      <c r="L24" s="4"/>
      <c r="M24" s="6"/>
    </row>
    <row r="25" spans="1:13" ht="30" customHeight="1">
      <c r="A25" s="13"/>
      <c r="B25" s="13"/>
      <c r="C25" s="13"/>
      <c r="D25" s="13"/>
      <c r="E25" s="12">
        <f>SUM(E5:E24)</f>
        <v>20</v>
      </c>
      <c r="F25" s="12">
        <f>SUM(F5:F24)</f>
        <v>1</v>
      </c>
      <c r="G25" s="17">
        <f>F25/E25</f>
        <v>0.05</v>
      </c>
      <c r="H25" s="12">
        <f>SUM(H5:H24)</f>
        <v>138500</v>
      </c>
      <c r="I25" s="12">
        <f>SUM(I5:I24)</f>
        <v>8400</v>
      </c>
      <c r="J25" s="17">
        <f>I25/H25</f>
        <v>6.0649819494584839E-2</v>
      </c>
      <c r="K25" s="12">
        <f>SUM(K5:K24)</f>
        <v>441000</v>
      </c>
      <c r="L25" s="12">
        <f>SUM(L5:L24)</f>
        <v>50400</v>
      </c>
      <c r="M25" s="17">
        <f>L25/K25</f>
        <v>0.11428571428571428</v>
      </c>
    </row>
    <row r="27" spans="1:13">
      <c r="A27" s="259" t="s">
        <v>9</v>
      </c>
      <c r="B27" s="259" t="s">
        <v>8</v>
      </c>
      <c r="C27" s="259" t="s">
        <v>1</v>
      </c>
      <c r="D27" s="259" t="s">
        <v>2</v>
      </c>
      <c r="E27" s="259" t="s">
        <v>13</v>
      </c>
      <c r="F27" s="259"/>
      <c r="G27" s="259"/>
      <c r="H27" s="259" t="s">
        <v>6</v>
      </c>
      <c r="I27" s="259"/>
      <c r="J27" s="259"/>
      <c r="K27" s="259" t="s">
        <v>7</v>
      </c>
      <c r="L27" s="259"/>
      <c r="M27" s="259"/>
    </row>
    <row r="28" spans="1:13">
      <c r="A28" s="259"/>
      <c r="B28" s="259"/>
      <c r="C28" s="259"/>
      <c r="D28" s="259"/>
      <c r="E28" s="12" t="s">
        <v>3</v>
      </c>
      <c r="F28" s="12" t="s">
        <v>4</v>
      </c>
      <c r="G28" s="13" t="s">
        <v>5</v>
      </c>
      <c r="H28" s="12" t="s">
        <v>3</v>
      </c>
      <c r="I28" s="12" t="s">
        <v>4</v>
      </c>
      <c r="J28" s="13" t="s">
        <v>5</v>
      </c>
      <c r="K28" s="12" t="s">
        <v>3</v>
      </c>
      <c r="L28" s="12" t="s">
        <v>4</v>
      </c>
      <c r="M28" s="13" t="s">
        <v>5</v>
      </c>
    </row>
    <row r="29" spans="1:13">
      <c r="A29" s="5">
        <v>1</v>
      </c>
      <c r="B29" s="5" t="s">
        <v>11</v>
      </c>
      <c r="C29" s="9" t="s">
        <v>421</v>
      </c>
      <c r="D29" s="9" t="s">
        <v>422</v>
      </c>
      <c r="E29" s="5">
        <v>1</v>
      </c>
      <c r="F29" s="5"/>
      <c r="G29" s="6">
        <f>F29/E29</f>
        <v>0</v>
      </c>
      <c r="H29" s="4">
        <v>5000</v>
      </c>
      <c r="I29" s="4"/>
      <c r="J29" s="6">
        <f>I29/H29</f>
        <v>0</v>
      </c>
      <c r="K29" s="4">
        <f>H29*3</f>
        <v>15000</v>
      </c>
      <c r="L29" s="4">
        <f>I29*3</f>
        <v>0</v>
      </c>
      <c r="M29" s="6">
        <f>L29/K29</f>
        <v>0</v>
      </c>
    </row>
    <row r="30" spans="1:13">
      <c r="A30" s="5">
        <v>2</v>
      </c>
      <c r="B30" s="5" t="s">
        <v>11</v>
      </c>
      <c r="C30" s="9" t="s">
        <v>423</v>
      </c>
      <c r="D30" s="9" t="s">
        <v>424</v>
      </c>
      <c r="E30" s="5">
        <v>1</v>
      </c>
      <c r="F30" s="5"/>
      <c r="G30" s="6">
        <f t="shared" ref="G30:G47" si="5">F30/E30</f>
        <v>0</v>
      </c>
      <c r="H30" s="4">
        <v>5000</v>
      </c>
      <c r="I30" s="4"/>
      <c r="J30" s="6">
        <f t="shared" ref="J30:J49" si="6">I30/H30</f>
        <v>0</v>
      </c>
      <c r="K30" s="4">
        <f>H30*3</f>
        <v>15000</v>
      </c>
      <c r="L30" s="4">
        <f>I30*3</f>
        <v>0</v>
      </c>
      <c r="M30" s="6">
        <f t="shared" ref="M30:M49" si="7">L30/K30</f>
        <v>0</v>
      </c>
    </row>
    <row r="31" spans="1:13">
      <c r="A31" s="5">
        <v>3</v>
      </c>
      <c r="B31" s="5" t="s">
        <v>11</v>
      </c>
      <c r="C31" s="5"/>
      <c r="D31" s="5"/>
      <c r="E31" s="5">
        <v>1</v>
      </c>
      <c r="F31" s="5"/>
      <c r="G31" s="6">
        <f t="shared" si="5"/>
        <v>0</v>
      </c>
      <c r="H31" s="4">
        <v>5000</v>
      </c>
      <c r="I31" s="4"/>
      <c r="J31" s="6">
        <f t="shared" si="6"/>
        <v>0</v>
      </c>
      <c r="K31" s="4">
        <f t="shared" ref="K31:L46" si="8">H31*3</f>
        <v>15000</v>
      </c>
      <c r="L31" s="4">
        <f t="shared" si="8"/>
        <v>0</v>
      </c>
      <c r="M31" s="6">
        <f t="shared" si="7"/>
        <v>0</v>
      </c>
    </row>
    <row r="32" spans="1:13">
      <c r="A32" s="5">
        <v>4</v>
      </c>
      <c r="B32" s="5" t="s">
        <v>11</v>
      </c>
      <c r="C32" s="5"/>
      <c r="D32" s="5"/>
      <c r="E32" s="5">
        <v>1</v>
      </c>
      <c r="F32" s="5"/>
      <c r="G32" s="6">
        <f t="shared" si="5"/>
        <v>0</v>
      </c>
      <c r="H32" s="4">
        <v>5000</v>
      </c>
      <c r="I32" s="4"/>
      <c r="J32" s="6">
        <f t="shared" si="6"/>
        <v>0</v>
      </c>
      <c r="K32" s="4">
        <f t="shared" si="8"/>
        <v>15000</v>
      </c>
      <c r="L32" s="4">
        <f t="shared" si="8"/>
        <v>0</v>
      </c>
      <c r="M32" s="6">
        <f t="shared" si="7"/>
        <v>0</v>
      </c>
    </row>
    <row r="33" spans="1:13">
      <c r="A33" s="5">
        <v>5</v>
      </c>
      <c r="B33" s="5" t="s">
        <v>11</v>
      </c>
      <c r="C33" s="5"/>
      <c r="D33" s="5"/>
      <c r="E33" s="5">
        <v>1</v>
      </c>
      <c r="F33" s="5"/>
      <c r="G33" s="6">
        <f t="shared" si="5"/>
        <v>0</v>
      </c>
      <c r="H33" s="4">
        <v>5000</v>
      </c>
      <c r="I33" s="4"/>
      <c r="J33" s="6">
        <f t="shared" si="6"/>
        <v>0</v>
      </c>
      <c r="K33" s="4">
        <f t="shared" si="8"/>
        <v>15000</v>
      </c>
      <c r="L33" s="4">
        <f t="shared" si="8"/>
        <v>0</v>
      </c>
      <c r="M33" s="6">
        <f t="shared" si="7"/>
        <v>0</v>
      </c>
    </row>
    <row r="34" spans="1:13">
      <c r="A34" s="5">
        <v>6</v>
      </c>
      <c r="B34" s="5" t="s">
        <v>11</v>
      </c>
      <c r="C34" s="5"/>
      <c r="D34" s="5"/>
      <c r="E34" s="5">
        <v>1</v>
      </c>
      <c r="F34" s="5"/>
      <c r="G34" s="6">
        <f t="shared" si="5"/>
        <v>0</v>
      </c>
      <c r="H34" s="4">
        <v>4000</v>
      </c>
      <c r="I34" s="4"/>
      <c r="J34" s="6">
        <f t="shared" si="6"/>
        <v>0</v>
      </c>
      <c r="K34" s="4">
        <f t="shared" si="8"/>
        <v>12000</v>
      </c>
      <c r="L34" s="4">
        <f t="shared" si="8"/>
        <v>0</v>
      </c>
      <c r="M34" s="6">
        <f t="shared" si="7"/>
        <v>0</v>
      </c>
    </row>
    <row r="35" spans="1:13">
      <c r="A35" s="5">
        <v>7</v>
      </c>
      <c r="B35" s="5" t="s">
        <v>11</v>
      </c>
      <c r="C35" s="5"/>
      <c r="D35" s="5"/>
      <c r="E35" s="5">
        <v>1</v>
      </c>
      <c r="F35" s="5"/>
      <c r="G35" s="6">
        <f t="shared" si="5"/>
        <v>0</v>
      </c>
      <c r="H35" s="4">
        <v>4000</v>
      </c>
      <c r="I35" s="4"/>
      <c r="J35" s="6">
        <f t="shared" si="6"/>
        <v>0</v>
      </c>
      <c r="K35" s="4">
        <f t="shared" si="8"/>
        <v>12000</v>
      </c>
      <c r="L35" s="4">
        <f t="shared" si="8"/>
        <v>0</v>
      </c>
      <c r="M35" s="6">
        <f t="shared" si="7"/>
        <v>0</v>
      </c>
    </row>
    <row r="36" spans="1:13">
      <c r="A36" s="5">
        <v>8</v>
      </c>
      <c r="B36" s="5" t="s">
        <v>11</v>
      </c>
      <c r="C36" s="5"/>
      <c r="D36" s="5"/>
      <c r="E36" s="5">
        <v>1</v>
      </c>
      <c r="F36" s="5"/>
      <c r="G36" s="6">
        <f t="shared" si="5"/>
        <v>0</v>
      </c>
      <c r="H36" s="4">
        <v>4000</v>
      </c>
      <c r="I36" s="4"/>
      <c r="J36" s="6">
        <f t="shared" si="6"/>
        <v>0</v>
      </c>
      <c r="K36" s="4">
        <f t="shared" si="8"/>
        <v>12000</v>
      </c>
      <c r="L36" s="4">
        <f t="shared" si="8"/>
        <v>0</v>
      </c>
      <c r="M36" s="6">
        <f t="shared" si="7"/>
        <v>0</v>
      </c>
    </row>
    <row r="37" spans="1:13">
      <c r="A37" s="5">
        <v>9</v>
      </c>
      <c r="B37" s="5" t="s">
        <v>11</v>
      </c>
      <c r="C37" s="5"/>
      <c r="D37" s="5"/>
      <c r="E37" s="5">
        <v>1</v>
      </c>
      <c r="F37" s="5"/>
      <c r="G37" s="6">
        <f t="shared" si="5"/>
        <v>0</v>
      </c>
      <c r="H37" s="4">
        <v>4000</v>
      </c>
      <c r="I37" s="4"/>
      <c r="J37" s="6">
        <f t="shared" si="6"/>
        <v>0</v>
      </c>
      <c r="K37" s="4">
        <f t="shared" si="8"/>
        <v>12000</v>
      </c>
      <c r="L37" s="4">
        <f t="shared" si="8"/>
        <v>0</v>
      </c>
      <c r="M37" s="6">
        <f t="shared" si="7"/>
        <v>0</v>
      </c>
    </row>
    <row r="38" spans="1:13">
      <c r="A38" s="5">
        <v>10</v>
      </c>
      <c r="B38" s="5" t="s">
        <v>11</v>
      </c>
      <c r="C38" s="5"/>
      <c r="D38" s="5"/>
      <c r="E38" s="5">
        <v>1</v>
      </c>
      <c r="F38" s="5"/>
      <c r="G38" s="6">
        <f t="shared" si="5"/>
        <v>0</v>
      </c>
      <c r="H38" s="4">
        <v>4000</v>
      </c>
      <c r="I38" s="4"/>
      <c r="J38" s="6">
        <f t="shared" si="6"/>
        <v>0</v>
      </c>
      <c r="K38" s="4">
        <f t="shared" si="8"/>
        <v>12000</v>
      </c>
      <c r="L38" s="4">
        <f t="shared" si="8"/>
        <v>0</v>
      </c>
      <c r="M38" s="6">
        <f t="shared" si="7"/>
        <v>0</v>
      </c>
    </row>
    <row r="39" spans="1:13">
      <c r="A39" s="5">
        <v>11</v>
      </c>
      <c r="B39" s="5" t="s">
        <v>11</v>
      </c>
      <c r="C39" s="5"/>
      <c r="D39" s="5"/>
      <c r="E39" s="5">
        <v>1</v>
      </c>
      <c r="F39" s="5"/>
      <c r="G39" s="6">
        <f t="shared" si="5"/>
        <v>0</v>
      </c>
      <c r="H39" s="4">
        <v>4000</v>
      </c>
      <c r="I39" s="4"/>
      <c r="J39" s="6">
        <f t="shared" si="6"/>
        <v>0</v>
      </c>
      <c r="K39" s="4">
        <f t="shared" si="8"/>
        <v>12000</v>
      </c>
      <c r="L39" s="4">
        <f t="shared" si="8"/>
        <v>0</v>
      </c>
      <c r="M39" s="6">
        <f t="shared" si="7"/>
        <v>0</v>
      </c>
    </row>
    <row r="40" spans="1:13">
      <c r="A40" s="5">
        <v>12</v>
      </c>
      <c r="B40" s="5" t="s">
        <v>11</v>
      </c>
      <c r="C40" s="5"/>
      <c r="D40" s="5"/>
      <c r="E40" s="5">
        <v>1</v>
      </c>
      <c r="F40" s="5"/>
      <c r="G40" s="6">
        <f t="shared" si="5"/>
        <v>0</v>
      </c>
      <c r="H40" s="4">
        <v>4000</v>
      </c>
      <c r="I40" s="4"/>
      <c r="J40" s="6">
        <f t="shared" si="6"/>
        <v>0</v>
      </c>
      <c r="K40" s="4">
        <f t="shared" si="8"/>
        <v>12000</v>
      </c>
      <c r="L40" s="4">
        <f t="shared" si="8"/>
        <v>0</v>
      </c>
      <c r="M40" s="6">
        <f t="shared" si="7"/>
        <v>0</v>
      </c>
    </row>
    <row r="41" spans="1:13">
      <c r="A41" s="5">
        <v>13</v>
      </c>
      <c r="B41" s="5" t="s">
        <v>11</v>
      </c>
      <c r="C41" s="5"/>
      <c r="D41" s="5"/>
      <c r="E41" s="5">
        <v>1</v>
      </c>
      <c r="F41" s="5"/>
      <c r="G41" s="6">
        <f t="shared" si="5"/>
        <v>0</v>
      </c>
      <c r="H41" s="4">
        <v>4000</v>
      </c>
      <c r="I41" s="4"/>
      <c r="J41" s="6">
        <f t="shared" si="6"/>
        <v>0</v>
      </c>
      <c r="K41" s="4">
        <f t="shared" si="8"/>
        <v>12000</v>
      </c>
      <c r="L41" s="4">
        <f t="shared" si="8"/>
        <v>0</v>
      </c>
      <c r="M41" s="6">
        <f t="shared" si="7"/>
        <v>0</v>
      </c>
    </row>
    <row r="42" spans="1:13">
      <c r="A42" s="5">
        <v>14</v>
      </c>
      <c r="B42" s="5" t="s">
        <v>11</v>
      </c>
      <c r="C42" s="5"/>
      <c r="D42" s="5"/>
      <c r="E42" s="5">
        <v>1</v>
      </c>
      <c r="F42" s="5"/>
      <c r="G42" s="6">
        <f t="shared" si="5"/>
        <v>0</v>
      </c>
      <c r="H42" s="4">
        <v>4000</v>
      </c>
      <c r="I42" s="4"/>
      <c r="J42" s="6">
        <f t="shared" si="6"/>
        <v>0</v>
      </c>
      <c r="K42" s="4">
        <f t="shared" si="8"/>
        <v>12000</v>
      </c>
      <c r="L42" s="4">
        <f t="shared" si="8"/>
        <v>0</v>
      </c>
      <c r="M42" s="6">
        <f t="shared" si="7"/>
        <v>0</v>
      </c>
    </row>
    <row r="43" spans="1:13">
      <c r="A43" s="5">
        <v>15</v>
      </c>
      <c r="B43" s="5" t="s">
        <v>11</v>
      </c>
      <c r="C43" s="5"/>
      <c r="D43" s="5"/>
      <c r="E43" s="5">
        <v>1</v>
      </c>
      <c r="F43" s="5"/>
      <c r="G43" s="6">
        <f t="shared" si="5"/>
        <v>0</v>
      </c>
      <c r="H43" s="4">
        <v>4000</v>
      </c>
      <c r="I43" s="4"/>
      <c r="J43" s="6">
        <f t="shared" si="6"/>
        <v>0</v>
      </c>
      <c r="K43" s="4">
        <f t="shared" si="8"/>
        <v>12000</v>
      </c>
      <c r="L43" s="4">
        <f t="shared" si="8"/>
        <v>0</v>
      </c>
      <c r="M43" s="6">
        <f t="shared" si="7"/>
        <v>0</v>
      </c>
    </row>
    <row r="44" spans="1:13">
      <c r="A44" s="5">
        <v>16</v>
      </c>
      <c r="B44" s="5" t="s">
        <v>11</v>
      </c>
      <c r="C44" s="5"/>
      <c r="D44" s="5"/>
      <c r="E44" s="5">
        <v>1</v>
      </c>
      <c r="F44" s="5"/>
      <c r="G44" s="6">
        <f t="shared" si="5"/>
        <v>0</v>
      </c>
      <c r="H44" s="4">
        <v>4000</v>
      </c>
      <c r="I44" s="4"/>
      <c r="J44" s="6">
        <f t="shared" si="6"/>
        <v>0</v>
      </c>
      <c r="K44" s="4">
        <f t="shared" si="8"/>
        <v>12000</v>
      </c>
      <c r="L44" s="4">
        <f t="shared" si="8"/>
        <v>0</v>
      </c>
      <c r="M44" s="6">
        <f t="shared" si="7"/>
        <v>0</v>
      </c>
    </row>
    <row r="45" spans="1:13">
      <c r="A45" s="5">
        <v>17</v>
      </c>
      <c r="B45" s="5" t="s">
        <v>11</v>
      </c>
      <c r="C45" s="5"/>
      <c r="D45" s="5"/>
      <c r="E45" s="5">
        <v>1</v>
      </c>
      <c r="F45" s="5"/>
      <c r="G45" s="6">
        <f t="shared" si="5"/>
        <v>0</v>
      </c>
      <c r="H45" s="4">
        <v>4000</v>
      </c>
      <c r="I45" s="4"/>
      <c r="J45" s="6">
        <f t="shared" si="6"/>
        <v>0</v>
      </c>
      <c r="K45" s="4">
        <f t="shared" si="8"/>
        <v>12000</v>
      </c>
      <c r="L45" s="4">
        <f t="shared" si="8"/>
        <v>0</v>
      </c>
      <c r="M45" s="6">
        <f t="shared" si="7"/>
        <v>0</v>
      </c>
    </row>
    <row r="46" spans="1:13">
      <c r="A46" s="5">
        <v>18</v>
      </c>
      <c r="B46" s="5" t="s">
        <v>11</v>
      </c>
      <c r="C46" s="5"/>
      <c r="D46" s="5"/>
      <c r="E46" s="5">
        <v>1</v>
      </c>
      <c r="F46" s="5"/>
      <c r="G46" s="6">
        <f t="shared" si="5"/>
        <v>0</v>
      </c>
      <c r="H46" s="4">
        <v>4000</v>
      </c>
      <c r="I46" s="4"/>
      <c r="J46" s="6">
        <f t="shared" si="6"/>
        <v>0</v>
      </c>
      <c r="K46" s="4">
        <f t="shared" si="8"/>
        <v>12000</v>
      </c>
      <c r="L46" s="4">
        <f t="shared" si="8"/>
        <v>0</v>
      </c>
      <c r="M46" s="6">
        <f t="shared" si="7"/>
        <v>0</v>
      </c>
    </row>
    <row r="47" spans="1:13">
      <c r="A47" s="5">
        <v>19</v>
      </c>
      <c r="B47" s="5" t="s">
        <v>11</v>
      </c>
      <c r="C47" s="5"/>
      <c r="D47" s="5"/>
      <c r="E47" s="5">
        <v>1</v>
      </c>
      <c r="F47" s="5"/>
      <c r="G47" s="6">
        <f t="shared" si="5"/>
        <v>0</v>
      </c>
      <c r="H47" s="4">
        <v>4000</v>
      </c>
      <c r="I47" s="4"/>
      <c r="J47" s="6">
        <f t="shared" si="6"/>
        <v>0</v>
      </c>
      <c r="K47" s="4">
        <f>H47*3</f>
        <v>12000</v>
      </c>
      <c r="L47" s="4">
        <f>I47*3</f>
        <v>0</v>
      </c>
      <c r="M47" s="6">
        <f t="shared" si="7"/>
        <v>0</v>
      </c>
    </row>
    <row r="48" spans="1:13">
      <c r="A48" s="5">
        <v>20</v>
      </c>
      <c r="B48" s="5" t="s">
        <v>11</v>
      </c>
      <c r="C48" s="5"/>
      <c r="D48" s="5"/>
      <c r="E48" s="5">
        <v>1</v>
      </c>
      <c r="F48" s="5"/>
      <c r="G48" s="6">
        <f>F48/E48</f>
        <v>0</v>
      </c>
      <c r="H48" s="4">
        <v>4000</v>
      </c>
      <c r="I48" s="4"/>
      <c r="J48" s="6">
        <f>I48/H48</f>
        <v>0</v>
      </c>
      <c r="K48" s="4">
        <f>H48*3</f>
        <v>12000</v>
      </c>
      <c r="L48" s="4">
        <f>I48*3</f>
        <v>0</v>
      </c>
      <c r="M48" s="6">
        <f>L48/K48</f>
        <v>0</v>
      </c>
    </row>
    <row r="49" spans="1:13" ht="30" customHeight="1">
      <c r="A49" s="13"/>
      <c r="B49" s="13"/>
      <c r="C49" s="13"/>
      <c r="D49" s="13"/>
      <c r="E49" s="12">
        <f>SUM(E29:E48)</f>
        <v>20</v>
      </c>
      <c r="F49" s="12">
        <f>SUM(F29:F48)</f>
        <v>0</v>
      </c>
      <c r="G49" s="17">
        <f>F49/E49</f>
        <v>0</v>
      </c>
      <c r="H49" s="12">
        <f>SUM(H29:H48)</f>
        <v>85000</v>
      </c>
      <c r="I49" s="12">
        <f>SUM(I29:I48)</f>
        <v>0</v>
      </c>
      <c r="J49" s="17">
        <f t="shared" si="6"/>
        <v>0</v>
      </c>
      <c r="K49" s="12">
        <f>SUM(K29:K48)</f>
        <v>255000</v>
      </c>
      <c r="L49" s="12">
        <f>SUM(L29:L48)</f>
        <v>0</v>
      </c>
      <c r="M49" s="17">
        <f t="shared" si="7"/>
        <v>0</v>
      </c>
    </row>
    <row r="51" spans="1:13">
      <c r="A51" s="259" t="s">
        <v>9</v>
      </c>
      <c r="B51" s="259" t="s">
        <v>8</v>
      </c>
      <c r="C51" s="259" t="s">
        <v>1</v>
      </c>
      <c r="D51" s="259" t="s">
        <v>2</v>
      </c>
      <c r="E51" s="259" t="s">
        <v>13</v>
      </c>
      <c r="F51" s="259"/>
      <c r="G51" s="259"/>
      <c r="H51" s="259" t="s">
        <v>6</v>
      </c>
      <c r="I51" s="259"/>
      <c r="J51" s="259"/>
      <c r="K51" s="259" t="s">
        <v>7</v>
      </c>
      <c r="L51" s="259"/>
      <c r="M51" s="259"/>
    </row>
    <row r="52" spans="1:13">
      <c r="A52" s="259"/>
      <c r="B52" s="259"/>
      <c r="C52" s="259"/>
      <c r="D52" s="259"/>
      <c r="E52" s="12" t="s">
        <v>3</v>
      </c>
      <c r="F52" s="12" t="s">
        <v>4</v>
      </c>
      <c r="G52" s="13" t="s">
        <v>5</v>
      </c>
      <c r="H52" s="12" t="s">
        <v>3</v>
      </c>
      <c r="I52" s="12" t="s">
        <v>4</v>
      </c>
      <c r="J52" s="13" t="s">
        <v>5</v>
      </c>
      <c r="K52" s="12" t="s">
        <v>3</v>
      </c>
      <c r="L52" s="12" t="s">
        <v>4</v>
      </c>
      <c r="M52" s="13" t="s">
        <v>5</v>
      </c>
    </row>
    <row r="53" spans="1:13">
      <c r="A53" s="5">
        <v>1</v>
      </c>
      <c r="B53" s="5" t="s">
        <v>12</v>
      </c>
      <c r="C53" s="48" t="s">
        <v>91</v>
      </c>
      <c r="D53" s="49">
        <v>42641</v>
      </c>
      <c r="E53" s="5">
        <v>1</v>
      </c>
      <c r="F53" s="5">
        <v>1</v>
      </c>
      <c r="G53" s="6">
        <f t="shared" ref="G53:G65" si="9">F53/E53</f>
        <v>1</v>
      </c>
      <c r="H53" s="4">
        <v>3000</v>
      </c>
      <c r="I53" s="10">
        <v>3000</v>
      </c>
      <c r="J53" s="6">
        <f t="shared" ref="J53:J65" si="10">I53/H53</f>
        <v>1</v>
      </c>
      <c r="K53" s="4">
        <f>H53*6</f>
        <v>18000</v>
      </c>
      <c r="L53" s="4">
        <f t="shared" ref="L53:L65" si="11">I53*6</f>
        <v>18000</v>
      </c>
      <c r="M53" s="6">
        <f>L53/K53</f>
        <v>1</v>
      </c>
    </row>
    <row r="54" spans="1:13">
      <c r="A54" s="5">
        <v>2</v>
      </c>
      <c r="B54" s="5" t="s">
        <v>12</v>
      </c>
      <c r="C54" s="48" t="s">
        <v>92</v>
      </c>
      <c r="D54" s="49">
        <v>42641</v>
      </c>
      <c r="E54" s="5">
        <v>1</v>
      </c>
      <c r="F54" s="5">
        <v>1</v>
      </c>
      <c r="G54" s="6">
        <f t="shared" si="9"/>
        <v>1</v>
      </c>
      <c r="H54" s="4">
        <v>1000</v>
      </c>
      <c r="I54" s="10">
        <v>880</v>
      </c>
      <c r="J54" s="6">
        <f t="shared" si="10"/>
        <v>0.88</v>
      </c>
      <c r="K54" s="4">
        <f>H54*6</f>
        <v>6000</v>
      </c>
      <c r="L54" s="4">
        <f t="shared" si="11"/>
        <v>5280</v>
      </c>
      <c r="M54" s="6">
        <f>L54/K54</f>
        <v>0.88</v>
      </c>
    </row>
    <row r="55" spans="1:13">
      <c r="A55" s="5">
        <v>3</v>
      </c>
      <c r="B55" s="5" t="s">
        <v>12</v>
      </c>
      <c r="C55" s="42" t="s">
        <v>93</v>
      </c>
      <c r="D55" s="47">
        <v>42661</v>
      </c>
      <c r="E55" s="5">
        <v>1</v>
      </c>
      <c r="F55" s="5">
        <v>1</v>
      </c>
      <c r="G55" s="6">
        <f t="shared" si="9"/>
        <v>1</v>
      </c>
      <c r="H55" s="4">
        <v>2000</v>
      </c>
      <c r="I55" s="10">
        <v>1660</v>
      </c>
      <c r="J55" s="6">
        <f t="shared" si="10"/>
        <v>0.83</v>
      </c>
      <c r="K55" s="4">
        <f t="shared" ref="K55:K61" si="12">H55*3</f>
        <v>6000</v>
      </c>
      <c r="L55" s="4">
        <f t="shared" si="11"/>
        <v>9960</v>
      </c>
      <c r="M55" s="6">
        <f t="shared" ref="M55:M61" si="13">L55/K55</f>
        <v>1.66</v>
      </c>
    </row>
    <row r="56" spans="1:13">
      <c r="A56" s="5">
        <v>4</v>
      </c>
      <c r="B56" s="5" t="s">
        <v>12</v>
      </c>
      <c r="C56" s="42" t="s">
        <v>94</v>
      </c>
      <c r="D56" s="47">
        <v>42661</v>
      </c>
      <c r="E56" s="5">
        <v>1</v>
      </c>
      <c r="F56" s="5">
        <v>1</v>
      </c>
      <c r="G56" s="6">
        <f t="shared" si="9"/>
        <v>1</v>
      </c>
      <c r="H56" s="4">
        <v>3000</v>
      </c>
      <c r="I56" s="10">
        <v>2670</v>
      </c>
      <c r="J56" s="6">
        <f t="shared" si="10"/>
        <v>0.89</v>
      </c>
      <c r="K56" s="4">
        <f t="shared" si="12"/>
        <v>9000</v>
      </c>
      <c r="L56" s="4">
        <f t="shared" si="11"/>
        <v>16020</v>
      </c>
      <c r="M56" s="6">
        <f t="shared" si="13"/>
        <v>1.78</v>
      </c>
    </row>
    <row r="57" spans="1:13">
      <c r="A57" s="5">
        <v>5</v>
      </c>
      <c r="B57" s="5" t="s">
        <v>12</v>
      </c>
      <c r="C57" s="42" t="s">
        <v>95</v>
      </c>
      <c r="D57" s="47" t="s">
        <v>96</v>
      </c>
      <c r="E57" s="5">
        <v>1</v>
      </c>
      <c r="F57" s="5">
        <v>1</v>
      </c>
      <c r="G57" s="6">
        <f t="shared" si="9"/>
        <v>1</v>
      </c>
      <c r="H57" s="4">
        <v>3000</v>
      </c>
      <c r="I57" s="10">
        <v>2700</v>
      </c>
      <c r="J57" s="6">
        <f t="shared" si="10"/>
        <v>0.9</v>
      </c>
      <c r="K57" s="4">
        <f t="shared" si="12"/>
        <v>9000</v>
      </c>
      <c r="L57" s="4">
        <f t="shared" si="11"/>
        <v>16200</v>
      </c>
      <c r="M57" s="6">
        <f t="shared" si="13"/>
        <v>1.8</v>
      </c>
    </row>
    <row r="58" spans="1:13">
      <c r="A58" s="5">
        <v>6</v>
      </c>
      <c r="B58" s="5" t="s">
        <v>12</v>
      </c>
      <c r="C58" s="42" t="s">
        <v>97</v>
      </c>
      <c r="D58" s="47" t="s">
        <v>96</v>
      </c>
      <c r="E58" s="5">
        <v>1</v>
      </c>
      <c r="F58" s="5">
        <v>1</v>
      </c>
      <c r="G58" s="6">
        <f t="shared" si="9"/>
        <v>1</v>
      </c>
      <c r="H58" s="4">
        <v>1500</v>
      </c>
      <c r="I58" s="10">
        <v>1214</v>
      </c>
      <c r="J58" s="6">
        <f t="shared" si="10"/>
        <v>0.80933333333333335</v>
      </c>
      <c r="K58" s="4">
        <f t="shared" si="12"/>
        <v>4500</v>
      </c>
      <c r="L58" s="4">
        <f t="shared" si="11"/>
        <v>7284</v>
      </c>
      <c r="M58" s="6">
        <f t="shared" si="13"/>
        <v>1.6186666666666667</v>
      </c>
    </row>
    <row r="59" spans="1:13">
      <c r="A59" s="5">
        <v>7</v>
      </c>
      <c r="B59" s="5" t="s">
        <v>12</v>
      </c>
      <c r="C59" s="42" t="s">
        <v>98</v>
      </c>
      <c r="D59" s="47" t="s">
        <v>99</v>
      </c>
      <c r="E59" s="5">
        <v>1</v>
      </c>
      <c r="F59" s="5">
        <v>1</v>
      </c>
      <c r="G59" s="6">
        <f t="shared" si="9"/>
        <v>1</v>
      </c>
      <c r="H59" s="4">
        <v>1000</v>
      </c>
      <c r="I59" s="10">
        <v>505</v>
      </c>
      <c r="J59" s="6">
        <f t="shared" si="10"/>
        <v>0.505</v>
      </c>
      <c r="K59" s="4">
        <f t="shared" si="12"/>
        <v>3000</v>
      </c>
      <c r="L59" s="4">
        <f t="shared" si="11"/>
        <v>3030</v>
      </c>
      <c r="M59" s="6">
        <f t="shared" si="13"/>
        <v>1.01</v>
      </c>
    </row>
    <row r="60" spans="1:13">
      <c r="A60" s="5">
        <v>8</v>
      </c>
      <c r="B60" s="5" t="s">
        <v>12</v>
      </c>
      <c r="C60" s="42" t="s">
        <v>100</v>
      </c>
      <c r="D60" s="47" t="s">
        <v>99</v>
      </c>
      <c r="E60" s="5">
        <v>1</v>
      </c>
      <c r="F60" s="5">
        <v>1</v>
      </c>
      <c r="G60" s="6">
        <f t="shared" si="9"/>
        <v>1</v>
      </c>
      <c r="H60" s="4">
        <v>1500</v>
      </c>
      <c r="I60" s="10">
        <v>1310</v>
      </c>
      <c r="J60" s="6">
        <f t="shared" si="10"/>
        <v>0.87333333333333329</v>
      </c>
      <c r="K60" s="4">
        <f t="shared" si="12"/>
        <v>4500</v>
      </c>
      <c r="L60" s="4">
        <f t="shared" si="11"/>
        <v>7860</v>
      </c>
      <c r="M60" s="6">
        <f t="shared" si="13"/>
        <v>1.7466666666666666</v>
      </c>
    </row>
    <row r="61" spans="1:13">
      <c r="A61" s="5">
        <v>9</v>
      </c>
      <c r="B61" s="5" t="s">
        <v>12</v>
      </c>
      <c r="C61" s="42" t="s">
        <v>101</v>
      </c>
      <c r="D61" s="47" t="s">
        <v>99</v>
      </c>
      <c r="E61" s="5">
        <v>1</v>
      </c>
      <c r="F61" s="5">
        <v>1</v>
      </c>
      <c r="G61" s="6">
        <f t="shared" si="9"/>
        <v>1</v>
      </c>
      <c r="H61" s="4">
        <v>3000</v>
      </c>
      <c r="I61" s="10">
        <v>3400</v>
      </c>
      <c r="J61" s="6">
        <f t="shared" si="10"/>
        <v>1.1333333333333333</v>
      </c>
      <c r="K61" s="4">
        <f t="shared" si="12"/>
        <v>9000</v>
      </c>
      <c r="L61" s="4">
        <f t="shared" si="11"/>
        <v>20400</v>
      </c>
      <c r="M61" s="6">
        <f t="shared" si="13"/>
        <v>2.2666666666666666</v>
      </c>
    </row>
    <row r="62" spans="1:13">
      <c r="A62" s="5">
        <v>10</v>
      </c>
      <c r="B62" s="5" t="s">
        <v>12</v>
      </c>
      <c r="C62" s="42" t="s">
        <v>102</v>
      </c>
      <c r="D62" s="47" t="s">
        <v>103</v>
      </c>
      <c r="E62" s="5">
        <v>1</v>
      </c>
      <c r="F62" s="5">
        <v>1</v>
      </c>
      <c r="G62" s="6">
        <f t="shared" si="9"/>
        <v>1</v>
      </c>
      <c r="H62" s="4">
        <v>3000</v>
      </c>
      <c r="I62" s="10">
        <v>3400</v>
      </c>
      <c r="J62" s="6">
        <f t="shared" si="10"/>
        <v>1.1333333333333333</v>
      </c>
      <c r="K62" s="4">
        <f>H62*3</f>
        <v>9000</v>
      </c>
      <c r="L62" s="4">
        <f t="shared" si="11"/>
        <v>20400</v>
      </c>
      <c r="M62" s="6">
        <f>L62/K62</f>
        <v>2.2666666666666666</v>
      </c>
    </row>
    <row r="63" spans="1:13">
      <c r="A63" s="5">
        <v>11</v>
      </c>
      <c r="B63" s="5" t="s">
        <v>12</v>
      </c>
      <c r="C63" s="42" t="s">
        <v>104</v>
      </c>
      <c r="D63" s="47" t="s">
        <v>105</v>
      </c>
      <c r="E63" s="5">
        <v>1</v>
      </c>
      <c r="F63" s="5">
        <v>1</v>
      </c>
      <c r="G63" s="6">
        <f t="shared" si="9"/>
        <v>1</v>
      </c>
      <c r="H63" s="4">
        <v>1000</v>
      </c>
      <c r="I63" s="10">
        <v>1000</v>
      </c>
      <c r="J63" s="6">
        <f t="shared" si="10"/>
        <v>1</v>
      </c>
      <c r="K63" s="4">
        <f>H63*3</f>
        <v>3000</v>
      </c>
      <c r="L63" s="4">
        <f t="shared" si="11"/>
        <v>6000</v>
      </c>
      <c r="M63" s="6">
        <f>L63/K63</f>
        <v>2</v>
      </c>
    </row>
    <row r="64" spans="1:13">
      <c r="A64" s="5">
        <v>12</v>
      </c>
      <c r="B64" s="5" t="s">
        <v>12</v>
      </c>
      <c r="C64" s="42" t="s">
        <v>106</v>
      </c>
      <c r="D64" s="47" t="s">
        <v>107</v>
      </c>
      <c r="E64" s="5">
        <v>1</v>
      </c>
      <c r="F64" s="5">
        <v>1</v>
      </c>
      <c r="G64" s="6">
        <f t="shared" si="9"/>
        <v>1</v>
      </c>
      <c r="H64" s="4">
        <v>1000</v>
      </c>
      <c r="I64" s="10">
        <v>605</v>
      </c>
      <c r="J64" s="6">
        <f t="shared" si="10"/>
        <v>0.60499999999999998</v>
      </c>
      <c r="K64" s="4">
        <f>H64*3</f>
        <v>3000</v>
      </c>
      <c r="L64" s="4">
        <f t="shared" si="11"/>
        <v>3630</v>
      </c>
      <c r="M64" s="6">
        <f>L64/K64</f>
        <v>1.21</v>
      </c>
    </row>
    <row r="65" spans="1:13">
      <c r="A65" s="5">
        <v>13</v>
      </c>
      <c r="B65" s="5" t="s">
        <v>12</v>
      </c>
      <c r="C65" s="42" t="s">
        <v>108</v>
      </c>
      <c r="D65" s="47" t="s">
        <v>49</v>
      </c>
      <c r="E65" s="5">
        <v>1</v>
      </c>
      <c r="F65" s="5">
        <v>1</v>
      </c>
      <c r="G65" s="6">
        <f t="shared" si="9"/>
        <v>1</v>
      </c>
      <c r="H65" s="4">
        <v>1000</v>
      </c>
      <c r="I65" s="10">
        <v>606</v>
      </c>
      <c r="J65" s="6">
        <f t="shared" si="10"/>
        <v>0.60599999999999998</v>
      </c>
      <c r="K65" s="4">
        <f>H65*3</f>
        <v>3000</v>
      </c>
      <c r="L65" s="4">
        <f t="shared" si="11"/>
        <v>3636</v>
      </c>
      <c r="M65" s="6">
        <f>L65/K65</f>
        <v>1.212</v>
      </c>
    </row>
    <row r="66" spans="1:13">
      <c r="A66" s="5">
        <v>14</v>
      </c>
      <c r="B66" s="5" t="s">
        <v>12</v>
      </c>
      <c r="C66" s="9" t="s">
        <v>425</v>
      </c>
      <c r="D66" s="9" t="s">
        <v>426</v>
      </c>
      <c r="E66" s="5">
        <v>1</v>
      </c>
      <c r="F66" s="5">
        <v>1</v>
      </c>
      <c r="G66" s="6">
        <f t="shared" ref="G66:G86" si="14">F66/E66</f>
        <v>1</v>
      </c>
      <c r="H66" s="4">
        <v>2500</v>
      </c>
      <c r="I66" s="8">
        <v>2262</v>
      </c>
      <c r="J66" s="6">
        <f t="shared" ref="J66:J86" si="15">I66/H66</f>
        <v>0.90480000000000005</v>
      </c>
      <c r="K66" s="4">
        <f t="shared" ref="K66:K86" si="16">H66*3</f>
        <v>7500</v>
      </c>
      <c r="L66" s="4">
        <f t="shared" ref="L66:L86" si="17">I66*3</f>
        <v>6786</v>
      </c>
      <c r="M66" s="6">
        <f t="shared" ref="M66:M86" si="18">L66/K66</f>
        <v>0.90480000000000005</v>
      </c>
    </row>
    <row r="67" spans="1:13">
      <c r="A67" s="5">
        <v>15</v>
      </c>
      <c r="B67" s="5" t="s">
        <v>12</v>
      </c>
      <c r="C67" s="9" t="s">
        <v>427</v>
      </c>
      <c r="D67" s="9" t="s">
        <v>426</v>
      </c>
      <c r="E67" s="5">
        <v>1</v>
      </c>
      <c r="F67" s="5">
        <v>1</v>
      </c>
      <c r="G67" s="6">
        <f t="shared" si="14"/>
        <v>1</v>
      </c>
      <c r="H67" s="4">
        <v>2000</v>
      </c>
      <c r="I67" s="8">
        <v>1773</v>
      </c>
      <c r="J67" s="6">
        <f t="shared" si="15"/>
        <v>0.88649999999999995</v>
      </c>
      <c r="K67" s="4">
        <f t="shared" si="16"/>
        <v>6000</v>
      </c>
      <c r="L67" s="4">
        <f t="shared" si="17"/>
        <v>5319</v>
      </c>
      <c r="M67" s="6">
        <f t="shared" si="18"/>
        <v>0.88649999999999995</v>
      </c>
    </row>
    <row r="68" spans="1:13">
      <c r="A68" s="5">
        <v>16</v>
      </c>
      <c r="B68" s="5" t="s">
        <v>12</v>
      </c>
      <c r="C68" s="9" t="s">
        <v>428</v>
      </c>
      <c r="D68" s="9" t="s">
        <v>429</v>
      </c>
      <c r="E68" s="5">
        <v>1</v>
      </c>
      <c r="F68" s="5">
        <v>1</v>
      </c>
      <c r="G68" s="6">
        <f t="shared" si="14"/>
        <v>1</v>
      </c>
      <c r="H68" s="4">
        <v>1500</v>
      </c>
      <c r="I68" s="8">
        <v>1100</v>
      </c>
      <c r="J68" s="6">
        <f t="shared" si="15"/>
        <v>0.73333333333333328</v>
      </c>
      <c r="K68" s="4">
        <f t="shared" si="16"/>
        <v>4500</v>
      </c>
      <c r="L68" s="4">
        <f t="shared" si="17"/>
        <v>3300</v>
      </c>
      <c r="M68" s="6">
        <f t="shared" si="18"/>
        <v>0.73333333333333328</v>
      </c>
    </row>
    <row r="69" spans="1:13">
      <c r="A69" s="5">
        <v>17</v>
      </c>
      <c r="B69" s="5" t="s">
        <v>12</v>
      </c>
      <c r="C69" s="9" t="s">
        <v>430</v>
      </c>
      <c r="D69" s="9" t="s">
        <v>429</v>
      </c>
      <c r="E69" s="5">
        <v>1</v>
      </c>
      <c r="F69" s="5">
        <v>1</v>
      </c>
      <c r="G69" s="6">
        <f t="shared" si="14"/>
        <v>1</v>
      </c>
      <c r="H69" s="4">
        <v>1500</v>
      </c>
      <c r="I69" s="8">
        <v>1132</v>
      </c>
      <c r="J69" s="6">
        <f t="shared" si="15"/>
        <v>0.75466666666666671</v>
      </c>
      <c r="K69" s="4">
        <f t="shared" si="16"/>
        <v>4500</v>
      </c>
      <c r="L69" s="4">
        <f t="shared" si="17"/>
        <v>3396</v>
      </c>
      <c r="M69" s="6">
        <f t="shared" si="18"/>
        <v>0.75466666666666671</v>
      </c>
    </row>
    <row r="70" spans="1:13">
      <c r="A70" s="5">
        <v>18</v>
      </c>
      <c r="B70" s="5" t="s">
        <v>12</v>
      </c>
      <c r="C70" s="9" t="s">
        <v>431</v>
      </c>
      <c r="D70" s="9" t="s">
        <v>429</v>
      </c>
      <c r="E70" s="5">
        <v>1</v>
      </c>
      <c r="F70" s="5">
        <v>1</v>
      </c>
      <c r="G70" s="6">
        <f t="shared" si="14"/>
        <v>1</v>
      </c>
      <c r="H70" s="4">
        <v>1000</v>
      </c>
      <c r="I70" s="8">
        <v>700</v>
      </c>
      <c r="J70" s="6">
        <f t="shared" si="15"/>
        <v>0.7</v>
      </c>
      <c r="K70" s="4">
        <f t="shared" si="16"/>
        <v>3000</v>
      </c>
      <c r="L70" s="4">
        <f t="shared" si="17"/>
        <v>2100</v>
      </c>
      <c r="M70" s="6">
        <f t="shared" si="18"/>
        <v>0.7</v>
      </c>
    </row>
    <row r="71" spans="1:13">
      <c r="A71" s="5">
        <v>19</v>
      </c>
      <c r="B71" s="5" t="s">
        <v>12</v>
      </c>
      <c r="C71" s="9" t="s">
        <v>432</v>
      </c>
      <c r="D71" s="9" t="s">
        <v>429</v>
      </c>
      <c r="E71" s="5">
        <v>1</v>
      </c>
      <c r="F71" s="5">
        <v>1</v>
      </c>
      <c r="G71" s="6">
        <f t="shared" si="14"/>
        <v>1</v>
      </c>
      <c r="H71" s="4">
        <v>1000</v>
      </c>
      <c r="I71" s="8">
        <v>900</v>
      </c>
      <c r="J71" s="6">
        <f t="shared" si="15"/>
        <v>0.9</v>
      </c>
      <c r="K71" s="4">
        <f t="shared" si="16"/>
        <v>3000</v>
      </c>
      <c r="L71" s="4">
        <f t="shared" si="17"/>
        <v>2700</v>
      </c>
      <c r="M71" s="6">
        <f t="shared" si="18"/>
        <v>0.9</v>
      </c>
    </row>
    <row r="72" spans="1:13">
      <c r="A72" s="5">
        <v>20</v>
      </c>
      <c r="B72" s="5" t="s">
        <v>12</v>
      </c>
      <c r="C72" s="9" t="s">
        <v>433</v>
      </c>
      <c r="D72" s="9" t="s">
        <v>365</v>
      </c>
      <c r="E72" s="5">
        <v>1</v>
      </c>
      <c r="F72" s="5">
        <v>1</v>
      </c>
      <c r="G72" s="6">
        <f t="shared" si="14"/>
        <v>1</v>
      </c>
      <c r="H72" s="4">
        <v>1500</v>
      </c>
      <c r="I72" s="8">
        <v>1500</v>
      </c>
      <c r="J72" s="6">
        <f t="shared" si="15"/>
        <v>1</v>
      </c>
      <c r="K72" s="4">
        <f t="shared" si="16"/>
        <v>4500</v>
      </c>
      <c r="L72" s="4">
        <f t="shared" si="17"/>
        <v>4500</v>
      </c>
      <c r="M72" s="6">
        <f t="shared" si="18"/>
        <v>1</v>
      </c>
    </row>
    <row r="73" spans="1:13">
      <c r="A73" s="5">
        <v>21</v>
      </c>
      <c r="B73" s="5" t="s">
        <v>12</v>
      </c>
      <c r="C73" s="9" t="s">
        <v>434</v>
      </c>
      <c r="D73" s="9" t="s">
        <v>422</v>
      </c>
      <c r="E73" s="5">
        <v>1</v>
      </c>
      <c r="F73" s="5"/>
      <c r="G73" s="6">
        <f t="shared" si="14"/>
        <v>0</v>
      </c>
      <c r="H73" s="4">
        <v>2000</v>
      </c>
      <c r="I73" s="4"/>
      <c r="J73" s="6">
        <f t="shared" si="15"/>
        <v>0</v>
      </c>
      <c r="K73" s="4">
        <f t="shared" si="16"/>
        <v>6000</v>
      </c>
      <c r="L73" s="4">
        <f t="shared" si="17"/>
        <v>0</v>
      </c>
      <c r="M73" s="6">
        <f t="shared" si="18"/>
        <v>0</v>
      </c>
    </row>
    <row r="74" spans="1:13">
      <c r="A74" s="5">
        <v>22</v>
      </c>
      <c r="B74" s="5" t="s">
        <v>12</v>
      </c>
      <c r="C74" s="9" t="s">
        <v>435</v>
      </c>
      <c r="D74" s="9" t="s">
        <v>422</v>
      </c>
      <c r="E74" s="5">
        <v>1</v>
      </c>
      <c r="F74" s="5"/>
      <c r="G74" s="6">
        <f t="shared" si="14"/>
        <v>0</v>
      </c>
      <c r="H74" s="4">
        <v>2000</v>
      </c>
      <c r="I74" s="4"/>
      <c r="J74" s="6">
        <f t="shared" si="15"/>
        <v>0</v>
      </c>
      <c r="K74" s="4">
        <f t="shared" si="16"/>
        <v>6000</v>
      </c>
      <c r="L74" s="4">
        <f t="shared" si="17"/>
        <v>0</v>
      </c>
      <c r="M74" s="6">
        <f t="shared" si="18"/>
        <v>0</v>
      </c>
    </row>
    <row r="75" spans="1:13">
      <c r="A75" s="5">
        <v>23</v>
      </c>
      <c r="B75" s="5" t="s">
        <v>12</v>
      </c>
      <c r="C75" s="9" t="s">
        <v>436</v>
      </c>
      <c r="D75" s="9" t="s">
        <v>422</v>
      </c>
      <c r="E75" s="5">
        <v>1</v>
      </c>
      <c r="F75" s="5"/>
      <c r="G75" s="6">
        <f t="shared" si="14"/>
        <v>0</v>
      </c>
      <c r="H75" s="4">
        <v>2000</v>
      </c>
      <c r="I75" s="4"/>
      <c r="J75" s="6">
        <f t="shared" si="15"/>
        <v>0</v>
      </c>
      <c r="K75" s="4">
        <f t="shared" si="16"/>
        <v>6000</v>
      </c>
      <c r="L75" s="4">
        <f t="shared" si="17"/>
        <v>0</v>
      </c>
      <c r="M75" s="6">
        <f t="shared" si="18"/>
        <v>0</v>
      </c>
    </row>
    <row r="76" spans="1:13">
      <c r="A76" s="5">
        <v>24</v>
      </c>
      <c r="B76" s="5" t="s">
        <v>12</v>
      </c>
      <c r="C76" s="9" t="s">
        <v>437</v>
      </c>
      <c r="D76" s="9" t="s">
        <v>360</v>
      </c>
      <c r="E76" s="5">
        <v>1</v>
      </c>
      <c r="F76" s="5"/>
      <c r="G76" s="6">
        <f t="shared" si="14"/>
        <v>0</v>
      </c>
      <c r="H76" s="4">
        <v>2000</v>
      </c>
      <c r="I76" s="4"/>
      <c r="J76" s="6">
        <f t="shared" si="15"/>
        <v>0</v>
      </c>
      <c r="K76" s="4">
        <f t="shared" si="16"/>
        <v>6000</v>
      </c>
      <c r="L76" s="4">
        <f t="shared" si="17"/>
        <v>0</v>
      </c>
      <c r="M76" s="6">
        <f t="shared" si="18"/>
        <v>0</v>
      </c>
    </row>
    <row r="77" spans="1:13">
      <c r="A77" s="5">
        <v>25</v>
      </c>
      <c r="B77" s="5" t="s">
        <v>12</v>
      </c>
      <c r="C77" s="9" t="s">
        <v>438</v>
      </c>
      <c r="D77" s="9" t="s">
        <v>360</v>
      </c>
      <c r="E77" s="5">
        <v>1</v>
      </c>
      <c r="F77" s="5"/>
      <c r="G77" s="6">
        <f t="shared" si="14"/>
        <v>0</v>
      </c>
      <c r="H77" s="4">
        <v>2000</v>
      </c>
      <c r="I77" s="4"/>
      <c r="J77" s="6">
        <f t="shared" si="15"/>
        <v>0</v>
      </c>
      <c r="K77" s="4">
        <f t="shared" si="16"/>
        <v>6000</v>
      </c>
      <c r="L77" s="4">
        <f t="shared" si="17"/>
        <v>0</v>
      </c>
      <c r="M77" s="6">
        <f t="shared" si="18"/>
        <v>0</v>
      </c>
    </row>
    <row r="78" spans="1:13">
      <c r="A78" s="5">
        <v>26</v>
      </c>
      <c r="B78" s="5" t="s">
        <v>12</v>
      </c>
      <c r="C78" s="9" t="s">
        <v>439</v>
      </c>
      <c r="D78" s="9" t="s">
        <v>360</v>
      </c>
      <c r="E78" s="5">
        <v>1</v>
      </c>
      <c r="F78" s="5"/>
      <c r="G78" s="6">
        <f t="shared" si="14"/>
        <v>0</v>
      </c>
      <c r="H78" s="4">
        <v>2000</v>
      </c>
      <c r="I78" s="4"/>
      <c r="J78" s="6">
        <f t="shared" si="15"/>
        <v>0</v>
      </c>
      <c r="K78" s="4">
        <f t="shared" si="16"/>
        <v>6000</v>
      </c>
      <c r="L78" s="4">
        <f t="shared" si="17"/>
        <v>0</v>
      </c>
      <c r="M78" s="6">
        <f t="shared" si="18"/>
        <v>0</v>
      </c>
    </row>
    <row r="79" spans="1:13">
      <c r="A79" s="5">
        <v>27</v>
      </c>
      <c r="B79" s="5" t="s">
        <v>12</v>
      </c>
      <c r="C79" s="9" t="s">
        <v>440</v>
      </c>
      <c r="D79" s="9" t="s">
        <v>441</v>
      </c>
      <c r="E79" s="5">
        <v>1</v>
      </c>
      <c r="F79" s="5"/>
      <c r="G79" s="6">
        <f t="shared" si="14"/>
        <v>0</v>
      </c>
      <c r="H79" s="4">
        <v>2000</v>
      </c>
      <c r="I79" s="4"/>
      <c r="J79" s="6">
        <f t="shared" si="15"/>
        <v>0</v>
      </c>
      <c r="K79" s="4">
        <f t="shared" si="16"/>
        <v>6000</v>
      </c>
      <c r="L79" s="4">
        <f t="shared" si="17"/>
        <v>0</v>
      </c>
      <c r="M79" s="6">
        <f t="shared" si="18"/>
        <v>0</v>
      </c>
    </row>
    <row r="80" spans="1:13">
      <c r="A80" s="5">
        <v>28</v>
      </c>
      <c r="B80" s="5" t="s">
        <v>12</v>
      </c>
      <c r="C80" s="9" t="s">
        <v>442</v>
      </c>
      <c r="D80" s="9" t="s">
        <v>443</v>
      </c>
      <c r="E80" s="5">
        <v>1</v>
      </c>
      <c r="F80" s="5"/>
      <c r="G80" s="6">
        <f t="shared" si="14"/>
        <v>0</v>
      </c>
      <c r="H80" s="4">
        <v>2000</v>
      </c>
      <c r="I80" s="4"/>
      <c r="J80" s="6">
        <f t="shared" si="15"/>
        <v>0</v>
      </c>
      <c r="K80" s="4">
        <f t="shared" si="16"/>
        <v>6000</v>
      </c>
      <c r="L80" s="4">
        <f t="shared" si="17"/>
        <v>0</v>
      </c>
      <c r="M80" s="6">
        <f t="shared" si="18"/>
        <v>0</v>
      </c>
    </row>
    <row r="81" spans="1:13">
      <c r="A81" s="5">
        <v>29</v>
      </c>
      <c r="B81" s="5" t="s">
        <v>12</v>
      </c>
      <c r="C81" s="9" t="s">
        <v>444</v>
      </c>
      <c r="D81" s="9" t="s">
        <v>445</v>
      </c>
      <c r="E81" s="5">
        <v>1</v>
      </c>
      <c r="F81" s="5"/>
      <c r="G81" s="6">
        <f t="shared" si="14"/>
        <v>0</v>
      </c>
      <c r="H81" s="4">
        <v>2000</v>
      </c>
      <c r="I81" s="4"/>
      <c r="J81" s="6">
        <f t="shared" si="15"/>
        <v>0</v>
      </c>
      <c r="K81" s="4">
        <f t="shared" si="16"/>
        <v>6000</v>
      </c>
      <c r="L81" s="4">
        <f t="shared" si="17"/>
        <v>0</v>
      </c>
      <c r="M81" s="6">
        <f t="shared" si="18"/>
        <v>0</v>
      </c>
    </row>
    <row r="82" spans="1:13">
      <c r="A82" s="5">
        <v>30</v>
      </c>
      <c r="B82" s="5" t="s">
        <v>12</v>
      </c>
      <c r="C82" s="9" t="s">
        <v>446</v>
      </c>
      <c r="D82" s="9" t="s">
        <v>445</v>
      </c>
      <c r="E82" s="5">
        <v>1</v>
      </c>
      <c r="F82" s="5"/>
      <c r="G82" s="6">
        <f t="shared" si="14"/>
        <v>0</v>
      </c>
      <c r="H82" s="4">
        <v>2000</v>
      </c>
      <c r="I82" s="4"/>
      <c r="J82" s="6">
        <f t="shared" si="15"/>
        <v>0</v>
      </c>
      <c r="K82" s="4">
        <f t="shared" si="16"/>
        <v>6000</v>
      </c>
      <c r="L82" s="4">
        <f t="shared" si="17"/>
        <v>0</v>
      </c>
      <c r="M82" s="6">
        <f t="shared" si="18"/>
        <v>0</v>
      </c>
    </row>
    <row r="83" spans="1:13">
      <c r="A83" s="5">
        <v>31</v>
      </c>
      <c r="B83" s="5" t="s">
        <v>12</v>
      </c>
      <c r="C83" s="9" t="s">
        <v>447</v>
      </c>
      <c r="D83" s="9" t="s">
        <v>445</v>
      </c>
      <c r="E83" s="5">
        <v>1</v>
      </c>
      <c r="F83" s="5"/>
      <c r="G83" s="6">
        <f t="shared" si="14"/>
        <v>0</v>
      </c>
      <c r="H83" s="4">
        <v>2000</v>
      </c>
      <c r="I83" s="4"/>
      <c r="J83" s="6">
        <f t="shared" si="15"/>
        <v>0</v>
      </c>
      <c r="K83" s="4">
        <f t="shared" si="16"/>
        <v>6000</v>
      </c>
      <c r="L83" s="4">
        <f t="shared" si="17"/>
        <v>0</v>
      </c>
      <c r="M83" s="6">
        <f t="shared" si="18"/>
        <v>0</v>
      </c>
    </row>
    <row r="84" spans="1:13">
      <c r="A84" s="5">
        <v>32</v>
      </c>
      <c r="B84" s="5" t="s">
        <v>12</v>
      </c>
      <c r="C84" s="9" t="s">
        <v>448</v>
      </c>
      <c r="D84" s="9" t="s">
        <v>362</v>
      </c>
      <c r="E84" s="5">
        <v>1</v>
      </c>
      <c r="F84" s="5"/>
      <c r="G84" s="6">
        <f t="shared" si="14"/>
        <v>0</v>
      </c>
      <c r="H84" s="4">
        <v>2000</v>
      </c>
      <c r="I84" s="4"/>
      <c r="J84" s="6">
        <f t="shared" si="15"/>
        <v>0</v>
      </c>
      <c r="K84" s="4">
        <f t="shared" si="16"/>
        <v>6000</v>
      </c>
      <c r="L84" s="4">
        <f t="shared" si="17"/>
        <v>0</v>
      </c>
      <c r="M84" s="6">
        <f t="shared" si="18"/>
        <v>0</v>
      </c>
    </row>
    <row r="85" spans="1:13">
      <c r="A85" s="5">
        <v>33</v>
      </c>
      <c r="B85" s="5" t="s">
        <v>12</v>
      </c>
      <c r="C85" s="9" t="s">
        <v>449</v>
      </c>
      <c r="D85" s="9" t="s">
        <v>362</v>
      </c>
      <c r="E85" s="5">
        <v>1</v>
      </c>
      <c r="F85" s="5"/>
      <c r="G85" s="6">
        <f t="shared" si="14"/>
        <v>0</v>
      </c>
      <c r="H85" s="4">
        <v>2000</v>
      </c>
      <c r="I85" s="4"/>
      <c r="J85" s="6">
        <f t="shared" si="15"/>
        <v>0</v>
      </c>
      <c r="K85" s="4">
        <f t="shared" si="16"/>
        <v>6000</v>
      </c>
      <c r="L85" s="4">
        <f t="shared" si="17"/>
        <v>0</v>
      </c>
      <c r="M85" s="6">
        <f t="shared" si="18"/>
        <v>0</v>
      </c>
    </row>
    <row r="86" spans="1:13">
      <c r="A86" s="5">
        <v>34</v>
      </c>
      <c r="B86" s="5" t="s">
        <v>12</v>
      </c>
      <c r="C86" s="9" t="s">
        <v>450</v>
      </c>
      <c r="D86" s="9" t="s">
        <v>362</v>
      </c>
      <c r="E86" s="5">
        <v>1</v>
      </c>
      <c r="F86" s="5"/>
      <c r="G86" s="6">
        <f t="shared" si="14"/>
        <v>0</v>
      </c>
      <c r="H86" s="4">
        <v>2000</v>
      </c>
      <c r="I86" s="4"/>
      <c r="J86" s="6">
        <f t="shared" si="15"/>
        <v>0</v>
      </c>
      <c r="K86" s="4">
        <f t="shared" si="16"/>
        <v>6000</v>
      </c>
      <c r="L86" s="4">
        <f t="shared" si="17"/>
        <v>0</v>
      </c>
      <c r="M86" s="6">
        <f t="shared" si="18"/>
        <v>0</v>
      </c>
    </row>
    <row r="87" spans="1:13">
      <c r="A87" s="5">
        <v>35</v>
      </c>
      <c r="B87" s="5" t="s">
        <v>12</v>
      </c>
      <c r="C87" s="9" t="s">
        <v>451</v>
      </c>
      <c r="D87" s="9" t="s">
        <v>452</v>
      </c>
      <c r="E87" s="5">
        <v>1</v>
      </c>
      <c r="F87" s="5"/>
      <c r="G87" s="6">
        <f t="shared" ref="G87:G97" si="19">F87/E87</f>
        <v>0</v>
      </c>
      <c r="H87" s="4">
        <v>2000</v>
      </c>
      <c r="I87" s="4"/>
      <c r="J87" s="6">
        <f t="shared" ref="J87:J97" si="20">I87/H87</f>
        <v>0</v>
      </c>
      <c r="K87" s="4">
        <f t="shared" ref="K87:K96" si="21">H87*3</f>
        <v>6000</v>
      </c>
      <c r="L87" s="4">
        <f t="shared" ref="L87:L96" si="22">I87*3</f>
        <v>0</v>
      </c>
      <c r="M87" s="6">
        <f t="shared" ref="M87:M97" si="23">L87/K87</f>
        <v>0</v>
      </c>
    </row>
    <row r="88" spans="1:13">
      <c r="A88" s="5">
        <v>36</v>
      </c>
      <c r="B88" s="5" t="s">
        <v>12</v>
      </c>
      <c r="C88" s="9" t="s">
        <v>453</v>
      </c>
      <c r="D88" s="9" t="s">
        <v>454</v>
      </c>
      <c r="E88" s="5">
        <v>1</v>
      </c>
      <c r="F88" s="5"/>
      <c r="G88" s="6">
        <f t="shared" si="19"/>
        <v>0</v>
      </c>
      <c r="H88" s="4">
        <v>2000</v>
      </c>
      <c r="I88" s="4"/>
      <c r="J88" s="6">
        <f t="shared" si="20"/>
        <v>0</v>
      </c>
      <c r="K88" s="4">
        <f t="shared" si="21"/>
        <v>6000</v>
      </c>
      <c r="L88" s="4">
        <f t="shared" si="22"/>
        <v>0</v>
      </c>
      <c r="M88" s="6">
        <f t="shared" si="23"/>
        <v>0</v>
      </c>
    </row>
    <row r="89" spans="1:13">
      <c r="A89" s="5">
        <v>37</v>
      </c>
      <c r="B89" s="5" t="s">
        <v>12</v>
      </c>
      <c r="C89" s="9" t="s">
        <v>455</v>
      </c>
      <c r="D89" s="9" t="s">
        <v>454</v>
      </c>
      <c r="E89" s="5">
        <v>1</v>
      </c>
      <c r="F89" s="5"/>
      <c r="G89" s="6">
        <f t="shared" si="19"/>
        <v>0</v>
      </c>
      <c r="H89" s="4">
        <v>2000</v>
      </c>
      <c r="I89" s="4"/>
      <c r="J89" s="6">
        <f t="shared" si="20"/>
        <v>0</v>
      </c>
      <c r="K89" s="4">
        <f t="shared" si="21"/>
        <v>6000</v>
      </c>
      <c r="L89" s="4">
        <f t="shared" si="22"/>
        <v>0</v>
      </c>
      <c r="M89" s="6">
        <f t="shared" si="23"/>
        <v>0</v>
      </c>
    </row>
    <row r="90" spans="1:13">
      <c r="A90" s="5">
        <v>38</v>
      </c>
      <c r="B90" s="5" t="s">
        <v>12</v>
      </c>
      <c r="C90" s="9" t="s">
        <v>456</v>
      </c>
      <c r="D90" s="9" t="s">
        <v>457</v>
      </c>
      <c r="E90" s="5">
        <v>1</v>
      </c>
      <c r="F90" s="5"/>
      <c r="G90" s="6">
        <f t="shared" si="19"/>
        <v>0</v>
      </c>
      <c r="H90" s="4">
        <v>2000</v>
      </c>
      <c r="I90" s="4"/>
      <c r="J90" s="6">
        <f t="shared" si="20"/>
        <v>0</v>
      </c>
      <c r="K90" s="4">
        <f t="shared" si="21"/>
        <v>6000</v>
      </c>
      <c r="L90" s="4">
        <f t="shared" si="22"/>
        <v>0</v>
      </c>
      <c r="M90" s="6">
        <f t="shared" si="23"/>
        <v>0</v>
      </c>
    </row>
    <row r="91" spans="1:13">
      <c r="A91" s="5">
        <v>39</v>
      </c>
      <c r="B91" s="5" t="s">
        <v>12</v>
      </c>
      <c r="C91" s="5"/>
      <c r="D91" s="5"/>
      <c r="E91" s="5">
        <v>1</v>
      </c>
      <c r="F91" s="5"/>
      <c r="G91" s="6">
        <f t="shared" si="19"/>
        <v>0</v>
      </c>
      <c r="H91" s="4">
        <v>2000</v>
      </c>
      <c r="I91" s="4"/>
      <c r="J91" s="6">
        <f t="shared" si="20"/>
        <v>0</v>
      </c>
      <c r="K91" s="4">
        <f t="shared" si="21"/>
        <v>6000</v>
      </c>
      <c r="L91" s="4">
        <f t="shared" si="22"/>
        <v>0</v>
      </c>
      <c r="M91" s="6">
        <f t="shared" si="23"/>
        <v>0</v>
      </c>
    </row>
    <row r="92" spans="1:13">
      <c r="A92" s="5">
        <v>40</v>
      </c>
      <c r="B92" s="5" t="s">
        <v>12</v>
      </c>
      <c r="C92" s="5"/>
      <c r="D92" s="5"/>
      <c r="E92" s="5">
        <v>1</v>
      </c>
      <c r="F92" s="5"/>
      <c r="G92" s="6">
        <f t="shared" si="19"/>
        <v>0</v>
      </c>
      <c r="H92" s="4">
        <v>2000</v>
      </c>
      <c r="I92" s="4"/>
      <c r="J92" s="6">
        <f t="shared" si="20"/>
        <v>0</v>
      </c>
      <c r="K92" s="4">
        <f t="shared" si="21"/>
        <v>6000</v>
      </c>
      <c r="L92" s="4">
        <f t="shared" si="22"/>
        <v>0</v>
      </c>
      <c r="M92" s="6">
        <f t="shared" si="23"/>
        <v>0</v>
      </c>
    </row>
    <row r="93" spans="1:13">
      <c r="A93" s="5">
        <v>41</v>
      </c>
      <c r="B93" s="5" t="s">
        <v>12</v>
      </c>
      <c r="C93" s="5"/>
      <c r="D93" s="5"/>
      <c r="E93" s="5">
        <v>1</v>
      </c>
      <c r="F93" s="5"/>
      <c r="G93" s="6">
        <f t="shared" si="19"/>
        <v>0</v>
      </c>
      <c r="H93" s="4">
        <v>2000</v>
      </c>
      <c r="I93" s="4"/>
      <c r="J93" s="6">
        <f t="shared" si="20"/>
        <v>0</v>
      </c>
      <c r="K93" s="4">
        <f t="shared" si="21"/>
        <v>6000</v>
      </c>
      <c r="L93" s="4">
        <f t="shared" si="22"/>
        <v>0</v>
      </c>
      <c r="M93" s="6">
        <f t="shared" si="23"/>
        <v>0</v>
      </c>
    </row>
    <row r="94" spans="1:13">
      <c r="A94" s="5">
        <v>42</v>
      </c>
      <c r="B94" s="5" t="s">
        <v>12</v>
      </c>
      <c r="C94" s="5"/>
      <c r="D94" s="5"/>
      <c r="E94" s="5">
        <v>1</v>
      </c>
      <c r="F94" s="5"/>
      <c r="G94" s="6">
        <f t="shared" si="19"/>
        <v>0</v>
      </c>
      <c r="H94" s="4">
        <v>2000</v>
      </c>
      <c r="I94" s="4"/>
      <c r="J94" s="6">
        <f t="shared" si="20"/>
        <v>0</v>
      </c>
      <c r="K94" s="4">
        <f t="shared" si="21"/>
        <v>6000</v>
      </c>
      <c r="L94" s="4">
        <f t="shared" si="22"/>
        <v>0</v>
      </c>
      <c r="M94" s="6">
        <f t="shared" si="23"/>
        <v>0</v>
      </c>
    </row>
    <row r="95" spans="1:13">
      <c r="A95" s="5">
        <v>43</v>
      </c>
      <c r="B95" s="5" t="s">
        <v>12</v>
      </c>
      <c r="C95" s="5"/>
      <c r="D95" s="5"/>
      <c r="E95" s="5">
        <v>1</v>
      </c>
      <c r="F95" s="5"/>
      <c r="G95" s="6">
        <f t="shared" si="19"/>
        <v>0</v>
      </c>
      <c r="H95" s="4">
        <v>2000</v>
      </c>
      <c r="I95" s="4"/>
      <c r="J95" s="6">
        <f t="shared" si="20"/>
        <v>0</v>
      </c>
      <c r="K95" s="4">
        <f t="shared" si="21"/>
        <v>6000</v>
      </c>
      <c r="L95" s="4">
        <f t="shared" si="22"/>
        <v>0</v>
      </c>
      <c r="M95" s="6">
        <f t="shared" si="23"/>
        <v>0</v>
      </c>
    </row>
    <row r="96" spans="1:13">
      <c r="A96" s="5">
        <v>44</v>
      </c>
      <c r="B96" s="5" t="s">
        <v>12</v>
      </c>
      <c r="C96" s="5"/>
      <c r="D96" s="5"/>
      <c r="E96" s="5">
        <v>1</v>
      </c>
      <c r="F96" s="5"/>
      <c r="G96" s="6">
        <f t="shared" si="19"/>
        <v>0</v>
      </c>
      <c r="H96" s="4">
        <v>2000</v>
      </c>
      <c r="I96" s="4"/>
      <c r="J96" s="6">
        <f t="shared" si="20"/>
        <v>0</v>
      </c>
      <c r="K96" s="4">
        <f t="shared" si="21"/>
        <v>6000</v>
      </c>
      <c r="L96" s="4">
        <f t="shared" si="22"/>
        <v>0</v>
      </c>
      <c r="M96" s="6">
        <f t="shared" si="23"/>
        <v>0</v>
      </c>
    </row>
    <row r="97" spans="1:13" ht="30" customHeight="1">
      <c r="A97" s="13"/>
      <c r="B97" s="13"/>
      <c r="C97" s="13"/>
      <c r="D97" s="13"/>
      <c r="E97" s="12">
        <v>20</v>
      </c>
      <c r="F97" s="12">
        <f>SUM(F53:F96)</f>
        <v>20</v>
      </c>
      <c r="G97" s="17">
        <f t="shared" si="19"/>
        <v>1</v>
      </c>
      <c r="H97" s="12">
        <f>SUM(H53:H96)</f>
        <v>84000</v>
      </c>
      <c r="I97" s="12">
        <f>SUM(I53:I96)</f>
        <v>32317</v>
      </c>
      <c r="J97" s="17">
        <f t="shared" si="20"/>
        <v>0.3847261904761905</v>
      </c>
      <c r="K97" s="12">
        <f>SUM(K53:K96)</f>
        <v>264000</v>
      </c>
      <c r="L97" s="12">
        <f>SUM(L53:L96)</f>
        <v>165801</v>
      </c>
      <c r="M97" s="17">
        <f t="shared" si="23"/>
        <v>0.6280340909090909</v>
      </c>
    </row>
    <row r="100" spans="1:13">
      <c r="D100" s="14" t="s">
        <v>0</v>
      </c>
      <c r="E100" s="15">
        <f>E25</f>
        <v>20</v>
      </c>
      <c r="F100" s="15">
        <f>F25</f>
        <v>1</v>
      </c>
      <c r="G100" s="17">
        <f>F100/E100</f>
        <v>0.05</v>
      </c>
      <c r="H100" s="15">
        <f>H25</f>
        <v>138500</v>
      </c>
      <c r="I100" s="15">
        <f>I25</f>
        <v>8400</v>
      </c>
      <c r="J100" s="17">
        <f>I100/H100</f>
        <v>6.0649819494584839E-2</v>
      </c>
      <c r="K100" s="15">
        <f>K25</f>
        <v>441000</v>
      </c>
      <c r="L100" s="15">
        <f>L25</f>
        <v>50400</v>
      </c>
      <c r="M100" s="17">
        <f>L100/K100</f>
        <v>0.11428571428571428</v>
      </c>
    </row>
    <row r="101" spans="1:13">
      <c r="D101" s="14" t="s">
        <v>11</v>
      </c>
      <c r="E101" s="15">
        <f>E49</f>
        <v>20</v>
      </c>
      <c r="F101" s="15">
        <f>F49</f>
        <v>0</v>
      </c>
      <c r="G101" s="17">
        <f>F101/E101</f>
        <v>0</v>
      </c>
      <c r="H101" s="15">
        <f>H49</f>
        <v>85000</v>
      </c>
      <c r="I101" s="15">
        <f>I49</f>
        <v>0</v>
      </c>
      <c r="J101" s="17">
        <f>I101/H101</f>
        <v>0</v>
      </c>
      <c r="K101" s="15">
        <f>K49</f>
        <v>255000</v>
      </c>
      <c r="L101" s="15">
        <f>L49</f>
        <v>0</v>
      </c>
      <c r="M101" s="17">
        <f>L101/K101</f>
        <v>0</v>
      </c>
    </row>
    <row r="102" spans="1:13">
      <c r="D102" s="14" t="s">
        <v>12</v>
      </c>
      <c r="E102" s="15">
        <f>E97</f>
        <v>20</v>
      </c>
      <c r="F102" s="15">
        <f t="shared" ref="F102:L102" si="24">F97</f>
        <v>20</v>
      </c>
      <c r="G102" s="17">
        <f>F102/E102</f>
        <v>1</v>
      </c>
      <c r="H102" s="15">
        <f t="shared" si="24"/>
        <v>84000</v>
      </c>
      <c r="I102" s="15">
        <f t="shared" si="24"/>
        <v>32317</v>
      </c>
      <c r="J102" s="17">
        <f>I102/H102</f>
        <v>0.3847261904761905</v>
      </c>
      <c r="K102" s="15">
        <f t="shared" si="24"/>
        <v>264000</v>
      </c>
      <c r="L102" s="15">
        <f t="shared" si="24"/>
        <v>165801</v>
      </c>
      <c r="M102" s="17">
        <f>L102/K102</f>
        <v>0.6280340909090909</v>
      </c>
    </row>
    <row r="103" spans="1:13">
      <c r="D103" s="14" t="s">
        <v>14</v>
      </c>
      <c r="E103" s="15">
        <f>SUM(E100:E102)</f>
        <v>60</v>
      </c>
      <c r="F103" s="15">
        <f t="shared" ref="F103:L103" si="25">SUM(F100:F102)</f>
        <v>21</v>
      </c>
      <c r="G103" s="17">
        <f>F103/E103</f>
        <v>0.35</v>
      </c>
      <c r="H103" s="15">
        <f t="shared" si="25"/>
        <v>307500</v>
      </c>
      <c r="I103" s="15">
        <f t="shared" si="25"/>
        <v>40717</v>
      </c>
      <c r="J103" s="17">
        <f>I103/H103</f>
        <v>0.13241300813008131</v>
      </c>
      <c r="K103" s="15">
        <f t="shared" si="25"/>
        <v>960000</v>
      </c>
      <c r="L103" s="15">
        <f t="shared" si="25"/>
        <v>216201</v>
      </c>
      <c r="M103" s="17">
        <f>L103/K103</f>
        <v>0.22520937499999999</v>
      </c>
    </row>
  </sheetData>
  <mergeCells count="21">
    <mergeCell ref="K51:M51"/>
    <mergeCell ref="A51:A52"/>
    <mergeCell ref="B51:B52"/>
    <mergeCell ref="C51:C52"/>
    <mergeCell ref="D51:D52"/>
    <mergeCell ref="E51:G51"/>
    <mergeCell ref="H51:J51"/>
    <mergeCell ref="K3:M3"/>
    <mergeCell ref="A27:A28"/>
    <mergeCell ref="B27:B28"/>
    <mergeCell ref="C27:C28"/>
    <mergeCell ref="D27:D28"/>
    <mergeCell ref="E27:G27"/>
    <mergeCell ref="H27:J27"/>
    <mergeCell ref="K27:M27"/>
    <mergeCell ref="A3:A4"/>
    <mergeCell ref="B3:B4"/>
    <mergeCell ref="C3:C4"/>
    <mergeCell ref="D3:D4"/>
    <mergeCell ref="E3:G3"/>
    <mergeCell ref="H3:J3"/>
  </mergeCells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>
  <dimension ref="A1:M99"/>
  <sheetViews>
    <sheetView topLeftCell="B1" workbookViewId="0">
      <selection activeCell="C29" sqref="C29"/>
    </sheetView>
  </sheetViews>
  <sheetFormatPr defaultColWidth="10.875" defaultRowHeight="15.75"/>
  <cols>
    <col min="1" max="2" width="10.875" style="1"/>
    <col min="3" max="3" width="59.375" style="1" bestFit="1" customWidth="1"/>
    <col min="4" max="4" width="17.875" style="1" bestFit="1" customWidth="1"/>
    <col min="5" max="6" width="7.875" style="1" bestFit="1" customWidth="1"/>
    <col min="7" max="7" width="9.625" style="1" customWidth="1"/>
    <col min="8" max="9" width="10.875" style="3"/>
    <col min="10" max="10" width="10.875" style="1"/>
    <col min="11" max="12" width="10.875" style="3"/>
    <col min="13" max="16384" width="10.875" style="1"/>
  </cols>
  <sheetData>
    <row r="1" spans="1:13" ht="21">
      <c r="A1" s="18" t="s">
        <v>10</v>
      </c>
    </row>
    <row r="3" spans="1:13">
      <c r="A3" s="259" t="s">
        <v>9</v>
      </c>
      <c r="B3" s="259" t="s">
        <v>8</v>
      </c>
      <c r="C3" s="259" t="s">
        <v>1</v>
      </c>
      <c r="D3" s="259" t="s">
        <v>2</v>
      </c>
      <c r="E3" s="259" t="s">
        <v>13</v>
      </c>
      <c r="F3" s="259"/>
      <c r="G3" s="259"/>
      <c r="H3" s="259" t="s">
        <v>6</v>
      </c>
      <c r="I3" s="259"/>
      <c r="J3" s="259"/>
      <c r="K3" s="259" t="s">
        <v>7</v>
      </c>
      <c r="L3" s="259"/>
      <c r="M3" s="259"/>
    </row>
    <row r="4" spans="1:13">
      <c r="A4" s="259"/>
      <c r="B4" s="259"/>
      <c r="C4" s="259"/>
      <c r="D4" s="259"/>
      <c r="E4" s="12" t="s">
        <v>3</v>
      </c>
      <c r="F4" s="12" t="s">
        <v>4</v>
      </c>
      <c r="G4" s="13" t="s">
        <v>5</v>
      </c>
      <c r="H4" s="12" t="s">
        <v>3</v>
      </c>
      <c r="I4" s="12" t="s">
        <v>4</v>
      </c>
      <c r="J4" s="13" t="s">
        <v>5</v>
      </c>
      <c r="K4" s="12" t="s">
        <v>3</v>
      </c>
      <c r="L4" s="12" t="s">
        <v>4</v>
      </c>
      <c r="M4" s="13" t="s">
        <v>5</v>
      </c>
    </row>
    <row r="5" spans="1:13">
      <c r="A5" s="5">
        <v>1</v>
      </c>
      <c r="B5" s="5" t="s">
        <v>0</v>
      </c>
      <c r="C5" s="54" t="s">
        <v>109</v>
      </c>
      <c r="D5" s="55">
        <v>42636</v>
      </c>
      <c r="E5" s="5">
        <v>1</v>
      </c>
      <c r="F5" s="5">
        <v>1</v>
      </c>
      <c r="G5" s="6">
        <f>F5/E5</f>
        <v>1</v>
      </c>
      <c r="H5" s="4">
        <v>10000</v>
      </c>
      <c r="I5" s="4">
        <v>10000</v>
      </c>
      <c r="J5" s="6">
        <f>I5/H5</f>
        <v>1</v>
      </c>
      <c r="K5" s="4">
        <f>H5*6</f>
        <v>60000</v>
      </c>
      <c r="L5" s="4">
        <f>I5*6</f>
        <v>60000</v>
      </c>
      <c r="M5" s="6">
        <f>L5/K5</f>
        <v>1</v>
      </c>
    </row>
    <row r="6" spans="1:13">
      <c r="A6" s="5">
        <v>2</v>
      </c>
      <c r="B6" s="5" t="s">
        <v>0</v>
      </c>
      <c r="C6" s="102" t="s">
        <v>357</v>
      </c>
      <c r="D6" s="9" t="s">
        <v>358</v>
      </c>
      <c r="E6" s="5">
        <v>1</v>
      </c>
      <c r="F6" s="5">
        <v>1</v>
      </c>
      <c r="G6" s="6">
        <f t="shared" ref="G6:G14" si="0">F6/E6</f>
        <v>1</v>
      </c>
      <c r="H6" s="4">
        <v>8000</v>
      </c>
      <c r="I6" s="4">
        <v>8000</v>
      </c>
      <c r="J6" s="6">
        <f t="shared" ref="J6:J15" si="1">I6/H6</f>
        <v>1</v>
      </c>
      <c r="K6" s="4">
        <f>H6*3</f>
        <v>24000</v>
      </c>
      <c r="L6" s="4">
        <f>I6*3</f>
        <v>24000</v>
      </c>
      <c r="M6" s="6">
        <f t="shared" ref="M6:M15" si="2">L6/K6</f>
        <v>1</v>
      </c>
    </row>
    <row r="7" spans="1:13">
      <c r="A7" s="5">
        <v>3</v>
      </c>
      <c r="B7" s="5" t="s">
        <v>0</v>
      </c>
      <c r="C7" s="9" t="s">
        <v>359</v>
      </c>
      <c r="D7" s="9" t="s">
        <v>360</v>
      </c>
      <c r="E7" s="5">
        <v>1</v>
      </c>
      <c r="F7" s="5"/>
      <c r="G7" s="6">
        <f t="shared" si="0"/>
        <v>0</v>
      </c>
      <c r="H7" s="4">
        <v>10000</v>
      </c>
      <c r="I7" s="4"/>
      <c r="J7" s="6">
        <f t="shared" si="1"/>
        <v>0</v>
      </c>
      <c r="K7" s="4">
        <f t="shared" ref="K7:K14" si="3">H7*3</f>
        <v>30000</v>
      </c>
      <c r="L7" s="4">
        <f t="shared" ref="L7:L14" si="4">I7*3</f>
        <v>0</v>
      </c>
      <c r="M7" s="6">
        <f t="shared" si="2"/>
        <v>0</v>
      </c>
    </row>
    <row r="8" spans="1:13">
      <c r="A8" s="5">
        <v>4</v>
      </c>
      <c r="B8" s="5" t="s">
        <v>0</v>
      </c>
      <c r="C8" s="9" t="s">
        <v>361</v>
      </c>
      <c r="D8" s="9" t="s">
        <v>362</v>
      </c>
      <c r="E8" s="5">
        <v>1</v>
      </c>
      <c r="F8" s="5"/>
      <c r="G8" s="6">
        <f t="shared" si="0"/>
        <v>0</v>
      </c>
      <c r="H8" s="4">
        <v>10000</v>
      </c>
      <c r="I8" s="4"/>
      <c r="J8" s="6">
        <f t="shared" si="1"/>
        <v>0</v>
      </c>
      <c r="K8" s="4">
        <f t="shared" si="3"/>
        <v>30000</v>
      </c>
      <c r="L8" s="4">
        <f t="shared" si="4"/>
        <v>0</v>
      </c>
      <c r="M8" s="6">
        <f t="shared" si="2"/>
        <v>0</v>
      </c>
    </row>
    <row r="9" spans="1:13">
      <c r="A9" s="5">
        <v>5</v>
      </c>
      <c r="B9" s="5" t="s">
        <v>0</v>
      </c>
      <c r="C9" s="5"/>
      <c r="D9" s="5"/>
      <c r="E9" s="5">
        <v>1</v>
      </c>
      <c r="F9" s="5"/>
      <c r="G9" s="6">
        <f t="shared" si="0"/>
        <v>0</v>
      </c>
      <c r="H9" s="4">
        <v>10000</v>
      </c>
      <c r="I9" s="4"/>
      <c r="J9" s="6">
        <f t="shared" si="1"/>
        <v>0</v>
      </c>
      <c r="K9" s="4">
        <f t="shared" si="3"/>
        <v>30000</v>
      </c>
      <c r="L9" s="4">
        <f t="shared" si="4"/>
        <v>0</v>
      </c>
      <c r="M9" s="6">
        <f t="shared" si="2"/>
        <v>0</v>
      </c>
    </row>
    <row r="10" spans="1:13">
      <c r="A10" s="5">
        <v>6</v>
      </c>
      <c r="B10" s="5" t="s">
        <v>0</v>
      </c>
      <c r="C10" s="5"/>
      <c r="D10" s="5"/>
      <c r="E10" s="5">
        <v>1</v>
      </c>
      <c r="F10" s="5"/>
      <c r="G10" s="6">
        <f t="shared" si="0"/>
        <v>0</v>
      </c>
      <c r="H10" s="4">
        <v>9000</v>
      </c>
      <c r="I10" s="4"/>
      <c r="J10" s="6">
        <f t="shared" si="1"/>
        <v>0</v>
      </c>
      <c r="K10" s="4">
        <f t="shared" si="3"/>
        <v>27000</v>
      </c>
      <c r="L10" s="4">
        <f t="shared" si="4"/>
        <v>0</v>
      </c>
      <c r="M10" s="6">
        <f t="shared" si="2"/>
        <v>0</v>
      </c>
    </row>
    <row r="11" spans="1:13">
      <c r="A11" s="5">
        <v>7</v>
      </c>
      <c r="B11" s="5" t="s">
        <v>0</v>
      </c>
      <c r="C11" s="5"/>
      <c r="D11" s="5"/>
      <c r="E11" s="5">
        <v>1</v>
      </c>
      <c r="F11" s="5"/>
      <c r="G11" s="6">
        <f t="shared" si="0"/>
        <v>0</v>
      </c>
      <c r="H11" s="4">
        <v>9000</v>
      </c>
      <c r="I11" s="4"/>
      <c r="J11" s="6">
        <f t="shared" si="1"/>
        <v>0</v>
      </c>
      <c r="K11" s="4">
        <f t="shared" si="3"/>
        <v>27000</v>
      </c>
      <c r="L11" s="4">
        <f t="shared" si="4"/>
        <v>0</v>
      </c>
      <c r="M11" s="6">
        <f t="shared" si="2"/>
        <v>0</v>
      </c>
    </row>
    <row r="12" spans="1:13">
      <c r="A12" s="5">
        <v>8</v>
      </c>
      <c r="B12" s="5" t="s">
        <v>0</v>
      </c>
      <c r="C12" s="5"/>
      <c r="D12" s="5"/>
      <c r="E12" s="5">
        <v>1</v>
      </c>
      <c r="F12" s="5"/>
      <c r="G12" s="6">
        <f t="shared" si="0"/>
        <v>0</v>
      </c>
      <c r="H12" s="4">
        <v>9000</v>
      </c>
      <c r="I12" s="4"/>
      <c r="J12" s="6">
        <f t="shared" si="1"/>
        <v>0</v>
      </c>
      <c r="K12" s="4">
        <f t="shared" si="3"/>
        <v>27000</v>
      </c>
      <c r="L12" s="4">
        <f t="shared" si="4"/>
        <v>0</v>
      </c>
      <c r="M12" s="6">
        <f t="shared" si="2"/>
        <v>0</v>
      </c>
    </row>
    <row r="13" spans="1:13">
      <c r="A13" s="5">
        <v>9</v>
      </c>
      <c r="B13" s="5" t="s">
        <v>0</v>
      </c>
      <c r="C13" s="5"/>
      <c r="D13" s="5"/>
      <c r="E13" s="5">
        <v>1</v>
      </c>
      <c r="F13" s="5"/>
      <c r="G13" s="6">
        <f t="shared" si="0"/>
        <v>0</v>
      </c>
      <c r="H13" s="4">
        <v>9000</v>
      </c>
      <c r="I13" s="4"/>
      <c r="J13" s="6">
        <f t="shared" si="1"/>
        <v>0</v>
      </c>
      <c r="K13" s="4">
        <f t="shared" si="3"/>
        <v>27000</v>
      </c>
      <c r="L13" s="4">
        <f t="shared" si="4"/>
        <v>0</v>
      </c>
      <c r="M13" s="6">
        <f t="shared" si="2"/>
        <v>0</v>
      </c>
    </row>
    <row r="14" spans="1:13">
      <c r="A14" s="5">
        <v>10</v>
      </c>
      <c r="B14" s="5" t="s">
        <v>0</v>
      </c>
      <c r="C14" s="5"/>
      <c r="D14" s="5"/>
      <c r="E14" s="5">
        <v>1</v>
      </c>
      <c r="F14" s="5"/>
      <c r="G14" s="6">
        <f t="shared" si="0"/>
        <v>0</v>
      </c>
      <c r="H14" s="4">
        <v>9000</v>
      </c>
      <c r="I14" s="4"/>
      <c r="J14" s="6">
        <f t="shared" si="1"/>
        <v>0</v>
      </c>
      <c r="K14" s="4">
        <f t="shared" si="3"/>
        <v>27000</v>
      </c>
      <c r="L14" s="4">
        <f t="shared" si="4"/>
        <v>0</v>
      </c>
      <c r="M14" s="6">
        <f t="shared" si="2"/>
        <v>0</v>
      </c>
    </row>
    <row r="15" spans="1:13" ht="30" customHeight="1">
      <c r="A15" s="13"/>
      <c r="B15" s="13"/>
      <c r="C15" s="13"/>
      <c r="D15" s="13"/>
      <c r="E15" s="12">
        <f>SUM(E5:E14)</f>
        <v>10</v>
      </c>
      <c r="F15" s="12">
        <f>SUM(F5:F14)</f>
        <v>2</v>
      </c>
      <c r="G15" s="17">
        <f>F15/E15</f>
        <v>0.2</v>
      </c>
      <c r="H15" s="12">
        <f>SUM(H5:H14)</f>
        <v>93000</v>
      </c>
      <c r="I15" s="12">
        <f>SUM(I5:I14)</f>
        <v>18000</v>
      </c>
      <c r="J15" s="17">
        <f t="shared" si="1"/>
        <v>0.19354838709677419</v>
      </c>
      <c r="K15" s="12">
        <f>SUM(K5:K14)</f>
        <v>309000</v>
      </c>
      <c r="L15" s="12">
        <f>SUM(L5:L14)</f>
        <v>84000</v>
      </c>
      <c r="M15" s="17">
        <f t="shared" si="2"/>
        <v>0.27184466019417475</v>
      </c>
    </row>
    <row r="17" spans="1:13">
      <c r="A17" s="259" t="s">
        <v>9</v>
      </c>
      <c r="B17" s="259" t="s">
        <v>8</v>
      </c>
      <c r="C17" s="259" t="s">
        <v>1</v>
      </c>
      <c r="D17" s="259" t="s">
        <v>2</v>
      </c>
      <c r="E17" s="259" t="s">
        <v>13</v>
      </c>
      <c r="F17" s="259"/>
      <c r="G17" s="259"/>
      <c r="H17" s="259" t="s">
        <v>6</v>
      </c>
      <c r="I17" s="259"/>
      <c r="J17" s="259"/>
      <c r="K17" s="259" t="s">
        <v>7</v>
      </c>
      <c r="L17" s="259"/>
      <c r="M17" s="259"/>
    </row>
    <row r="18" spans="1:13">
      <c r="A18" s="259"/>
      <c r="B18" s="259"/>
      <c r="C18" s="259"/>
      <c r="D18" s="259"/>
      <c r="E18" s="12" t="s">
        <v>3</v>
      </c>
      <c r="F18" s="12" t="s">
        <v>4</v>
      </c>
      <c r="G18" s="13" t="s">
        <v>5</v>
      </c>
      <c r="H18" s="12" t="s">
        <v>3</v>
      </c>
      <c r="I18" s="12" t="s">
        <v>4</v>
      </c>
      <c r="J18" s="13" t="s">
        <v>5</v>
      </c>
      <c r="K18" s="12" t="s">
        <v>3</v>
      </c>
      <c r="L18" s="12" t="s">
        <v>4</v>
      </c>
      <c r="M18" s="13" t="s">
        <v>5</v>
      </c>
    </row>
    <row r="19" spans="1:13">
      <c r="A19" s="5">
        <v>1</v>
      </c>
      <c r="B19" s="5" t="s">
        <v>11</v>
      </c>
      <c r="C19" s="54" t="s">
        <v>110</v>
      </c>
      <c r="D19" s="55">
        <v>42636</v>
      </c>
      <c r="E19" s="5">
        <v>1</v>
      </c>
      <c r="F19" s="5">
        <v>1</v>
      </c>
      <c r="G19" s="6">
        <f>F19/E19</f>
        <v>1</v>
      </c>
      <c r="H19" s="4">
        <v>5000</v>
      </c>
      <c r="I19" s="58">
        <v>7000</v>
      </c>
      <c r="J19" s="6">
        <f>I19/H19</f>
        <v>1.4</v>
      </c>
      <c r="K19" s="4">
        <f>H19*6</f>
        <v>30000</v>
      </c>
      <c r="L19" s="4">
        <f>I19*6</f>
        <v>42000</v>
      </c>
      <c r="M19" s="6">
        <f>L19/K19</f>
        <v>1.4</v>
      </c>
    </row>
    <row r="20" spans="1:13">
      <c r="A20" s="5">
        <v>2</v>
      </c>
      <c r="B20" s="5" t="s">
        <v>11</v>
      </c>
      <c r="C20" s="56" t="s">
        <v>111</v>
      </c>
      <c r="D20" s="57" t="s">
        <v>112</v>
      </c>
      <c r="E20" s="5">
        <v>1</v>
      </c>
      <c r="F20" s="5">
        <v>1</v>
      </c>
      <c r="G20" s="6">
        <f t="shared" ref="G20:G38" si="5">F20/E20</f>
        <v>1</v>
      </c>
      <c r="H20" s="4">
        <v>5000</v>
      </c>
      <c r="I20" s="58">
        <v>6000</v>
      </c>
      <c r="J20" s="6">
        <f t="shared" ref="J20:J39" si="6">I20/H20</f>
        <v>1.2</v>
      </c>
      <c r="K20" s="4">
        <f>H20*3</f>
        <v>15000</v>
      </c>
      <c r="L20" s="4">
        <f>I20*6</f>
        <v>36000</v>
      </c>
      <c r="M20" s="6">
        <f t="shared" ref="M20:M39" si="7">L20/K20</f>
        <v>2.4</v>
      </c>
    </row>
    <row r="21" spans="1:13">
      <c r="A21" s="5">
        <v>3</v>
      </c>
      <c r="B21" s="5" t="s">
        <v>11</v>
      </c>
      <c r="C21" s="56" t="s">
        <v>113</v>
      </c>
      <c r="D21" s="57" t="s">
        <v>114</v>
      </c>
      <c r="E21" s="5">
        <v>1</v>
      </c>
      <c r="F21" s="5">
        <v>1</v>
      </c>
      <c r="G21" s="6">
        <f t="shared" si="5"/>
        <v>1</v>
      </c>
      <c r="H21" s="4">
        <v>5000</v>
      </c>
      <c r="I21" s="58">
        <v>7500</v>
      </c>
      <c r="J21" s="6">
        <f t="shared" si="6"/>
        <v>1.5</v>
      </c>
      <c r="K21" s="4">
        <f t="shared" ref="K21:K38" si="8">H21*3</f>
        <v>15000</v>
      </c>
      <c r="L21" s="4">
        <f>I21*6</f>
        <v>45000</v>
      </c>
      <c r="M21" s="6">
        <f t="shared" si="7"/>
        <v>3</v>
      </c>
    </row>
    <row r="22" spans="1:13" ht="16.5">
      <c r="A22" s="5">
        <v>4</v>
      </c>
      <c r="B22" s="5" t="s">
        <v>11</v>
      </c>
      <c r="C22" s="103" t="s">
        <v>363</v>
      </c>
      <c r="D22" s="57" t="s">
        <v>114</v>
      </c>
      <c r="E22" s="5">
        <v>1</v>
      </c>
      <c r="F22" s="5">
        <v>1</v>
      </c>
      <c r="G22" s="6">
        <f t="shared" si="5"/>
        <v>1</v>
      </c>
      <c r="H22" s="4">
        <v>3000</v>
      </c>
      <c r="I22" s="8">
        <v>3000</v>
      </c>
      <c r="J22" s="6">
        <f t="shared" si="6"/>
        <v>1</v>
      </c>
      <c r="K22" s="4">
        <f t="shared" si="8"/>
        <v>9000</v>
      </c>
      <c r="L22" s="4">
        <f t="shared" ref="L22:L38" si="9">I22*3</f>
        <v>9000</v>
      </c>
      <c r="M22" s="6">
        <f t="shared" si="7"/>
        <v>1</v>
      </c>
    </row>
    <row r="23" spans="1:13" ht="30">
      <c r="A23" s="5">
        <v>5</v>
      </c>
      <c r="B23" s="5" t="s">
        <v>11</v>
      </c>
      <c r="C23" s="104" t="s">
        <v>364</v>
      </c>
      <c r="D23" s="9" t="s">
        <v>365</v>
      </c>
      <c r="E23" s="5">
        <v>1</v>
      </c>
      <c r="F23" s="5">
        <v>1</v>
      </c>
      <c r="G23" s="6">
        <f t="shared" si="5"/>
        <v>1</v>
      </c>
      <c r="H23" s="4">
        <v>3000</v>
      </c>
      <c r="I23" s="8">
        <v>2666</v>
      </c>
      <c r="J23" s="6">
        <f t="shared" si="6"/>
        <v>0.88866666666666672</v>
      </c>
      <c r="K23" s="4">
        <f t="shared" si="8"/>
        <v>9000</v>
      </c>
      <c r="L23" s="4">
        <f t="shared" si="9"/>
        <v>7998</v>
      </c>
      <c r="M23" s="6">
        <f t="shared" si="7"/>
        <v>0.88866666666666672</v>
      </c>
    </row>
    <row r="24" spans="1:13">
      <c r="A24" s="5">
        <v>6</v>
      </c>
      <c r="B24" s="5" t="s">
        <v>11</v>
      </c>
      <c r="C24" s="9" t="s">
        <v>366</v>
      </c>
      <c r="D24" s="9" t="s">
        <v>367</v>
      </c>
      <c r="E24" s="5">
        <v>1</v>
      </c>
      <c r="F24" s="5"/>
      <c r="G24" s="6">
        <f t="shared" si="5"/>
        <v>0</v>
      </c>
      <c r="H24" s="83">
        <v>4000</v>
      </c>
      <c r="I24" s="4"/>
      <c r="J24" s="6">
        <f t="shared" si="6"/>
        <v>0</v>
      </c>
      <c r="K24" s="4">
        <f t="shared" si="8"/>
        <v>12000</v>
      </c>
      <c r="L24" s="4">
        <f t="shared" si="9"/>
        <v>0</v>
      </c>
      <c r="M24" s="6">
        <f t="shared" si="7"/>
        <v>0</v>
      </c>
    </row>
    <row r="25" spans="1:13">
      <c r="A25" s="5">
        <v>7</v>
      </c>
      <c r="B25" s="5" t="s">
        <v>11</v>
      </c>
      <c r="C25" s="9" t="s">
        <v>368</v>
      </c>
      <c r="D25" s="9" t="s">
        <v>367</v>
      </c>
      <c r="E25" s="5">
        <v>1</v>
      </c>
      <c r="F25" s="5"/>
      <c r="G25" s="6">
        <f t="shared" si="5"/>
        <v>0</v>
      </c>
      <c r="H25" s="83">
        <v>4000</v>
      </c>
      <c r="I25" s="4"/>
      <c r="J25" s="6">
        <f t="shared" si="6"/>
        <v>0</v>
      </c>
      <c r="K25" s="4">
        <f t="shared" si="8"/>
        <v>12000</v>
      </c>
      <c r="L25" s="4">
        <f t="shared" si="9"/>
        <v>0</v>
      </c>
      <c r="M25" s="6">
        <f t="shared" si="7"/>
        <v>0</v>
      </c>
    </row>
    <row r="26" spans="1:13">
      <c r="A26" s="5">
        <v>8</v>
      </c>
      <c r="B26" s="5" t="s">
        <v>11</v>
      </c>
      <c r="C26" s="9" t="s">
        <v>369</v>
      </c>
      <c r="D26" s="9" t="s">
        <v>370</v>
      </c>
      <c r="E26" s="5">
        <v>1</v>
      </c>
      <c r="F26" s="5"/>
      <c r="G26" s="6">
        <f t="shared" si="5"/>
        <v>0</v>
      </c>
      <c r="H26" s="83">
        <v>4000</v>
      </c>
      <c r="I26" s="4"/>
      <c r="J26" s="6">
        <f t="shared" si="6"/>
        <v>0</v>
      </c>
      <c r="K26" s="4">
        <f t="shared" si="8"/>
        <v>12000</v>
      </c>
      <c r="L26" s="4">
        <f t="shared" si="9"/>
        <v>0</v>
      </c>
      <c r="M26" s="6">
        <f t="shared" si="7"/>
        <v>0</v>
      </c>
    </row>
    <row r="27" spans="1:13">
      <c r="A27" s="5">
        <v>9</v>
      </c>
      <c r="B27" s="5" t="s">
        <v>11</v>
      </c>
      <c r="C27" s="9" t="s">
        <v>371</v>
      </c>
      <c r="D27" s="9" t="s">
        <v>372</v>
      </c>
      <c r="E27" s="5">
        <v>1</v>
      </c>
      <c r="F27" s="5"/>
      <c r="G27" s="6">
        <f t="shared" si="5"/>
        <v>0</v>
      </c>
      <c r="H27" s="83">
        <v>4000</v>
      </c>
      <c r="I27" s="4"/>
      <c r="J27" s="6">
        <f t="shared" si="6"/>
        <v>0</v>
      </c>
      <c r="K27" s="4">
        <f t="shared" si="8"/>
        <v>12000</v>
      </c>
      <c r="L27" s="4">
        <f t="shared" si="9"/>
        <v>0</v>
      </c>
      <c r="M27" s="6">
        <f t="shared" si="7"/>
        <v>0</v>
      </c>
    </row>
    <row r="28" spans="1:13">
      <c r="A28" s="5">
        <v>10</v>
      </c>
      <c r="B28" s="5" t="s">
        <v>11</v>
      </c>
      <c r="C28" s="9" t="s">
        <v>373</v>
      </c>
      <c r="D28" s="9" t="s">
        <v>374</v>
      </c>
      <c r="E28" s="5">
        <v>1</v>
      </c>
      <c r="F28" s="5"/>
      <c r="G28" s="6">
        <f t="shared" si="5"/>
        <v>0</v>
      </c>
      <c r="H28" s="83">
        <v>4000</v>
      </c>
      <c r="I28" s="4"/>
      <c r="J28" s="6">
        <f t="shared" si="6"/>
        <v>0</v>
      </c>
      <c r="K28" s="4">
        <f t="shared" si="8"/>
        <v>12000</v>
      </c>
      <c r="L28" s="4">
        <f t="shared" si="9"/>
        <v>0</v>
      </c>
      <c r="M28" s="6">
        <f t="shared" si="7"/>
        <v>0</v>
      </c>
    </row>
    <row r="29" spans="1:13">
      <c r="A29" s="5">
        <v>11</v>
      </c>
      <c r="B29" s="5" t="s">
        <v>11</v>
      </c>
      <c r="C29" s="9" t="s">
        <v>375</v>
      </c>
      <c r="D29" s="9" t="s">
        <v>374</v>
      </c>
      <c r="E29" s="5">
        <v>1</v>
      </c>
      <c r="F29" s="5"/>
      <c r="G29" s="6">
        <f t="shared" si="5"/>
        <v>0</v>
      </c>
      <c r="H29" s="83">
        <v>4000</v>
      </c>
      <c r="I29" s="4"/>
      <c r="J29" s="6">
        <f t="shared" si="6"/>
        <v>0</v>
      </c>
      <c r="K29" s="4">
        <f t="shared" si="8"/>
        <v>12000</v>
      </c>
      <c r="L29" s="4">
        <f t="shared" si="9"/>
        <v>0</v>
      </c>
      <c r="M29" s="6">
        <f t="shared" si="7"/>
        <v>0</v>
      </c>
    </row>
    <row r="30" spans="1:13">
      <c r="A30" s="5">
        <v>12</v>
      </c>
      <c r="B30" s="5" t="s">
        <v>11</v>
      </c>
      <c r="C30" s="9" t="s">
        <v>376</v>
      </c>
      <c r="D30" s="9" t="s">
        <v>377</v>
      </c>
      <c r="E30" s="5">
        <v>1</v>
      </c>
      <c r="F30" s="5"/>
      <c r="G30" s="6">
        <f t="shared" si="5"/>
        <v>0</v>
      </c>
      <c r="H30" s="83">
        <v>4000</v>
      </c>
      <c r="I30" s="4"/>
      <c r="J30" s="6">
        <f t="shared" si="6"/>
        <v>0</v>
      </c>
      <c r="K30" s="4">
        <f t="shared" si="8"/>
        <v>12000</v>
      </c>
      <c r="L30" s="4">
        <f t="shared" si="9"/>
        <v>0</v>
      </c>
      <c r="M30" s="6">
        <f t="shared" si="7"/>
        <v>0</v>
      </c>
    </row>
    <row r="31" spans="1:13">
      <c r="A31" s="5">
        <v>13</v>
      </c>
      <c r="B31" s="5" t="s">
        <v>11</v>
      </c>
      <c r="C31" s="105" t="s">
        <v>378</v>
      </c>
      <c r="D31" s="9" t="s">
        <v>379</v>
      </c>
      <c r="E31" s="5">
        <v>1</v>
      </c>
      <c r="F31" s="5"/>
      <c r="G31" s="6">
        <f t="shared" si="5"/>
        <v>0</v>
      </c>
      <c r="H31" s="83">
        <v>4000</v>
      </c>
      <c r="I31" s="4"/>
      <c r="J31" s="6">
        <f t="shared" si="6"/>
        <v>0</v>
      </c>
      <c r="K31" s="4">
        <f t="shared" si="8"/>
        <v>12000</v>
      </c>
      <c r="L31" s="4">
        <f t="shared" si="9"/>
        <v>0</v>
      </c>
      <c r="M31" s="6">
        <f t="shared" si="7"/>
        <v>0</v>
      </c>
    </row>
    <row r="32" spans="1:13">
      <c r="A32" s="5">
        <v>14</v>
      </c>
      <c r="B32" s="5" t="s">
        <v>11</v>
      </c>
      <c r="C32" s="5"/>
      <c r="D32" s="5"/>
      <c r="E32" s="5">
        <v>1</v>
      </c>
      <c r="F32" s="5"/>
      <c r="G32" s="6">
        <f t="shared" si="5"/>
        <v>0</v>
      </c>
      <c r="H32" s="83">
        <v>4000</v>
      </c>
      <c r="I32" s="4"/>
      <c r="J32" s="6">
        <f t="shared" si="6"/>
        <v>0</v>
      </c>
      <c r="K32" s="4">
        <f t="shared" si="8"/>
        <v>12000</v>
      </c>
      <c r="L32" s="4">
        <f t="shared" si="9"/>
        <v>0</v>
      </c>
      <c r="M32" s="6">
        <f t="shared" si="7"/>
        <v>0</v>
      </c>
    </row>
    <row r="33" spans="1:13">
      <c r="A33" s="5">
        <v>15</v>
      </c>
      <c r="B33" s="5" t="s">
        <v>11</v>
      </c>
      <c r="C33" s="5"/>
      <c r="D33" s="5"/>
      <c r="E33" s="5">
        <v>1</v>
      </c>
      <c r="F33" s="5"/>
      <c r="G33" s="6">
        <f t="shared" si="5"/>
        <v>0</v>
      </c>
      <c r="H33" s="83">
        <v>4000</v>
      </c>
      <c r="I33" s="4"/>
      <c r="J33" s="6">
        <f t="shared" si="6"/>
        <v>0</v>
      </c>
      <c r="K33" s="4">
        <f t="shared" si="8"/>
        <v>12000</v>
      </c>
      <c r="L33" s="4">
        <f t="shared" si="9"/>
        <v>0</v>
      </c>
      <c r="M33" s="6">
        <f t="shared" si="7"/>
        <v>0</v>
      </c>
    </row>
    <row r="34" spans="1:13">
      <c r="A34" s="5">
        <v>16</v>
      </c>
      <c r="B34" s="5" t="s">
        <v>11</v>
      </c>
      <c r="C34" s="5"/>
      <c r="D34" s="5"/>
      <c r="E34" s="5">
        <v>1</v>
      </c>
      <c r="F34" s="5"/>
      <c r="G34" s="6">
        <f t="shared" si="5"/>
        <v>0</v>
      </c>
      <c r="H34" s="83">
        <v>4000</v>
      </c>
      <c r="I34" s="4"/>
      <c r="J34" s="6">
        <f t="shared" si="6"/>
        <v>0</v>
      </c>
      <c r="K34" s="4">
        <f t="shared" si="8"/>
        <v>12000</v>
      </c>
      <c r="L34" s="4">
        <f t="shared" si="9"/>
        <v>0</v>
      </c>
      <c r="M34" s="6">
        <f t="shared" si="7"/>
        <v>0</v>
      </c>
    </row>
    <row r="35" spans="1:13">
      <c r="A35" s="5">
        <v>17</v>
      </c>
      <c r="B35" s="5" t="s">
        <v>11</v>
      </c>
      <c r="C35" s="5"/>
      <c r="D35" s="5"/>
      <c r="E35" s="5">
        <v>1</v>
      </c>
      <c r="F35" s="5"/>
      <c r="G35" s="6">
        <f t="shared" si="5"/>
        <v>0</v>
      </c>
      <c r="H35" s="83">
        <v>4000</v>
      </c>
      <c r="I35" s="4"/>
      <c r="J35" s="6">
        <f t="shared" si="6"/>
        <v>0</v>
      </c>
      <c r="K35" s="4">
        <f t="shared" si="8"/>
        <v>12000</v>
      </c>
      <c r="L35" s="4">
        <f t="shared" si="9"/>
        <v>0</v>
      </c>
      <c r="M35" s="6">
        <f t="shared" si="7"/>
        <v>0</v>
      </c>
    </row>
    <row r="36" spans="1:13">
      <c r="A36" s="5">
        <v>18</v>
      </c>
      <c r="B36" s="5" t="s">
        <v>11</v>
      </c>
      <c r="C36" s="5"/>
      <c r="D36" s="5"/>
      <c r="E36" s="5">
        <v>1</v>
      </c>
      <c r="F36" s="5"/>
      <c r="G36" s="6">
        <f t="shared" si="5"/>
        <v>0</v>
      </c>
      <c r="H36" s="4">
        <v>4000</v>
      </c>
      <c r="I36" s="4"/>
      <c r="J36" s="6">
        <f t="shared" si="6"/>
        <v>0</v>
      </c>
      <c r="K36" s="4">
        <f t="shared" si="8"/>
        <v>12000</v>
      </c>
      <c r="L36" s="4">
        <f t="shared" si="9"/>
        <v>0</v>
      </c>
      <c r="M36" s="6">
        <f t="shared" si="7"/>
        <v>0</v>
      </c>
    </row>
    <row r="37" spans="1:13">
      <c r="A37" s="5">
        <v>19</v>
      </c>
      <c r="B37" s="5" t="s">
        <v>11</v>
      </c>
      <c r="C37" s="5"/>
      <c r="D37" s="5"/>
      <c r="E37" s="5">
        <v>1</v>
      </c>
      <c r="F37" s="5"/>
      <c r="G37" s="6">
        <f t="shared" si="5"/>
        <v>0</v>
      </c>
      <c r="H37" s="4">
        <v>4000</v>
      </c>
      <c r="I37" s="4"/>
      <c r="J37" s="6">
        <f t="shared" si="6"/>
        <v>0</v>
      </c>
      <c r="K37" s="4">
        <f t="shared" si="8"/>
        <v>12000</v>
      </c>
      <c r="L37" s="4">
        <f t="shared" si="9"/>
        <v>0</v>
      </c>
      <c r="M37" s="6">
        <f t="shared" si="7"/>
        <v>0</v>
      </c>
    </row>
    <row r="38" spans="1:13">
      <c r="A38" s="5">
        <v>20</v>
      </c>
      <c r="B38" s="5" t="s">
        <v>11</v>
      </c>
      <c r="C38" s="5"/>
      <c r="D38" s="5"/>
      <c r="E38" s="5">
        <v>1</v>
      </c>
      <c r="F38" s="5"/>
      <c r="G38" s="6">
        <f t="shared" si="5"/>
        <v>0</v>
      </c>
      <c r="H38" s="4">
        <v>4000</v>
      </c>
      <c r="I38" s="4"/>
      <c r="J38" s="6">
        <f t="shared" si="6"/>
        <v>0</v>
      </c>
      <c r="K38" s="4">
        <f t="shared" si="8"/>
        <v>12000</v>
      </c>
      <c r="L38" s="4">
        <f t="shared" si="9"/>
        <v>0</v>
      </c>
      <c r="M38" s="6">
        <f t="shared" si="7"/>
        <v>0</v>
      </c>
    </row>
    <row r="39" spans="1:13" ht="30" customHeight="1">
      <c r="A39" s="13"/>
      <c r="B39" s="13"/>
      <c r="C39" s="13"/>
      <c r="D39" s="13"/>
      <c r="E39" s="12">
        <f>SUM(E19:E38)</f>
        <v>20</v>
      </c>
      <c r="F39" s="12">
        <f>SUM(F19:F38)</f>
        <v>5</v>
      </c>
      <c r="G39" s="17">
        <f>F39/E39</f>
        <v>0.25</v>
      </c>
      <c r="H39" s="12">
        <f>SUM(H19:H38)</f>
        <v>81000</v>
      </c>
      <c r="I39" s="12">
        <f>SUM(I19:I38)</f>
        <v>26166</v>
      </c>
      <c r="J39" s="17">
        <f t="shared" si="6"/>
        <v>0.32303703703703701</v>
      </c>
      <c r="K39" s="12">
        <f>SUM(K19:K38)</f>
        <v>258000</v>
      </c>
      <c r="L39" s="12">
        <f>SUM(L19:L38)</f>
        <v>139998</v>
      </c>
      <c r="M39" s="17">
        <f t="shared" si="7"/>
        <v>0.54262790697674423</v>
      </c>
    </row>
    <row r="41" spans="1:13">
      <c r="A41" s="259" t="s">
        <v>9</v>
      </c>
      <c r="B41" s="259" t="s">
        <v>8</v>
      </c>
      <c r="C41" s="259" t="s">
        <v>1</v>
      </c>
      <c r="D41" s="259" t="s">
        <v>2</v>
      </c>
      <c r="E41" s="259" t="s">
        <v>13</v>
      </c>
      <c r="F41" s="259"/>
      <c r="G41" s="259"/>
      <c r="H41" s="259" t="s">
        <v>6</v>
      </c>
      <c r="I41" s="259"/>
      <c r="J41" s="259"/>
      <c r="K41" s="259" t="s">
        <v>7</v>
      </c>
      <c r="L41" s="259"/>
      <c r="M41" s="259"/>
    </row>
    <row r="42" spans="1:13">
      <c r="A42" s="259"/>
      <c r="B42" s="259"/>
      <c r="C42" s="259"/>
      <c r="D42" s="259"/>
      <c r="E42" s="12" t="s">
        <v>3</v>
      </c>
      <c r="F42" s="12" t="s">
        <v>4</v>
      </c>
      <c r="G42" s="13" t="s">
        <v>5</v>
      </c>
      <c r="H42" s="12" t="s">
        <v>3</v>
      </c>
      <c r="I42" s="12" t="s">
        <v>4</v>
      </c>
      <c r="J42" s="13" t="s">
        <v>5</v>
      </c>
      <c r="K42" s="12" t="s">
        <v>3</v>
      </c>
      <c r="L42" s="12" t="s">
        <v>4</v>
      </c>
      <c r="M42" s="13" t="s">
        <v>5</v>
      </c>
    </row>
    <row r="43" spans="1:13">
      <c r="A43" s="5">
        <v>1</v>
      </c>
      <c r="B43" s="5" t="s">
        <v>12</v>
      </c>
      <c r="C43" s="54" t="s">
        <v>115</v>
      </c>
      <c r="D43" s="55">
        <v>42634</v>
      </c>
      <c r="E43" s="5">
        <v>1</v>
      </c>
      <c r="F43" s="5">
        <v>1</v>
      </c>
      <c r="G43" s="6">
        <f>F43/E43</f>
        <v>1</v>
      </c>
      <c r="H43" s="4">
        <v>3000</v>
      </c>
      <c r="I43" s="58">
        <v>4000</v>
      </c>
      <c r="J43" s="6">
        <f>I43/H43</f>
        <v>1.3333333333333333</v>
      </c>
      <c r="K43" s="4">
        <f>H43*6</f>
        <v>18000</v>
      </c>
      <c r="L43" s="4">
        <f t="shared" ref="L43:L62" si="10">I43*6</f>
        <v>24000</v>
      </c>
      <c r="M43" s="6">
        <f>L43/K43</f>
        <v>1.3333333333333333</v>
      </c>
    </row>
    <row r="44" spans="1:13">
      <c r="A44" s="5">
        <v>2</v>
      </c>
      <c r="B44" s="5" t="s">
        <v>12</v>
      </c>
      <c r="C44" s="54" t="s">
        <v>116</v>
      </c>
      <c r="D44" s="55">
        <v>42635</v>
      </c>
      <c r="E44" s="5">
        <v>1</v>
      </c>
      <c r="F44" s="5">
        <v>1</v>
      </c>
      <c r="G44" s="6">
        <f t="shared" ref="G44:G62" si="11">F44/E44</f>
        <v>1</v>
      </c>
      <c r="H44" s="4">
        <v>1500</v>
      </c>
      <c r="I44" s="58">
        <v>1200</v>
      </c>
      <c r="J44" s="6">
        <f t="shared" ref="J44:J63" si="12">I44/H44</f>
        <v>0.8</v>
      </c>
      <c r="K44" s="4">
        <f t="shared" ref="K44:K62" si="13">H44*6</f>
        <v>9000</v>
      </c>
      <c r="L44" s="4">
        <f t="shared" si="10"/>
        <v>7200</v>
      </c>
      <c r="M44" s="6">
        <f t="shared" ref="M44:M63" si="14">L44/K44</f>
        <v>0.8</v>
      </c>
    </row>
    <row r="45" spans="1:13">
      <c r="A45" s="5">
        <v>3</v>
      </c>
      <c r="B45" s="5" t="s">
        <v>12</v>
      </c>
      <c r="C45" s="54" t="s">
        <v>117</v>
      </c>
      <c r="D45" s="55">
        <v>42639</v>
      </c>
      <c r="E45" s="5">
        <v>1</v>
      </c>
      <c r="F45" s="5">
        <v>1</v>
      </c>
      <c r="G45" s="6">
        <f t="shared" si="11"/>
        <v>1</v>
      </c>
      <c r="H45" s="4">
        <v>1500</v>
      </c>
      <c r="I45" s="58">
        <v>1100</v>
      </c>
      <c r="J45" s="6">
        <f t="shared" si="12"/>
        <v>0.73333333333333328</v>
      </c>
      <c r="K45" s="4">
        <f t="shared" si="13"/>
        <v>9000</v>
      </c>
      <c r="L45" s="4">
        <f t="shared" si="10"/>
        <v>6600</v>
      </c>
      <c r="M45" s="6">
        <f t="shared" si="14"/>
        <v>0.73333333333333328</v>
      </c>
    </row>
    <row r="46" spans="1:13">
      <c r="A46" s="5">
        <v>4</v>
      </c>
      <c r="B46" s="5" t="s">
        <v>12</v>
      </c>
      <c r="C46" s="54" t="s">
        <v>118</v>
      </c>
      <c r="D46" s="55">
        <v>42641</v>
      </c>
      <c r="E46" s="5">
        <v>1</v>
      </c>
      <c r="F46" s="5">
        <v>1</v>
      </c>
      <c r="G46" s="6">
        <f t="shared" si="11"/>
        <v>1</v>
      </c>
      <c r="H46" s="4">
        <v>3000</v>
      </c>
      <c r="I46" s="58">
        <v>3866</v>
      </c>
      <c r="J46" s="6">
        <f t="shared" si="12"/>
        <v>1.2886666666666666</v>
      </c>
      <c r="K46" s="4">
        <f t="shared" si="13"/>
        <v>18000</v>
      </c>
      <c r="L46" s="4">
        <f t="shared" si="10"/>
        <v>23196</v>
      </c>
      <c r="M46" s="6">
        <f t="shared" si="14"/>
        <v>1.2886666666666666</v>
      </c>
    </row>
    <row r="47" spans="1:13">
      <c r="A47" s="5">
        <v>5</v>
      </c>
      <c r="B47" s="5" t="s">
        <v>12</v>
      </c>
      <c r="C47" s="54" t="s">
        <v>119</v>
      </c>
      <c r="D47" s="55">
        <v>42641</v>
      </c>
      <c r="E47" s="5">
        <v>1</v>
      </c>
      <c r="F47" s="5">
        <v>1</v>
      </c>
      <c r="G47" s="6">
        <f t="shared" si="11"/>
        <v>1</v>
      </c>
      <c r="H47" s="4">
        <v>3000</v>
      </c>
      <c r="I47" s="58">
        <v>4957</v>
      </c>
      <c r="J47" s="6">
        <f t="shared" si="12"/>
        <v>1.6523333333333334</v>
      </c>
      <c r="K47" s="4">
        <f t="shared" si="13"/>
        <v>18000</v>
      </c>
      <c r="L47" s="4">
        <f t="shared" si="10"/>
        <v>29742</v>
      </c>
      <c r="M47" s="6">
        <f t="shared" si="14"/>
        <v>1.6523333333333334</v>
      </c>
    </row>
    <row r="48" spans="1:13">
      <c r="A48" s="5">
        <v>6</v>
      </c>
      <c r="B48" s="5" t="s">
        <v>12</v>
      </c>
      <c r="C48" s="54" t="s">
        <v>120</v>
      </c>
      <c r="D48" s="55">
        <v>42642</v>
      </c>
      <c r="E48" s="5">
        <v>1</v>
      </c>
      <c r="F48" s="5">
        <v>1</v>
      </c>
      <c r="G48" s="6">
        <f t="shared" si="11"/>
        <v>1</v>
      </c>
      <c r="H48" s="4">
        <v>3000</v>
      </c>
      <c r="I48" s="58">
        <v>4000</v>
      </c>
      <c r="J48" s="6">
        <f t="shared" si="12"/>
        <v>1.3333333333333333</v>
      </c>
      <c r="K48" s="4">
        <f t="shared" si="13"/>
        <v>18000</v>
      </c>
      <c r="L48" s="4">
        <f t="shared" si="10"/>
        <v>24000</v>
      </c>
      <c r="M48" s="6">
        <f t="shared" si="14"/>
        <v>1.3333333333333333</v>
      </c>
    </row>
    <row r="49" spans="1:13">
      <c r="A49" s="5">
        <v>7</v>
      </c>
      <c r="B49" s="5" t="s">
        <v>12</v>
      </c>
      <c r="C49" s="56" t="s">
        <v>121</v>
      </c>
      <c r="D49" s="55">
        <v>42643</v>
      </c>
      <c r="E49" s="5">
        <v>1</v>
      </c>
      <c r="F49" s="5">
        <v>1</v>
      </c>
      <c r="G49" s="6">
        <f t="shared" si="11"/>
        <v>1</v>
      </c>
      <c r="H49" s="4">
        <v>2000</v>
      </c>
      <c r="I49" s="58">
        <v>2000</v>
      </c>
      <c r="J49" s="6">
        <f t="shared" si="12"/>
        <v>1</v>
      </c>
      <c r="K49" s="4">
        <f t="shared" si="13"/>
        <v>12000</v>
      </c>
      <c r="L49" s="4">
        <f t="shared" si="10"/>
        <v>12000</v>
      </c>
      <c r="M49" s="6">
        <f t="shared" si="14"/>
        <v>1</v>
      </c>
    </row>
    <row r="50" spans="1:13">
      <c r="A50" s="5">
        <v>8</v>
      </c>
      <c r="B50" s="5" t="s">
        <v>12</v>
      </c>
      <c r="C50" s="56" t="s">
        <v>122</v>
      </c>
      <c r="D50" s="55">
        <v>42646</v>
      </c>
      <c r="E50" s="5">
        <v>1</v>
      </c>
      <c r="F50" s="5">
        <v>1</v>
      </c>
      <c r="G50" s="6">
        <f t="shared" si="11"/>
        <v>1</v>
      </c>
      <c r="H50" s="4">
        <v>1000</v>
      </c>
      <c r="I50" s="58">
        <v>600</v>
      </c>
      <c r="J50" s="6">
        <f t="shared" si="12"/>
        <v>0.6</v>
      </c>
      <c r="K50" s="4">
        <f t="shared" si="13"/>
        <v>6000</v>
      </c>
      <c r="L50" s="4">
        <f t="shared" si="10"/>
        <v>3600</v>
      </c>
      <c r="M50" s="6">
        <f t="shared" si="14"/>
        <v>0.6</v>
      </c>
    </row>
    <row r="51" spans="1:13">
      <c r="A51" s="5">
        <v>9</v>
      </c>
      <c r="B51" s="5" t="s">
        <v>12</v>
      </c>
      <c r="C51" s="56" t="s">
        <v>123</v>
      </c>
      <c r="D51" s="55">
        <v>42647</v>
      </c>
      <c r="E51" s="5">
        <v>1</v>
      </c>
      <c r="F51" s="5">
        <v>1</v>
      </c>
      <c r="G51" s="6">
        <f t="shared" si="11"/>
        <v>1</v>
      </c>
      <c r="H51" s="4">
        <v>3000</v>
      </c>
      <c r="I51" s="58">
        <v>2800</v>
      </c>
      <c r="J51" s="6">
        <f t="shared" si="12"/>
        <v>0.93333333333333335</v>
      </c>
      <c r="K51" s="4">
        <f t="shared" si="13"/>
        <v>18000</v>
      </c>
      <c r="L51" s="4">
        <f t="shared" si="10"/>
        <v>16800</v>
      </c>
      <c r="M51" s="6">
        <f t="shared" si="14"/>
        <v>0.93333333333333335</v>
      </c>
    </row>
    <row r="52" spans="1:13">
      <c r="A52" s="5">
        <v>10</v>
      </c>
      <c r="B52" s="5" t="s">
        <v>12</v>
      </c>
      <c r="C52" s="56" t="s">
        <v>124</v>
      </c>
      <c r="D52" s="55">
        <v>42647</v>
      </c>
      <c r="E52" s="5">
        <v>1</v>
      </c>
      <c r="F52" s="5">
        <v>1</v>
      </c>
      <c r="G52" s="6">
        <f t="shared" si="11"/>
        <v>1</v>
      </c>
      <c r="H52" s="4">
        <v>1500</v>
      </c>
      <c r="I52" s="58">
        <v>1500</v>
      </c>
      <c r="J52" s="6">
        <f t="shared" si="12"/>
        <v>1</v>
      </c>
      <c r="K52" s="4">
        <f t="shared" si="13"/>
        <v>9000</v>
      </c>
      <c r="L52" s="4">
        <f t="shared" si="10"/>
        <v>9000</v>
      </c>
      <c r="M52" s="6">
        <f t="shared" si="14"/>
        <v>1</v>
      </c>
    </row>
    <row r="53" spans="1:13">
      <c r="A53" s="5">
        <v>11</v>
      </c>
      <c r="B53" s="5" t="s">
        <v>12</v>
      </c>
      <c r="C53" s="56" t="s">
        <v>125</v>
      </c>
      <c r="D53" s="55">
        <v>42648</v>
      </c>
      <c r="E53" s="5">
        <v>1</v>
      </c>
      <c r="F53" s="5">
        <v>1</v>
      </c>
      <c r="G53" s="6">
        <f t="shared" si="11"/>
        <v>1</v>
      </c>
      <c r="H53" s="4">
        <v>3000</v>
      </c>
      <c r="I53" s="58">
        <v>3000</v>
      </c>
      <c r="J53" s="6">
        <f t="shared" si="12"/>
        <v>1</v>
      </c>
      <c r="K53" s="4">
        <f t="shared" si="13"/>
        <v>18000</v>
      </c>
      <c r="L53" s="4">
        <f t="shared" si="10"/>
        <v>18000</v>
      </c>
      <c r="M53" s="6">
        <f t="shared" si="14"/>
        <v>1</v>
      </c>
    </row>
    <row r="54" spans="1:13">
      <c r="A54" s="5">
        <v>12</v>
      </c>
      <c r="B54" s="5" t="s">
        <v>12</v>
      </c>
      <c r="C54" s="56" t="s">
        <v>126</v>
      </c>
      <c r="D54" s="55">
        <v>42649</v>
      </c>
      <c r="E54" s="5">
        <v>1</v>
      </c>
      <c r="F54" s="5">
        <v>1</v>
      </c>
      <c r="G54" s="6">
        <f t="shared" si="11"/>
        <v>1</v>
      </c>
      <c r="H54" s="4">
        <v>2000</v>
      </c>
      <c r="I54" s="58">
        <v>2000</v>
      </c>
      <c r="J54" s="6">
        <f t="shared" si="12"/>
        <v>1</v>
      </c>
      <c r="K54" s="4">
        <f t="shared" si="13"/>
        <v>12000</v>
      </c>
      <c r="L54" s="4">
        <f t="shared" si="10"/>
        <v>12000</v>
      </c>
      <c r="M54" s="6">
        <f t="shared" si="14"/>
        <v>1</v>
      </c>
    </row>
    <row r="55" spans="1:13">
      <c r="A55" s="5">
        <v>13</v>
      </c>
      <c r="B55" s="5" t="s">
        <v>12</v>
      </c>
      <c r="C55" s="56" t="s">
        <v>127</v>
      </c>
      <c r="D55" s="55">
        <v>42649</v>
      </c>
      <c r="E55" s="5">
        <v>1</v>
      </c>
      <c r="F55" s="5">
        <v>1</v>
      </c>
      <c r="G55" s="6">
        <f t="shared" si="11"/>
        <v>1</v>
      </c>
      <c r="H55" s="4">
        <v>3000</v>
      </c>
      <c r="I55" s="58">
        <v>3200</v>
      </c>
      <c r="J55" s="6">
        <f t="shared" si="12"/>
        <v>1.0666666666666667</v>
      </c>
      <c r="K55" s="4">
        <f t="shared" si="13"/>
        <v>18000</v>
      </c>
      <c r="L55" s="4">
        <f t="shared" si="10"/>
        <v>19200</v>
      </c>
      <c r="M55" s="6">
        <f t="shared" si="14"/>
        <v>1.0666666666666667</v>
      </c>
    </row>
    <row r="56" spans="1:13">
      <c r="A56" s="5">
        <v>14</v>
      </c>
      <c r="B56" s="5" t="s">
        <v>12</v>
      </c>
      <c r="C56" s="56" t="s">
        <v>128</v>
      </c>
      <c r="D56" s="55">
        <v>42650</v>
      </c>
      <c r="E56" s="5">
        <v>1</v>
      </c>
      <c r="F56" s="5">
        <v>1</v>
      </c>
      <c r="G56" s="6">
        <f t="shared" si="11"/>
        <v>1</v>
      </c>
      <c r="H56" s="4">
        <v>3000</v>
      </c>
      <c r="I56" s="58">
        <v>3000</v>
      </c>
      <c r="J56" s="6">
        <f t="shared" si="12"/>
        <v>1</v>
      </c>
      <c r="K56" s="4">
        <f t="shared" si="13"/>
        <v>18000</v>
      </c>
      <c r="L56" s="4">
        <f t="shared" si="10"/>
        <v>18000</v>
      </c>
      <c r="M56" s="6">
        <f t="shared" si="14"/>
        <v>1</v>
      </c>
    </row>
    <row r="57" spans="1:13">
      <c r="A57" s="5">
        <v>15</v>
      </c>
      <c r="B57" s="5" t="s">
        <v>12</v>
      </c>
      <c r="C57" s="56" t="s">
        <v>129</v>
      </c>
      <c r="D57" s="55">
        <v>42653</v>
      </c>
      <c r="E57" s="5">
        <v>1</v>
      </c>
      <c r="F57" s="5">
        <v>1</v>
      </c>
      <c r="G57" s="6">
        <f t="shared" si="11"/>
        <v>1</v>
      </c>
      <c r="H57" s="4">
        <v>2500</v>
      </c>
      <c r="I57" s="58">
        <v>2500</v>
      </c>
      <c r="J57" s="6">
        <f t="shared" si="12"/>
        <v>1</v>
      </c>
      <c r="K57" s="4">
        <f t="shared" si="13"/>
        <v>15000</v>
      </c>
      <c r="L57" s="4">
        <f t="shared" si="10"/>
        <v>15000</v>
      </c>
      <c r="M57" s="6">
        <f t="shared" si="14"/>
        <v>1</v>
      </c>
    </row>
    <row r="58" spans="1:13">
      <c r="A58" s="5">
        <v>16</v>
      </c>
      <c r="B58" s="5" t="s">
        <v>12</v>
      </c>
      <c r="C58" s="56" t="s">
        <v>130</v>
      </c>
      <c r="D58" s="55">
        <v>42654</v>
      </c>
      <c r="E58" s="5">
        <v>1</v>
      </c>
      <c r="F58" s="5">
        <v>1</v>
      </c>
      <c r="G58" s="6">
        <f t="shared" si="11"/>
        <v>1</v>
      </c>
      <c r="H58" s="4">
        <v>3000</v>
      </c>
      <c r="I58" s="58">
        <v>3000</v>
      </c>
      <c r="J58" s="6">
        <f t="shared" si="12"/>
        <v>1</v>
      </c>
      <c r="K58" s="4">
        <f t="shared" si="13"/>
        <v>18000</v>
      </c>
      <c r="L58" s="4">
        <f t="shared" si="10"/>
        <v>18000</v>
      </c>
      <c r="M58" s="6">
        <f t="shared" si="14"/>
        <v>1</v>
      </c>
    </row>
    <row r="59" spans="1:13">
      <c r="A59" s="5">
        <v>17</v>
      </c>
      <c r="B59" s="5" t="s">
        <v>12</v>
      </c>
      <c r="C59" s="56" t="s">
        <v>131</v>
      </c>
      <c r="D59" s="55">
        <v>42655</v>
      </c>
      <c r="E59" s="5">
        <v>1</v>
      </c>
      <c r="F59" s="5">
        <v>1</v>
      </c>
      <c r="G59" s="6">
        <f t="shared" si="11"/>
        <v>1</v>
      </c>
      <c r="H59" s="4">
        <v>1500</v>
      </c>
      <c r="I59" s="58">
        <v>1200</v>
      </c>
      <c r="J59" s="6">
        <f t="shared" si="12"/>
        <v>0.8</v>
      </c>
      <c r="K59" s="4">
        <f t="shared" si="13"/>
        <v>9000</v>
      </c>
      <c r="L59" s="4">
        <f t="shared" si="10"/>
        <v>7200</v>
      </c>
      <c r="M59" s="6">
        <f t="shared" si="14"/>
        <v>0.8</v>
      </c>
    </row>
    <row r="60" spans="1:13">
      <c r="A60" s="5">
        <v>18</v>
      </c>
      <c r="B60" s="5" t="s">
        <v>12</v>
      </c>
      <c r="C60" s="56" t="s">
        <v>132</v>
      </c>
      <c r="D60" s="55">
        <v>42656</v>
      </c>
      <c r="E60" s="5">
        <v>1</v>
      </c>
      <c r="F60" s="5">
        <v>1</v>
      </c>
      <c r="G60" s="6">
        <f t="shared" si="11"/>
        <v>1</v>
      </c>
      <c r="H60" s="4">
        <v>1500</v>
      </c>
      <c r="I60" s="58">
        <v>1300</v>
      </c>
      <c r="J60" s="6">
        <f t="shared" si="12"/>
        <v>0.8666666666666667</v>
      </c>
      <c r="K60" s="4">
        <f t="shared" si="13"/>
        <v>9000</v>
      </c>
      <c r="L60" s="4">
        <f t="shared" si="10"/>
        <v>7800</v>
      </c>
      <c r="M60" s="6">
        <f t="shared" si="14"/>
        <v>0.8666666666666667</v>
      </c>
    </row>
    <row r="61" spans="1:13">
      <c r="A61" s="5">
        <v>19</v>
      </c>
      <c r="B61" s="5" t="s">
        <v>12</v>
      </c>
      <c r="C61" s="56" t="s">
        <v>133</v>
      </c>
      <c r="D61" s="55">
        <v>42657</v>
      </c>
      <c r="E61" s="5">
        <v>1</v>
      </c>
      <c r="F61" s="5">
        <v>1</v>
      </c>
      <c r="G61" s="6">
        <f t="shared" si="11"/>
        <v>1</v>
      </c>
      <c r="H61" s="4">
        <v>1000</v>
      </c>
      <c r="I61" s="58">
        <v>1000</v>
      </c>
      <c r="J61" s="6">
        <f t="shared" si="12"/>
        <v>1</v>
      </c>
      <c r="K61" s="4">
        <f t="shared" si="13"/>
        <v>6000</v>
      </c>
      <c r="L61" s="4">
        <f t="shared" si="10"/>
        <v>6000</v>
      </c>
      <c r="M61" s="6">
        <f t="shared" si="14"/>
        <v>1</v>
      </c>
    </row>
    <row r="62" spans="1:13">
      <c r="A62" s="5">
        <v>20</v>
      </c>
      <c r="B62" s="5" t="s">
        <v>12</v>
      </c>
      <c r="C62" s="56" t="s">
        <v>134</v>
      </c>
      <c r="D62" s="57" t="s">
        <v>135</v>
      </c>
      <c r="E62" s="5">
        <v>1</v>
      </c>
      <c r="F62" s="5">
        <v>1</v>
      </c>
      <c r="G62" s="6">
        <f t="shared" si="11"/>
        <v>1</v>
      </c>
      <c r="H62" s="4">
        <v>2000</v>
      </c>
      <c r="I62" s="58">
        <v>2000</v>
      </c>
      <c r="J62" s="6">
        <f t="shared" si="12"/>
        <v>1</v>
      </c>
      <c r="K62" s="4">
        <f t="shared" si="13"/>
        <v>12000</v>
      </c>
      <c r="L62" s="4">
        <f t="shared" si="10"/>
        <v>12000</v>
      </c>
      <c r="M62" s="6">
        <f t="shared" si="14"/>
        <v>1</v>
      </c>
    </row>
    <row r="63" spans="1:13" ht="30" customHeight="1">
      <c r="A63" s="13"/>
      <c r="B63" s="13"/>
      <c r="C63" s="13"/>
      <c r="D63" s="13"/>
      <c r="E63" s="12">
        <f>SUM(E43:E62)</f>
        <v>20</v>
      </c>
      <c r="F63" s="12">
        <f>SUM(F43:F62)</f>
        <v>20</v>
      </c>
      <c r="G63" s="17">
        <f>F63/E63</f>
        <v>1</v>
      </c>
      <c r="H63" s="12">
        <f>SUM(H43:H62)</f>
        <v>45000</v>
      </c>
      <c r="I63" s="12">
        <f>SUM(I43:I62)</f>
        <v>48223</v>
      </c>
      <c r="J63" s="17">
        <f t="shared" si="12"/>
        <v>1.0716222222222223</v>
      </c>
      <c r="K63" s="12">
        <f>SUM(K43:K62)</f>
        <v>270000</v>
      </c>
      <c r="L63" s="12">
        <f>SUM(L43:L62)</f>
        <v>289338</v>
      </c>
      <c r="M63" s="17">
        <f t="shared" si="14"/>
        <v>1.0716222222222223</v>
      </c>
    </row>
    <row r="66" spans="4:13">
      <c r="D66" s="14" t="s">
        <v>0</v>
      </c>
      <c r="E66" s="15">
        <f>E15</f>
        <v>10</v>
      </c>
      <c r="F66" s="15">
        <f>F15</f>
        <v>2</v>
      </c>
      <c r="G66" s="17">
        <f>F66/E66</f>
        <v>0.2</v>
      </c>
      <c r="H66" s="15">
        <f>H15</f>
        <v>93000</v>
      </c>
      <c r="I66" s="15">
        <f>I15</f>
        <v>18000</v>
      </c>
      <c r="J66" s="17">
        <f>I66/H66</f>
        <v>0.19354838709677419</v>
      </c>
      <c r="K66" s="15">
        <f>K15</f>
        <v>309000</v>
      </c>
      <c r="L66" s="15">
        <f>L15</f>
        <v>84000</v>
      </c>
      <c r="M66" s="17">
        <f>L66/K66</f>
        <v>0.27184466019417475</v>
      </c>
    </row>
    <row r="67" spans="4:13">
      <c r="D67" s="14" t="s">
        <v>11</v>
      </c>
      <c r="E67" s="15">
        <f>E39</f>
        <v>20</v>
      </c>
      <c r="F67" s="15">
        <f>F39</f>
        <v>5</v>
      </c>
      <c r="G67" s="17">
        <f>F67/E67</f>
        <v>0.25</v>
      </c>
      <c r="H67" s="15">
        <f>H39</f>
        <v>81000</v>
      </c>
      <c r="I67" s="15">
        <f>I39</f>
        <v>26166</v>
      </c>
      <c r="J67" s="17">
        <f>I67/H67</f>
        <v>0.32303703703703701</v>
      </c>
      <c r="K67" s="15">
        <f>K39</f>
        <v>258000</v>
      </c>
      <c r="L67" s="15">
        <f>L39</f>
        <v>139998</v>
      </c>
      <c r="M67" s="17">
        <f>L67/K67</f>
        <v>0.54262790697674423</v>
      </c>
    </row>
    <row r="68" spans="4:13">
      <c r="D68" s="14" t="s">
        <v>12</v>
      </c>
      <c r="E68" s="15">
        <f>E63</f>
        <v>20</v>
      </c>
      <c r="F68" s="15">
        <f t="shared" ref="F68:L68" si="15">F63</f>
        <v>20</v>
      </c>
      <c r="G68" s="17">
        <f>F68/E68</f>
        <v>1</v>
      </c>
      <c r="H68" s="15">
        <f t="shared" si="15"/>
        <v>45000</v>
      </c>
      <c r="I68" s="15">
        <f t="shared" si="15"/>
        <v>48223</v>
      </c>
      <c r="J68" s="17">
        <f>I68/H68</f>
        <v>1.0716222222222223</v>
      </c>
      <c r="K68" s="15">
        <f t="shared" si="15"/>
        <v>270000</v>
      </c>
      <c r="L68" s="15">
        <f t="shared" si="15"/>
        <v>289338</v>
      </c>
      <c r="M68" s="17">
        <f>L68/K68</f>
        <v>1.0716222222222223</v>
      </c>
    </row>
    <row r="69" spans="4:13">
      <c r="D69" s="14" t="s">
        <v>14</v>
      </c>
      <c r="E69" s="15">
        <f>SUM(E66:E68)</f>
        <v>50</v>
      </c>
      <c r="F69" s="15">
        <f t="shared" ref="F69:L69" si="16">SUM(F66:F68)</f>
        <v>27</v>
      </c>
      <c r="G69" s="17">
        <f>F69/E69</f>
        <v>0.54</v>
      </c>
      <c r="H69" s="15">
        <f t="shared" si="16"/>
        <v>219000</v>
      </c>
      <c r="I69" s="15">
        <f t="shared" si="16"/>
        <v>92389</v>
      </c>
      <c r="J69" s="17">
        <f>I69/H69</f>
        <v>0.42186757990867579</v>
      </c>
      <c r="K69" s="15">
        <f t="shared" si="16"/>
        <v>837000</v>
      </c>
      <c r="L69" s="15">
        <f t="shared" si="16"/>
        <v>513336</v>
      </c>
      <c r="M69" s="17">
        <f>L69/K69</f>
        <v>0.61330465949820789</v>
      </c>
    </row>
    <row r="81" spans="8:12">
      <c r="H81" s="1"/>
      <c r="I81" s="1"/>
      <c r="K81" s="1"/>
      <c r="L81" s="1"/>
    </row>
    <row r="82" spans="8:12">
      <c r="H82" s="1"/>
      <c r="I82" s="1"/>
      <c r="K82" s="1"/>
      <c r="L82" s="1"/>
    </row>
    <row r="83" spans="8:12">
      <c r="H83" s="1"/>
      <c r="I83" s="1"/>
      <c r="K83" s="1"/>
      <c r="L83" s="1"/>
    </row>
    <row r="84" spans="8:12">
      <c r="H84" s="1"/>
      <c r="I84" s="1"/>
      <c r="K84" s="1"/>
      <c r="L84" s="1"/>
    </row>
    <row r="85" spans="8:12">
      <c r="H85" s="1"/>
      <c r="I85" s="1"/>
      <c r="K85" s="1"/>
      <c r="L85" s="1"/>
    </row>
    <row r="86" spans="8:12">
      <c r="H86" s="1"/>
      <c r="I86" s="1"/>
      <c r="K86" s="1"/>
      <c r="L86" s="1"/>
    </row>
    <row r="87" spans="8:12">
      <c r="H87" s="1"/>
      <c r="I87" s="1"/>
      <c r="K87" s="1"/>
      <c r="L87" s="1"/>
    </row>
    <row r="88" spans="8:12">
      <c r="H88" s="1"/>
      <c r="I88" s="1"/>
      <c r="K88" s="1"/>
      <c r="L88" s="1"/>
    </row>
    <row r="89" spans="8:12">
      <c r="H89" s="1"/>
      <c r="I89" s="1"/>
      <c r="K89" s="1"/>
      <c r="L89" s="1"/>
    </row>
    <row r="90" spans="8:12">
      <c r="H90" s="1"/>
      <c r="I90" s="1"/>
      <c r="K90" s="1"/>
      <c r="L90" s="1"/>
    </row>
    <row r="91" spans="8:12">
      <c r="H91" s="1"/>
      <c r="I91" s="1"/>
      <c r="K91" s="1"/>
      <c r="L91" s="1"/>
    </row>
    <row r="92" spans="8:12">
      <c r="H92" s="1"/>
      <c r="I92" s="1"/>
      <c r="K92" s="1"/>
      <c r="L92" s="1"/>
    </row>
    <row r="93" spans="8:12">
      <c r="H93" s="1"/>
      <c r="I93" s="1"/>
      <c r="K93" s="1"/>
      <c r="L93" s="1"/>
    </row>
    <row r="96" spans="8:12">
      <c r="H96" s="1"/>
      <c r="I96" s="1"/>
      <c r="K96" s="1"/>
      <c r="L96" s="1"/>
    </row>
    <row r="97" spans="8:12">
      <c r="H97" s="1"/>
      <c r="I97" s="1"/>
      <c r="K97" s="1"/>
      <c r="L97" s="1"/>
    </row>
    <row r="98" spans="8:12">
      <c r="H98" s="1"/>
      <c r="I98" s="1"/>
      <c r="K98" s="1"/>
      <c r="L98" s="1"/>
    </row>
    <row r="99" spans="8:12">
      <c r="H99" s="1"/>
      <c r="I99" s="1"/>
      <c r="K99" s="1"/>
      <c r="L99" s="1"/>
    </row>
  </sheetData>
  <mergeCells count="21">
    <mergeCell ref="C41:C42"/>
    <mergeCell ref="D41:D42"/>
    <mergeCell ref="E41:G41"/>
    <mergeCell ref="H41:J41"/>
    <mergeCell ref="K41:M41"/>
    <mergeCell ref="H17:J17"/>
    <mergeCell ref="K17:M17"/>
    <mergeCell ref="A41:A42"/>
    <mergeCell ref="B41:B42"/>
    <mergeCell ref="K3:M3"/>
    <mergeCell ref="A3:A4"/>
    <mergeCell ref="B3:B4"/>
    <mergeCell ref="C3:C4"/>
    <mergeCell ref="D3:D4"/>
    <mergeCell ref="E3:G3"/>
    <mergeCell ref="H3:J3"/>
    <mergeCell ref="A17:A18"/>
    <mergeCell ref="B17:B18"/>
    <mergeCell ref="C17:C18"/>
    <mergeCell ref="D17:D18"/>
    <mergeCell ref="E17:G17"/>
  </mergeCells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>
  <dimension ref="A1:M114"/>
  <sheetViews>
    <sheetView topLeftCell="A65" workbookViewId="0">
      <selection activeCell="I87" sqref="I87"/>
    </sheetView>
  </sheetViews>
  <sheetFormatPr defaultColWidth="10.875" defaultRowHeight="15.75"/>
  <cols>
    <col min="1" max="2" width="10.875" style="1"/>
    <col min="3" max="3" width="46.5" style="1" bestFit="1" customWidth="1"/>
    <col min="4" max="4" width="17.875" style="1" bestFit="1" customWidth="1"/>
    <col min="5" max="6" width="7.875" style="1" bestFit="1" customWidth="1"/>
    <col min="7" max="7" width="9.625" style="1" customWidth="1"/>
    <col min="8" max="9" width="10.875" style="3"/>
    <col min="10" max="10" width="10.875" style="1"/>
    <col min="11" max="12" width="10.875" style="3"/>
    <col min="13" max="16384" width="10.875" style="1"/>
  </cols>
  <sheetData>
    <row r="1" spans="1:13" ht="21">
      <c r="A1" s="18" t="s">
        <v>10</v>
      </c>
    </row>
    <row r="3" spans="1:13">
      <c r="A3" s="259" t="s">
        <v>9</v>
      </c>
      <c r="B3" s="259" t="s">
        <v>8</v>
      </c>
      <c r="C3" s="259" t="s">
        <v>1</v>
      </c>
      <c r="D3" s="259" t="s">
        <v>2</v>
      </c>
      <c r="E3" s="259" t="s">
        <v>13</v>
      </c>
      <c r="F3" s="259"/>
      <c r="G3" s="259"/>
      <c r="H3" s="259" t="s">
        <v>6</v>
      </c>
      <c r="I3" s="259"/>
      <c r="J3" s="259"/>
      <c r="K3" s="259" t="s">
        <v>7</v>
      </c>
      <c r="L3" s="259"/>
      <c r="M3" s="259"/>
    </row>
    <row r="4" spans="1:13">
      <c r="A4" s="259"/>
      <c r="B4" s="259"/>
      <c r="C4" s="259"/>
      <c r="D4" s="259"/>
      <c r="E4" s="12" t="s">
        <v>3</v>
      </c>
      <c r="F4" s="12" t="s">
        <v>4</v>
      </c>
      <c r="G4" s="13" t="s">
        <v>5</v>
      </c>
      <c r="H4" s="12" t="s">
        <v>3</v>
      </c>
      <c r="I4" s="12" t="s">
        <v>4</v>
      </c>
      <c r="J4" s="13" t="s">
        <v>5</v>
      </c>
      <c r="K4" s="12" t="s">
        <v>3</v>
      </c>
      <c r="L4" s="12" t="s">
        <v>4</v>
      </c>
      <c r="M4" s="13" t="s">
        <v>5</v>
      </c>
    </row>
    <row r="5" spans="1:13">
      <c r="A5" s="5">
        <v>1</v>
      </c>
      <c r="B5" s="5" t="s">
        <v>0</v>
      </c>
      <c r="C5" s="61" t="s">
        <v>546</v>
      </c>
      <c r="D5" s="9" t="s">
        <v>547</v>
      </c>
      <c r="E5" s="5">
        <v>1</v>
      </c>
      <c r="F5" s="5"/>
      <c r="G5" s="6">
        <f>F5/E5</f>
        <v>0</v>
      </c>
      <c r="H5" s="4">
        <v>10000</v>
      </c>
      <c r="I5" s="4"/>
      <c r="J5" s="6">
        <f>I5/H5</f>
        <v>0</v>
      </c>
      <c r="K5" s="4">
        <f t="shared" ref="K5:L9" si="0">H5*3</f>
        <v>30000</v>
      </c>
      <c r="L5" s="4">
        <f t="shared" si="0"/>
        <v>0</v>
      </c>
      <c r="M5" s="6">
        <f>L5/K5</f>
        <v>0</v>
      </c>
    </row>
    <row r="6" spans="1:13" ht="31.5">
      <c r="A6" s="5">
        <v>2</v>
      </c>
      <c r="B6" s="5" t="s">
        <v>0</v>
      </c>
      <c r="C6" s="152" t="s">
        <v>548</v>
      </c>
      <c r="D6" s="9" t="s">
        <v>549</v>
      </c>
      <c r="E6" s="5">
        <v>1</v>
      </c>
      <c r="F6" s="5"/>
      <c r="G6" s="6">
        <f>F6/E6</f>
        <v>0</v>
      </c>
      <c r="H6" s="4">
        <v>10000</v>
      </c>
      <c r="I6" s="4"/>
      <c r="J6" s="6">
        <f t="shared" ref="J6:J15" si="1">I6/H6</f>
        <v>0</v>
      </c>
      <c r="K6" s="4">
        <f t="shared" si="0"/>
        <v>30000</v>
      </c>
      <c r="L6" s="4">
        <f t="shared" si="0"/>
        <v>0</v>
      </c>
      <c r="M6" s="6">
        <f t="shared" ref="M6:M15" si="2">L6/K6</f>
        <v>0</v>
      </c>
    </row>
    <row r="7" spans="1:13">
      <c r="A7" s="5">
        <v>3</v>
      </c>
      <c r="B7" s="5" t="s">
        <v>0</v>
      </c>
      <c r="C7" s="5"/>
      <c r="D7" s="5"/>
      <c r="E7" s="5">
        <v>1</v>
      </c>
      <c r="F7" s="5"/>
      <c r="G7" s="6">
        <f>F7/E7</f>
        <v>0</v>
      </c>
      <c r="H7" s="4">
        <v>10000</v>
      </c>
      <c r="I7" s="4"/>
      <c r="J7" s="6">
        <f t="shared" si="1"/>
        <v>0</v>
      </c>
      <c r="K7" s="4">
        <f t="shared" si="0"/>
        <v>30000</v>
      </c>
      <c r="L7" s="4">
        <f t="shared" si="0"/>
        <v>0</v>
      </c>
      <c r="M7" s="6">
        <f t="shared" si="2"/>
        <v>0</v>
      </c>
    </row>
    <row r="8" spans="1:13">
      <c r="A8" s="5">
        <v>4</v>
      </c>
      <c r="B8" s="5" t="s">
        <v>0</v>
      </c>
      <c r="C8" s="5"/>
      <c r="D8" s="5"/>
      <c r="E8" s="5">
        <v>1</v>
      </c>
      <c r="F8" s="5"/>
      <c r="G8" s="6">
        <f>F8/E8</f>
        <v>0</v>
      </c>
      <c r="H8" s="4">
        <v>10000</v>
      </c>
      <c r="I8" s="4"/>
      <c r="J8" s="6">
        <f t="shared" si="1"/>
        <v>0</v>
      </c>
      <c r="K8" s="4">
        <f t="shared" si="0"/>
        <v>30000</v>
      </c>
      <c r="L8" s="4">
        <f t="shared" si="0"/>
        <v>0</v>
      </c>
      <c r="M8" s="6">
        <f t="shared" si="2"/>
        <v>0</v>
      </c>
    </row>
    <row r="9" spans="1:13">
      <c r="A9" s="5">
        <v>5</v>
      </c>
      <c r="B9" s="5" t="s">
        <v>0</v>
      </c>
      <c r="C9" s="5"/>
      <c r="D9" s="5"/>
      <c r="E9" s="5">
        <v>1</v>
      </c>
      <c r="F9" s="5"/>
      <c r="G9" s="6">
        <f>F9/E9</f>
        <v>0</v>
      </c>
      <c r="H9" s="4">
        <v>10000</v>
      </c>
      <c r="I9" s="4"/>
      <c r="J9" s="6">
        <f t="shared" si="1"/>
        <v>0</v>
      </c>
      <c r="K9" s="4">
        <f t="shared" si="0"/>
        <v>30000</v>
      </c>
      <c r="L9" s="4">
        <f t="shared" si="0"/>
        <v>0</v>
      </c>
      <c r="M9" s="6">
        <f t="shared" si="2"/>
        <v>0</v>
      </c>
    </row>
    <row r="10" spans="1:13">
      <c r="A10" s="5">
        <v>6</v>
      </c>
      <c r="B10" s="5" t="s">
        <v>0</v>
      </c>
      <c r="C10" s="5" t="s">
        <v>595</v>
      </c>
      <c r="D10" s="5"/>
      <c r="E10" s="5">
        <v>1</v>
      </c>
      <c r="F10" s="5"/>
      <c r="G10" s="6"/>
      <c r="H10" s="4"/>
      <c r="I10" s="4"/>
      <c r="J10" s="6"/>
      <c r="K10" s="4"/>
      <c r="L10" s="4"/>
      <c r="M10" s="6"/>
    </row>
    <row r="11" spans="1:13">
      <c r="A11" s="5">
        <v>7</v>
      </c>
      <c r="B11" s="5" t="s">
        <v>0</v>
      </c>
      <c r="C11" s="5" t="s">
        <v>595</v>
      </c>
      <c r="D11" s="5"/>
      <c r="E11" s="5">
        <v>1</v>
      </c>
      <c r="F11" s="5"/>
      <c r="G11" s="6"/>
      <c r="H11" s="4"/>
      <c r="I11" s="4"/>
      <c r="J11" s="6"/>
      <c r="K11" s="4"/>
      <c r="L11" s="4"/>
      <c r="M11" s="6"/>
    </row>
    <row r="12" spans="1:13">
      <c r="A12" s="5">
        <v>8</v>
      </c>
      <c r="B12" s="5" t="s">
        <v>0</v>
      </c>
      <c r="C12" s="5" t="s">
        <v>595</v>
      </c>
      <c r="D12" s="5"/>
      <c r="E12" s="5">
        <v>1</v>
      </c>
      <c r="F12" s="5"/>
      <c r="G12" s="6"/>
      <c r="H12" s="4"/>
      <c r="I12" s="4"/>
      <c r="J12" s="6"/>
      <c r="K12" s="4"/>
      <c r="L12" s="4"/>
      <c r="M12" s="6"/>
    </row>
    <row r="13" spans="1:13">
      <c r="A13" s="5">
        <v>9</v>
      </c>
      <c r="B13" s="5" t="s">
        <v>0</v>
      </c>
      <c r="C13" s="5" t="s">
        <v>595</v>
      </c>
      <c r="D13" s="5"/>
      <c r="E13" s="5">
        <v>1</v>
      </c>
      <c r="F13" s="5"/>
      <c r="G13" s="6"/>
      <c r="H13" s="4"/>
      <c r="I13" s="4"/>
      <c r="J13" s="6"/>
      <c r="K13" s="4"/>
      <c r="L13" s="4"/>
      <c r="M13" s="6"/>
    </row>
    <row r="14" spans="1:13">
      <c r="A14" s="5">
        <v>10</v>
      </c>
      <c r="B14" s="5" t="s">
        <v>0</v>
      </c>
      <c r="C14" s="5" t="s">
        <v>595</v>
      </c>
      <c r="D14" s="5"/>
      <c r="E14" s="5">
        <v>1</v>
      </c>
      <c r="F14" s="5"/>
      <c r="G14" s="6"/>
      <c r="H14" s="4"/>
      <c r="I14" s="4"/>
      <c r="J14" s="6"/>
      <c r="K14" s="4"/>
      <c r="L14" s="4"/>
      <c r="M14" s="6"/>
    </row>
    <row r="15" spans="1:13" ht="30" customHeight="1">
      <c r="A15" s="13"/>
      <c r="B15" s="13"/>
      <c r="C15" s="13"/>
      <c r="D15" s="13"/>
      <c r="E15" s="12">
        <f>SUM(E5:E14)</f>
        <v>10</v>
      </c>
      <c r="F15" s="12">
        <f>SUM(F5:F14)</f>
        <v>0</v>
      </c>
      <c r="G15" s="17">
        <f>F15/E15</f>
        <v>0</v>
      </c>
      <c r="H15" s="12">
        <f>SUM(H5:H14)</f>
        <v>50000</v>
      </c>
      <c r="I15" s="12">
        <f>SUM(I5:I14)</f>
        <v>0</v>
      </c>
      <c r="J15" s="17">
        <f t="shared" si="1"/>
        <v>0</v>
      </c>
      <c r="K15" s="12">
        <f>SUM(K5:K14)</f>
        <v>150000</v>
      </c>
      <c r="L15" s="12">
        <f>SUM(L5:L14)</f>
        <v>0</v>
      </c>
      <c r="M15" s="17">
        <f t="shared" si="2"/>
        <v>0</v>
      </c>
    </row>
    <row r="17" spans="1:13">
      <c r="A17" s="259" t="s">
        <v>9</v>
      </c>
      <c r="B17" s="259" t="s">
        <v>8</v>
      </c>
      <c r="C17" s="259" t="s">
        <v>1</v>
      </c>
      <c r="D17" s="259" t="s">
        <v>2</v>
      </c>
      <c r="E17" s="259" t="s">
        <v>13</v>
      </c>
      <c r="F17" s="259"/>
      <c r="G17" s="259"/>
      <c r="H17" s="259" t="s">
        <v>6</v>
      </c>
      <c r="I17" s="259"/>
      <c r="J17" s="259"/>
      <c r="K17" s="259" t="s">
        <v>7</v>
      </c>
      <c r="L17" s="259"/>
      <c r="M17" s="259"/>
    </row>
    <row r="18" spans="1:13">
      <c r="A18" s="259"/>
      <c r="B18" s="259"/>
      <c r="C18" s="259"/>
      <c r="D18" s="259"/>
      <c r="E18" s="12" t="s">
        <v>3</v>
      </c>
      <c r="F18" s="12" t="s">
        <v>4</v>
      </c>
      <c r="G18" s="13" t="s">
        <v>5</v>
      </c>
      <c r="H18" s="12" t="s">
        <v>3</v>
      </c>
      <c r="I18" s="12" t="s">
        <v>4</v>
      </c>
      <c r="J18" s="13" t="s">
        <v>5</v>
      </c>
      <c r="K18" s="12" t="s">
        <v>3</v>
      </c>
      <c r="L18" s="12" t="s">
        <v>4</v>
      </c>
      <c r="M18" s="13" t="s">
        <v>5</v>
      </c>
    </row>
    <row r="19" spans="1:13">
      <c r="A19" s="5">
        <v>1</v>
      </c>
      <c r="B19" s="5" t="s">
        <v>11</v>
      </c>
      <c r="C19" s="59" t="s">
        <v>136</v>
      </c>
      <c r="D19" s="49">
        <v>42639</v>
      </c>
      <c r="E19" s="5">
        <v>1</v>
      </c>
      <c r="F19" s="5">
        <v>1</v>
      </c>
      <c r="G19" s="6">
        <f>F19/E19</f>
        <v>1</v>
      </c>
      <c r="H19" s="4">
        <v>2500</v>
      </c>
      <c r="I19" s="10">
        <v>2500</v>
      </c>
      <c r="J19" s="6">
        <f>I19/H19</f>
        <v>1</v>
      </c>
      <c r="K19" s="4">
        <f t="shared" ref="K19:L23" si="3">H19*6</f>
        <v>15000</v>
      </c>
      <c r="L19" s="4">
        <f t="shared" si="3"/>
        <v>15000</v>
      </c>
      <c r="M19" s="6">
        <f>L19/K19</f>
        <v>1</v>
      </c>
    </row>
    <row r="20" spans="1:13">
      <c r="A20" s="5">
        <v>2</v>
      </c>
      <c r="B20" s="5" t="s">
        <v>11</v>
      </c>
      <c r="C20" s="59" t="s">
        <v>137</v>
      </c>
      <c r="D20" s="49">
        <v>42640</v>
      </c>
      <c r="E20" s="5">
        <v>1</v>
      </c>
      <c r="F20" s="5">
        <v>1</v>
      </c>
      <c r="G20" s="6">
        <f t="shared" ref="G20:G38" si="4">F20/E20</f>
        <v>1</v>
      </c>
      <c r="H20" s="4">
        <v>1500</v>
      </c>
      <c r="I20" s="10">
        <v>1310</v>
      </c>
      <c r="J20" s="6">
        <f t="shared" ref="J20:J39" si="5">I20/H20</f>
        <v>0.87333333333333329</v>
      </c>
      <c r="K20" s="4">
        <f t="shared" si="3"/>
        <v>9000</v>
      </c>
      <c r="L20" s="4">
        <f t="shared" si="3"/>
        <v>7860</v>
      </c>
      <c r="M20" s="6">
        <f t="shared" ref="M20:M39" si="6">L20/K20</f>
        <v>0.87333333333333329</v>
      </c>
    </row>
    <row r="21" spans="1:13">
      <c r="A21" s="5">
        <v>3</v>
      </c>
      <c r="B21" s="5" t="s">
        <v>11</v>
      </c>
      <c r="C21" s="59" t="s">
        <v>138</v>
      </c>
      <c r="D21" s="49">
        <v>42641</v>
      </c>
      <c r="E21" s="5">
        <v>1</v>
      </c>
      <c r="F21" s="5">
        <v>1</v>
      </c>
      <c r="G21" s="6">
        <f t="shared" si="4"/>
        <v>1</v>
      </c>
      <c r="H21" s="4">
        <v>2000</v>
      </c>
      <c r="I21" s="10">
        <v>2079</v>
      </c>
      <c r="J21" s="6">
        <f t="shared" si="5"/>
        <v>1.0395000000000001</v>
      </c>
      <c r="K21" s="4">
        <f t="shared" si="3"/>
        <v>12000</v>
      </c>
      <c r="L21" s="4">
        <f t="shared" si="3"/>
        <v>12474</v>
      </c>
      <c r="M21" s="6">
        <f t="shared" si="6"/>
        <v>1.0395000000000001</v>
      </c>
    </row>
    <row r="22" spans="1:13">
      <c r="A22" s="5">
        <v>4</v>
      </c>
      <c r="B22" s="5" t="s">
        <v>11</v>
      </c>
      <c r="C22" s="59" t="s">
        <v>139</v>
      </c>
      <c r="D22" s="49">
        <v>42641</v>
      </c>
      <c r="E22" s="5">
        <v>1</v>
      </c>
      <c r="F22" s="5">
        <v>1</v>
      </c>
      <c r="G22" s="6">
        <f t="shared" si="4"/>
        <v>1</v>
      </c>
      <c r="H22" s="4">
        <v>2000</v>
      </c>
      <c r="I22" s="10">
        <v>1620</v>
      </c>
      <c r="J22" s="6">
        <f t="shared" si="5"/>
        <v>0.81</v>
      </c>
      <c r="K22" s="4">
        <f t="shared" si="3"/>
        <v>12000</v>
      </c>
      <c r="L22" s="4">
        <f t="shared" si="3"/>
        <v>9720</v>
      </c>
      <c r="M22" s="6">
        <f t="shared" si="6"/>
        <v>0.81</v>
      </c>
    </row>
    <row r="23" spans="1:13">
      <c r="A23" s="5">
        <v>5</v>
      </c>
      <c r="B23" s="5" t="s">
        <v>11</v>
      </c>
      <c r="C23" s="59" t="s">
        <v>140</v>
      </c>
      <c r="D23" s="49">
        <v>42642</v>
      </c>
      <c r="E23" s="5">
        <v>1</v>
      </c>
      <c r="F23" s="5">
        <v>1</v>
      </c>
      <c r="G23" s="6">
        <f t="shared" si="4"/>
        <v>1</v>
      </c>
      <c r="H23" s="4">
        <v>2000</v>
      </c>
      <c r="I23" s="10">
        <v>2305</v>
      </c>
      <c r="J23" s="6">
        <f t="shared" si="5"/>
        <v>1.1525000000000001</v>
      </c>
      <c r="K23" s="4">
        <f t="shared" si="3"/>
        <v>12000</v>
      </c>
      <c r="L23" s="4">
        <f t="shared" si="3"/>
        <v>13830</v>
      </c>
      <c r="M23" s="6">
        <f t="shared" si="6"/>
        <v>1.1525000000000001</v>
      </c>
    </row>
    <row r="24" spans="1:13">
      <c r="A24" s="5">
        <v>6</v>
      </c>
      <c r="B24" s="5" t="s">
        <v>11</v>
      </c>
      <c r="C24" s="5"/>
      <c r="D24" s="5"/>
      <c r="E24" s="5">
        <v>1</v>
      </c>
      <c r="F24" s="5"/>
      <c r="G24" s="6">
        <f t="shared" si="4"/>
        <v>0</v>
      </c>
      <c r="H24" s="4">
        <v>4000</v>
      </c>
      <c r="I24" s="4"/>
      <c r="J24" s="6">
        <f t="shared" si="5"/>
        <v>0</v>
      </c>
      <c r="K24" s="4">
        <f t="shared" ref="K24:K38" si="7">H24*3</f>
        <v>12000</v>
      </c>
      <c r="L24" s="4">
        <f t="shared" ref="L24:L38" si="8">I24*3</f>
        <v>0</v>
      </c>
      <c r="M24" s="6">
        <f t="shared" si="6"/>
        <v>0</v>
      </c>
    </row>
    <row r="25" spans="1:13">
      <c r="A25" s="5">
        <v>7</v>
      </c>
      <c r="B25" s="5" t="s">
        <v>11</v>
      </c>
      <c r="C25" s="5"/>
      <c r="D25" s="5"/>
      <c r="E25" s="5">
        <v>1</v>
      </c>
      <c r="F25" s="5"/>
      <c r="G25" s="6">
        <f t="shared" si="4"/>
        <v>0</v>
      </c>
      <c r="H25" s="4">
        <v>4000</v>
      </c>
      <c r="I25" s="4"/>
      <c r="J25" s="6">
        <f t="shared" si="5"/>
        <v>0</v>
      </c>
      <c r="K25" s="4">
        <f t="shared" si="7"/>
        <v>12000</v>
      </c>
      <c r="L25" s="4">
        <f t="shared" si="8"/>
        <v>0</v>
      </c>
      <c r="M25" s="6">
        <f t="shared" si="6"/>
        <v>0</v>
      </c>
    </row>
    <row r="26" spans="1:13">
      <c r="A26" s="5">
        <v>8</v>
      </c>
      <c r="B26" s="5" t="s">
        <v>11</v>
      </c>
      <c r="C26" s="5"/>
      <c r="D26" s="5"/>
      <c r="E26" s="5">
        <v>1</v>
      </c>
      <c r="F26" s="5"/>
      <c r="G26" s="6">
        <f t="shared" si="4"/>
        <v>0</v>
      </c>
      <c r="H26" s="4">
        <v>4000</v>
      </c>
      <c r="I26" s="4"/>
      <c r="J26" s="6">
        <f t="shared" si="5"/>
        <v>0</v>
      </c>
      <c r="K26" s="4">
        <f t="shared" si="7"/>
        <v>12000</v>
      </c>
      <c r="L26" s="4">
        <f t="shared" si="8"/>
        <v>0</v>
      </c>
      <c r="M26" s="6">
        <f t="shared" si="6"/>
        <v>0</v>
      </c>
    </row>
    <row r="27" spans="1:13">
      <c r="A27" s="5">
        <v>9</v>
      </c>
      <c r="B27" s="5" t="s">
        <v>11</v>
      </c>
      <c r="C27" s="5"/>
      <c r="D27" s="5"/>
      <c r="E27" s="5">
        <v>1</v>
      </c>
      <c r="F27" s="5"/>
      <c r="G27" s="6">
        <f t="shared" si="4"/>
        <v>0</v>
      </c>
      <c r="H27" s="4">
        <v>4000</v>
      </c>
      <c r="I27" s="4"/>
      <c r="J27" s="6">
        <f t="shared" si="5"/>
        <v>0</v>
      </c>
      <c r="K27" s="4">
        <f t="shared" si="7"/>
        <v>12000</v>
      </c>
      <c r="L27" s="4">
        <f t="shared" si="8"/>
        <v>0</v>
      </c>
      <c r="M27" s="6">
        <f t="shared" si="6"/>
        <v>0</v>
      </c>
    </row>
    <row r="28" spans="1:13">
      <c r="A28" s="5">
        <v>10</v>
      </c>
      <c r="B28" s="5" t="s">
        <v>11</v>
      </c>
      <c r="C28" s="5"/>
      <c r="D28" s="5"/>
      <c r="E28" s="5">
        <v>1</v>
      </c>
      <c r="F28" s="5"/>
      <c r="G28" s="6">
        <f t="shared" si="4"/>
        <v>0</v>
      </c>
      <c r="H28" s="4">
        <v>4000</v>
      </c>
      <c r="I28" s="4"/>
      <c r="J28" s="6">
        <f t="shared" si="5"/>
        <v>0</v>
      </c>
      <c r="K28" s="4">
        <f t="shared" si="7"/>
        <v>12000</v>
      </c>
      <c r="L28" s="4">
        <f t="shared" si="8"/>
        <v>0</v>
      </c>
      <c r="M28" s="6">
        <f t="shared" si="6"/>
        <v>0</v>
      </c>
    </row>
    <row r="29" spans="1:13">
      <c r="A29" s="5">
        <v>11</v>
      </c>
      <c r="B29" s="5" t="s">
        <v>11</v>
      </c>
      <c r="C29" s="5"/>
      <c r="D29" s="5"/>
      <c r="E29" s="5">
        <v>1</v>
      </c>
      <c r="F29" s="5"/>
      <c r="G29" s="6">
        <f t="shared" si="4"/>
        <v>0</v>
      </c>
      <c r="H29" s="4">
        <v>4000</v>
      </c>
      <c r="I29" s="4"/>
      <c r="J29" s="6">
        <f t="shared" si="5"/>
        <v>0</v>
      </c>
      <c r="K29" s="4">
        <f t="shared" si="7"/>
        <v>12000</v>
      </c>
      <c r="L29" s="4">
        <f t="shared" si="8"/>
        <v>0</v>
      </c>
      <c r="M29" s="6">
        <f t="shared" si="6"/>
        <v>0</v>
      </c>
    </row>
    <row r="30" spans="1:13">
      <c r="A30" s="5">
        <v>12</v>
      </c>
      <c r="B30" s="5" t="s">
        <v>11</v>
      </c>
      <c r="C30" s="5"/>
      <c r="D30" s="5"/>
      <c r="E30" s="5">
        <v>1</v>
      </c>
      <c r="F30" s="5"/>
      <c r="G30" s="6">
        <f t="shared" si="4"/>
        <v>0</v>
      </c>
      <c r="H30" s="4">
        <v>4000</v>
      </c>
      <c r="I30" s="4"/>
      <c r="J30" s="6">
        <f t="shared" si="5"/>
        <v>0</v>
      </c>
      <c r="K30" s="4">
        <f t="shared" si="7"/>
        <v>12000</v>
      </c>
      <c r="L30" s="4">
        <f t="shared" si="8"/>
        <v>0</v>
      </c>
      <c r="M30" s="6">
        <f t="shared" si="6"/>
        <v>0</v>
      </c>
    </row>
    <row r="31" spans="1:13">
      <c r="A31" s="5">
        <v>13</v>
      </c>
      <c r="B31" s="5" t="s">
        <v>11</v>
      </c>
      <c r="C31" s="5"/>
      <c r="D31" s="5"/>
      <c r="E31" s="5">
        <v>1</v>
      </c>
      <c r="F31" s="5"/>
      <c r="G31" s="6">
        <f t="shared" si="4"/>
        <v>0</v>
      </c>
      <c r="H31" s="4">
        <v>4000</v>
      </c>
      <c r="I31" s="4"/>
      <c r="J31" s="6">
        <f t="shared" si="5"/>
        <v>0</v>
      </c>
      <c r="K31" s="4">
        <f t="shared" si="7"/>
        <v>12000</v>
      </c>
      <c r="L31" s="4">
        <f t="shared" si="8"/>
        <v>0</v>
      </c>
      <c r="M31" s="6">
        <f t="shared" si="6"/>
        <v>0</v>
      </c>
    </row>
    <row r="32" spans="1:13">
      <c r="A32" s="5">
        <v>14</v>
      </c>
      <c r="B32" s="5" t="s">
        <v>11</v>
      </c>
      <c r="C32" s="5"/>
      <c r="D32" s="5"/>
      <c r="E32" s="5">
        <v>1</v>
      </c>
      <c r="F32" s="5"/>
      <c r="G32" s="6">
        <f t="shared" si="4"/>
        <v>0</v>
      </c>
      <c r="H32" s="4">
        <v>4000</v>
      </c>
      <c r="I32" s="4"/>
      <c r="J32" s="6">
        <f t="shared" si="5"/>
        <v>0</v>
      </c>
      <c r="K32" s="4">
        <f t="shared" si="7"/>
        <v>12000</v>
      </c>
      <c r="L32" s="4">
        <f t="shared" si="8"/>
        <v>0</v>
      </c>
      <c r="M32" s="6">
        <f t="shared" si="6"/>
        <v>0</v>
      </c>
    </row>
    <row r="33" spans="1:13">
      <c r="A33" s="5">
        <v>15</v>
      </c>
      <c r="B33" s="5" t="s">
        <v>11</v>
      </c>
      <c r="C33" s="5"/>
      <c r="D33" s="5"/>
      <c r="E33" s="5">
        <v>1</v>
      </c>
      <c r="F33" s="5"/>
      <c r="G33" s="6">
        <f t="shared" si="4"/>
        <v>0</v>
      </c>
      <c r="H33" s="4">
        <v>4000</v>
      </c>
      <c r="I33" s="4"/>
      <c r="J33" s="6">
        <f t="shared" si="5"/>
        <v>0</v>
      </c>
      <c r="K33" s="4">
        <f t="shared" si="7"/>
        <v>12000</v>
      </c>
      <c r="L33" s="4">
        <f t="shared" si="8"/>
        <v>0</v>
      </c>
      <c r="M33" s="6">
        <f t="shared" si="6"/>
        <v>0</v>
      </c>
    </row>
    <row r="34" spans="1:13">
      <c r="A34" s="5">
        <v>16</v>
      </c>
      <c r="B34" s="5" t="s">
        <v>11</v>
      </c>
      <c r="C34" s="5"/>
      <c r="D34" s="5"/>
      <c r="E34" s="5">
        <v>1</v>
      </c>
      <c r="F34" s="5"/>
      <c r="G34" s="6">
        <f t="shared" si="4"/>
        <v>0</v>
      </c>
      <c r="H34" s="4">
        <v>4000</v>
      </c>
      <c r="I34" s="4"/>
      <c r="J34" s="6">
        <f t="shared" si="5"/>
        <v>0</v>
      </c>
      <c r="K34" s="4">
        <f t="shared" si="7"/>
        <v>12000</v>
      </c>
      <c r="L34" s="4">
        <f t="shared" si="8"/>
        <v>0</v>
      </c>
      <c r="M34" s="6">
        <f t="shared" si="6"/>
        <v>0</v>
      </c>
    </row>
    <row r="35" spans="1:13">
      <c r="A35" s="5">
        <v>17</v>
      </c>
      <c r="B35" s="5" t="s">
        <v>11</v>
      </c>
      <c r="C35" s="5"/>
      <c r="D35" s="5"/>
      <c r="E35" s="5">
        <v>1</v>
      </c>
      <c r="F35" s="5"/>
      <c r="G35" s="6">
        <f t="shared" si="4"/>
        <v>0</v>
      </c>
      <c r="H35" s="4">
        <v>4000</v>
      </c>
      <c r="I35" s="4"/>
      <c r="J35" s="6">
        <f t="shared" si="5"/>
        <v>0</v>
      </c>
      <c r="K35" s="4">
        <f t="shared" si="7"/>
        <v>12000</v>
      </c>
      <c r="L35" s="4">
        <f t="shared" si="8"/>
        <v>0</v>
      </c>
      <c r="M35" s="6">
        <f t="shared" si="6"/>
        <v>0</v>
      </c>
    </row>
    <row r="36" spans="1:13">
      <c r="A36" s="5">
        <v>18</v>
      </c>
      <c r="B36" s="5" t="s">
        <v>11</v>
      </c>
      <c r="C36" s="5"/>
      <c r="D36" s="5"/>
      <c r="E36" s="5">
        <v>1</v>
      </c>
      <c r="F36" s="5"/>
      <c r="G36" s="6">
        <f t="shared" si="4"/>
        <v>0</v>
      </c>
      <c r="H36" s="4">
        <v>4000</v>
      </c>
      <c r="I36" s="4"/>
      <c r="J36" s="6">
        <f t="shared" si="5"/>
        <v>0</v>
      </c>
      <c r="K36" s="4">
        <f t="shared" si="7"/>
        <v>12000</v>
      </c>
      <c r="L36" s="4">
        <f t="shared" si="8"/>
        <v>0</v>
      </c>
      <c r="M36" s="6">
        <f t="shared" si="6"/>
        <v>0</v>
      </c>
    </row>
    <row r="37" spans="1:13">
      <c r="A37" s="5">
        <v>19</v>
      </c>
      <c r="B37" s="5" t="s">
        <v>11</v>
      </c>
      <c r="C37" s="5"/>
      <c r="D37" s="5"/>
      <c r="E37" s="5">
        <v>1</v>
      </c>
      <c r="F37" s="5"/>
      <c r="G37" s="6">
        <f t="shared" si="4"/>
        <v>0</v>
      </c>
      <c r="H37" s="4">
        <v>4000</v>
      </c>
      <c r="I37" s="4"/>
      <c r="J37" s="6">
        <f t="shared" si="5"/>
        <v>0</v>
      </c>
      <c r="K37" s="4">
        <f t="shared" si="7"/>
        <v>12000</v>
      </c>
      <c r="L37" s="4">
        <f t="shared" si="8"/>
        <v>0</v>
      </c>
      <c r="M37" s="6">
        <f t="shared" si="6"/>
        <v>0</v>
      </c>
    </row>
    <row r="38" spans="1:13">
      <c r="A38" s="5">
        <v>20</v>
      </c>
      <c r="B38" s="5" t="s">
        <v>11</v>
      </c>
      <c r="C38" s="5"/>
      <c r="D38" s="5"/>
      <c r="E38" s="5">
        <v>1</v>
      </c>
      <c r="F38" s="5"/>
      <c r="G38" s="6">
        <f t="shared" si="4"/>
        <v>0</v>
      </c>
      <c r="H38" s="4">
        <v>4000</v>
      </c>
      <c r="I38" s="4"/>
      <c r="J38" s="6">
        <f t="shared" si="5"/>
        <v>0</v>
      </c>
      <c r="K38" s="4">
        <f t="shared" si="7"/>
        <v>12000</v>
      </c>
      <c r="L38" s="4">
        <f t="shared" si="8"/>
        <v>0</v>
      </c>
      <c r="M38" s="6">
        <f t="shared" si="6"/>
        <v>0</v>
      </c>
    </row>
    <row r="39" spans="1:13" ht="30" customHeight="1">
      <c r="A39" s="13"/>
      <c r="B39" s="13"/>
      <c r="C39" s="13"/>
      <c r="D39" s="13"/>
      <c r="E39" s="12">
        <f>SUM(E19:E38)</f>
        <v>20</v>
      </c>
      <c r="F39" s="12">
        <f>SUM(F19:F38)</f>
        <v>5</v>
      </c>
      <c r="G39" s="17">
        <f>F39/E39</f>
        <v>0.25</v>
      </c>
      <c r="H39" s="12">
        <f>SUM(H19:H38)</f>
        <v>70000</v>
      </c>
      <c r="I39" s="12">
        <f>SUM(I19:I38)</f>
        <v>9814</v>
      </c>
      <c r="J39" s="17">
        <f t="shared" si="5"/>
        <v>0.14019999999999999</v>
      </c>
      <c r="K39" s="12">
        <f>SUM(K19:K38)</f>
        <v>240000</v>
      </c>
      <c r="L39" s="12">
        <f>SUM(L19:L38)</f>
        <v>58884</v>
      </c>
      <c r="M39" s="17">
        <f t="shared" si="6"/>
        <v>0.24535000000000001</v>
      </c>
    </row>
    <row r="41" spans="1:13">
      <c r="A41" s="259" t="s">
        <v>9</v>
      </c>
      <c r="B41" s="259" t="s">
        <v>8</v>
      </c>
      <c r="C41" s="259" t="s">
        <v>1</v>
      </c>
      <c r="D41" s="259" t="s">
        <v>2</v>
      </c>
      <c r="E41" s="259" t="s">
        <v>13</v>
      </c>
      <c r="F41" s="259"/>
      <c r="G41" s="259"/>
      <c r="H41" s="259" t="s">
        <v>6</v>
      </c>
      <c r="I41" s="259"/>
      <c r="J41" s="259"/>
      <c r="K41" s="259" t="s">
        <v>7</v>
      </c>
      <c r="L41" s="259"/>
      <c r="M41" s="259"/>
    </row>
    <row r="42" spans="1:13">
      <c r="A42" s="259"/>
      <c r="B42" s="259"/>
      <c r="C42" s="259"/>
      <c r="D42" s="259"/>
      <c r="E42" s="12" t="s">
        <v>3</v>
      </c>
      <c r="F42" s="12" t="s">
        <v>4</v>
      </c>
      <c r="G42" s="13" t="s">
        <v>5</v>
      </c>
      <c r="H42" s="12" t="s">
        <v>3</v>
      </c>
      <c r="I42" s="12" t="s">
        <v>4</v>
      </c>
      <c r="J42" s="13" t="s">
        <v>5</v>
      </c>
      <c r="K42" s="12" t="s">
        <v>3</v>
      </c>
      <c r="L42" s="12" t="s">
        <v>4</v>
      </c>
      <c r="M42" s="13" t="s">
        <v>5</v>
      </c>
    </row>
    <row r="43" spans="1:13">
      <c r="A43" s="5">
        <v>1</v>
      </c>
      <c r="B43" s="5" t="s">
        <v>12</v>
      </c>
      <c r="C43" s="60" t="s">
        <v>141</v>
      </c>
      <c r="D43" s="47" t="s">
        <v>105</v>
      </c>
      <c r="E43" s="5">
        <v>1</v>
      </c>
      <c r="F43" s="5">
        <v>1</v>
      </c>
      <c r="G43" s="6">
        <f>F43/E43</f>
        <v>1</v>
      </c>
      <c r="H43" s="4">
        <v>1500</v>
      </c>
      <c r="I43" s="4">
        <v>1500</v>
      </c>
      <c r="J43" s="6">
        <f>I43/H43</f>
        <v>1</v>
      </c>
      <c r="K43" s="4">
        <f t="shared" ref="K43:K48" si="9">H43*6</f>
        <v>9000</v>
      </c>
      <c r="L43" s="4">
        <f t="shared" ref="L43:L48" si="10">I43*6</f>
        <v>9000</v>
      </c>
      <c r="M43" s="6">
        <f>L43/K43</f>
        <v>1</v>
      </c>
    </row>
    <row r="44" spans="1:13">
      <c r="A44" s="5">
        <v>2</v>
      </c>
      <c r="B44" s="5" t="s">
        <v>12</v>
      </c>
      <c r="C44" s="42" t="s">
        <v>142</v>
      </c>
      <c r="D44" s="47" t="s">
        <v>143</v>
      </c>
      <c r="E44" s="5">
        <v>1</v>
      </c>
      <c r="F44" s="5">
        <v>1</v>
      </c>
      <c r="G44" s="6">
        <f t="shared" ref="G44:G61" si="11">F44/E44</f>
        <v>1</v>
      </c>
      <c r="H44" s="4">
        <v>1500</v>
      </c>
      <c r="I44" s="4">
        <v>1487</v>
      </c>
      <c r="J44" s="6">
        <f t="shared" ref="J44:J78" si="12">I44/H44</f>
        <v>0.99133333333333329</v>
      </c>
      <c r="K44" s="4">
        <f t="shared" si="9"/>
        <v>9000</v>
      </c>
      <c r="L44" s="4">
        <f t="shared" si="10"/>
        <v>8922</v>
      </c>
      <c r="M44" s="6">
        <f t="shared" ref="M44:M78" si="13">L44/K44</f>
        <v>0.99133333333333329</v>
      </c>
    </row>
    <row r="45" spans="1:13">
      <c r="A45" s="5">
        <v>3</v>
      </c>
      <c r="B45" s="5" t="s">
        <v>12</v>
      </c>
      <c r="C45" s="61" t="s">
        <v>551</v>
      </c>
      <c r="D45" s="9" t="s">
        <v>552</v>
      </c>
      <c r="E45" s="5">
        <v>1</v>
      </c>
      <c r="F45" s="5">
        <v>1</v>
      </c>
      <c r="G45" s="6">
        <f t="shared" si="11"/>
        <v>1</v>
      </c>
      <c r="H45" s="4">
        <v>2000</v>
      </c>
      <c r="I45" s="4">
        <v>2000</v>
      </c>
      <c r="J45" s="6">
        <f t="shared" si="12"/>
        <v>1</v>
      </c>
      <c r="K45" s="4">
        <f t="shared" si="9"/>
        <v>12000</v>
      </c>
      <c r="L45" s="4">
        <f t="shared" si="10"/>
        <v>12000</v>
      </c>
      <c r="M45" s="6">
        <f t="shared" si="13"/>
        <v>1</v>
      </c>
    </row>
    <row r="46" spans="1:13">
      <c r="A46" s="5">
        <v>4</v>
      </c>
      <c r="B46" s="5" t="s">
        <v>12</v>
      </c>
      <c r="C46" s="60" t="s">
        <v>553</v>
      </c>
      <c r="D46" s="9" t="s">
        <v>358</v>
      </c>
      <c r="E46" s="5">
        <v>1</v>
      </c>
      <c r="F46" s="5">
        <v>1</v>
      </c>
      <c r="G46" s="6">
        <f t="shared" si="11"/>
        <v>1</v>
      </c>
      <c r="H46" s="4">
        <v>2000</v>
      </c>
      <c r="I46" s="4">
        <v>2000</v>
      </c>
      <c r="J46" s="6">
        <f t="shared" si="12"/>
        <v>1</v>
      </c>
      <c r="K46" s="4">
        <f t="shared" si="9"/>
        <v>12000</v>
      </c>
      <c r="L46" s="4">
        <f t="shared" si="10"/>
        <v>12000</v>
      </c>
      <c r="M46" s="6">
        <f t="shared" si="13"/>
        <v>1</v>
      </c>
    </row>
    <row r="47" spans="1:13">
      <c r="A47" s="5">
        <v>5</v>
      </c>
      <c r="B47" s="5" t="s">
        <v>12</v>
      </c>
      <c r="C47" s="151" t="s">
        <v>554</v>
      </c>
      <c r="D47" s="9" t="s">
        <v>358</v>
      </c>
      <c r="E47" s="5">
        <v>1</v>
      </c>
      <c r="F47" s="5">
        <v>1</v>
      </c>
      <c r="G47" s="6">
        <f t="shared" si="11"/>
        <v>1</v>
      </c>
      <c r="H47" s="4">
        <v>2000</v>
      </c>
      <c r="I47" s="4">
        <v>2000</v>
      </c>
      <c r="J47" s="6">
        <f t="shared" si="12"/>
        <v>1</v>
      </c>
      <c r="K47" s="4">
        <f t="shared" si="9"/>
        <v>12000</v>
      </c>
      <c r="L47" s="4">
        <f t="shared" si="10"/>
        <v>12000</v>
      </c>
      <c r="M47" s="6">
        <f t="shared" si="13"/>
        <v>1</v>
      </c>
    </row>
    <row r="48" spans="1:13">
      <c r="A48" s="5">
        <v>6</v>
      </c>
      <c r="B48" s="5" t="s">
        <v>12</v>
      </c>
      <c r="C48" s="151" t="s">
        <v>555</v>
      </c>
      <c r="D48" s="9" t="s">
        <v>358</v>
      </c>
      <c r="E48" s="5">
        <v>1</v>
      </c>
      <c r="F48" s="5">
        <v>1</v>
      </c>
      <c r="G48" s="6">
        <f t="shared" si="11"/>
        <v>1</v>
      </c>
      <c r="H48" s="4">
        <v>2000</v>
      </c>
      <c r="I48" s="4">
        <v>2000</v>
      </c>
      <c r="J48" s="6">
        <f t="shared" si="12"/>
        <v>1</v>
      </c>
      <c r="K48" s="4">
        <f t="shared" si="9"/>
        <v>12000</v>
      </c>
      <c r="L48" s="4">
        <f t="shared" si="10"/>
        <v>12000</v>
      </c>
      <c r="M48" s="6">
        <f t="shared" si="13"/>
        <v>1</v>
      </c>
    </row>
    <row r="49" spans="1:13">
      <c r="A49" s="5">
        <v>7</v>
      </c>
      <c r="B49" s="5" t="s">
        <v>12</v>
      </c>
      <c r="C49" s="60" t="s">
        <v>556</v>
      </c>
      <c r="D49" s="9" t="s">
        <v>557</v>
      </c>
      <c r="E49" s="5">
        <v>1</v>
      </c>
      <c r="F49" s="5">
        <v>1</v>
      </c>
      <c r="G49" s="6">
        <f t="shared" si="11"/>
        <v>1</v>
      </c>
      <c r="H49" s="4">
        <v>1500</v>
      </c>
      <c r="I49" s="4">
        <v>1300</v>
      </c>
      <c r="J49" s="6">
        <f t="shared" si="12"/>
        <v>0.8666666666666667</v>
      </c>
      <c r="K49" s="4">
        <f>H49*3</f>
        <v>4500</v>
      </c>
      <c r="L49" s="4">
        <f>I49*3</f>
        <v>3900</v>
      </c>
      <c r="M49" s="6">
        <f t="shared" si="13"/>
        <v>0.8666666666666667</v>
      </c>
    </row>
    <row r="50" spans="1:13">
      <c r="A50" s="5">
        <v>8</v>
      </c>
      <c r="B50" s="5" t="s">
        <v>12</v>
      </c>
      <c r="C50" s="60" t="s">
        <v>558</v>
      </c>
      <c r="D50" s="9" t="s">
        <v>422</v>
      </c>
      <c r="E50" s="5">
        <v>1</v>
      </c>
      <c r="F50" s="5">
        <v>1</v>
      </c>
      <c r="G50" s="6">
        <f t="shared" si="11"/>
        <v>1</v>
      </c>
      <c r="H50" s="4">
        <v>2000</v>
      </c>
      <c r="I50" s="4">
        <v>2000</v>
      </c>
      <c r="J50" s="6">
        <f t="shared" si="12"/>
        <v>1</v>
      </c>
      <c r="K50" s="4">
        <f t="shared" ref="K50:K61" si="14">H50*3</f>
        <v>6000</v>
      </c>
      <c r="L50" s="4">
        <f t="shared" ref="L50:L61" si="15">I50*3</f>
        <v>6000</v>
      </c>
      <c r="M50" s="6">
        <f t="shared" si="13"/>
        <v>1</v>
      </c>
    </row>
    <row r="51" spans="1:13">
      <c r="A51" s="5">
        <v>9</v>
      </c>
      <c r="B51" s="5" t="s">
        <v>12</v>
      </c>
      <c r="C51" s="9" t="s">
        <v>559</v>
      </c>
      <c r="D51" s="9" t="s">
        <v>422</v>
      </c>
      <c r="E51" s="5">
        <v>1</v>
      </c>
      <c r="F51" s="5">
        <v>1</v>
      </c>
      <c r="G51" s="6">
        <f t="shared" si="11"/>
        <v>1</v>
      </c>
      <c r="H51" s="4">
        <v>1000</v>
      </c>
      <c r="I51" s="4">
        <v>1000</v>
      </c>
      <c r="J51" s="6">
        <f t="shared" si="12"/>
        <v>1</v>
      </c>
      <c r="K51" s="4">
        <f t="shared" si="14"/>
        <v>3000</v>
      </c>
      <c r="L51" s="4">
        <f t="shared" si="15"/>
        <v>3000</v>
      </c>
      <c r="M51" s="6">
        <f t="shared" si="13"/>
        <v>1</v>
      </c>
    </row>
    <row r="52" spans="1:13">
      <c r="A52" s="5">
        <v>10</v>
      </c>
      <c r="B52" s="5" t="s">
        <v>12</v>
      </c>
      <c r="C52" s="151" t="s">
        <v>560</v>
      </c>
      <c r="D52" s="9" t="s">
        <v>360</v>
      </c>
      <c r="E52" s="5">
        <v>1</v>
      </c>
      <c r="F52" s="5">
        <v>1</v>
      </c>
      <c r="G52" s="6">
        <f t="shared" si="11"/>
        <v>1</v>
      </c>
      <c r="H52" s="4">
        <v>2000</v>
      </c>
      <c r="I52" s="4">
        <v>2000</v>
      </c>
      <c r="J52" s="6">
        <f t="shared" si="12"/>
        <v>1</v>
      </c>
      <c r="K52" s="4">
        <f t="shared" si="14"/>
        <v>6000</v>
      </c>
      <c r="L52" s="4">
        <f t="shared" si="15"/>
        <v>6000</v>
      </c>
      <c r="M52" s="6">
        <f t="shared" si="13"/>
        <v>1</v>
      </c>
    </row>
    <row r="53" spans="1:13">
      <c r="A53" s="5">
        <v>11</v>
      </c>
      <c r="B53" s="5" t="s">
        <v>12</v>
      </c>
      <c r="C53" s="61" t="s">
        <v>561</v>
      </c>
      <c r="D53" s="9" t="s">
        <v>441</v>
      </c>
      <c r="E53" s="5">
        <v>1</v>
      </c>
      <c r="F53" s="5">
        <v>1</v>
      </c>
      <c r="G53" s="6">
        <f t="shared" si="11"/>
        <v>1</v>
      </c>
      <c r="H53" s="4">
        <v>3000</v>
      </c>
      <c r="I53" s="4"/>
      <c r="J53" s="6">
        <f t="shared" si="12"/>
        <v>0</v>
      </c>
      <c r="K53" s="4">
        <f t="shared" si="14"/>
        <v>9000</v>
      </c>
      <c r="L53" s="4">
        <f t="shared" si="15"/>
        <v>0</v>
      </c>
      <c r="M53" s="6">
        <f t="shared" si="13"/>
        <v>0</v>
      </c>
    </row>
    <row r="54" spans="1:13">
      <c r="A54" s="5">
        <v>12</v>
      </c>
      <c r="B54" s="5" t="s">
        <v>12</v>
      </c>
      <c r="C54" s="61" t="s">
        <v>562</v>
      </c>
      <c r="D54" s="9" t="s">
        <v>563</v>
      </c>
      <c r="E54" s="5">
        <v>1</v>
      </c>
      <c r="F54" s="5"/>
      <c r="G54" s="6">
        <f t="shared" si="11"/>
        <v>0</v>
      </c>
      <c r="H54" s="4">
        <v>3000</v>
      </c>
      <c r="I54" s="4"/>
      <c r="J54" s="6">
        <f t="shared" si="12"/>
        <v>0</v>
      </c>
      <c r="K54" s="4">
        <f t="shared" si="14"/>
        <v>9000</v>
      </c>
      <c r="L54" s="4">
        <f t="shared" si="15"/>
        <v>0</v>
      </c>
      <c r="M54" s="6">
        <f t="shared" si="13"/>
        <v>0</v>
      </c>
    </row>
    <row r="55" spans="1:13">
      <c r="A55" s="5">
        <v>13</v>
      </c>
      <c r="B55" s="5" t="s">
        <v>12</v>
      </c>
      <c r="C55" s="9" t="s">
        <v>564</v>
      </c>
      <c r="D55" s="9" t="s">
        <v>445</v>
      </c>
      <c r="E55" s="5">
        <v>1</v>
      </c>
      <c r="F55" s="5"/>
      <c r="G55" s="6">
        <f t="shared" si="11"/>
        <v>0</v>
      </c>
      <c r="H55" s="4">
        <v>3000</v>
      </c>
      <c r="I55" s="4"/>
      <c r="J55" s="6">
        <f t="shared" si="12"/>
        <v>0</v>
      </c>
      <c r="K55" s="4">
        <f t="shared" si="14"/>
        <v>9000</v>
      </c>
      <c r="L55" s="4">
        <f t="shared" si="15"/>
        <v>0</v>
      </c>
      <c r="M55" s="6">
        <f t="shared" si="13"/>
        <v>0</v>
      </c>
    </row>
    <row r="56" spans="1:13">
      <c r="A56" s="5">
        <v>14</v>
      </c>
      <c r="B56" s="5" t="s">
        <v>12</v>
      </c>
      <c r="C56" s="61" t="s">
        <v>565</v>
      </c>
      <c r="D56" s="9" t="s">
        <v>362</v>
      </c>
      <c r="E56" s="5">
        <v>1</v>
      </c>
      <c r="F56" s="5"/>
      <c r="G56" s="6">
        <f t="shared" si="11"/>
        <v>0</v>
      </c>
      <c r="H56" s="4">
        <v>3000</v>
      </c>
      <c r="I56" s="4"/>
      <c r="J56" s="6">
        <f t="shared" si="12"/>
        <v>0</v>
      </c>
      <c r="K56" s="4">
        <f t="shared" si="14"/>
        <v>9000</v>
      </c>
      <c r="L56" s="4">
        <f t="shared" si="15"/>
        <v>0</v>
      </c>
      <c r="M56" s="6">
        <f t="shared" si="13"/>
        <v>0</v>
      </c>
    </row>
    <row r="57" spans="1:13">
      <c r="A57" s="5">
        <v>15</v>
      </c>
      <c r="B57" s="5" t="s">
        <v>12</v>
      </c>
      <c r="C57" s="151" t="s">
        <v>566</v>
      </c>
      <c r="D57" s="9" t="s">
        <v>452</v>
      </c>
      <c r="E57" s="5">
        <v>1</v>
      </c>
      <c r="F57" s="5"/>
      <c r="G57" s="6">
        <f t="shared" si="11"/>
        <v>0</v>
      </c>
      <c r="H57" s="4">
        <v>3000</v>
      </c>
      <c r="I57" s="4"/>
      <c r="J57" s="6">
        <f t="shared" si="12"/>
        <v>0</v>
      </c>
      <c r="K57" s="4">
        <f t="shared" si="14"/>
        <v>9000</v>
      </c>
      <c r="L57" s="4">
        <f t="shared" si="15"/>
        <v>0</v>
      </c>
      <c r="M57" s="6">
        <f t="shared" si="13"/>
        <v>0</v>
      </c>
    </row>
    <row r="58" spans="1:13">
      <c r="A58" s="5">
        <v>16</v>
      </c>
      <c r="B58" s="5" t="s">
        <v>12</v>
      </c>
      <c r="C58" s="61" t="s">
        <v>567</v>
      </c>
      <c r="D58" s="9" t="s">
        <v>454</v>
      </c>
      <c r="E58" s="5">
        <v>1</v>
      </c>
      <c r="F58" s="5"/>
      <c r="G58" s="6">
        <f t="shared" si="11"/>
        <v>0</v>
      </c>
      <c r="H58" s="4">
        <v>3000</v>
      </c>
      <c r="I58" s="4"/>
      <c r="J58" s="6">
        <f t="shared" si="12"/>
        <v>0</v>
      </c>
      <c r="K58" s="4">
        <f t="shared" si="14"/>
        <v>9000</v>
      </c>
      <c r="L58" s="4">
        <f t="shared" si="15"/>
        <v>0</v>
      </c>
      <c r="M58" s="6">
        <f t="shared" si="13"/>
        <v>0</v>
      </c>
    </row>
    <row r="59" spans="1:13">
      <c r="A59" s="5">
        <v>17</v>
      </c>
      <c r="B59" s="5" t="s">
        <v>12</v>
      </c>
      <c r="C59" s="61" t="s">
        <v>568</v>
      </c>
      <c r="D59" s="9" t="s">
        <v>454</v>
      </c>
      <c r="E59" s="5">
        <v>1</v>
      </c>
      <c r="F59" s="5"/>
      <c r="G59" s="6">
        <f t="shared" si="11"/>
        <v>0</v>
      </c>
      <c r="H59" s="4">
        <v>3000</v>
      </c>
      <c r="I59" s="4"/>
      <c r="J59" s="6">
        <f t="shared" si="12"/>
        <v>0</v>
      </c>
      <c r="K59" s="4">
        <f t="shared" si="14"/>
        <v>9000</v>
      </c>
      <c r="L59" s="4">
        <f t="shared" si="15"/>
        <v>0</v>
      </c>
      <c r="M59" s="6">
        <f t="shared" si="13"/>
        <v>0</v>
      </c>
    </row>
    <row r="60" spans="1:13">
      <c r="A60" s="5">
        <v>18</v>
      </c>
      <c r="B60" s="5" t="s">
        <v>12</v>
      </c>
      <c r="C60" s="61" t="s">
        <v>569</v>
      </c>
      <c r="D60" s="9" t="s">
        <v>570</v>
      </c>
      <c r="E60" s="5">
        <v>1</v>
      </c>
      <c r="F60" s="5"/>
      <c r="G60" s="6">
        <f t="shared" si="11"/>
        <v>0</v>
      </c>
      <c r="H60" s="4">
        <v>3000</v>
      </c>
      <c r="I60" s="4"/>
      <c r="J60" s="6">
        <f t="shared" si="12"/>
        <v>0</v>
      </c>
      <c r="K60" s="4">
        <f t="shared" si="14"/>
        <v>9000</v>
      </c>
      <c r="L60" s="4">
        <f t="shared" si="15"/>
        <v>0</v>
      </c>
      <c r="M60" s="6">
        <f t="shared" si="13"/>
        <v>0</v>
      </c>
    </row>
    <row r="61" spans="1:13">
      <c r="A61" s="5">
        <v>19</v>
      </c>
      <c r="B61" s="5" t="s">
        <v>12</v>
      </c>
      <c r="C61" s="61" t="s">
        <v>571</v>
      </c>
      <c r="D61" s="9" t="s">
        <v>572</v>
      </c>
      <c r="E61" s="5">
        <v>1</v>
      </c>
      <c r="F61" s="5"/>
      <c r="G61" s="6">
        <f t="shared" si="11"/>
        <v>0</v>
      </c>
      <c r="H61" s="4">
        <v>3000</v>
      </c>
      <c r="I61" s="4"/>
      <c r="J61" s="6">
        <f t="shared" si="12"/>
        <v>0</v>
      </c>
      <c r="K61" s="4">
        <f t="shared" si="14"/>
        <v>9000</v>
      </c>
      <c r="L61" s="4">
        <f t="shared" si="15"/>
        <v>0</v>
      </c>
      <c r="M61" s="6">
        <f t="shared" si="13"/>
        <v>0</v>
      </c>
    </row>
    <row r="62" spans="1:13">
      <c r="A62" s="5">
        <v>20</v>
      </c>
      <c r="B62" s="5"/>
      <c r="C62" s="61" t="s">
        <v>573</v>
      </c>
      <c r="D62" s="9" t="s">
        <v>574</v>
      </c>
      <c r="E62" s="5">
        <v>1</v>
      </c>
      <c r="F62" s="5"/>
      <c r="G62" s="6">
        <f t="shared" ref="G62:G77" si="16">F62/E62</f>
        <v>0</v>
      </c>
      <c r="H62" s="4">
        <v>3000</v>
      </c>
      <c r="I62" s="4"/>
      <c r="J62" s="6">
        <f t="shared" ref="J62:J77" si="17">I62/H62</f>
        <v>0</v>
      </c>
      <c r="K62" s="4">
        <f t="shared" ref="K62:K77" si="18">H62*3</f>
        <v>9000</v>
      </c>
      <c r="L62" s="4">
        <f t="shared" ref="L62:L77" si="19">I62*3</f>
        <v>0</v>
      </c>
      <c r="M62" s="6">
        <f t="shared" ref="M62:M77" si="20">L62/K62</f>
        <v>0</v>
      </c>
    </row>
    <row r="63" spans="1:13">
      <c r="A63" s="5">
        <v>21</v>
      </c>
      <c r="B63" s="5"/>
      <c r="C63" s="151" t="s">
        <v>575</v>
      </c>
      <c r="D63" s="9" t="s">
        <v>576</v>
      </c>
      <c r="E63" s="5">
        <v>1</v>
      </c>
      <c r="F63" s="5"/>
      <c r="G63" s="6">
        <f t="shared" si="16"/>
        <v>0</v>
      </c>
      <c r="H63" s="4">
        <v>3000</v>
      </c>
      <c r="I63" s="4"/>
      <c r="J63" s="6">
        <f t="shared" si="17"/>
        <v>0</v>
      </c>
      <c r="K63" s="4">
        <f t="shared" si="18"/>
        <v>9000</v>
      </c>
      <c r="L63" s="4">
        <f t="shared" si="19"/>
        <v>0</v>
      </c>
      <c r="M63" s="6">
        <f t="shared" si="20"/>
        <v>0</v>
      </c>
    </row>
    <row r="64" spans="1:13">
      <c r="A64" s="5">
        <v>22</v>
      </c>
      <c r="B64" s="5"/>
      <c r="C64" s="120" t="s">
        <v>577</v>
      </c>
      <c r="D64" s="9" t="s">
        <v>578</v>
      </c>
      <c r="E64" s="5">
        <v>1</v>
      </c>
      <c r="F64" s="5"/>
      <c r="G64" s="6">
        <f t="shared" si="16"/>
        <v>0</v>
      </c>
      <c r="H64" s="4">
        <v>3000</v>
      </c>
      <c r="I64" s="4"/>
      <c r="J64" s="6">
        <f t="shared" si="17"/>
        <v>0</v>
      </c>
      <c r="K64" s="4">
        <f t="shared" si="18"/>
        <v>9000</v>
      </c>
      <c r="L64" s="4">
        <f t="shared" si="19"/>
        <v>0</v>
      </c>
      <c r="M64" s="6">
        <f t="shared" si="20"/>
        <v>0</v>
      </c>
    </row>
    <row r="65" spans="1:13">
      <c r="A65" s="5">
        <v>23</v>
      </c>
      <c r="B65" s="5"/>
      <c r="C65" s="151" t="s">
        <v>550</v>
      </c>
      <c r="D65" s="9" t="s">
        <v>579</v>
      </c>
      <c r="E65" s="5">
        <v>1</v>
      </c>
      <c r="F65" s="5"/>
      <c r="G65" s="6">
        <f t="shared" si="16"/>
        <v>0</v>
      </c>
      <c r="H65" s="4">
        <v>3000</v>
      </c>
      <c r="I65" s="4"/>
      <c r="J65" s="6">
        <f t="shared" si="17"/>
        <v>0</v>
      </c>
      <c r="K65" s="4">
        <f t="shared" si="18"/>
        <v>9000</v>
      </c>
      <c r="L65" s="4">
        <f t="shared" si="19"/>
        <v>0</v>
      </c>
      <c r="M65" s="6">
        <f t="shared" si="20"/>
        <v>0</v>
      </c>
    </row>
    <row r="66" spans="1:13">
      <c r="A66" s="5">
        <v>24</v>
      </c>
      <c r="B66" s="5"/>
      <c r="C66" s="61" t="s">
        <v>580</v>
      </c>
      <c r="D66" s="9" t="s">
        <v>581</v>
      </c>
      <c r="E66" s="5">
        <v>1</v>
      </c>
      <c r="F66" s="5"/>
      <c r="G66" s="6">
        <f t="shared" si="16"/>
        <v>0</v>
      </c>
      <c r="H66" s="4">
        <v>3000</v>
      </c>
      <c r="I66" s="4"/>
      <c r="J66" s="6">
        <f t="shared" si="17"/>
        <v>0</v>
      </c>
      <c r="K66" s="4">
        <f t="shared" si="18"/>
        <v>9000</v>
      </c>
      <c r="L66" s="4">
        <f t="shared" si="19"/>
        <v>0</v>
      </c>
      <c r="M66" s="6">
        <f t="shared" si="20"/>
        <v>0</v>
      </c>
    </row>
    <row r="67" spans="1:13">
      <c r="A67" s="5">
        <v>25</v>
      </c>
      <c r="B67" s="5"/>
      <c r="C67" s="153" t="s">
        <v>582</v>
      </c>
      <c r="D67" s="29" t="s">
        <v>420</v>
      </c>
      <c r="E67" s="5">
        <v>1</v>
      </c>
      <c r="F67" s="5"/>
      <c r="G67" s="6">
        <f t="shared" si="16"/>
        <v>0</v>
      </c>
      <c r="H67" s="4">
        <v>3000</v>
      </c>
      <c r="I67" s="4"/>
      <c r="J67" s="6">
        <f t="shared" si="17"/>
        <v>0</v>
      </c>
      <c r="K67" s="4">
        <f t="shared" si="18"/>
        <v>9000</v>
      </c>
      <c r="L67" s="4">
        <f t="shared" si="19"/>
        <v>0</v>
      </c>
      <c r="M67" s="6">
        <f t="shared" si="20"/>
        <v>0</v>
      </c>
    </row>
    <row r="68" spans="1:13">
      <c r="A68" s="5">
        <v>26</v>
      </c>
      <c r="B68" s="5"/>
      <c r="C68" s="61" t="s">
        <v>573</v>
      </c>
      <c r="D68" s="9" t="s">
        <v>583</v>
      </c>
      <c r="E68" s="5">
        <v>1</v>
      </c>
      <c r="F68" s="5"/>
      <c r="G68" s="6">
        <f t="shared" si="16"/>
        <v>0</v>
      </c>
      <c r="H68" s="4">
        <v>3000</v>
      </c>
      <c r="I68" s="4"/>
      <c r="J68" s="6">
        <f t="shared" si="17"/>
        <v>0</v>
      </c>
      <c r="K68" s="4">
        <f t="shared" si="18"/>
        <v>9000</v>
      </c>
      <c r="L68" s="4">
        <f t="shared" si="19"/>
        <v>0</v>
      </c>
      <c r="M68" s="6">
        <f t="shared" si="20"/>
        <v>0</v>
      </c>
    </row>
    <row r="69" spans="1:13">
      <c r="A69" s="5">
        <v>27</v>
      </c>
      <c r="B69" s="5"/>
      <c r="C69" s="120" t="s">
        <v>584</v>
      </c>
      <c r="D69" s="9" t="s">
        <v>585</v>
      </c>
      <c r="E69" s="5">
        <v>1</v>
      </c>
      <c r="F69" s="5"/>
      <c r="G69" s="6">
        <f t="shared" si="16"/>
        <v>0</v>
      </c>
      <c r="H69" s="4">
        <v>3000</v>
      </c>
      <c r="I69" s="4"/>
      <c r="J69" s="6">
        <f t="shared" si="17"/>
        <v>0</v>
      </c>
      <c r="K69" s="4">
        <f t="shared" si="18"/>
        <v>9000</v>
      </c>
      <c r="L69" s="4">
        <f t="shared" si="19"/>
        <v>0</v>
      </c>
      <c r="M69" s="6">
        <f t="shared" si="20"/>
        <v>0</v>
      </c>
    </row>
    <row r="70" spans="1:13">
      <c r="A70" s="5">
        <v>28</v>
      </c>
      <c r="B70" s="5"/>
      <c r="C70" s="42" t="s">
        <v>586</v>
      </c>
      <c r="D70" s="9" t="s">
        <v>587</v>
      </c>
      <c r="E70" s="5">
        <v>1</v>
      </c>
      <c r="F70" s="5"/>
      <c r="G70" s="6">
        <f t="shared" si="16"/>
        <v>0</v>
      </c>
      <c r="H70" s="4">
        <v>3000</v>
      </c>
      <c r="I70" s="4"/>
      <c r="J70" s="6">
        <f t="shared" si="17"/>
        <v>0</v>
      </c>
      <c r="K70" s="4">
        <f t="shared" si="18"/>
        <v>9000</v>
      </c>
      <c r="L70" s="4">
        <f t="shared" si="19"/>
        <v>0</v>
      </c>
      <c r="M70" s="6">
        <f t="shared" si="20"/>
        <v>0</v>
      </c>
    </row>
    <row r="71" spans="1:13">
      <c r="A71" s="5">
        <v>29</v>
      </c>
      <c r="B71" s="5"/>
      <c r="C71" s="154" t="s">
        <v>588</v>
      </c>
      <c r="D71" s="9" t="s">
        <v>589</v>
      </c>
      <c r="E71" s="5">
        <v>1</v>
      </c>
      <c r="F71" s="5"/>
      <c r="G71" s="6">
        <f t="shared" si="16"/>
        <v>0</v>
      </c>
      <c r="H71" s="4">
        <v>3000</v>
      </c>
      <c r="I71" s="4"/>
      <c r="J71" s="6">
        <f t="shared" si="17"/>
        <v>0</v>
      </c>
      <c r="K71" s="4">
        <f t="shared" si="18"/>
        <v>9000</v>
      </c>
      <c r="L71" s="4">
        <f t="shared" si="19"/>
        <v>0</v>
      </c>
      <c r="M71" s="6">
        <f t="shared" si="20"/>
        <v>0</v>
      </c>
    </row>
    <row r="72" spans="1:13">
      <c r="A72" s="5">
        <v>30</v>
      </c>
      <c r="B72" s="5"/>
      <c r="C72" s="9" t="s">
        <v>590</v>
      </c>
      <c r="D72" s="9" t="s">
        <v>591</v>
      </c>
      <c r="E72" s="5">
        <v>1</v>
      </c>
      <c r="F72" s="5"/>
      <c r="G72" s="6">
        <f t="shared" si="16"/>
        <v>0</v>
      </c>
      <c r="H72" s="4">
        <v>3000</v>
      </c>
      <c r="I72" s="4"/>
      <c r="J72" s="6">
        <f t="shared" si="17"/>
        <v>0</v>
      </c>
      <c r="K72" s="4">
        <f t="shared" si="18"/>
        <v>9000</v>
      </c>
      <c r="L72" s="4">
        <f t="shared" si="19"/>
        <v>0</v>
      </c>
      <c r="M72" s="6">
        <f t="shared" si="20"/>
        <v>0</v>
      </c>
    </row>
    <row r="73" spans="1:13">
      <c r="A73" s="5">
        <v>31</v>
      </c>
      <c r="B73" s="5"/>
      <c r="C73" s="61" t="s">
        <v>592</v>
      </c>
      <c r="D73" s="9" t="s">
        <v>593</v>
      </c>
      <c r="E73" s="5">
        <v>1</v>
      </c>
      <c r="F73" s="5"/>
      <c r="G73" s="6">
        <f t="shared" si="16"/>
        <v>0</v>
      </c>
      <c r="H73" s="4">
        <v>3000</v>
      </c>
      <c r="I73" s="4"/>
      <c r="J73" s="6">
        <f t="shared" si="17"/>
        <v>0</v>
      </c>
      <c r="K73" s="4">
        <f t="shared" si="18"/>
        <v>9000</v>
      </c>
      <c r="L73" s="4">
        <f t="shared" si="19"/>
        <v>0</v>
      </c>
      <c r="M73" s="6">
        <f t="shared" si="20"/>
        <v>0</v>
      </c>
    </row>
    <row r="74" spans="1:13">
      <c r="A74" s="5">
        <v>32</v>
      </c>
      <c r="B74" s="5"/>
      <c r="C74" s="154" t="s">
        <v>594</v>
      </c>
      <c r="D74" s="9" t="s">
        <v>593</v>
      </c>
      <c r="E74" s="5">
        <v>1</v>
      </c>
      <c r="F74" s="5"/>
      <c r="G74" s="6">
        <f t="shared" si="16"/>
        <v>0</v>
      </c>
      <c r="H74" s="4">
        <v>3000</v>
      </c>
      <c r="I74" s="4"/>
      <c r="J74" s="6">
        <f t="shared" si="17"/>
        <v>0</v>
      </c>
      <c r="K74" s="4">
        <f t="shared" si="18"/>
        <v>9000</v>
      </c>
      <c r="L74" s="4">
        <f t="shared" si="19"/>
        <v>0</v>
      </c>
      <c r="M74" s="6">
        <f t="shared" si="20"/>
        <v>0</v>
      </c>
    </row>
    <row r="75" spans="1:13">
      <c r="A75" s="5">
        <v>33</v>
      </c>
      <c r="B75" s="5"/>
      <c r="C75" s="5"/>
      <c r="D75" s="5"/>
      <c r="E75" s="5">
        <v>1</v>
      </c>
      <c r="F75" s="5"/>
      <c r="G75" s="6">
        <f t="shared" si="16"/>
        <v>0</v>
      </c>
      <c r="H75" s="4">
        <v>3000</v>
      </c>
      <c r="I75" s="4"/>
      <c r="J75" s="6">
        <f t="shared" si="17"/>
        <v>0</v>
      </c>
      <c r="K75" s="4">
        <f t="shared" si="18"/>
        <v>9000</v>
      </c>
      <c r="L75" s="4">
        <f t="shared" si="19"/>
        <v>0</v>
      </c>
      <c r="M75" s="6">
        <f t="shared" si="20"/>
        <v>0</v>
      </c>
    </row>
    <row r="76" spans="1:13">
      <c r="A76" s="5">
        <v>34</v>
      </c>
      <c r="B76" s="5"/>
      <c r="C76" s="5"/>
      <c r="D76" s="5"/>
      <c r="E76" s="5">
        <v>1</v>
      </c>
      <c r="F76" s="5"/>
      <c r="G76" s="6">
        <f t="shared" si="16"/>
        <v>0</v>
      </c>
      <c r="H76" s="4">
        <v>3000</v>
      </c>
      <c r="I76" s="4"/>
      <c r="J76" s="6">
        <f t="shared" si="17"/>
        <v>0</v>
      </c>
      <c r="K76" s="4">
        <f t="shared" si="18"/>
        <v>9000</v>
      </c>
      <c r="L76" s="4">
        <f t="shared" si="19"/>
        <v>0</v>
      </c>
      <c r="M76" s="6">
        <f t="shared" si="20"/>
        <v>0</v>
      </c>
    </row>
    <row r="77" spans="1:13">
      <c r="A77" s="5">
        <v>35</v>
      </c>
      <c r="B77" s="5"/>
      <c r="C77" s="5"/>
      <c r="D77" s="5"/>
      <c r="E77" s="5">
        <v>1</v>
      </c>
      <c r="F77" s="5"/>
      <c r="G77" s="6">
        <f t="shared" si="16"/>
        <v>0</v>
      </c>
      <c r="H77" s="4">
        <v>3000</v>
      </c>
      <c r="I77" s="4"/>
      <c r="J77" s="6">
        <f t="shared" si="17"/>
        <v>0</v>
      </c>
      <c r="K77" s="4">
        <f t="shared" si="18"/>
        <v>9000</v>
      </c>
      <c r="L77" s="4">
        <f t="shared" si="19"/>
        <v>0</v>
      </c>
      <c r="M77" s="6">
        <f t="shared" si="20"/>
        <v>0</v>
      </c>
    </row>
    <row r="78" spans="1:13" ht="30" customHeight="1">
      <c r="A78" s="13"/>
      <c r="B78" s="13"/>
      <c r="C78" s="13"/>
      <c r="D78" s="13"/>
      <c r="E78" s="12">
        <v>20</v>
      </c>
      <c r="F78" s="12">
        <f>SUM(F43:F77)</f>
        <v>11</v>
      </c>
      <c r="G78" s="17">
        <f>F78/E78</f>
        <v>0.55000000000000004</v>
      </c>
      <c r="H78" s="12">
        <f>SUM(H43:H77)</f>
        <v>92500</v>
      </c>
      <c r="I78" s="12">
        <f>SUM(I43:I77)</f>
        <v>17287</v>
      </c>
      <c r="J78" s="17">
        <f t="shared" si="12"/>
        <v>0.18688648648648648</v>
      </c>
      <c r="K78" s="12">
        <f>SUM(K43:K77)</f>
        <v>310500</v>
      </c>
      <c r="L78" s="12">
        <f>SUM(L43:L77)</f>
        <v>84822</v>
      </c>
      <c r="M78" s="17">
        <f t="shared" si="13"/>
        <v>0.27317874396135267</v>
      </c>
    </row>
    <row r="81" spans="4:13">
      <c r="D81" s="14" t="s">
        <v>0</v>
      </c>
      <c r="E81" s="15">
        <f>E15</f>
        <v>10</v>
      </c>
      <c r="F81" s="15">
        <f>F15</f>
        <v>0</v>
      </c>
      <c r="G81" s="17">
        <f>F81/E81</f>
        <v>0</v>
      </c>
      <c r="H81" s="15">
        <f>H15</f>
        <v>50000</v>
      </c>
      <c r="I81" s="15">
        <f>I15</f>
        <v>0</v>
      </c>
      <c r="J81" s="17">
        <f>I81/H81</f>
        <v>0</v>
      </c>
      <c r="K81" s="15">
        <f>K15</f>
        <v>150000</v>
      </c>
      <c r="L81" s="15">
        <f>L15</f>
        <v>0</v>
      </c>
      <c r="M81" s="17">
        <f>L81/K81</f>
        <v>0</v>
      </c>
    </row>
    <row r="82" spans="4:13">
      <c r="D82" s="14" t="s">
        <v>11</v>
      </c>
      <c r="E82" s="15">
        <f>E39</f>
        <v>20</v>
      </c>
      <c r="F82" s="15">
        <f>F39</f>
        <v>5</v>
      </c>
      <c r="G82" s="17">
        <f>F82/E82</f>
        <v>0.25</v>
      </c>
      <c r="H82" s="15">
        <f>H39</f>
        <v>70000</v>
      </c>
      <c r="I82" s="15">
        <f>I39</f>
        <v>9814</v>
      </c>
      <c r="J82" s="17">
        <f>I82/H82</f>
        <v>0.14019999999999999</v>
      </c>
      <c r="K82" s="15">
        <f>K39</f>
        <v>240000</v>
      </c>
      <c r="L82" s="15">
        <f>L39</f>
        <v>58884</v>
      </c>
      <c r="M82" s="17">
        <f>L82/K82</f>
        <v>0.24535000000000001</v>
      </c>
    </row>
    <row r="83" spans="4:13">
      <c r="D83" s="14" t="s">
        <v>12</v>
      </c>
      <c r="E83" s="15">
        <f>E78</f>
        <v>20</v>
      </c>
      <c r="F83" s="15">
        <f t="shared" ref="F83:L83" si="21">F78</f>
        <v>11</v>
      </c>
      <c r="G83" s="17">
        <f>F83/E83</f>
        <v>0.55000000000000004</v>
      </c>
      <c r="H83" s="15">
        <f t="shared" si="21"/>
        <v>92500</v>
      </c>
      <c r="I83" s="15">
        <f t="shared" si="21"/>
        <v>17287</v>
      </c>
      <c r="J83" s="17">
        <f>I83/H83</f>
        <v>0.18688648648648648</v>
      </c>
      <c r="K83" s="15">
        <f t="shared" si="21"/>
        <v>310500</v>
      </c>
      <c r="L83" s="15">
        <f t="shared" si="21"/>
        <v>84822</v>
      </c>
      <c r="M83" s="17">
        <f>L83/K83</f>
        <v>0.27317874396135267</v>
      </c>
    </row>
    <row r="84" spans="4:13">
      <c r="D84" s="14" t="s">
        <v>14</v>
      </c>
      <c r="E84" s="15">
        <f>SUM(E81:E83)</f>
        <v>50</v>
      </c>
      <c r="F84" s="15">
        <f t="shared" ref="F84:L84" si="22">SUM(F81:F83)</f>
        <v>16</v>
      </c>
      <c r="G84" s="17">
        <f>F84/E84</f>
        <v>0.32</v>
      </c>
      <c r="H84" s="15">
        <f t="shared" si="22"/>
        <v>212500</v>
      </c>
      <c r="I84" s="15">
        <f t="shared" si="22"/>
        <v>27101</v>
      </c>
      <c r="J84" s="17">
        <f>I84/H84</f>
        <v>0.12753411764705883</v>
      </c>
      <c r="K84" s="15">
        <f t="shared" si="22"/>
        <v>700500</v>
      </c>
      <c r="L84" s="15">
        <f t="shared" si="22"/>
        <v>143706</v>
      </c>
      <c r="M84" s="17">
        <f>L84/K84</f>
        <v>0.20514775160599572</v>
      </c>
    </row>
    <row r="96" spans="4:13">
      <c r="H96" s="1"/>
      <c r="I96" s="1"/>
      <c r="K96" s="1"/>
      <c r="L96" s="1"/>
    </row>
    <row r="97" spans="8:12">
      <c r="H97" s="1"/>
      <c r="I97" s="1"/>
      <c r="K97" s="1"/>
      <c r="L97" s="1"/>
    </row>
    <row r="98" spans="8:12">
      <c r="H98" s="1"/>
      <c r="I98" s="1"/>
      <c r="K98" s="1"/>
      <c r="L98" s="1"/>
    </row>
    <row r="99" spans="8:12">
      <c r="H99" s="1"/>
      <c r="I99" s="1"/>
      <c r="K99" s="1"/>
      <c r="L99" s="1"/>
    </row>
    <row r="100" spans="8:12">
      <c r="H100" s="1"/>
      <c r="I100" s="1"/>
      <c r="K100" s="1"/>
      <c r="L100" s="1"/>
    </row>
    <row r="101" spans="8:12">
      <c r="H101" s="1"/>
      <c r="I101" s="1"/>
      <c r="K101" s="1"/>
      <c r="L101" s="1"/>
    </row>
    <row r="102" spans="8:12">
      <c r="H102" s="1"/>
      <c r="I102" s="1"/>
      <c r="K102" s="1"/>
      <c r="L102" s="1"/>
    </row>
    <row r="103" spans="8:12">
      <c r="H103" s="1"/>
      <c r="I103" s="1"/>
      <c r="K103" s="1"/>
      <c r="L103" s="1"/>
    </row>
    <row r="104" spans="8:12">
      <c r="H104" s="1"/>
      <c r="I104" s="1"/>
      <c r="K104" s="1"/>
      <c r="L104" s="1"/>
    </row>
    <row r="105" spans="8:12">
      <c r="H105" s="1"/>
      <c r="I105" s="1"/>
      <c r="K105" s="1"/>
      <c r="L105" s="1"/>
    </row>
    <row r="106" spans="8:12">
      <c r="H106" s="1"/>
      <c r="I106" s="1"/>
      <c r="K106" s="1"/>
      <c r="L106" s="1"/>
    </row>
    <row r="107" spans="8:12">
      <c r="H107" s="1"/>
      <c r="I107" s="1"/>
      <c r="K107" s="1"/>
      <c r="L107" s="1"/>
    </row>
    <row r="108" spans="8:12">
      <c r="H108" s="1"/>
      <c r="I108" s="1"/>
      <c r="K108" s="1"/>
      <c r="L108" s="1"/>
    </row>
    <row r="111" spans="8:12">
      <c r="H111" s="1"/>
      <c r="I111" s="1"/>
      <c r="K111" s="1"/>
      <c r="L111" s="1"/>
    </row>
    <row r="112" spans="8:12">
      <c r="H112" s="1"/>
      <c r="I112" s="1"/>
      <c r="K112" s="1"/>
      <c r="L112" s="1"/>
    </row>
    <row r="113" spans="8:12">
      <c r="H113" s="1"/>
      <c r="I113" s="1"/>
      <c r="K113" s="1"/>
      <c r="L113" s="1"/>
    </row>
    <row r="114" spans="8:12">
      <c r="H114" s="1"/>
      <c r="I114" s="1"/>
      <c r="K114" s="1"/>
      <c r="L114" s="1"/>
    </row>
  </sheetData>
  <mergeCells count="21">
    <mergeCell ref="C41:C42"/>
    <mergeCell ref="D41:D42"/>
    <mergeCell ref="E41:G41"/>
    <mergeCell ref="H41:J41"/>
    <mergeCell ref="K41:M41"/>
    <mergeCell ref="H17:J17"/>
    <mergeCell ref="K17:M17"/>
    <mergeCell ref="A41:A42"/>
    <mergeCell ref="B41:B42"/>
    <mergeCell ref="K3:M3"/>
    <mergeCell ref="A3:A4"/>
    <mergeCell ref="B3:B4"/>
    <mergeCell ref="C3:C4"/>
    <mergeCell ref="D3:D4"/>
    <mergeCell ref="E3:G3"/>
    <mergeCell ref="H3:J3"/>
    <mergeCell ref="A17:A18"/>
    <mergeCell ref="B17:B18"/>
    <mergeCell ref="C17:C18"/>
    <mergeCell ref="D17:D18"/>
    <mergeCell ref="E17:G17"/>
  </mergeCells>
  <pageMargins left="0.75" right="0.75" top="1" bottom="1" header="0.5" footer="0.5"/>
  <pageSetup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99"/>
  <sheetViews>
    <sheetView zoomScale="70" zoomScaleNormal="70" workbookViewId="0">
      <pane ySplit="4" topLeftCell="A25" activePane="bottomLeft" state="frozen"/>
      <selection pane="bottomLeft" activeCell="I35" sqref="I35"/>
    </sheetView>
  </sheetViews>
  <sheetFormatPr defaultColWidth="10.875" defaultRowHeight="15.75"/>
  <cols>
    <col min="1" max="2" width="10.875" style="1"/>
    <col min="3" max="3" width="70" style="168" bestFit="1" customWidth="1"/>
    <col min="4" max="4" width="18.625" style="7" bestFit="1" customWidth="1"/>
    <col min="5" max="6" width="7.875" style="1" bestFit="1" customWidth="1"/>
    <col min="7" max="7" width="9.625" style="1" customWidth="1"/>
    <col min="8" max="8" width="10.875" style="3"/>
    <col min="9" max="9" width="10.875" style="23"/>
    <col min="10" max="10" width="10.875" style="1"/>
    <col min="11" max="12" width="10.875" style="3"/>
    <col min="13" max="16384" width="10.875" style="1"/>
  </cols>
  <sheetData>
    <row r="1" spans="1:15" ht="21">
      <c r="A1" s="18" t="s">
        <v>10</v>
      </c>
    </row>
    <row r="3" spans="1:15">
      <c r="A3" s="259" t="s">
        <v>9</v>
      </c>
      <c r="B3" s="259" t="s">
        <v>8</v>
      </c>
      <c r="C3" s="259" t="s">
        <v>1</v>
      </c>
      <c r="D3" s="259" t="s">
        <v>2</v>
      </c>
      <c r="E3" s="259" t="s">
        <v>13</v>
      </c>
      <c r="F3" s="259"/>
      <c r="G3" s="259"/>
      <c r="H3" s="259" t="s">
        <v>6</v>
      </c>
      <c r="I3" s="259"/>
      <c r="J3" s="259"/>
      <c r="K3" s="259" t="s">
        <v>7</v>
      </c>
      <c r="L3" s="259"/>
      <c r="M3" s="259"/>
    </row>
    <row r="4" spans="1:15">
      <c r="A4" s="259"/>
      <c r="B4" s="259"/>
      <c r="C4" s="259"/>
      <c r="D4" s="259"/>
      <c r="E4" s="12" t="s">
        <v>3</v>
      </c>
      <c r="F4" s="12" t="s">
        <v>4</v>
      </c>
      <c r="G4" s="13" t="s">
        <v>5</v>
      </c>
      <c r="H4" s="12" t="s">
        <v>3</v>
      </c>
      <c r="I4" s="12" t="s">
        <v>4</v>
      </c>
      <c r="J4" s="13" t="s">
        <v>5</v>
      </c>
      <c r="K4" s="12" t="s">
        <v>3</v>
      </c>
      <c r="L4" s="12" t="s">
        <v>4</v>
      </c>
      <c r="M4" s="13" t="s">
        <v>5</v>
      </c>
    </row>
    <row r="5" spans="1:15">
      <c r="A5" s="196">
        <v>1</v>
      </c>
      <c r="B5" s="196" t="s">
        <v>0</v>
      </c>
      <c r="C5" s="246" t="s">
        <v>144</v>
      </c>
      <c r="D5" s="247" t="s">
        <v>78</v>
      </c>
      <c r="E5" s="196">
        <v>1</v>
      </c>
      <c r="F5" s="196">
        <v>1</v>
      </c>
      <c r="G5" s="199">
        <f>F5/E5</f>
        <v>1</v>
      </c>
      <c r="H5" s="200">
        <v>10000</v>
      </c>
      <c r="I5" s="248">
        <v>12020</v>
      </c>
      <c r="J5" s="199">
        <f>I5/H5</f>
        <v>1.202</v>
      </c>
      <c r="K5" s="200">
        <f>H5*6</f>
        <v>60000</v>
      </c>
      <c r="L5" s="200">
        <f>I5*6</f>
        <v>72120</v>
      </c>
      <c r="M5" s="199">
        <f>L5/K5</f>
        <v>1.202</v>
      </c>
    </row>
    <row r="6" spans="1:15">
      <c r="A6" s="196">
        <v>2</v>
      </c>
      <c r="B6" s="196" t="s">
        <v>0</v>
      </c>
      <c r="C6" s="246" t="s">
        <v>145</v>
      </c>
      <c r="D6" s="247" t="s">
        <v>146</v>
      </c>
      <c r="E6" s="196">
        <v>1</v>
      </c>
      <c r="F6" s="196">
        <v>1</v>
      </c>
      <c r="G6" s="199">
        <f t="shared" ref="G6:G14" si="0">F6/E6</f>
        <v>1</v>
      </c>
      <c r="H6" s="200">
        <v>10000</v>
      </c>
      <c r="I6" s="248">
        <v>12860</v>
      </c>
      <c r="J6" s="199">
        <f t="shared" ref="J6:J15" si="1">I6/H6</f>
        <v>1.286</v>
      </c>
      <c r="K6" s="200">
        <f t="shared" ref="K6:L14" si="2">H6*6</f>
        <v>60000</v>
      </c>
      <c r="L6" s="200">
        <f t="shared" si="2"/>
        <v>77160</v>
      </c>
      <c r="M6" s="199">
        <f t="shared" ref="M6:M15" si="3">L6/K6</f>
        <v>1.286</v>
      </c>
    </row>
    <row r="7" spans="1:15">
      <c r="A7" s="196">
        <v>3</v>
      </c>
      <c r="B7" s="196" t="s">
        <v>0</v>
      </c>
      <c r="C7" s="246" t="s">
        <v>147</v>
      </c>
      <c r="D7" s="247" t="s">
        <v>148</v>
      </c>
      <c r="E7" s="196">
        <v>1</v>
      </c>
      <c r="F7" s="196">
        <v>1</v>
      </c>
      <c r="G7" s="199">
        <f t="shared" si="0"/>
        <v>1</v>
      </c>
      <c r="H7" s="200">
        <v>10000</v>
      </c>
      <c r="I7" s="248">
        <v>12867</v>
      </c>
      <c r="J7" s="199">
        <f t="shared" si="1"/>
        <v>1.2867</v>
      </c>
      <c r="K7" s="200">
        <f t="shared" si="2"/>
        <v>60000</v>
      </c>
      <c r="L7" s="200">
        <f t="shared" si="2"/>
        <v>77202</v>
      </c>
      <c r="M7" s="199">
        <f t="shared" si="3"/>
        <v>1.2867</v>
      </c>
    </row>
    <row r="8" spans="1:15">
      <c r="A8" s="196">
        <v>4</v>
      </c>
      <c r="B8" s="196" t="s">
        <v>0</v>
      </c>
      <c r="C8" s="246" t="s">
        <v>149</v>
      </c>
      <c r="D8" s="247" t="s">
        <v>51</v>
      </c>
      <c r="E8" s="196">
        <v>1</v>
      </c>
      <c r="F8" s="196">
        <v>1</v>
      </c>
      <c r="G8" s="199">
        <f t="shared" si="0"/>
        <v>1</v>
      </c>
      <c r="H8" s="200">
        <v>10000</v>
      </c>
      <c r="I8" s="161">
        <v>14850</v>
      </c>
      <c r="J8" s="199">
        <f t="shared" si="1"/>
        <v>1.4850000000000001</v>
      </c>
      <c r="K8" s="200">
        <f t="shared" si="2"/>
        <v>60000</v>
      </c>
      <c r="L8" s="200">
        <f t="shared" si="2"/>
        <v>89100</v>
      </c>
      <c r="M8" s="199">
        <f t="shared" si="3"/>
        <v>1.4850000000000001</v>
      </c>
    </row>
    <row r="9" spans="1:15">
      <c r="A9" s="196">
        <v>5</v>
      </c>
      <c r="B9" s="196" t="s">
        <v>0</v>
      </c>
      <c r="C9" s="197" t="s">
        <v>600</v>
      </c>
      <c r="D9" s="156" t="s">
        <v>89</v>
      </c>
      <c r="E9" s="196">
        <v>1</v>
      </c>
      <c r="F9" s="196">
        <v>1</v>
      </c>
      <c r="G9" s="199">
        <f t="shared" si="0"/>
        <v>1</v>
      </c>
      <c r="H9" s="200">
        <v>10000</v>
      </c>
      <c r="I9" s="158">
        <v>10000</v>
      </c>
      <c r="J9" s="199">
        <f t="shared" si="1"/>
        <v>1</v>
      </c>
      <c r="K9" s="200">
        <f t="shared" si="2"/>
        <v>60000</v>
      </c>
      <c r="L9" s="200">
        <f t="shared" si="2"/>
        <v>60000</v>
      </c>
      <c r="M9" s="199">
        <f t="shared" si="3"/>
        <v>1</v>
      </c>
    </row>
    <row r="10" spans="1:15" s="209" customFormat="1">
      <c r="A10" s="196">
        <v>6</v>
      </c>
      <c r="B10" s="196" t="s">
        <v>0</v>
      </c>
      <c r="C10" s="197" t="s">
        <v>647</v>
      </c>
      <c r="D10" s="198" t="s">
        <v>414</v>
      </c>
      <c r="E10" s="196">
        <v>1</v>
      </c>
      <c r="F10" s="196">
        <v>1</v>
      </c>
      <c r="G10" s="199">
        <f t="shared" si="0"/>
        <v>1</v>
      </c>
      <c r="H10" s="200">
        <v>10000</v>
      </c>
      <c r="I10" s="158">
        <f>10187+1235</f>
        <v>11422</v>
      </c>
      <c r="J10" s="199">
        <f t="shared" si="1"/>
        <v>1.1422000000000001</v>
      </c>
      <c r="K10" s="200">
        <f t="shared" si="2"/>
        <v>60000</v>
      </c>
      <c r="L10" s="200">
        <f t="shared" si="2"/>
        <v>68532</v>
      </c>
      <c r="M10" s="199">
        <f t="shared" si="3"/>
        <v>1.1422000000000001</v>
      </c>
    </row>
    <row r="11" spans="1:15">
      <c r="A11" s="196">
        <v>7</v>
      </c>
      <c r="B11" s="196" t="s">
        <v>0</v>
      </c>
      <c r="C11" s="253" t="s">
        <v>696</v>
      </c>
      <c r="D11" s="198" t="s">
        <v>659</v>
      </c>
      <c r="E11" s="196">
        <v>1</v>
      </c>
      <c r="F11" s="196">
        <v>1</v>
      </c>
      <c r="G11" s="199">
        <f t="shared" si="0"/>
        <v>1</v>
      </c>
      <c r="H11" s="200">
        <v>10000</v>
      </c>
      <c r="I11" s="158">
        <v>1080</v>
      </c>
      <c r="J11" s="199">
        <f t="shared" si="1"/>
        <v>0.108</v>
      </c>
      <c r="K11" s="200">
        <f t="shared" si="2"/>
        <v>60000</v>
      </c>
      <c r="L11" s="200">
        <f t="shared" si="2"/>
        <v>6480</v>
      </c>
      <c r="M11" s="199">
        <f t="shared" si="3"/>
        <v>0.108</v>
      </c>
    </row>
    <row r="12" spans="1:15">
      <c r="A12" s="196">
        <v>8</v>
      </c>
      <c r="B12" s="196" t="s">
        <v>0</v>
      </c>
      <c r="C12" s="253" t="s">
        <v>695</v>
      </c>
      <c r="D12" s="201" t="s">
        <v>660</v>
      </c>
      <c r="E12" s="196">
        <v>1</v>
      </c>
      <c r="F12" s="196">
        <v>1</v>
      </c>
      <c r="G12" s="199">
        <f t="shared" si="0"/>
        <v>1</v>
      </c>
      <c r="H12" s="200">
        <v>10000</v>
      </c>
      <c r="I12" s="158">
        <v>1000</v>
      </c>
      <c r="J12" s="199">
        <f t="shared" si="1"/>
        <v>0.1</v>
      </c>
      <c r="K12" s="200">
        <f t="shared" si="2"/>
        <v>60000</v>
      </c>
      <c r="L12" s="200">
        <f t="shared" si="2"/>
        <v>6000</v>
      </c>
      <c r="M12" s="199">
        <f t="shared" si="3"/>
        <v>0.1</v>
      </c>
      <c r="N12" s="254" t="s">
        <v>705</v>
      </c>
    </row>
    <row r="13" spans="1:15">
      <c r="A13" s="230">
        <v>9</v>
      </c>
      <c r="B13" s="230" t="s">
        <v>0</v>
      </c>
      <c r="C13" s="231" t="s">
        <v>700</v>
      </c>
      <c r="D13" s="232" t="s">
        <v>689</v>
      </c>
      <c r="E13" s="230">
        <v>1</v>
      </c>
      <c r="F13" s="230">
        <v>1</v>
      </c>
      <c r="G13" s="233">
        <f t="shared" si="0"/>
        <v>1</v>
      </c>
      <c r="H13" s="234">
        <v>10000</v>
      </c>
      <c r="I13" s="235"/>
      <c r="J13" s="233">
        <f t="shared" si="1"/>
        <v>0</v>
      </c>
      <c r="K13" s="234">
        <f t="shared" si="2"/>
        <v>60000</v>
      </c>
      <c r="L13" s="234">
        <f t="shared" si="2"/>
        <v>0</v>
      </c>
      <c r="M13" s="233">
        <f t="shared" si="3"/>
        <v>0</v>
      </c>
      <c r="N13" s="234">
        <v>1000</v>
      </c>
      <c r="O13" s="1" t="s">
        <v>12</v>
      </c>
    </row>
    <row r="14" spans="1:15">
      <c r="A14" s="230">
        <v>10</v>
      </c>
      <c r="B14" s="230" t="s">
        <v>0</v>
      </c>
      <c r="C14" s="231" t="s">
        <v>701</v>
      </c>
      <c r="D14" s="232" t="s">
        <v>689</v>
      </c>
      <c r="E14" s="230">
        <v>1</v>
      </c>
      <c r="F14" s="230">
        <v>1</v>
      </c>
      <c r="G14" s="233">
        <f t="shared" si="0"/>
        <v>1</v>
      </c>
      <c r="H14" s="234">
        <v>10000</v>
      </c>
      <c r="I14" s="235"/>
      <c r="J14" s="233">
        <f t="shared" si="1"/>
        <v>0</v>
      </c>
      <c r="K14" s="234">
        <f t="shared" si="2"/>
        <v>60000</v>
      </c>
      <c r="L14" s="234">
        <f t="shared" si="2"/>
        <v>0</v>
      </c>
      <c r="M14" s="233">
        <f t="shared" si="3"/>
        <v>0</v>
      </c>
      <c r="N14" s="234">
        <v>1000</v>
      </c>
      <c r="O14" s="1" t="s">
        <v>12</v>
      </c>
    </row>
    <row r="15" spans="1:15" ht="30" customHeight="1">
      <c r="A15" s="13"/>
      <c r="B15" s="13"/>
      <c r="C15" s="178"/>
      <c r="D15" s="155"/>
      <c r="E15" s="12">
        <f>SUM(E5:E14)</f>
        <v>10</v>
      </c>
      <c r="F15" s="12">
        <f>SUM(F5:F14)</f>
        <v>10</v>
      </c>
      <c r="G15" s="17">
        <f>F15/E15</f>
        <v>1</v>
      </c>
      <c r="H15" s="12">
        <f>SUM(H5:H14)</f>
        <v>100000</v>
      </c>
      <c r="I15" s="12">
        <f>SUM(I5:I14)</f>
        <v>76099</v>
      </c>
      <c r="J15" s="17">
        <f t="shared" si="1"/>
        <v>0.76099000000000006</v>
      </c>
      <c r="K15" s="12">
        <f>SUM(K5:K14)</f>
        <v>600000</v>
      </c>
      <c r="L15" s="12">
        <f>SUM(L5:L14)</f>
        <v>456594</v>
      </c>
      <c r="M15" s="17">
        <f t="shared" si="3"/>
        <v>0.76099000000000006</v>
      </c>
      <c r="N15" s="23">
        <f>SUM(N13:N14)</f>
        <v>2000</v>
      </c>
    </row>
    <row r="17" spans="1:13">
      <c r="A17" s="259" t="s">
        <v>9</v>
      </c>
      <c r="B17" s="259" t="s">
        <v>8</v>
      </c>
      <c r="C17" s="259" t="s">
        <v>1</v>
      </c>
      <c r="D17" s="259" t="s">
        <v>2</v>
      </c>
      <c r="E17" s="259" t="s">
        <v>13</v>
      </c>
      <c r="F17" s="259"/>
      <c r="G17" s="259"/>
      <c r="H17" s="259" t="s">
        <v>6</v>
      </c>
      <c r="I17" s="259"/>
      <c r="J17" s="259"/>
      <c r="K17" s="259" t="s">
        <v>7</v>
      </c>
      <c r="L17" s="259"/>
      <c r="M17" s="259"/>
    </row>
    <row r="18" spans="1:13">
      <c r="A18" s="259"/>
      <c r="B18" s="259"/>
      <c r="C18" s="259"/>
      <c r="D18" s="259"/>
      <c r="E18" s="12" t="s">
        <v>3</v>
      </c>
      <c r="F18" s="12" t="s">
        <v>4</v>
      </c>
      <c r="G18" s="13" t="s">
        <v>5</v>
      </c>
      <c r="H18" s="12" t="s">
        <v>3</v>
      </c>
      <c r="I18" s="12" t="s">
        <v>4</v>
      </c>
      <c r="J18" s="13" t="s">
        <v>5</v>
      </c>
      <c r="K18" s="12" t="s">
        <v>3</v>
      </c>
      <c r="L18" s="12" t="s">
        <v>4</v>
      </c>
      <c r="M18" s="13" t="s">
        <v>5</v>
      </c>
    </row>
    <row r="19" spans="1:13">
      <c r="A19" s="196">
        <v>1</v>
      </c>
      <c r="B19" s="196" t="s">
        <v>11</v>
      </c>
      <c r="C19" s="246" t="s">
        <v>150</v>
      </c>
      <c r="D19" s="247" t="s">
        <v>51</v>
      </c>
      <c r="E19" s="196">
        <v>1</v>
      </c>
      <c r="F19" s="196">
        <v>1</v>
      </c>
      <c r="G19" s="199">
        <f>F19/E19</f>
        <v>1</v>
      </c>
      <c r="H19" s="200">
        <v>3500</v>
      </c>
      <c r="I19" s="248">
        <v>3463</v>
      </c>
      <c r="J19" s="199">
        <f>I19/H19</f>
        <v>0.98942857142857144</v>
      </c>
      <c r="K19" s="200">
        <f>H19*6</f>
        <v>21000</v>
      </c>
      <c r="L19" s="200">
        <f>I19*6</f>
        <v>20778</v>
      </c>
      <c r="M19" s="199">
        <f>L19/K19</f>
        <v>0.98942857142857144</v>
      </c>
    </row>
    <row r="20" spans="1:13">
      <c r="A20" s="196">
        <v>2</v>
      </c>
      <c r="B20" s="196" t="s">
        <v>11</v>
      </c>
      <c r="C20" s="245" t="s">
        <v>151</v>
      </c>
      <c r="D20" s="249" t="s">
        <v>86</v>
      </c>
      <c r="E20" s="196">
        <v>1</v>
      </c>
      <c r="F20" s="196">
        <v>1</v>
      </c>
      <c r="G20" s="199">
        <f t="shared" ref="G20:G38" si="4">F20/E20</f>
        <v>1</v>
      </c>
      <c r="H20" s="200">
        <v>5000</v>
      </c>
      <c r="I20" s="161">
        <v>5835</v>
      </c>
      <c r="J20" s="199">
        <f t="shared" ref="J20:J39" si="5">I20/H20</f>
        <v>1.167</v>
      </c>
      <c r="K20" s="200">
        <f t="shared" ref="K20:L38" si="6">H20*6</f>
        <v>30000</v>
      </c>
      <c r="L20" s="200">
        <f t="shared" si="6"/>
        <v>35010</v>
      </c>
      <c r="M20" s="199">
        <f t="shared" ref="M20:M39" si="7">L20/K20</f>
        <v>1.167</v>
      </c>
    </row>
    <row r="21" spans="1:13">
      <c r="A21" s="196">
        <v>3</v>
      </c>
      <c r="B21" s="196" t="s">
        <v>11</v>
      </c>
      <c r="C21" s="197" t="s">
        <v>318</v>
      </c>
      <c r="D21" s="250" t="s">
        <v>604</v>
      </c>
      <c r="E21" s="196">
        <v>1</v>
      </c>
      <c r="F21" s="196">
        <v>1</v>
      </c>
      <c r="G21" s="199">
        <f>F21/E21</f>
        <v>1</v>
      </c>
      <c r="H21" s="200">
        <v>5000</v>
      </c>
      <c r="I21" s="158">
        <v>3117</v>
      </c>
      <c r="J21" s="199">
        <f>I21/H21</f>
        <v>0.62339999999999995</v>
      </c>
      <c r="K21" s="200">
        <f>H21*6</f>
        <v>30000</v>
      </c>
      <c r="L21" s="200">
        <f>I21*6</f>
        <v>18702</v>
      </c>
      <c r="M21" s="199">
        <f>L21/K21</f>
        <v>0.62339999999999995</v>
      </c>
    </row>
    <row r="22" spans="1:13">
      <c r="A22" s="196">
        <v>4</v>
      </c>
      <c r="B22" s="196" t="s">
        <v>11</v>
      </c>
      <c r="C22" s="165" t="s">
        <v>152</v>
      </c>
      <c r="D22" s="249" t="s">
        <v>38</v>
      </c>
      <c r="E22" s="196">
        <v>1</v>
      </c>
      <c r="F22" s="196">
        <v>1</v>
      </c>
      <c r="G22" s="199">
        <f t="shared" si="4"/>
        <v>1</v>
      </c>
      <c r="H22" s="200">
        <v>4500</v>
      </c>
      <c r="I22" s="161">
        <v>4278</v>
      </c>
      <c r="J22" s="199">
        <f t="shared" si="5"/>
        <v>0.95066666666666666</v>
      </c>
      <c r="K22" s="200">
        <f t="shared" si="6"/>
        <v>27000</v>
      </c>
      <c r="L22" s="200">
        <f t="shared" si="6"/>
        <v>25668</v>
      </c>
      <c r="M22" s="199">
        <f t="shared" si="7"/>
        <v>0.95066666666666666</v>
      </c>
    </row>
    <row r="23" spans="1:13">
      <c r="A23" s="196">
        <v>5</v>
      </c>
      <c r="B23" s="196" t="s">
        <v>11</v>
      </c>
      <c r="C23" s="245" t="s">
        <v>153</v>
      </c>
      <c r="D23" s="249" t="s">
        <v>38</v>
      </c>
      <c r="E23" s="196">
        <v>1</v>
      </c>
      <c r="F23" s="196">
        <v>1</v>
      </c>
      <c r="G23" s="199">
        <f t="shared" si="4"/>
        <v>1</v>
      </c>
      <c r="H23" s="200">
        <v>5000</v>
      </c>
      <c r="I23" s="161">
        <v>4736</v>
      </c>
      <c r="J23" s="199">
        <f t="shared" si="5"/>
        <v>0.94720000000000004</v>
      </c>
      <c r="K23" s="200">
        <f t="shared" si="6"/>
        <v>30000</v>
      </c>
      <c r="L23" s="200">
        <f t="shared" si="6"/>
        <v>28416</v>
      </c>
      <c r="M23" s="199">
        <f t="shared" si="7"/>
        <v>0.94720000000000004</v>
      </c>
    </row>
    <row r="24" spans="1:13">
      <c r="A24" s="196">
        <v>6</v>
      </c>
      <c r="B24" s="196" t="s">
        <v>11</v>
      </c>
      <c r="C24" s="197" t="s">
        <v>346</v>
      </c>
      <c r="D24" s="156" t="s">
        <v>401</v>
      </c>
      <c r="E24" s="196">
        <v>1</v>
      </c>
      <c r="F24" s="196">
        <v>1</v>
      </c>
      <c r="G24" s="199">
        <f t="shared" si="4"/>
        <v>1</v>
      </c>
      <c r="H24" s="200">
        <v>5000</v>
      </c>
      <c r="I24" s="158">
        <v>4200</v>
      </c>
      <c r="J24" s="199">
        <f t="shared" si="5"/>
        <v>0.84</v>
      </c>
      <c r="K24" s="200">
        <f t="shared" si="6"/>
        <v>30000</v>
      </c>
      <c r="L24" s="200">
        <f t="shared" si="6"/>
        <v>25200</v>
      </c>
      <c r="M24" s="199">
        <f t="shared" si="7"/>
        <v>0.84</v>
      </c>
    </row>
    <row r="25" spans="1:13">
      <c r="A25" s="196">
        <v>7</v>
      </c>
      <c r="B25" s="196" t="s">
        <v>11</v>
      </c>
      <c r="C25" s="197" t="s">
        <v>613</v>
      </c>
      <c r="D25" s="198" t="s">
        <v>414</v>
      </c>
      <c r="E25" s="196">
        <v>1</v>
      </c>
      <c r="F25" s="196">
        <v>1</v>
      </c>
      <c r="G25" s="199">
        <f t="shared" si="4"/>
        <v>1</v>
      </c>
      <c r="H25" s="200">
        <v>5000</v>
      </c>
      <c r="I25" s="158">
        <v>6000</v>
      </c>
      <c r="J25" s="199">
        <f t="shared" si="5"/>
        <v>1.2</v>
      </c>
      <c r="K25" s="200">
        <f t="shared" si="6"/>
        <v>30000</v>
      </c>
      <c r="L25" s="200">
        <f t="shared" si="6"/>
        <v>36000</v>
      </c>
      <c r="M25" s="199">
        <f t="shared" si="7"/>
        <v>1.2</v>
      </c>
    </row>
    <row r="26" spans="1:13">
      <c r="A26" s="196">
        <v>8</v>
      </c>
      <c r="B26" s="196" t="s">
        <v>11</v>
      </c>
      <c r="C26" s="197" t="s">
        <v>626</v>
      </c>
      <c r="D26" s="198" t="s">
        <v>659</v>
      </c>
      <c r="E26" s="196">
        <v>1</v>
      </c>
      <c r="F26" s="196">
        <v>1</v>
      </c>
      <c r="G26" s="199">
        <f t="shared" si="4"/>
        <v>1</v>
      </c>
      <c r="H26" s="200">
        <v>5000</v>
      </c>
      <c r="I26" s="158">
        <v>4145</v>
      </c>
      <c r="J26" s="199">
        <f t="shared" si="5"/>
        <v>0.82899999999999996</v>
      </c>
      <c r="K26" s="200">
        <f t="shared" si="6"/>
        <v>30000</v>
      </c>
      <c r="L26" s="200">
        <f t="shared" si="6"/>
        <v>24870</v>
      </c>
      <c r="M26" s="199">
        <f t="shared" si="7"/>
        <v>0.82899999999999996</v>
      </c>
    </row>
    <row r="27" spans="1:13">
      <c r="A27" s="196">
        <v>9</v>
      </c>
      <c r="B27" s="210" t="s">
        <v>11</v>
      </c>
      <c r="C27" s="165" t="s">
        <v>697</v>
      </c>
      <c r="D27" s="255" t="s">
        <v>660</v>
      </c>
      <c r="E27" s="210">
        <v>1</v>
      </c>
      <c r="F27" s="210">
        <v>1</v>
      </c>
      <c r="G27" s="251">
        <f>F27/E27</f>
        <v>1</v>
      </c>
      <c r="H27" s="252">
        <v>5000</v>
      </c>
      <c r="I27" s="161">
        <v>1000</v>
      </c>
      <c r="J27" s="251">
        <f>I27/H27</f>
        <v>0.2</v>
      </c>
      <c r="K27" s="252">
        <f>H27*6</f>
        <v>30000</v>
      </c>
      <c r="L27" s="252">
        <f>I27*6</f>
        <v>6000</v>
      </c>
      <c r="M27" s="251">
        <f>L27/K27</f>
        <v>0.2</v>
      </c>
    </row>
    <row r="28" spans="1:13">
      <c r="A28" s="196">
        <v>10</v>
      </c>
      <c r="B28" s="196" t="s">
        <v>11</v>
      </c>
      <c r="C28" s="197" t="s">
        <v>658</v>
      </c>
      <c r="D28" s="201" t="s">
        <v>534</v>
      </c>
      <c r="E28" s="196">
        <v>1</v>
      </c>
      <c r="F28" s="196">
        <v>1</v>
      </c>
      <c r="G28" s="199">
        <f t="shared" si="4"/>
        <v>1</v>
      </c>
      <c r="H28" s="200">
        <v>5000</v>
      </c>
      <c r="I28" s="158">
        <f>7110+120</f>
        <v>7230</v>
      </c>
      <c r="J28" s="199">
        <f t="shared" si="5"/>
        <v>1.446</v>
      </c>
      <c r="K28" s="200">
        <f t="shared" si="6"/>
        <v>30000</v>
      </c>
      <c r="L28" s="200">
        <f t="shared" si="6"/>
        <v>43380</v>
      </c>
      <c r="M28" s="199">
        <f t="shared" si="7"/>
        <v>1.446</v>
      </c>
    </row>
    <row r="29" spans="1:13">
      <c r="A29" s="196">
        <v>11</v>
      </c>
      <c r="B29" s="196" t="s">
        <v>11</v>
      </c>
      <c r="C29" s="197" t="s">
        <v>686</v>
      </c>
      <c r="D29" s="201" t="s">
        <v>662</v>
      </c>
      <c r="E29" s="196">
        <v>1</v>
      </c>
      <c r="F29" s="196">
        <v>1</v>
      </c>
      <c r="G29" s="199">
        <f t="shared" si="4"/>
        <v>1</v>
      </c>
      <c r="H29" s="200">
        <v>5000</v>
      </c>
      <c r="I29" s="170">
        <f>51*30</f>
        <v>1530</v>
      </c>
      <c r="J29" s="199">
        <f t="shared" si="5"/>
        <v>0.30599999999999999</v>
      </c>
      <c r="K29" s="200">
        <f t="shared" si="6"/>
        <v>30000</v>
      </c>
      <c r="L29" s="200">
        <f t="shared" si="6"/>
        <v>9180</v>
      </c>
      <c r="M29" s="199">
        <f t="shared" si="7"/>
        <v>0.30599999999999999</v>
      </c>
    </row>
    <row r="30" spans="1:13">
      <c r="A30" s="196">
        <v>12</v>
      </c>
      <c r="B30" s="196" t="s">
        <v>11</v>
      </c>
      <c r="C30" s="197" t="s">
        <v>690</v>
      </c>
      <c r="D30" s="201" t="s">
        <v>662</v>
      </c>
      <c r="E30" s="196">
        <v>1</v>
      </c>
      <c r="F30" s="196">
        <v>1</v>
      </c>
      <c r="G30" s="199">
        <f t="shared" si="4"/>
        <v>1</v>
      </c>
      <c r="H30" s="200">
        <v>5000</v>
      </c>
      <c r="I30" s="170">
        <v>1500</v>
      </c>
      <c r="J30" s="199">
        <f t="shared" si="5"/>
        <v>0.3</v>
      </c>
      <c r="K30" s="200">
        <f t="shared" si="6"/>
        <v>30000</v>
      </c>
      <c r="L30" s="200">
        <f t="shared" si="6"/>
        <v>9000</v>
      </c>
      <c r="M30" s="199">
        <f t="shared" si="7"/>
        <v>0.3</v>
      </c>
    </row>
    <row r="31" spans="1:13">
      <c r="A31" s="196">
        <v>13</v>
      </c>
      <c r="B31" s="196" t="s">
        <v>11</v>
      </c>
      <c r="C31" s="197" t="s">
        <v>628</v>
      </c>
      <c r="D31" s="201" t="s">
        <v>688</v>
      </c>
      <c r="E31" s="196">
        <v>1</v>
      </c>
      <c r="F31" s="196">
        <v>1</v>
      </c>
      <c r="G31" s="199">
        <f t="shared" si="4"/>
        <v>1</v>
      </c>
      <c r="H31" s="200">
        <v>5000</v>
      </c>
      <c r="I31" s="170">
        <v>5110</v>
      </c>
      <c r="J31" s="199">
        <f t="shared" si="5"/>
        <v>1.022</v>
      </c>
      <c r="K31" s="200">
        <f t="shared" si="6"/>
        <v>30000</v>
      </c>
      <c r="L31" s="200">
        <f t="shared" si="6"/>
        <v>30660</v>
      </c>
      <c r="M31" s="199">
        <f t="shared" si="7"/>
        <v>1.022</v>
      </c>
    </row>
    <row r="32" spans="1:13">
      <c r="A32" s="196">
        <v>14</v>
      </c>
      <c r="B32" s="196" t="s">
        <v>11</v>
      </c>
      <c r="C32" s="197" t="s">
        <v>687</v>
      </c>
      <c r="D32" s="201" t="s">
        <v>599</v>
      </c>
      <c r="E32" s="196">
        <v>1</v>
      </c>
      <c r="F32" s="196">
        <v>1</v>
      </c>
      <c r="G32" s="199">
        <f t="shared" si="4"/>
        <v>1</v>
      </c>
      <c r="H32" s="200">
        <v>5000</v>
      </c>
      <c r="I32" s="170">
        <v>5000</v>
      </c>
      <c r="J32" s="199">
        <f t="shared" si="5"/>
        <v>1</v>
      </c>
      <c r="K32" s="200">
        <f t="shared" si="6"/>
        <v>30000</v>
      </c>
      <c r="L32" s="200">
        <f t="shared" si="6"/>
        <v>30000</v>
      </c>
      <c r="M32" s="199">
        <f t="shared" si="7"/>
        <v>1</v>
      </c>
    </row>
    <row r="33" spans="1:15">
      <c r="A33" s="196">
        <v>15</v>
      </c>
      <c r="B33" s="196" t="s">
        <v>11</v>
      </c>
      <c r="C33" s="197" t="s">
        <v>635</v>
      </c>
      <c r="D33" s="201" t="s">
        <v>303</v>
      </c>
      <c r="E33" s="196">
        <v>1</v>
      </c>
      <c r="F33" s="196">
        <v>1</v>
      </c>
      <c r="G33" s="199">
        <f t="shared" si="4"/>
        <v>1</v>
      </c>
      <c r="H33" s="200">
        <v>5000</v>
      </c>
      <c r="I33" s="170">
        <v>1100</v>
      </c>
      <c r="J33" s="199">
        <f t="shared" si="5"/>
        <v>0.22</v>
      </c>
      <c r="K33" s="200">
        <f t="shared" si="6"/>
        <v>30000</v>
      </c>
      <c r="L33" s="200">
        <f t="shared" si="6"/>
        <v>6600</v>
      </c>
      <c r="M33" s="199">
        <f t="shared" si="7"/>
        <v>0.22</v>
      </c>
      <c r="N33" s="254" t="s">
        <v>705</v>
      </c>
    </row>
    <row r="34" spans="1:15">
      <c r="A34" s="230">
        <v>16</v>
      </c>
      <c r="B34" s="230" t="s">
        <v>11</v>
      </c>
      <c r="C34" s="231" t="s">
        <v>636</v>
      </c>
      <c r="D34" s="232" t="s">
        <v>689</v>
      </c>
      <c r="E34" s="230">
        <v>1</v>
      </c>
      <c r="F34" s="230">
        <v>1</v>
      </c>
      <c r="G34" s="233">
        <f t="shared" si="4"/>
        <v>1</v>
      </c>
      <c r="H34" s="234">
        <v>5000</v>
      </c>
      <c r="I34" s="235">
        <v>1050</v>
      </c>
      <c r="J34" s="233">
        <f t="shared" si="5"/>
        <v>0.21</v>
      </c>
      <c r="K34" s="234">
        <f t="shared" si="6"/>
        <v>30000</v>
      </c>
      <c r="L34" s="234">
        <f t="shared" si="6"/>
        <v>6300</v>
      </c>
      <c r="M34" s="233">
        <f t="shared" si="7"/>
        <v>0.21</v>
      </c>
      <c r="N34" s="234">
        <v>1500</v>
      </c>
      <c r="O34" s="1" t="s">
        <v>12</v>
      </c>
    </row>
    <row r="35" spans="1:15">
      <c r="A35" s="230">
        <v>17</v>
      </c>
      <c r="B35" s="230" t="s">
        <v>11</v>
      </c>
      <c r="C35" s="231" t="s">
        <v>643</v>
      </c>
      <c r="D35" s="232" t="s">
        <v>689</v>
      </c>
      <c r="E35" s="230">
        <v>1</v>
      </c>
      <c r="F35" s="230">
        <v>1</v>
      </c>
      <c r="G35" s="233">
        <f t="shared" si="4"/>
        <v>1</v>
      </c>
      <c r="H35" s="234">
        <v>5000</v>
      </c>
      <c r="I35" s="235"/>
      <c r="J35" s="233">
        <f t="shared" si="5"/>
        <v>0</v>
      </c>
      <c r="K35" s="234">
        <f t="shared" si="6"/>
        <v>30000</v>
      </c>
      <c r="L35" s="234">
        <f t="shared" si="6"/>
        <v>0</v>
      </c>
      <c r="M35" s="233">
        <f t="shared" si="7"/>
        <v>0</v>
      </c>
      <c r="N35" s="234">
        <v>3000</v>
      </c>
      <c r="O35" s="1" t="s">
        <v>12</v>
      </c>
    </row>
    <row r="36" spans="1:15">
      <c r="A36" s="240">
        <v>18</v>
      </c>
      <c r="B36" s="230" t="s">
        <v>11</v>
      </c>
      <c r="C36" s="231" t="s">
        <v>673</v>
      </c>
      <c r="D36" s="232" t="s">
        <v>689</v>
      </c>
      <c r="E36" s="230">
        <v>1</v>
      </c>
      <c r="F36" s="230">
        <v>1</v>
      </c>
      <c r="G36" s="233">
        <f>F36/E36</f>
        <v>1</v>
      </c>
      <c r="H36" s="234">
        <v>5000</v>
      </c>
      <c r="I36" s="235">
        <v>1050</v>
      </c>
      <c r="J36" s="233">
        <f>I36/H36</f>
        <v>0.21</v>
      </c>
      <c r="K36" s="234">
        <f>H36*6</f>
        <v>30000</v>
      </c>
      <c r="L36" s="234">
        <f>I36*6</f>
        <v>6300</v>
      </c>
      <c r="M36" s="233">
        <f>L36/K36</f>
        <v>0.21</v>
      </c>
      <c r="N36" s="234">
        <v>1500</v>
      </c>
      <c r="O36" s="1" t="s">
        <v>12</v>
      </c>
    </row>
    <row r="37" spans="1:15">
      <c r="A37" s="230">
        <v>19</v>
      </c>
      <c r="B37" s="240" t="s">
        <v>11</v>
      </c>
      <c r="C37" s="241" t="s">
        <v>706</v>
      </c>
      <c r="D37" s="232" t="s">
        <v>707</v>
      </c>
      <c r="E37" s="240">
        <v>1</v>
      </c>
      <c r="F37" s="240">
        <v>1</v>
      </c>
      <c r="G37" s="242">
        <f t="shared" si="4"/>
        <v>1</v>
      </c>
      <c r="H37" s="243">
        <v>5000</v>
      </c>
      <c r="I37" s="244"/>
      <c r="J37" s="242">
        <f t="shared" si="5"/>
        <v>0</v>
      </c>
      <c r="K37" s="243">
        <f t="shared" si="6"/>
        <v>30000</v>
      </c>
      <c r="L37" s="243">
        <f t="shared" si="6"/>
        <v>0</v>
      </c>
      <c r="M37" s="242">
        <f t="shared" si="7"/>
        <v>0</v>
      </c>
      <c r="N37" s="234"/>
      <c r="O37" s="1" t="s">
        <v>12</v>
      </c>
    </row>
    <row r="38" spans="1:15">
      <c r="A38" s="240">
        <v>20</v>
      </c>
      <c r="B38" s="230" t="s">
        <v>11</v>
      </c>
      <c r="C38" s="231" t="s">
        <v>708</v>
      </c>
      <c r="D38" s="232" t="s">
        <v>707</v>
      </c>
      <c r="E38" s="230">
        <v>1</v>
      </c>
      <c r="F38" s="230">
        <v>1</v>
      </c>
      <c r="G38" s="233">
        <f t="shared" si="4"/>
        <v>1</v>
      </c>
      <c r="H38" s="234">
        <v>5000</v>
      </c>
      <c r="I38" s="235"/>
      <c r="J38" s="233">
        <f t="shared" si="5"/>
        <v>0</v>
      </c>
      <c r="K38" s="234">
        <f t="shared" si="6"/>
        <v>30000</v>
      </c>
      <c r="L38" s="234">
        <f t="shared" si="6"/>
        <v>0</v>
      </c>
      <c r="M38" s="233">
        <f t="shared" si="7"/>
        <v>0</v>
      </c>
      <c r="N38" s="234"/>
      <c r="O38" s="1" t="s">
        <v>12</v>
      </c>
    </row>
    <row r="39" spans="1:15" ht="30" customHeight="1">
      <c r="A39" s="13"/>
      <c r="B39" s="236"/>
      <c r="C39" s="237"/>
      <c r="D39" s="236"/>
      <c r="E39" s="238">
        <f>SUM(E19:E38)</f>
        <v>20</v>
      </c>
      <c r="F39" s="238">
        <f>SUM(F19:F38)</f>
        <v>20</v>
      </c>
      <c r="G39" s="239">
        <f>F39/E39</f>
        <v>1</v>
      </c>
      <c r="H39" s="238">
        <f>SUM(H19:H38)</f>
        <v>98000</v>
      </c>
      <c r="I39" s="238">
        <f>SUM(I19:I38)</f>
        <v>60344</v>
      </c>
      <c r="J39" s="239">
        <f t="shared" si="5"/>
        <v>0.61575510204081629</v>
      </c>
      <c r="K39" s="238">
        <f>SUM(K19:K38)</f>
        <v>588000</v>
      </c>
      <c r="L39" s="238">
        <f>SUM(L19:L38)</f>
        <v>362064</v>
      </c>
      <c r="M39" s="239">
        <f t="shared" si="7"/>
        <v>0.61575510204081629</v>
      </c>
      <c r="N39" s="23">
        <f>SUM(N34:N38)</f>
        <v>6000</v>
      </c>
    </row>
    <row r="41" spans="1:15">
      <c r="A41" s="259" t="s">
        <v>9</v>
      </c>
      <c r="B41" s="259" t="s">
        <v>8</v>
      </c>
      <c r="C41" s="259" t="s">
        <v>1</v>
      </c>
      <c r="D41" s="259" t="s">
        <v>2</v>
      </c>
      <c r="E41" s="259" t="s">
        <v>13</v>
      </c>
      <c r="F41" s="259"/>
      <c r="G41" s="259"/>
      <c r="H41" s="259" t="s">
        <v>6</v>
      </c>
      <c r="I41" s="259"/>
      <c r="J41" s="259"/>
      <c r="K41" s="259" t="s">
        <v>7</v>
      </c>
      <c r="L41" s="259"/>
      <c r="M41" s="259"/>
    </row>
    <row r="42" spans="1:15">
      <c r="A42" s="259"/>
      <c r="B42" s="259"/>
      <c r="C42" s="259"/>
      <c r="D42" s="259"/>
      <c r="E42" s="12" t="s">
        <v>3</v>
      </c>
      <c r="F42" s="12" t="s">
        <v>4</v>
      </c>
      <c r="G42" s="13" t="s">
        <v>5</v>
      </c>
      <c r="H42" s="12" t="s">
        <v>3</v>
      </c>
      <c r="I42" s="12" t="s">
        <v>4</v>
      </c>
      <c r="J42" s="13" t="s">
        <v>5</v>
      </c>
      <c r="K42" s="12" t="s">
        <v>3</v>
      </c>
      <c r="L42" s="12" t="s">
        <v>4</v>
      </c>
      <c r="M42" s="13" t="s">
        <v>5</v>
      </c>
    </row>
    <row r="43" spans="1:15">
      <c r="A43" s="196">
        <v>1</v>
      </c>
      <c r="B43" s="196" t="s">
        <v>12</v>
      </c>
      <c r="C43" s="245" t="s">
        <v>154</v>
      </c>
      <c r="D43" s="249" t="s">
        <v>86</v>
      </c>
      <c r="E43" s="196">
        <v>1</v>
      </c>
      <c r="F43" s="196">
        <v>1</v>
      </c>
      <c r="G43" s="199">
        <f>F43/E43</f>
        <v>1</v>
      </c>
      <c r="H43" s="200">
        <v>2500</v>
      </c>
      <c r="I43" s="158">
        <v>2122</v>
      </c>
      <c r="J43" s="199">
        <f>I43/H43</f>
        <v>0.8488</v>
      </c>
      <c r="K43" s="200">
        <f t="shared" ref="K43:L45" si="8">H43*6</f>
        <v>15000</v>
      </c>
      <c r="L43" s="200">
        <f t="shared" si="8"/>
        <v>12732</v>
      </c>
      <c r="M43" s="199">
        <f>L43/K43</f>
        <v>0.8488</v>
      </c>
    </row>
    <row r="44" spans="1:15">
      <c r="A44" s="196">
        <v>2</v>
      </c>
      <c r="B44" s="196" t="s">
        <v>12</v>
      </c>
      <c r="C44" s="197" t="s">
        <v>601</v>
      </c>
      <c r="D44" s="156" t="s">
        <v>602</v>
      </c>
      <c r="E44" s="196">
        <v>1</v>
      </c>
      <c r="F44" s="196">
        <v>1</v>
      </c>
      <c r="G44" s="199">
        <f>F44/E44</f>
        <v>1</v>
      </c>
      <c r="H44" s="200">
        <v>2500</v>
      </c>
      <c r="I44" s="158">
        <v>3000</v>
      </c>
      <c r="J44" s="199">
        <f>I44/H44</f>
        <v>1.2</v>
      </c>
      <c r="K44" s="200">
        <f t="shared" si="8"/>
        <v>15000</v>
      </c>
      <c r="L44" s="200">
        <f t="shared" si="8"/>
        <v>18000</v>
      </c>
      <c r="M44" s="199">
        <f>L44/K44</f>
        <v>1.2</v>
      </c>
    </row>
    <row r="45" spans="1:15">
      <c r="A45" s="196">
        <v>3</v>
      </c>
      <c r="B45" s="196" t="s">
        <v>12</v>
      </c>
      <c r="C45" s="197" t="s">
        <v>603</v>
      </c>
      <c r="D45" s="156" t="s">
        <v>602</v>
      </c>
      <c r="E45" s="196">
        <v>1</v>
      </c>
      <c r="F45" s="196">
        <v>1</v>
      </c>
      <c r="G45" s="199">
        <f>F45/E45</f>
        <v>1</v>
      </c>
      <c r="H45" s="200">
        <v>2500</v>
      </c>
      <c r="I45" s="158">
        <v>1080</v>
      </c>
      <c r="J45" s="199">
        <f>I45/H45</f>
        <v>0.432</v>
      </c>
      <c r="K45" s="200">
        <f t="shared" si="8"/>
        <v>15000</v>
      </c>
      <c r="L45" s="200">
        <f t="shared" si="8"/>
        <v>6480</v>
      </c>
      <c r="M45" s="199">
        <f>L45/K45</f>
        <v>0.432</v>
      </c>
    </row>
    <row r="46" spans="1:15">
      <c r="A46" s="196">
        <v>4</v>
      </c>
      <c r="B46" s="196" t="s">
        <v>12</v>
      </c>
      <c r="C46" s="197" t="s">
        <v>605</v>
      </c>
      <c r="D46" s="156" t="s">
        <v>604</v>
      </c>
      <c r="E46" s="196">
        <v>1</v>
      </c>
      <c r="F46" s="196">
        <v>1</v>
      </c>
      <c r="G46" s="199">
        <f t="shared" ref="G46:G62" si="9">F46/E46</f>
        <v>1</v>
      </c>
      <c r="H46" s="200">
        <v>2500</v>
      </c>
      <c r="I46" s="158">
        <v>1140</v>
      </c>
      <c r="J46" s="199">
        <f t="shared" ref="J46:J63" si="10">I46/H46</f>
        <v>0.45600000000000002</v>
      </c>
      <c r="K46" s="200">
        <f t="shared" ref="K46:K62" si="11">H46*6</f>
        <v>15000</v>
      </c>
      <c r="L46" s="200">
        <f t="shared" ref="L46:L62" si="12">I46*6</f>
        <v>6840</v>
      </c>
      <c r="M46" s="199">
        <f t="shared" ref="M46:M63" si="13">L46/K46</f>
        <v>0.45600000000000002</v>
      </c>
    </row>
    <row r="47" spans="1:15">
      <c r="A47" s="196">
        <v>5</v>
      </c>
      <c r="B47" s="196" t="s">
        <v>12</v>
      </c>
      <c r="C47" s="197" t="s">
        <v>606</v>
      </c>
      <c r="D47" s="201" t="s">
        <v>527</v>
      </c>
      <c r="E47" s="196">
        <v>1</v>
      </c>
      <c r="F47" s="196">
        <v>1</v>
      </c>
      <c r="G47" s="199">
        <f t="shared" si="9"/>
        <v>1</v>
      </c>
      <c r="H47" s="200">
        <v>2500</v>
      </c>
      <c r="I47" s="158">
        <v>3680</v>
      </c>
      <c r="J47" s="199">
        <f t="shared" si="10"/>
        <v>1.472</v>
      </c>
      <c r="K47" s="200">
        <f t="shared" si="11"/>
        <v>15000</v>
      </c>
      <c r="L47" s="200">
        <f t="shared" si="12"/>
        <v>22080</v>
      </c>
      <c r="M47" s="199">
        <f t="shared" si="13"/>
        <v>1.472</v>
      </c>
    </row>
    <row r="48" spans="1:15">
      <c r="A48" s="196">
        <v>6</v>
      </c>
      <c r="B48" s="196" t="s">
        <v>12</v>
      </c>
      <c r="C48" s="197" t="s">
        <v>610</v>
      </c>
      <c r="D48" s="156" t="s">
        <v>401</v>
      </c>
      <c r="E48" s="196">
        <v>1</v>
      </c>
      <c r="F48" s="196">
        <v>1</v>
      </c>
      <c r="G48" s="199">
        <f>F48/E48</f>
        <v>1</v>
      </c>
      <c r="H48" s="200">
        <v>2500</v>
      </c>
      <c r="I48" s="158">
        <v>1800</v>
      </c>
      <c r="J48" s="199">
        <f>I48/H48</f>
        <v>0.72</v>
      </c>
      <c r="K48" s="200">
        <f>H48*6</f>
        <v>15000</v>
      </c>
      <c r="L48" s="200">
        <f>I48*6</f>
        <v>10800</v>
      </c>
      <c r="M48" s="199">
        <f>L48/K48</f>
        <v>0.72</v>
      </c>
    </row>
    <row r="49" spans="1:13">
      <c r="A49" s="196">
        <v>7</v>
      </c>
      <c r="B49" s="196" t="s">
        <v>12</v>
      </c>
      <c r="C49" s="197" t="s">
        <v>332</v>
      </c>
      <c r="D49" s="201" t="s">
        <v>404</v>
      </c>
      <c r="E49" s="196">
        <v>1</v>
      </c>
      <c r="F49" s="196">
        <v>1</v>
      </c>
      <c r="G49" s="199">
        <f t="shared" si="9"/>
        <v>1</v>
      </c>
      <c r="H49" s="200">
        <v>2500</v>
      </c>
      <c r="I49" s="158">
        <v>2528</v>
      </c>
      <c r="J49" s="199">
        <f t="shared" si="10"/>
        <v>1.0112000000000001</v>
      </c>
      <c r="K49" s="200">
        <f t="shared" si="11"/>
        <v>15000</v>
      </c>
      <c r="L49" s="200">
        <f t="shared" si="12"/>
        <v>15168</v>
      </c>
      <c r="M49" s="199">
        <f t="shared" si="13"/>
        <v>1.0112000000000001</v>
      </c>
    </row>
    <row r="50" spans="1:13">
      <c r="A50" s="196">
        <v>8</v>
      </c>
      <c r="B50" s="196" t="s">
        <v>12</v>
      </c>
      <c r="C50" s="197" t="s">
        <v>334</v>
      </c>
      <c r="D50" s="201" t="s">
        <v>404</v>
      </c>
      <c r="E50" s="196">
        <v>1</v>
      </c>
      <c r="F50" s="196">
        <v>1</v>
      </c>
      <c r="G50" s="199">
        <f t="shared" si="9"/>
        <v>1</v>
      </c>
      <c r="H50" s="200">
        <v>2500</v>
      </c>
      <c r="I50" s="158">
        <v>2253</v>
      </c>
      <c r="J50" s="199">
        <f t="shared" si="10"/>
        <v>0.9012</v>
      </c>
      <c r="K50" s="200">
        <f t="shared" si="11"/>
        <v>15000</v>
      </c>
      <c r="L50" s="200">
        <f t="shared" si="12"/>
        <v>13518</v>
      </c>
      <c r="M50" s="199">
        <f t="shared" si="13"/>
        <v>0.9012</v>
      </c>
    </row>
    <row r="51" spans="1:13">
      <c r="A51" s="196">
        <v>9</v>
      </c>
      <c r="B51" s="196" t="s">
        <v>12</v>
      </c>
      <c r="C51" s="197" t="s">
        <v>607</v>
      </c>
      <c r="D51" s="201" t="s">
        <v>406</v>
      </c>
      <c r="E51" s="196">
        <v>1</v>
      </c>
      <c r="F51" s="196">
        <v>1</v>
      </c>
      <c r="G51" s="199">
        <f>F51/E51</f>
        <v>1</v>
      </c>
      <c r="H51" s="200">
        <v>2500</v>
      </c>
      <c r="I51" s="158">
        <v>2200</v>
      </c>
      <c r="J51" s="199">
        <f>I51/H51</f>
        <v>0.88</v>
      </c>
      <c r="K51" s="200">
        <f>H51*6</f>
        <v>15000</v>
      </c>
      <c r="L51" s="200">
        <f>I51*6</f>
        <v>13200</v>
      </c>
      <c r="M51" s="199">
        <f>L51/K51</f>
        <v>0.88</v>
      </c>
    </row>
    <row r="52" spans="1:13">
      <c r="A52" s="196">
        <v>10</v>
      </c>
      <c r="B52" s="196" t="s">
        <v>12</v>
      </c>
      <c r="C52" s="197" t="s">
        <v>608</v>
      </c>
      <c r="D52" s="201" t="s">
        <v>406</v>
      </c>
      <c r="E52" s="196">
        <v>1</v>
      </c>
      <c r="F52" s="196">
        <v>1</v>
      </c>
      <c r="G52" s="199">
        <f t="shared" si="9"/>
        <v>1</v>
      </c>
      <c r="H52" s="200">
        <v>2500</v>
      </c>
      <c r="I52" s="158">
        <v>2742</v>
      </c>
      <c r="J52" s="199">
        <f t="shared" si="10"/>
        <v>1.0968</v>
      </c>
      <c r="K52" s="200">
        <f t="shared" si="11"/>
        <v>15000</v>
      </c>
      <c r="L52" s="200">
        <f t="shared" si="12"/>
        <v>16452</v>
      </c>
      <c r="M52" s="199">
        <f t="shared" si="13"/>
        <v>1.0968</v>
      </c>
    </row>
    <row r="53" spans="1:13">
      <c r="A53" s="196">
        <v>11</v>
      </c>
      <c r="B53" s="196" t="s">
        <v>12</v>
      </c>
      <c r="C53" s="197" t="s">
        <v>609</v>
      </c>
      <c r="D53" s="201" t="s">
        <v>406</v>
      </c>
      <c r="E53" s="196">
        <v>1</v>
      </c>
      <c r="F53" s="196">
        <v>1</v>
      </c>
      <c r="G53" s="199">
        <f t="shared" si="9"/>
        <v>1</v>
      </c>
      <c r="H53" s="200">
        <v>2500</v>
      </c>
      <c r="I53" s="158">
        <v>2232</v>
      </c>
      <c r="J53" s="199">
        <f t="shared" si="10"/>
        <v>0.89280000000000004</v>
      </c>
      <c r="K53" s="200">
        <f t="shared" si="11"/>
        <v>15000</v>
      </c>
      <c r="L53" s="200">
        <f t="shared" si="12"/>
        <v>13392</v>
      </c>
      <c r="M53" s="199">
        <f t="shared" si="13"/>
        <v>0.89280000000000004</v>
      </c>
    </row>
    <row r="54" spans="1:13" s="209" customFormat="1">
      <c r="A54" s="196">
        <v>12</v>
      </c>
      <c r="B54" s="196" t="s">
        <v>12</v>
      </c>
      <c r="C54" s="197" t="s">
        <v>630</v>
      </c>
      <c r="D54" s="201" t="s">
        <v>411</v>
      </c>
      <c r="E54" s="196">
        <v>1</v>
      </c>
      <c r="F54" s="196">
        <v>1</v>
      </c>
      <c r="G54" s="199">
        <f>F54/E54</f>
        <v>1</v>
      </c>
      <c r="H54" s="200">
        <v>2500</v>
      </c>
      <c r="I54" s="158">
        <v>1703</v>
      </c>
      <c r="J54" s="199">
        <f>I54/H54</f>
        <v>0.68120000000000003</v>
      </c>
      <c r="K54" s="200">
        <f t="shared" ref="K54:L56" si="14">H54*6</f>
        <v>15000</v>
      </c>
      <c r="L54" s="200">
        <f t="shared" si="14"/>
        <v>10218</v>
      </c>
      <c r="M54" s="199">
        <f>L54/K54</f>
        <v>0.68120000000000003</v>
      </c>
    </row>
    <row r="55" spans="1:13" s="209" customFormat="1">
      <c r="A55" s="196">
        <v>13</v>
      </c>
      <c r="B55" s="196" t="s">
        <v>12</v>
      </c>
      <c r="C55" s="197" t="s">
        <v>612</v>
      </c>
      <c r="D55" s="201" t="s">
        <v>307</v>
      </c>
      <c r="E55" s="196">
        <v>1</v>
      </c>
      <c r="F55" s="196">
        <v>1</v>
      </c>
      <c r="G55" s="199">
        <f>F55/E55</f>
        <v>1</v>
      </c>
      <c r="H55" s="200">
        <v>2500</v>
      </c>
      <c r="I55" s="158">
        <v>1858</v>
      </c>
      <c r="J55" s="199">
        <f>I55/H55</f>
        <v>0.74319999999999997</v>
      </c>
      <c r="K55" s="200">
        <f t="shared" si="14"/>
        <v>15000</v>
      </c>
      <c r="L55" s="200">
        <f t="shared" si="14"/>
        <v>11148</v>
      </c>
      <c r="M55" s="199">
        <f>L55/K55</f>
        <v>0.74319999999999997</v>
      </c>
    </row>
    <row r="56" spans="1:13" s="209" customFormat="1">
      <c r="A56" s="196">
        <v>14</v>
      </c>
      <c r="B56" s="196" t="s">
        <v>12</v>
      </c>
      <c r="C56" s="197" t="s">
        <v>640</v>
      </c>
      <c r="D56" s="201" t="s">
        <v>659</v>
      </c>
      <c r="E56" s="196">
        <v>1</v>
      </c>
      <c r="F56" s="196">
        <v>1</v>
      </c>
      <c r="G56" s="199">
        <f>F56/E56</f>
        <v>1</v>
      </c>
      <c r="H56" s="200">
        <v>2500</v>
      </c>
      <c r="I56" s="158">
        <v>2266</v>
      </c>
      <c r="J56" s="199">
        <f>I56/H56</f>
        <v>0.90639999999999998</v>
      </c>
      <c r="K56" s="200">
        <f t="shared" si="14"/>
        <v>15000</v>
      </c>
      <c r="L56" s="200">
        <f t="shared" si="14"/>
        <v>13596</v>
      </c>
      <c r="M56" s="199">
        <f>L56/K56</f>
        <v>0.90639999999999998</v>
      </c>
    </row>
    <row r="57" spans="1:13" s="209" customFormat="1">
      <c r="A57" s="196">
        <v>15</v>
      </c>
      <c r="B57" s="196" t="s">
        <v>12</v>
      </c>
      <c r="C57" s="197" t="s">
        <v>693</v>
      </c>
      <c r="D57" s="201" t="s">
        <v>659</v>
      </c>
      <c r="E57" s="196">
        <v>1</v>
      </c>
      <c r="F57" s="196">
        <v>1</v>
      </c>
      <c r="G57" s="199">
        <f t="shared" si="9"/>
        <v>1</v>
      </c>
      <c r="H57" s="200">
        <v>2500</v>
      </c>
      <c r="I57" s="158">
        <v>2108</v>
      </c>
      <c r="J57" s="199">
        <f t="shared" si="10"/>
        <v>0.84319999999999995</v>
      </c>
      <c r="K57" s="200">
        <f t="shared" si="11"/>
        <v>15000</v>
      </c>
      <c r="L57" s="200">
        <f t="shared" si="12"/>
        <v>12648</v>
      </c>
      <c r="M57" s="199">
        <f t="shared" si="13"/>
        <v>0.84319999999999995</v>
      </c>
    </row>
    <row r="58" spans="1:13" s="209" customFormat="1">
      <c r="A58" s="196">
        <v>16</v>
      </c>
      <c r="B58" s="196" t="s">
        <v>12</v>
      </c>
      <c r="C58" s="197" t="s">
        <v>691</v>
      </c>
      <c r="D58" s="201" t="s">
        <v>660</v>
      </c>
      <c r="E58" s="196">
        <v>1</v>
      </c>
      <c r="F58" s="196">
        <v>1</v>
      </c>
      <c r="G58" s="199">
        <f t="shared" si="9"/>
        <v>1</v>
      </c>
      <c r="H58" s="200">
        <v>2500</v>
      </c>
      <c r="I58" s="158">
        <f>270+70+1677</f>
        <v>2017</v>
      </c>
      <c r="J58" s="199">
        <f t="shared" si="10"/>
        <v>0.80679999999999996</v>
      </c>
      <c r="K58" s="200">
        <f t="shared" si="11"/>
        <v>15000</v>
      </c>
      <c r="L58" s="200">
        <f t="shared" si="12"/>
        <v>12102</v>
      </c>
      <c r="M58" s="199">
        <f t="shared" si="13"/>
        <v>0.80679999999999996</v>
      </c>
    </row>
    <row r="59" spans="1:13" s="209" customFormat="1">
      <c r="A59" s="196">
        <v>17</v>
      </c>
      <c r="B59" s="196" t="s">
        <v>12</v>
      </c>
      <c r="C59" s="197" t="s">
        <v>694</v>
      </c>
      <c r="D59" s="201" t="s">
        <v>660</v>
      </c>
      <c r="E59" s="196">
        <v>1</v>
      </c>
      <c r="F59" s="196">
        <v>1</v>
      </c>
      <c r="G59" s="199">
        <f t="shared" si="9"/>
        <v>1</v>
      </c>
      <c r="H59" s="200">
        <v>2500</v>
      </c>
      <c r="I59" s="158">
        <f>60+312+180+636</f>
        <v>1188</v>
      </c>
      <c r="J59" s="199">
        <f t="shared" si="10"/>
        <v>0.47520000000000001</v>
      </c>
      <c r="K59" s="200">
        <f t="shared" si="11"/>
        <v>15000</v>
      </c>
      <c r="L59" s="200">
        <f t="shared" si="12"/>
        <v>7128</v>
      </c>
      <c r="M59" s="199">
        <f t="shared" si="13"/>
        <v>0.47520000000000001</v>
      </c>
    </row>
    <row r="60" spans="1:13" s="209" customFormat="1">
      <c r="A60" s="196">
        <v>18</v>
      </c>
      <c r="B60" s="196" t="s">
        <v>12</v>
      </c>
      <c r="C60" s="197" t="s">
        <v>638</v>
      </c>
      <c r="D60" s="201" t="s">
        <v>308</v>
      </c>
      <c r="E60" s="196">
        <v>1</v>
      </c>
      <c r="F60" s="196">
        <v>1</v>
      </c>
      <c r="G60" s="199">
        <f t="shared" si="9"/>
        <v>1</v>
      </c>
      <c r="H60" s="200">
        <v>2500</v>
      </c>
      <c r="I60" s="158">
        <v>1829</v>
      </c>
      <c r="J60" s="199">
        <f t="shared" si="10"/>
        <v>0.73160000000000003</v>
      </c>
      <c r="K60" s="200">
        <f t="shared" si="11"/>
        <v>15000</v>
      </c>
      <c r="L60" s="200">
        <f t="shared" si="12"/>
        <v>10974</v>
      </c>
      <c r="M60" s="199">
        <f t="shared" si="13"/>
        <v>0.73160000000000003</v>
      </c>
    </row>
    <row r="61" spans="1:13">
      <c r="A61" s="196">
        <v>19</v>
      </c>
      <c r="B61" s="196" t="s">
        <v>12</v>
      </c>
      <c r="C61" s="197" t="s">
        <v>692</v>
      </c>
      <c r="D61" s="201" t="s">
        <v>534</v>
      </c>
      <c r="E61" s="196">
        <v>1</v>
      </c>
      <c r="F61" s="196">
        <v>1</v>
      </c>
      <c r="G61" s="199">
        <f t="shared" si="9"/>
        <v>1</v>
      </c>
      <c r="H61" s="200">
        <v>2500</v>
      </c>
      <c r="I61" s="158">
        <v>1620</v>
      </c>
      <c r="J61" s="199">
        <f t="shared" si="10"/>
        <v>0.64800000000000002</v>
      </c>
      <c r="K61" s="200">
        <f t="shared" si="11"/>
        <v>15000</v>
      </c>
      <c r="L61" s="200">
        <f t="shared" si="12"/>
        <v>9720</v>
      </c>
      <c r="M61" s="199">
        <f t="shared" si="13"/>
        <v>0.64800000000000002</v>
      </c>
    </row>
    <row r="62" spans="1:13">
      <c r="A62" s="196">
        <v>20</v>
      </c>
      <c r="B62" s="196" t="s">
        <v>12</v>
      </c>
      <c r="C62" s="197" t="s">
        <v>654</v>
      </c>
      <c r="D62" s="201" t="s">
        <v>661</v>
      </c>
      <c r="E62" s="196">
        <v>1</v>
      </c>
      <c r="F62" s="196">
        <v>1</v>
      </c>
      <c r="G62" s="199">
        <f t="shared" si="9"/>
        <v>1</v>
      </c>
      <c r="H62" s="200">
        <v>2500</v>
      </c>
      <c r="I62" s="158">
        <v>1439</v>
      </c>
      <c r="J62" s="199">
        <f t="shared" si="10"/>
        <v>0.5756</v>
      </c>
      <c r="K62" s="200">
        <f t="shared" si="11"/>
        <v>15000</v>
      </c>
      <c r="L62" s="200">
        <f t="shared" si="12"/>
        <v>8634</v>
      </c>
      <c r="M62" s="199">
        <f t="shared" si="13"/>
        <v>0.5756</v>
      </c>
    </row>
    <row r="63" spans="1:13">
      <c r="A63" s="13"/>
      <c r="B63" s="13"/>
      <c r="C63" s="178"/>
      <c r="D63" s="155"/>
      <c r="E63" s="12">
        <f>SUM(E43:E62)</f>
        <v>20</v>
      </c>
      <c r="F63" s="12">
        <f>SUM(F43:F62)</f>
        <v>20</v>
      </c>
      <c r="G63" s="17">
        <f>F63/E63</f>
        <v>1</v>
      </c>
      <c r="H63" s="12">
        <f>SUM(H43:H62)</f>
        <v>50000</v>
      </c>
      <c r="I63" s="12">
        <f>SUM(I43:I62)</f>
        <v>40805</v>
      </c>
      <c r="J63" s="17">
        <f t="shared" si="10"/>
        <v>0.81610000000000005</v>
      </c>
      <c r="K63" s="12">
        <f>SUM(K43:K62)</f>
        <v>300000</v>
      </c>
      <c r="L63" s="12">
        <f>SUM(L43:L62)</f>
        <v>244830</v>
      </c>
      <c r="M63" s="17">
        <f t="shared" si="13"/>
        <v>0.81610000000000005</v>
      </c>
    </row>
    <row r="66" spans="4:13" ht="30" customHeight="1">
      <c r="D66" s="14" t="s">
        <v>0</v>
      </c>
      <c r="E66" s="15">
        <f>E15</f>
        <v>10</v>
      </c>
      <c r="F66" s="15">
        <f>F15</f>
        <v>10</v>
      </c>
      <c r="G66" s="17">
        <f>F66/E66</f>
        <v>1</v>
      </c>
      <c r="H66" s="15">
        <f>H15</f>
        <v>100000</v>
      </c>
      <c r="I66" s="15">
        <f>I15</f>
        <v>76099</v>
      </c>
      <c r="J66" s="17">
        <f>I66/H66</f>
        <v>0.76099000000000006</v>
      </c>
      <c r="K66" s="15">
        <f>K15</f>
        <v>600000</v>
      </c>
      <c r="L66" s="15">
        <f>L15</f>
        <v>456594</v>
      </c>
      <c r="M66" s="17">
        <f>L66/K66</f>
        <v>0.76099000000000006</v>
      </c>
    </row>
    <row r="67" spans="4:13">
      <c r="D67" s="14" t="s">
        <v>11</v>
      </c>
      <c r="E67" s="15">
        <f>E39</f>
        <v>20</v>
      </c>
      <c r="F67" s="15">
        <f>F39</f>
        <v>20</v>
      </c>
      <c r="G67" s="17">
        <f>F67/E67</f>
        <v>1</v>
      </c>
      <c r="H67" s="15">
        <f>H39</f>
        <v>98000</v>
      </c>
      <c r="I67" s="15">
        <f>I39</f>
        <v>60344</v>
      </c>
      <c r="J67" s="17">
        <f>I67/H67</f>
        <v>0.61575510204081629</v>
      </c>
      <c r="K67" s="15">
        <f>K39</f>
        <v>588000</v>
      </c>
      <c r="L67" s="15">
        <f>L39</f>
        <v>362064</v>
      </c>
      <c r="M67" s="17">
        <f>L67/K67</f>
        <v>0.61575510204081629</v>
      </c>
    </row>
    <row r="68" spans="4:13">
      <c r="D68" s="14" t="s">
        <v>12</v>
      </c>
      <c r="E68" s="15">
        <f>E63</f>
        <v>20</v>
      </c>
      <c r="F68" s="15">
        <f t="shared" ref="F68:L68" si="15">F63</f>
        <v>20</v>
      </c>
      <c r="G68" s="17">
        <f>F68/E68</f>
        <v>1</v>
      </c>
      <c r="H68" s="15">
        <f t="shared" si="15"/>
        <v>50000</v>
      </c>
      <c r="I68" s="15">
        <f t="shared" si="15"/>
        <v>40805</v>
      </c>
      <c r="J68" s="17">
        <f>I68/H68</f>
        <v>0.81610000000000005</v>
      </c>
      <c r="K68" s="15">
        <f t="shared" si="15"/>
        <v>300000</v>
      </c>
      <c r="L68" s="15">
        <f t="shared" si="15"/>
        <v>244830</v>
      </c>
      <c r="M68" s="17">
        <f>L68/K68</f>
        <v>0.81610000000000005</v>
      </c>
    </row>
    <row r="69" spans="4:13">
      <c r="D69" s="14" t="s">
        <v>14</v>
      </c>
      <c r="E69" s="15">
        <f>SUM(E66:E68)</f>
        <v>50</v>
      </c>
      <c r="F69" s="15">
        <f t="shared" ref="F69:L69" si="16">SUM(F66:F68)</f>
        <v>50</v>
      </c>
      <c r="G69" s="17">
        <f>F69/E69</f>
        <v>1</v>
      </c>
      <c r="H69" s="15">
        <f t="shared" si="16"/>
        <v>248000</v>
      </c>
      <c r="I69" s="15">
        <f t="shared" si="16"/>
        <v>177248</v>
      </c>
      <c r="J69" s="17">
        <f>I69/H69</f>
        <v>0.71470967741935487</v>
      </c>
      <c r="K69" s="15">
        <f t="shared" si="16"/>
        <v>1488000</v>
      </c>
      <c r="L69" s="15">
        <f t="shared" si="16"/>
        <v>1063488</v>
      </c>
      <c r="M69" s="17">
        <f>L69/K69</f>
        <v>0.71470967741935487</v>
      </c>
    </row>
    <row r="81" spans="8:12">
      <c r="H81" s="1"/>
      <c r="I81" s="7"/>
      <c r="K81" s="1"/>
      <c r="L81" s="1"/>
    </row>
    <row r="82" spans="8:12">
      <c r="H82" s="1"/>
      <c r="I82" s="7"/>
      <c r="K82" s="1"/>
      <c r="L82" s="1"/>
    </row>
    <row r="83" spans="8:12">
      <c r="H83" s="1"/>
      <c r="I83" s="7"/>
      <c r="K83" s="1"/>
      <c r="L83" s="1"/>
    </row>
    <row r="84" spans="8:12">
      <c r="H84" s="1"/>
      <c r="I84" s="7"/>
      <c r="K84" s="1"/>
      <c r="L84" s="1"/>
    </row>
    <row r="85" spans="8:12">
      <c r="H85" s="1"/>
      <c r="I85" s="7"/>
      <c r="K85" s="1"/>
      <c r="L85" s="1"/>
    </row>
    <row r="86" spans="8:12">
      <c r="H86" s="1"/>
      <c r="I86" s="7"/>
      <c r="K86" s="1"/>
      <c r="L86" s="1"/>
    </row>
    <row r="87" spans="8:12">
      <c r="H87" s="1"/>
      <c r="I87" s="7"/>
      <c r="K87" s="1"/>
      <c r="L87" s="1"/>
    </row>
    <row r="88" spans="8:12">
      <c r="H88" s="1"/>
      <c r="I88" s="7"/>
      <c r="K88" s="1"/>
      <c r="L88" s="1"/>
    </row>
    <row r="89" spans="8:12">
      <c r="H89" s="1"/>
      <c r="I89" s="7"/>
      <c r="K89" s="1"/>
      <c r="L89" s="1"/>
    </row>
    <row r="90" spans="8:12">
      <c r="H90" s="1"/>
      <c r="I90" s="7"/>
      <c r="K90" s="1"/>
      <c r="L90" s="1"/>
    </row>
    <row r="91" spans="8:12">
      <c r="H91" s="1"/>
      <c r="I91" s="7"/>
      <c r="K91" s="1"/>
      <c r="L91" s="1"/>
    </row>
    <row r="92" spans="8:12">
      <c r="H92" s="1"/>
      <c r="I92" s="7"/>
      <c r="K92" s="1"/>
      <c r="L92" s="1"/>
    </row>
    <row r="93" spans="8:12">
      <c r="H93" s="1"/>
      <c r="I93" s="7"/>
      <c r="K93" s="1"/>
      <c r="L93" s="1"/>
    </row>
    <row r="96" spans="8:12">
      <c r="H96" s="1"/>
      <c r="I96" s="7"/>
      <c r="K96" s="1"/>
      <c r="L96" s="1"/>
    </row>
    <row r="97" spans="8:12">
      <c r="H97" s="1"/>
      <c r="I97" s="7"/>
      <c r="K97" s="1"/>
      <c r="L97" s="1"/>
    </row>
    <row r="98" spans="8:12">
      <c r="H98" s="1"/>
      <c r="I98" s="7"/>
      <c r="K98" s="1"/>
      <c r="L98" s="1"/>
    </row>
    <row r="99" spans="8:12">
      <c r="H99" s="1"/>
      <c r="I99" s="7"/>
      <c r="K99" s="1"/>
      <c r="L99" s="1"/>
    </row>
  </sheetData>
  <mergeCells count="21">
    <mergeCell ref="C41:C42"/>
    <mergeCell ref="D41:D42"/>
    <mergeCell ref="E41:G41"/>
    <mergeCell ref="H41:J41"/>
    <mergeCell ref="K41:M41"/>
    <mergeCell ref="H17:J17"/>
    <mergeCell ref="K17:M17"/>
    <mergeCell ref="A41:A42"/>
    <mergeCell ref="B41:B42"/>
    <mergeCell ref="K3:M3"/>
    <mergeCell ref="A3:A4"/>
    <mergeCell ref="B3:B4"/>
    <mergeCell ref="C3:C4"/>
    <mergeCell ref="D3:D4"/>
    <mergeCell ref="E3:G3"/>
    <mergeCell ref="H3:J3"/>
    <mergeCell ref="A17:A18"/>
    <mergeCell ref="B17:B18"/>
    <mergeCell ref="C17:C18"/>
    <mergeCell ref="D17:D18"/>
    <mergeCell ref="E17:G17"/>
  </mergeCells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KPI TOP SHEET</vt:lpstr>
      <vt:lpstr>MOCHA LAB</vt:lpstr>
      <vt:lpstr>SUMMARY-dry</vt:lpstr>
      <vt:lpstr>GMA</vt:lpstr>
      <vt:lpstr>NL</vt:lpstr>
      <vt:lpstr>CL</vt:lpstr>
      <vt:lpstr>SWL</vt:lpstr>
      <vt:lpstr>SEL</vt:lpstr>
      <vt:lpstr>EV</vt:lpstr>
      <vt:lpstr>WV</vt:lpstr>
      <vt:lpstr>NM</vt:lpstr>
      <vt:lpstr>SM</vt:lpstr>
      <vt:lpstr>SPONSORSHIP</vt:lpstr>
      <vt:lpstr>NOV CALENDAR</vt:lpstr>
      <vt:lpstr>DEC CALENDAR</vt:lpstr>
      <vt:lpstr>INVENTORY</vt:lpstr>
      <vt:lpstr>Sheet1</vt:lpstr>
    </vt:vector>
  </TitlesOfParts>
  <Company>ASI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Venz Natividad</dc:creator>
  <cp:lastModifiedBy>carl</cp:lastModifiedBy>
  <dcterms:created xsi:type="dcterms:W3CDTF">2016-11-07T12:48:38Z</dcterms:created>
  <dcterms:modified xsi:type="dcterms:W3CDTF">2016-12-20T02:22:37Z</dcterms:modified>
</cp:coreProperties>
</file>