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zhlu\Downloads\"/>
    </mc:Choice>
  </mc:AlternateContent>
  <xr:revisionPtr revIDLastSave="0" documentId="13_ncr:1_{89BBA0B5-F411-49EC-BD2C-43817039D785}" xr6:coauthVersionLast="47" xr6:coauthVersionMax="47" xr10:uidLastSave="{00000000-0000-0000-0000-000000000000}"/>
  <bookViews>
    <workbookView xWindow="-110" yWindow="-110" windowWidth="19420" windowHeight="10420" tabRatio="924" firstSheet="1" xr2:uid="{00000000-000D-0000-FFFF-FFFF00000000}"/>
  </bookViews>
  <sheets>
    <sheet name="DBH " sheetId="1" r:id="rId1"/>
    <sheet name="SWAKELOLA DBH" sheetId="17" r:id="rId2"/>
    <sheet name="RANCANG BANGUN" sheetId="15" r:id="rId3"/>
    <sheet name="SAPRAS KPH" sheetId="11" r:id="rId4"/>
    <sheet name="PENYUSUNAN RPKPH" sheetId="16" r:id="rId5"/>
    <sheet name="HUTAN RAKYAT" sheetId="7" r:id="rId6"/>
    <sheet name="PENGHIJAUAN " sheetId="8" r:id="rId7"/>
    <sheet name="PERBENIHAN" sheetId="9" r:id="rId8"/>
    <sheet name="KOORDINASI" sheetId="6" r:id="rId9"/>
    <sheet name="Karhutla" sheetId="5" r:id="rId10"/>
    <sheet name="IUIPHHK" sheetId="4" r:id="rId11"/>
    <sheet name="KTH" sheetId="10" r:id="rId12"/>
    <sheet name="PS" sheetId="13" r:id="rId13"/>
  </sheets>
  <definedNames>
    <definedName name="_xlnm.Print_Area" localSheetId="0">'DBH '!$A$1:$F$27</definedName>
    <definedName name="_xlnm.Print_Area" localSheetId="5">'HUTAN RAKYAT'!$A$1:$O$50</definedName>
    <definedName name="_xlnm.Print_Area" localSheetId="10">IUIPHHK!$A$1:$O$17</definedName>
    <definedName name="_xlnm.Print_Area" localSheetId="9">Karhutla!$A$1:$O$78</definedName>
    <definedName name="_xlnm.Print_Area" localSheetId="8">KOORDINASI!$A$1:$O$38</definedName>
    <definedName name="_xlnm.Print_Area" localSheetId="11">KTH!$A$1:$O$35</definedName>
    <definedName name="_xlnm.Print_Area" localSheetId="6">'PENGHIJAUAN '!$A$1:$O$67</definedName>
    <definedName name="_xlnm.Print_Area" localSheetId="4">'PENYUSUNAN RPKPH'!$A$1:$O$23</definedName>
    <definedName name="_xlnm.Print_Area" localSheetId="7">PERBENIHAN!$A$1:$O$28</definedName>
    <definedName name="_xlnm.Print_Area" localSheetId="12">PS!$A$1:$O$57</definedName>
    <definedName name="_xlnm.Print_Area" localSheetId="2">'RANCANG BANGUN'!$A$1:$O$21</definedName>
    <definedName name="_xlnm.Print_Area" localSheetId="3">'SAPRAS KPH'!$A$1:$O$40</definedName>
    <definedName name="_xlnm.Print_Area" localSheetId="1">'SWAKELOLA DBH'!$A$1:$L$109</definedName>
    <definedName name="_xlnm.Print_Titles" localSheetId="5">'HUTAN RAKYAT'!#REF!</definedName>
    <definedName name="_xlnm.Print_Titles" localSheetId="10">IUIPHHK!#REF!</definedName>
    <definedName name="_xlnm.Print_Titles" localSheetId="9">Karhutla!#REF!</definedName>
    <definedName name="_xlnm.Print_Titles" localSheetId="8">KOORDINASI!#REF!</definedName>
    <definedName name="_xlnm.Print_Titles" localSheetId="11">KTH!#REF!</definedName>
    <definedName name="_xlnm.Print_Titles" localSheetId="6">'PENGHIJAUAN '!#REF!</definedName>
    <definedName name="_xlnm.Print_Titles" localSheetId="4">'PENYUSUNAN RPKPH'!#REF!</definedName>
    <definedName name="_xlnm.Print_Titles" localSheetId="7">PERBENIHAN!#REF!</definedName>
    <definedName name="_xlnm.Print_Titles" localSheetId="12">PS!#REF!</definedName>
    <definedName name="_xlnm.Print_Titles" localSheetId="2">'RANCANG BANGUN'!#REF!</definedName>
    <definedName name="_xlnm.Print_Titles" localSheetId="3">'SAPRAS KPH'!#REF!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 l="1"/>
  <c r="I44" i="1"/>
  <c r="H44" i="1"/>
  <c r="N42" i="1"/>
  <c r="M42" i="1"/>
  <c r="L42" i="1"/>
  <c r="K42" i="1"/>
  <c r="J42" i="1"/>
  <c r="I42" i="1"/>
  <c r="H42" i="1"/>
  <c r="E44" i="1"/>
  <c r="M27" i="1"/>
  <c r="L27" i="1"/>
  <c r="K27" i="1"/>
  <c r="J27" i="1"/>
  <c r="I27" i="1"/>
  <c r="H27" i="1"/>
  <c r="G9" i="1"/>
  <c r="G10" i="1"/>
  <c r="G12" i="1"/>
  <c r="G14" i="1"/>
  <c r="G15" i="1"/>
  <c r="G16" i="1"/>
  <c r="G18" i="1"/>
  <c r="G19" i="1"/>
  <c r="G21" i="1"/>
  <c r="G24" i="1"/>
  <c r="G25" i="1"/>
  <c r="A99" i="17"/>
  <c r="A100" i="17" s="1"/>
  <c r="A101" i="17" s="1"/>
  <c r="A102" i="17" s="1"/>
  <c r="A103" i="17" s="1"/>
  <c r="A97" i="17"/>
  <c r="A98" i="17" s="1"/>
  <c r="A83" i="17" l="1"/>
  <c r="A63" i="17" l="1"/>
  <c r="A64" i="17" s="1"/>
  <c r="A65" i="17" s="1"/>
  <c r="A66" i="17" s="1"/>
  <c r="A67" i="17" s="1"/>
  <c r="A68" i="17" s="1"/>
  <c r="A69" i="17" s="1"/>
  <c r="A45" i="17"/>
  <c r="A46" i="17" s="1"/>
  <c r="A47" i="17" s="1"/>
  <c r="A48" i="17" s="1"/>
  <c r="A49" i="17" s="1"/>
  <c r="A17" i="17"/>
  <c r="O15" i="16"/>
  <c r="O8" i="16"/>
  <c r="O20" i="16" l="1"/>
  <c r="O17" i="16"/>
  <c r="O13" i="16"/>
  <c r="O21" i="16" s="1"/>
  <c r="O19" i="15"/>
  <c r="O8" i="15"/>
  <c r="O18" i="15"/>
  <c r="O15" i="15"/>
  <c r="O13" i="15"/>
  <c r="O47" i="13"/>
  <c r="O49" i="13"/>
  <c r="O42" i="13"/>
  <c r="O37" i="13"/>
  <c r="O29" i="13"/>
  <c r="O32" i="13"/>
  <c r="O24" i="13"/>
  <c r="O20" i="13"/>
  <c r="O25" i="13"/>
  <c r="O12" i="13"/>
  <c r="O16" i="13"/>
  <c r="O54" i="13"/>
  <c r="O44" i="13"/>
  <c r="O8" i="13"/>
  <c r="O55" i="13" l="1"/>
  <c r="O37" i="11"/>
  <c r="O30" i="11"/>
  <c r="O25" i="11"/>
  <c r="O20" i="11"/>
  <c r="O19" i="11"/>
  <c r="O18" i="11"/>
  <c r="O12" i="11"/>
  <c r="O13" i="11"/>
  <c r="O14" i="11"/>
  <c r="O8" i="11"/>
  <c r="O9" i="11"/>
  <c r="O10" i="11"/>
  <c r="O32" i="11"/>
  <c r="O16" i="11"/>
  <c r="O8" i="10"/>
  <c r="O30" i="10"/>
  <c r="O20" i="10"/>
  <c r="O12" i="10"/>
  <c r="O38" i="11" l="1"/>
  <c r="O32" i="10"/>
  <c r="O27" i="10"/>
  <c r="O25" i="10"/>
  <c r="O15" i="10"/>
  <c r="O25" i="9"/>
  <c r="O22" i="9"/>
  <c r="O20" i="9"/>
  <c r="O15" i="9"/>
  <c r="O11" i="9"/>
  <c r="O10" i="9"/>
  <c r="O9" i="9"/>
  <c r="O8" i="9"/>
  <c r="O16" i="8"/>
  <c r="O62" i="8"/>
  <c r="O47" i="8"/>
  <c r="O44" i="8"/>
  <c r="O39" i="8"/>
  <c r="O38" i="8"/>
  <c r="O32" i="8"/>
  <c r="O28" i="8"/>
  <c r="O24" i="8"/>
  <c r="O33" i="10" l="1"/>
  <c r="O26" i="9"/>
  <c r="O64" i="8"/>
  <c r="O60" i="8"/>
  <c r="O57" i="8"/>
  <c r="O54" i="8"/>
  <c r="O52" i="8"/>
  <c r="O33" i="8"/>
  <c r="O20" i="8"/>
  <c r="O12" i="8"/>
  <c r="O11" i="8"/>
  <c r="O10" i="8"/>
  <c r="O9" i="8"/>
  <c r="O8" i="8"/>
  <c r="O65" i="8" s="1"/>
  <c r="O43" i="7"/>
  <c r="O45" i="7"/>
  <c r="O40" i="7"/>
  <c r="O27" i="7"/>
  <c r="O23" i="7"/>
  <c r="O22" i="7"/>
  <c r="O21" i="7"/>
  <c r="O20" i="7"/>
  <c r="O13" i="7"/>
  <c r="O12" i="7"/>
  <c r="O15" i="7"/>
  <c r="O14" i="7"/>
  <c r="O16" i="7"/>
  <c r="O47" i="7"/>
  <c r="O37" i="7"/>
  <c r="O35" i="7"/>
  <c r="O30" i="7"/>
  <c r="O17" i="7"/>
  <c r="O8" i="7"/>
  <c r="O32" i="6"/>
  <c r="O48" i="7" l="1"/>
  <c r="O35" i="6"/>
  <c r="O30" i="6"/>
  <c r="O28" i="6"/>
  <c r="O26" i="6"/>
  <c r="O21" i="6"/>
  <c r="O16" i="6"/>
  <c r="O12" i="6"/>
  <c r="O8" i="6"/>
  <c r="O35" i="5"/>
  <c r="O30" i="5"/>
  <c r="O24" i="5"/>
  <c r="O23" i="5"/>
  <c r="O22" i="5"/>
  <c r="O12" i="5"/>
  <c r="O36" i="6" l="1"/>
  <c r="O75" i="5"/>
  <c r="O70" i="5"/>
  <c r="O65" i="5"/>
  <c r="O62" i="5"/>
  <c r="O60" i="5"/>
  <c r="L57" i="5"/>
  <c r="O57" i="5" s="1"/>
  <c r="O55" i="5"/>
  <c r="O53" i="5"/>
  <c r="O51" i="5"/>
  <c r="O49" i="5"/>
  <c r="O47" i="5"/>
  <c r="O45" i="5"/>
  <c r="O40" i="5"/>
  <c r="O32" i="5"/>
  <c r="O26" i="5"/>
  <c r="O25" i="5"/>
  <c r="O19" i="5"/>
  <c r="O15" i="5"/>
  <c r="O8" i="5"/>
  <c r="O14" i="4"/>
  <c r="O12" i="4"/>
  <c r="O7" i="4"/>
  <c r="O76" i="5" l="1"/>
  <c r="O15" i="4"/>
  <c r="F19" i="1"/>
  <c r="F25" i="1"/>
  <c r="F24" i="1"/>
  <c r="E23" i="1"/>
  <c r="E22" i="1" s="1"/>
  <c r="E20" i="1"/>
  <c r="E17" i="1"/>
  <c r="E13" i="1"/>
  <c r="E11" i="1"/>
  <c r="E8" i="1"/>
  <c r="F27" i="1" l="1"/>
  <c r="E7" i="1"/>
  <c r="E27" i="1" s="1"/>
  <c r="M38" i="1" l="1"/>
  <c r="L38" i="1"/>
  <c r="I38" i="1"/>
  <c r="K38" i="1"/>
  <c r="J38" i="1"/>
  <c r="H39" i="1"/>
  <c r="D13" i="1" l="1"/>
  <c r="D23" i="1"/>
  <c r="D22" i="1" l="1"/>
  <c r="D20" i="1"/>
  <c r="D17" i="1"/>
  <c r="D11" i="1"/>
  <c r="D8" i="1"/>
  <c r="D7" i="1" l="1"/>
  <c r="D27" i="1" s="1"/>
  <c r="G29" i="1" s="1"/>
  <c r="G30" i="1" s="1"/>
</calcChain>
</file>

<file path=xl/sharedStrings.xml><?xml version="1.0" encoding="utf-8"?>
<sst xmlns="http://schemas.openxmlformats.org/spreadsheetml/2006/main" count="1237" uniqueCount="483">
  <si>
    <t>UPTD KPHP BERAU TENGAH</t>
  </si>
  <si>
    <t>NO</t>
  </si>
  <si>
    <t>KODE REK</t>
  </si>
  <si>
    <t>PROGRAM / KEGIATAN</t>
  </si>
  <si>
    <t xml:space="preserve">PROGRAM PENGELOLAAN HUTAN          </t>
  </si>
  <si>
    <t>3.28.03.1.01</t>
  </si>
  <si>
    <t xml:space="preserve">Pengelolaan Rencana Tata Hutan Kesatuan Pengelolaan Hutan (KPH) Kewenangan Provinsi   </t>
  </si>
  <si>
    <t>3.28.03.1.01.02</t>
  </si>
  <si>
    <t xml:space="preserve">Penyusunan Rancang Bangun Tata Hutan Wilayah Kesatuan Pengelolaan Hutan    </t>
  </si>
  <si>
    <t>3.28.03.1.01.03</t>
  </si>
  <si>
    <t xml:space="preserve">Penyediaan dan Pemeliharaan Sarana Prasarana Operasionalisasi KPH       </t>
  </si>
  <si>
    <t>3.28.03.1.02</t>
  </si>
  <si>
    <t xml:space="preserve">Rencana Pengelolaan Kesatuan Pengelolaan Hutan kecuali pada Kesatuan Pengelolaan Hutan Konservasi (KPHK) </t>
  </si>
  <si>
    <t>3.28.03.1.02.01</t>
  </si>
  <si>
    <t xml:space="preserve">Penyusunan Rencana Pengelolaan Kesatuan Pengelolaan Hutan        </t>
  </si>
  <si>
    <t>3.28.03.1.04</t>
  </si>
  <si>
    <t xml:space="preserve">Pelaksanaan Rehabilitasi di Luar Kawasan Hutan Negara      </t>
  </si>
  <si>
    <t>3.28.03.1.04.02</t>
  </si>
  <si>
    <t xml:space="preserve">Pembangunan Hutan Rakyat di Luar Kawasan Hutan Negara      </t>
  </si>
  <si>
    <t>3.28.03.1.04.04</t>
  </si>
  <si>
    <t xml:space="preserve">Pembangunan Penghijauan Lingkungan di Luar Kawasan Hutan Negara      </t>
  </si>
  <si>
    <t>3.28.03.1.04.06</t>
  </si>
  <si>
    <t xml:space="preserve">Pengembangan Perbenihan untuk Rehabilitasi Lahan         </t>
  </si>
  <si>
    <t>3.28.03.1.05</t>
  </si>
  <si>
    <t xml:space="preserve">Pelaksanaan Perlindungan Hutan di Hutan Lindung dan Hutan Produksi    </t>
  </si>
  <si>
    <t>3.28.03.1.05.04</t>
  </si>
  <si>
    <t xml:space="preserve">Koordinasi, Sinkronisasi dan Pelaksanaan Perlindungan Hutan        </t>
  </si>
  <si>
    <t>3.28.03.1.05.05</t>
  </si>
  <si>
    <t xml:space="preserve">Koordinasi, Sinkronisasi dan Pelaksanaan Pencegahan/Penanggulangan Kebakaran Hutan dan Lahan     </t>
  </si>
  <si>
    <t>3.28.03.1.07</t>
  </si>
  <si>
    <t xml:space="preserve">Pelaksanaan Pengolahan Hasil Hutan Kayu dengan Kapasitas Produksi &lt;6000 m3/Tahun   </t>
  </si>
  <si>
    <t>3.28.03.1.07.03</t>
  </si>
  <si>
    <t>Fasilitasi Pemenuhan Komitmen Izin Usaha Industri Primer Hasil Hutan Kayu (IUIPHHK) dengan Kapasitas Produksi &lt;6000 m3/Tahun melalui Sistem Pelayanan Perizinan Berusaha Terintegrasi secara Elektronik</t>
  </si>
  <si>
    <t>3.28.05.1.01</t>
  </si>
  <si>
    <t xml:space="preserve">Pelaksanaan Penyuluhan Kehutanan Provinsi dan Pemberdayaan Masyarakat di Bidang Kehutanan   </t>
  </si>
  <si>
    <t>3.28.05.1.01.02</t>
  </si>
  <si>
    <t xml:space="preserve">Penguatan dan Pendampingan Kelembagaan Kelompok Tani Hutan       </t>
  </si>
  <si>
    <t>3.28.05.1.01.03</t>
  </si>
  <si>
    <t xml:space="preserve">Penyiapan dan Pengembangan Perhutanan Sosial         </t>
  </si>
  <si>
    <t xml:space="preserve">PROGRAM PENDIDIKAN DAN PELATIHAN, PENYULUHAN DAN PEMBERDAYAAN MASYARAKAT DI BIDANG KEHUTANAN  </t>
  </si>
  <si>
    <t>3.28.01.1.09.11</t>
  </si>
  <si>
    <t xml:space="preserve">Pemeliharaan/Rehabilitasi Sarana dan Prasarana Pendukung Gedung Kantor atau Bangunan Lainnya    </t>
  </si>
  <si>
    <t xml:space="preserve">            </t>
  </si>
  <si>
    <t>TOTAL</t>
  </si>
  <si>
    <t xml:space="preserve">REKAPITULASI PROGRAM, KEGIATAN DAN SUB KEGIATAN </t>
  </si>
  <si>
    <t>TAHUN ANGGARAN 2022</t>
  </si>
  <si>
    <t>PAGU ANGGARAN</t>
  </si>
  <si>
    <t>VALIDASI</t>
  </si>
  <si>
    <t>ENTRY SIPD</t>
  </si>
  <si>
    <t>SELISIH</t>
  </si>
  <si>
    <t xml:space="preserve">Program </t>
  </si>
  <si>
    <t>:</t>
  </si>
  <si>
    <t>PROGRAM PENGELOLAAN HUTAN</t>
  </si>
  <si>
    <t>Kegiatan</t>
  </si>
  <si>
    <t>Sub Kegiatan</t>
  </si>
  <si>
    <t xml:space="preserve">5.1.02.01.01.0004 </t>
  </si>
  <si>
    <t>Belanja Bahan-Bahan Bakar dan Pelumas</t>
  </si>
  <si>
    <t>[#] Belanja Bahan Bakar Minyak dan Pelumas</t>
  </si>
  <si>
    <t>[-] Belanja Bahan Bakar Minyak dan Pelumas</t>
  </si>
  <si>
    <t>Unit</t>
  </si>
  <si>
    <t>Belanja Barang Pakai Habis</t>
  </si>
  <si>
    <t>Lembar</t>
  </si>
  <si>
    <t>5.1.02.01.01.0032</t>
  </si>
  <si>
    <t>Belanja Alat/Bahan untuk Kegiatan Kantor-Perlengkapan Dinas</t>
  </si>
  <si>
    <t>[#] Belanja Kaos Lapangan MPA</t>
  </si>
  <si>
    <t>[-] Belanja Kaos Lapangan MPA</t>
  </si>
  <si>
    <t xml:space="preserve">5.1.02.01.01.0052 </t>
  </si>
  <si>
    <t xml:space="preserve">Belanja Makanan Dan Minuman Rapat </t>
  </si>
  <si>
    <t>[#] Belanja Makanan Minuman Kegiatan</t>
  </si>
  <si>
    <t>[-] Belanja Makanan dan Minuman Kegiatan</t>
  </si>
  <si>
    <t>Orang</t>
  </si>
  <si>
    <t>Honorarium Narasumber atau Pembahas, Moderator, Pembawa Acara, dan Panitia</t>
  </si>
  <si>
    <t>[#] Belanja Honorarium Narasumber Kegiatan</t>
  </si>
  <si>
    <t>[-] Belanja Honorarium Narasumber Kegiatan</t>
  </si>
  <si>
    <t>Orang / Jam</t>
  </si>
  <si>
    <t>5.1.02.04.01</t>
  </si>
  <si>
    <t>Belanja Perjalanan Dinas Dalam Negeri</t>
  </si>
  <si>
    <t xml:space="preserve">5.1.02.04.01.0001 </t>
  </si>
  <si>
    <t>Belanja Perjalanan Dinas Biasa</t>
  </si>
  <si>
    <t>[#] Belanja Perjalanan Dinas Dalam Daerah</t>
  </si>
  <si>
    <t>[-] Belanja Perjalanan Dinas Dalam Daerah Kegiatan Pelatihan/Bimtek MPA</t>
  </si>
  <si>
    <t>OH</t>
  </si>
  <si>
    <t>[-] Belanja Perjalanan Dinas Dalam Daerah Regu Perbantuan Masyarakat Peduli Api (MPA)</t>
  </si>
  <si>
    <t>- Perjalanan Dinas Dalam Negeri Spesifikasi : Uang Harian Dalam Kota &gt; 8 jam</t>
  </si>
  <si>
    <t>Orang/Hari</t>
  </si>
  <si>
    <t xml:space="preserve">[#] Belanja Perjalanan Dinas Luar Daerah </t>
  </si>
  <si>
    <t>[-] Belanja Perjalanan Dinas Luar Daerah (Koordinasi/Konsultasi/Sinkronisasi/Rapat/Bimtek)</t>
  </si>
  <si>
    <t>5.2.2.02.01</t>
  </si>
  <si>
    <t>Belanja Modal Alat Angkutan Darat Bermotor</t>
  </si>
  <si>
    <t>5.2.02.06.01.0005</t>
  </si>
  <si>
    <t>Belanja Modal Peralatan Studio Pemetaan/Peralatan Ukur Tanah</t>
  </si>
  <si>
    <t>Pelaksanaan Pengolahan Hasil Hutan Kayu dengan Kapasitas Produksi &lt;6000 m3/Tahun</t>
  </si>
  <si>
    <t xml:space="preserve"> 3.28.03.1.07</t>
  </si>
  <si>
    <t xml:space="preserve"> 3.28.03</t>
  </si>
  <si>
    <t>- Spesifikasi : Rapat Biasa berupa Snack (Kudapan)</t>
  </si>
  <si>
    <t>[-] Belanja Perjalanan Dinas Dalam Daerah</t>
  </si>
  <si>
    <t xml:space="preserve">-  Spesifikasi : Belanja Perjalanan Dinas Biasa (Dalam Daerah) (3 hari)
</t>
  </si>
  <si>
    <t>[-] Belanja Perjalanan Dinas Dalam Daerah
(Koordinasi/Konsultasi/Sinkronisasi/Bimtek/Rapat/Pembelajaran)</t>
  </si>
  <si>
    <t>3.28.03.1.05 Pelaksanaan Perlindungan Hutan di Hutan Lindung dan Hutan Produksi</t>
  </si>
  <si>
    <t>Pelaksanaan Perlindungan Hutan di Hutan Lindung dan Hutan Produksi</t>
  </si>
  <si>
    <t xml:space="preserve">3.28.03.1.05.05 </t>
  </si>
  <si>
    <t>Koordinasi, Sinkronisasi dan Pelaksanaan Pencegahan/Penanggulangan Kebakaran Hutan dan
Lahan (Sumber Dana DBH SDA DR)</t>
  </si>
  <si>
    <t xml:space="preserve">- Bahan Bakar Diesel Non Subsidi
 Pemeliharaan kendaraan
 Spesifikasi : Doubel Gardan
</t>
  </si>
  <si>
    <t>Unit / Tahun</t>
  </si>
  <si>
    <t>5.1.02.01.01</t>
  </si>
  <si>
    <t>5.1.02.01.01.0026</t>
  </si>
  <si>
    <t>Belanja Alat/Bahan untuk Kegiatan Kantor- Bahan Cetak</t>
  </si>
  <si>
    <t xml:space="preserve">[#] Belanja Poster </t>
  </si>
  <si>
    <t xml:space="preserve">[-] Belanja Poster </t>
  </si>
  <si>
    <t>- Cetak Poster
 Spesifikasi : Uk. A3, Bahan Finil</t>
  </si>
  <si>
    <t xml:space="preserve">[#] Belanja Spanduk </t>
  </si>
  <si>
    <t xml:space="preserve">[-] Belanja Spanduk </t>
  </si>
  <si>
    <t>- Spanduk
 Spesifikasi : Indoor</t>
  </si>
  <si>
    <t>M2</t>
  </si>
  <si>
    <t>- Perlengkapan Lapangan
 Spesifikasi : Baju Kaos Peserta,
POLOSHIRT (lengan Panjang/Lengen
Pendek)</t>
  </si>
  <si>
    <t xml:space="preserve">[#] Belanja Peralatan Manual Karhutla </t>
  </si>
  <si>
    <t xml:space="preserve">[-] Belanja Peralatan Manual Karhutla </t>
  </si>
  <si>
    <t>- Spesifikasi : Kapak dua fungsi</t>
  </si>
  <si>
    <t>- Spesifikasi : Garu tajam</t>
  </si>
  <si>
    <t xml:space="preserve">- Spesifikasi : Garu pacul </t>
  </si>
  <si>
    <t>- Spesifikasi : Pemukul api (gepyok)</t>
  </si>
  <si>
    <t xml:space="preserve">- Spesifikasi : Spesifikasi : Sekop </t>
  </si>
  <si>
    <t>Pcs</t>
  </si>
  <si>
    <t>[#] Belanja Makanan dan Minuman Rapat</t>
  </si>
  <si>
    <t xml:space="preserve">[-] Makanan Minuman Rapat
</t>
  </si>
  <si>
    <t xml:space="preserve">[#] Uang Saku Peserta Kegiatan </t>
  </si>
  <si>
    <t xml:space="preserve">[-] Uang Saku Peserta Kegiatan
</t>
  </si>
  <si>
    <t xml:space="preserve">- Uang Harian Pertemuan di luar kantor
(Full Day /Half Day di dalam Kota)
Spesifikasi : Kalimantan Timur
</t>
  </si>
  <si>
    <t>Belanja Jasa Kantor</t>
  </si>
  <si>
    <t xml:space="preserve">5.1.02.02.01 </t>
  </si>
  <si>
    <t>5.1.02.02.01.0003</t>
  </si>
  <si>
    <t xml:space="preserve">- Spesifikasi : Narasumber Pejabat Eselon III ke
bawah/yang disetarakan
Spesifikasi :
</t>
  </si>
  <si>
    <t>[-] Bekanja Perjalanan Dinas Dalam Daerah Kegiatan Sosialisasi Pencegahan Karhutla</t>
  </si>
  <si>
    <t xml:space="preserve">- Spesifikasi : Belanja Perjalanan Dinas Biasa (Dalam Daerah) (3 hari)
</t>
  </si>
  <si>
    <t xml:space="preserve">[-] Belanja Perjalanan Dinas Dalam Daerah Kegiatan Penaksiran Luas Kebakaran Hutan
dan Lahan
</t>
  </si>
  <si>
    <t xml:space="preserve">[-]  Belanja Perjalanan Dinas Dalam Daerah
(Koordinasi/Konsultasi/Sinkronisasi/Rapat/Bimtek/Gladi Posko)
dan Lahan
</t>
  </si>
  <si>
    <t>[-] Belanja Perjalanan Dinas Dalam Daerah Patroli Pencegahan Kebakaran Hutan dan
Lahan</t>
  </si>
  <si>
    <t xml:space="preserve">[-] Belanja Perjalanan Dinas Dalam Daerah Pemadaman Darat
</t>
  </si>
  <si>
    <t>- Spesifikasi : Belanja Perjalanan Dinas Biasa (Luar Daerah) (3 hari)</t>
  </si>
  <si>
    <t>5.2.02.01.03</t>
  </si>
  <si>
    <t>Belanja Modal Alat Bantu</t>
  </si>
  <si>
    <t>5.2.02.01.03.0012</t>
  </si>
  <si>
    <t>Belanja Modal Perlengkapan Kebakaran Hutan</t>
  </si>
  <si>
    <t>[#] Belanja Modal Selang Pemadam</t>
  </si>
  <si>
    <t>[-] Belanja Modal Selang Pemadam</t>
  </si>
  <si>
    <t>- Spesifikasi : Selang Pemadam Karhutla
2,5 Inchi</t>
  </si>
  <si>
    <t>Roll</t>
  </si>
  <si>
    <t>5.2.02.02.01.0004</t>
  </si>
  <si>
    <t xml:space="preserve">Belanja Modal Kendaraan Bermotor Beroda Dua </t>
  </si>
  <si>
    <t>[#] Belanja Kendaraan Operasional Pengendalian Kebakaran Hutan dan Lahan</t>
  </si>
  <si>
    <t>[-] Belanja Pengadaan Kendaraan Bermotor Roda Dua Operasional Dalkarhutla</t>
  </si>
  <si>
    <t>- Kendaraan Lapangan
Spesifikasi : Kendaraan Lapangan Roda
2 (dua)</t>
  </si>
  <si>
    <t>5.2.02.06.01</t>
  </si>
  <si>
    <t>Belanja Modal Alat Studio</t>
  </si>
  <si>
    <t>[#] Belanja Modal Smartphone Drone</t>
  </si>
  <si>
    <t>[-] Belanja Modal Smartphone Drone</t>
  </si>
  <si>
    <t xml:space="preserve">- Spesifikasi : Drone Tipe 3 </t>
  </si>
  <si>
    <t xml:space="preserve">3.28.03.1.05 
</t>
  </si>
  <si>
    <t xml:space="preserve">Pelaksanaan Perlindungan Hutan di Hutan Lindung dan Hutan Produksi
</t>
  </si>
  <si>
    <t xml:space="preserve">3.28.03.1.05.04 </t>
  </si>
  <si>
    <t>Koordinasi, Sinkronisasi dan Pelaksanaan Perlindungan Hutan
  (Sumber Dana DBH SDA DR)</t>
  </si>
  <si>
    <t xml:space="preserve">[#] Belanja Bahan Bakar Minyak </t>
  </si>
  <si>
    <t xml:space="preserve">[-] Belanja Bahan Bakar Minyak </t>
  </si>
  <si>
    <t>- Bahan Bakar Diesel Non Subsidi
Pemeliharaan kendaraan
Spesifikasi : Doubel Gardan</t>
  </si>
  <si>
    <t xml:space="preserve">[#] Belanja Kaos Lapangan MMP </t>
  </si>
  <si>
    <t>[-] Belanja Baju Kaos MMP</t>
  </si>
  <si>
    <t>Spesifikasi : Baju Kaos Peserta,
POLOSHIRT (lengan Panjang/Lengen
Pendek)</t>
  </si>
  <si>
    <t>5.1.02.02.04</t>
  </si>
  <si>
    <t>Belanja Sewa Peralatan dan Mesin</t>
  </si>
  <si>
    <t>5.1.02.02.04.0012</t>
  </si>
  <si>
    <t>Belanja Sewa Alat Besar Darat Lainnya</t>
  </si>
  <si>
    <t xml:space="preserve">[#] Belanja Sewa Pengangkutan Barang Bukti </t>
  </si>
  <si>
    <t xml:space="preserve">[-] Belanja Sewa Pengangkutan Barang Bukti </t>
  </si>
  <si>
    <t>- Spesifikasi : Sewa Dump Truck Kap. 10 Ton</t>
  </si>
  <si>
    <t>Jam</t>
  </si>
  <si>
    <t>[-] Belanja Perjalanan Dinas Dalam Daerah Kegiatan Patroli Pengamanan</t>
  </si>
  <si>
    <t>[-] Belanja Perjalanan Dinas Dalam Daerah
(Koordinasi/Konsultasi/Rakor/Bimtek/Rapat/Pelatihan)</t>
  </si>
  <si>
    <t xml:space="preserve">[-] Belanja Perjalanan Dinas Dalam Daerah Masyarakat Mitra Polhut (MMP)
</t>
  </si>
  <si>
    <t>[-]  Belanja Perjalanan Dinas Dalam Daerah (Saksi Ahli/Pulbaket/Operasi
Gabungan/Operasi Intelejen)</t>
  </si>
  <si>
    <t>Orang / Perjalanan</t>
  </si>
  <si>
    <t xml:space="preserve">3.28.03.1.04 
</t>
  </si>
  <si>
    <t xml:space="preserve">Pelaksanaan Rehabilitasi di Luar Kawasan Hutan Negara
</t>
  </si>
  <si>
    <t xml:space="preserve">3.28.03.1.04.02 
</t>
  </si>
  <si>
    <t>Pembangunan Hutan Rakyat di Luar Kawasan Hutan Negara (Sumber Dana DBH SDA DR)</t>
  </si>
  <si>
    <t>5.1.02.01.01.0001</t>
  </si>
  <si>
    <t>Belanja Bahan-Bahan Bangunan dan Konstruksi</t>
  </si>
  <si>
    <t>[#] Belanja Pestisida dan Pupuk Penanaman Hutan Rakyat (P-0) di Kampung Suaran
Seluas 15 Hektar</t>
  </si>
  <si>
    <t>[-] Belanja Pestisida dan Pupuk</t>
  </si>
  <si>
    <t>- Spesifikasi : Obat Hama</t>
  </si>
  <si>
    <t>Liter</t>
  </si>
  <si>
    <t>5.1.02.01.01.0008</t>
  </si>
  <si>
    <t>Belanja Bahan-Bahan/Bibit Tanaman</t>
  </si>
  <si>
    <t>[#] Belanja Bahan-Bahan/Bibit Tanaman Penanaman Hutan Rakyat (P-0) di Kampung
Suaran Seluas 15 Hektar</t>
  </si>
  <si>
    <t xml:space="preserve">[-] Belanja Bahan-Bahan/Bibit Tanaman Penanaman Hutan Rakyat
</t>
  </si>
  <si>
    <t>Spesifikasi : Tanaman MPTS (Multi
Purpose Tree Species) Generatif Sukun</t>
  </si>
  <si>
    <t>Spesifikasi : TanTanaman MPTS (Multi
Purpose Tree Species) Generatif Kelapa
Hibrida</t>
  </si>
  <si>
    <t>Spesifikasi :  Bibit Kelengkeng Itoh - Tinggi
bibit 60 - 80 Cm</t>
  </si>
  <si>
    <t>Spesifikasi : Bibit Mangga - Tinggi bibit
60 - 80 Cm</t>
  </si>
  <si>
    <t>Spesifikasi : Bibit Rambutan Okulasi
(unggul Nasional) - Tinggi bibit 60 - 80
Cm (Binjai/Rapiah)</t>
  </si>
  <si>
    <t>Spesifikasi :  Bibit Durian Otong, Sitokong,
Montong - Tinggi bibit 60 - 80 Cm
(Montong)</t>
  </si>
  <si>
    <t>Batang Pohon</t>
  </si>
  <si>
    <t>Pohon</t>
  </si>
  <si>
    <t>5.1.02.01.01.0039</t>
  </si>
  <si>
    <t>[#] Belanja Bahan-Bahan/Bibit Tanaman Penanaman Hutan Rakyat (P-0) di Kampung
Sukan seluas 10 Hektar</t>
  </si>
  <si>
    <t xml:space="preserve">[-] Belanja Bahan-Bahan/Bibit Tanaman Kegiatan Pembangunan Hutan Rakyat
</t>
  </si>
  <si>
    <t xml:space="preserve">Spesifikasi : Bibit Alpukat Mentega
</t>
  </si>
  <si>
    <t>Spesifikasi : Tanaman MPTS (Multi
Purpose Tree Species) Generatif Kelapa
Hibrida</t>
  </si>
  <si>
    <t>Spesifikasi :  Tanaman MPTS (Multi
Purpose Tree Species) Generatif Sukun</t>
  </si>
  <si>
    <t>Belanja Persediaan untuk Dijual/Diserahkan-Persediaan untuk Dijual/Diserahkan kepada
Masyarakat</t>
  </si>
  <si>
    <t>[#]  Belanja Pestisida dan Pupuk Penanaman Hutan Rakyat (P-0) di Kampung Suaran
Seluas 15 Hektar</t>
  </si>
  <si>
    <t xml:space="preserve">[-] Belanja Pestisida dan Pupuk
</t>
  </si>
  <si>
    <t xml:space="preserve">- Spesifikasi :  Npk Kujang 15-15-15 Berat
Perbungkus 1 Kg
</t>
  </si>
  <si>
    <t>[#] Belanja Pestisida dan Pupuk Penanaman Hutan Rakyat (P-0) di Kampung Sukan
Seluas 10 Hektar</t>
  </si>
  <si>
    <t>Kg</t>
  </si>
  <si>
    <t xml:space="preserve">[#] Belanja Jasa Ketiga Upah Kegiatan Pelaksanaan RHL (Hutan Rakyat) </t>
  </si>
  <si>
    <t>[-] Belanja Upah Pelaksanaan Penanaman Hutan Rakyat Kampung Suaran</t>
  </si>
  <si>
    <t xml:space="preserve">- Spesifikasi : Uang Harian Dalam Kota &gt; 8
jam
</t>
  </si>
  <si>
    <t>[-] Belanja Upah Pelaksanaan Penanaman Hutan Rakyat Kampung Sukan</t>
  </si>
  <si>
    <t>[#] Belanja Jasa Pihak Ketiga Penyusunan Rancangan Teknis Hutan Rakyat</t>
  </si>
  <si>
    <t xml:space="preserve">[-] Belanja Upah Penyusunan Rancangan Teknis Hutan Rakyat
</t>
  </si>
  <si>
    <t xml:space="preserve">[#] Belanja Perjalanan Dinas Dalam Daerah </t>
  </si>
  <si>
    <t>[-] Belanja Perjalanan Dinas Dalam Daerah Pelaksanaan Kegiatan Pembangunan Hutan
Rakyat</t>
  </si>
  <si>
    <t>- Spesifikasi : Belanja Perjalanan Dinas Biasa
(Dalam Daerah) (3 hari)</t>
  </si>
  <si>
    <t xml:space="preserve">[-] Belanja Perjalanan Dinas Dalam Daerah Penyusunan Rancangan Kegiatan Hutan
Rakyat
</t>
  </si>
  <si>
    <t>[-] Belanja Perjalanan Dinas Dalam Daerah (Koordinasi/Konsultasi/Undangan/Rapat)</t>
  </si>
  <si>
    <t>Orang / Hari</t>
  </si>
  <si>
    <t>Batang</t>
  </si>
  <si>
    <t xml:space="preserve">3.28.03.1.04.04 
</t>
  </si>
  <si>
    <t>Pembangunan Penghijauan Lingkungan di Luar Kawasan Hutan Negara (Sumber Dana DBH SDA DR)</t>
  </si>
  <si>
    <t>[#] Belanja Bibit Tanaman Kegiatan Penghijauan</t>
  </si>
  <si>
    <t xml:space="preserve">[-] Belanja Bibit Tanaman Kegiatan Penghijauan
</t>
  </si>
  <si>
    <t xml:space="preserve">Spesifikasi : Bibit Sirsak Madu
</t>
  </si>
  <si>
    <t>Spesifikasi : Tanaman Hutan (Kayu kayuan) Trembesi</t>
  </si>
  <si>
    <t>Spesifikasi : Bibit Kelengkeng Itoh - Tinggi
bibit 60 - 80 Cm</t>
  </si>
  <si>
    <t>Spesifikasi : Bibit Alpukat Mentega</t>
  </si>
  <si>
    <t>Spesifikasi : Bibit Durian Otong, Sitokong,
Montong - Tinggi bibit 60 - 80 Cm
(Montong)</t>
  </si>
  <si>
    <t>5.1.02.01.01.0012</t>
  </si>
  <si>
    <t>Belanja Bahan-Bahan Lainnya</t>
  </si>
  <si>
    <t>[#] Belanja Bahan Dekorasi Panggung</t>
  </si>
  <si>
    <t>[-] Belanja Bahan Dekorasi Panggung</t>
  </si>
  <si>
    <t xml:space="preserve">Spesifikasi : Taman Panggung
</t>
  </si>
  <si>
    <t>[#] Belanja Baju Kaos Panitia Pelaksana</t>
  </si>
  <si>
    <t xml:space="preserve">[-] Belanja Baju Kaos
</t>
  </si>
  <si>
    <t>- Spesifikasi :  Baju Kaos Peserta,
POLOSHIRT (lengan Panjang/Lengen
Pendek)</t>
  </si>
  <si>
    <t>Buah</t>
  </si>
  <si>
    <t>5.1.02.01.01.0036</t>
  </si>
  <si>
    <t>Belanja Alat/Bahan untuk Kegiatan Kantor-Alat/Bahan untuk Kegiatan Kantor Lainnya</t>
  </si>
  <si>
    <t>[#] Belanja Umbul-umbul</t>
  </si>
  <si>
    <t xml:space="preserve">[-] Belanja Umbul - umbul
</t>
  </si>
  <si>
    <t xml:space="preserve">- Spesifikasi :  Umbul-umbul </t>
  </si>
  <si>
    <t>Meter</t>
  </si>
  <si>
    <t>5.1.02.01.01.0052</t>
  </si>
  <si>
    <t xml:space="preserve">Belanja Makanan dan Minuman Rapat </t>
  </si>
  <si>
    <t xml:space="preserve">[#] Belanja Makanan dan Minuman Rapat </t>
  </si>
  <si>
    <t xml:space="preserve">[-] Belanja Makanan dan Minuman Rapat 
</t>
  </si>
  <si>
    <t>- Spesifikasi :  ?</t>
  </si>
  <si>
    <t>- Spesifikasi :  Rapat Biasa berupa Snack (Kudapan)</t>
  </si>
  <si>
    <t>Orang / Kegiatan</t>
  </si>
  <si>
    <t>5.1.02.01.02</t>
  </si>
  <si>
    <t xml:space="preserve">Belanja Barang Tak Habis Pakai </t>
  </si>
  <si>
    <t>5.1.02.01.02.0003</t>
  </si>
  <si>
    <t xml:space="preserve">Belanja Komponen-Komponen Peralatan </t>
  </si>
  <si>
    <t>[#] Belanja Alat Bahan Peralatan/Perlengkapan</t>
  </si>
  <si>
    <t>[-] Belanja Alat Bahan Peralatan/Perlengkapan</t>
  </si>
  <si>
    <t>- Spesifikasi :  Parang</t>
  </si>
  <si>
    <t xml:space="preserve">- Spesifikasi :  Cangkul Cap Mata Buaya </t>
  </si>
  <si>
    <t xml:space="preserve">Belanja Sewa Peralatan dan Mesin </t>
  </si>
  <si>
    <t>5.1.02.02.04.0117</t>
  </si>
  <si>
    <t>Belanja Sewa Alat Kantor Lainnya</t>
  </si>
  <si>
    <t>[#] Belanja Sewa Sound System</t>
  </si>
  <si>
    <t>[-]  Belanja Sewa Peralatan Sound System</t>
  </si>
  <si>
    <t xml:space="preserve">- Spesifikasi :  Sewa Sound System Type 3
</t>
  </si>
  <si>
    <t>Set</t>
  </si>
  <si>
    <t>[#] Belanja Sewa Tanda</t>
  </si>
  <si>
    <t>[-]  Belanja Sewa Tanda</t>
  </si>
  <si>
    <t xml:space="preserve">- Spesifikasi :  Sewa Tenda Lengkung
</t>
  </si>
  <si>
    <t xml:space="preserve">[-] Belanja Perjalanan Dinas Dalam Daerah Kegiatan Penghijauan Lingkungan
</t>
  </si>
  <si>
    <t xml:space="preserve">[-] Belanja Perjalanan Dinas Dalam Daerah (Koordinasi/Konsultasi/Undangan)
</t>
  </si>
  <si>
    <t xml:space="preserve">- Spesifikasi : Belanja Perjalanan Dinas Biasa
(Dalam Daerah) (3 hari)
jam
</t>
  </si>
  <si>
    <t xml:space="preserve">[-] Belanja Perjalanan Dinas Luar Daerah </t>
  </si>
  <si>
    <t xml:space="preserve">- Spesifikasi :Belanja Perjalanan Dinas Biasa
(Luar Daerah) (3 hari)
</t>
  </si>
  <si>
    <t>[#] Belanja Upah Buruh Kegiatan Penghijauan</t>
  </si>
  <si>
    <t xml:space="preserve">[-] Belanja Upah Buruh Penataan Lokasi Penghijauan
</t>
  </si>
  <si>
    <t>- Spesifikasi : Uang Harian Dalam Kota &gt; 8
jam
(Dalam Daerah) (3 hari)</t>
  </si>
  <si>
    <t>[-]  Upah Buruh Pembuatan Lubang Tanam/Piringan</t>
  </si>
  <si>
    <t xml:space="preserve">[-]  Upah Buruh Penanaman Pohon
</t>
  </si>
  <si>
    <t>5.1.02.01.01.0024</t>
  </si>
  <si>
    <t>Belanja Alat/Bahan untuk Kegiatan Kantor-Alat Tulis Kantor</t>
  </si>
  <si>
    <t xml:space="preserve">[#]  Belanja Spanduk/Banner Kegiatan </t>
  </si>
  <si>
    <t xml:space="preserve">[-]  Belanja Spanduk/Banner Kegiatan </t>
  </si>
  <si>
    <t xml:space="preserve">Spesifikasi : Standing Banner 
</t>
  </si>
  <si>
    <t xml:space="preserve">3.28.03.1.04.06 
</t>
  </si>
  <si>
    <t>Pengembangan Perbenihan untuk Rehabilitasi Lahan (Sumber Dana DBH SDA DR)</t>
  </si>
  <si>
    <t>[#] Belanja Bahan-Bahan/Bibit Tanaman</t>
  </si>
  <si>
    <t xml:space="preserve">[-] Belanja Bahan/Bibit Tanaman
</t>
  </si>
  <si>
    <t xml:space="preserve">Spesifikasi : Tanaman MPTS (Multi
Purpose Tree Species) Generatif Kelapa
Hibrida
</t>
  </si>
  <si>
    <t>Spesifikasi : Bibit Durian Otong, Sitokong,
Montong - Tinggi bibit 1 Meter
(Montong)</t>
  </si>
  <si>
    <t>[-] Belanja Perjalanan Dinas Dalam Daerah Kegiatan Pengembangan Perbenihan/Bibit
Tanaman</t>
  </si>
  <si>
    <t xml:space="preserve">[-] Belanja Perjalanan Dinas Luar Daerah (Koordinasi/Konsultasi/Rapat/Bimtek)
</t>
  </si>
  <si>
    <t xml:space="preserve">Pelaksanaan Penyuluhan Kehutanan Provinsi dan Pemberdayaan Masyarakat di Bidang Kehutanan
</t>
  </si>
  <si>
    <t xml:space="preserve">3.28.05.1.01 
</t>
  </si>
  <si>
    <t xml:space="preserve"> Penguatan dan Pendampingan Kelembagaan Kelompok Tani Hutan
 (Sumber Dana DBH SDA DR)</t>
  </si>
  <si>
    <t xml:space="preserve">3.28.05.1.01.02
</t>
  </si>
  <si>
    <t xml:space="preserve">Belanja Alat/Bahan untuk Kegiatan Kantor- Bahan Cetak </t>
  </si>
  <si>
    <t xml:space="preserve">[-] Belanja Spanduk/Banner
</t>
  </si>
  <si>
    <t>[#] Belanja Spanduk/Banner</t>
  </si>
  <si>
    <t xml:space="preserve">[-] Uang Saku Peserta Kegiatan 
</t>
  </si>
  <si>
    <t xml:space="preserve">- Spesifikasi :  Uang Harian Pertemuan di luar kantor (Full
Day /Half Day di dalam Kota)
</t>
  </si>
  <si>
    <t>- Spesifikasi : Narasumber Pejabat Eselon III ke
bawah/yang disetarakan</t>
  </si>
  <si>
    <t>OJ</t>
  </si>
  <si>
    <t>[-] Belanja Perjalanan Dinas Dalam Daerah Kegiatan Pendampingan KTH</t>
  </si>
  <si>
    <t>[-] Belanja Perjalanan Dinas Dalam Daerah
(Koordinasi/Konsultasi/Sinkronisasi/Rapat/Pelatihan/Bimtek/Pendampingan KUPS)</t>
  </si>
  <si>
    <t>[-]  Belanja Perjalanan Dinas Luar Daerah
(Koordinasi/Konsultasi/Sinkronisasi/Rapat/Pelatihan/Bimtek/Pendampingan KTH)</t>
  </si>
  <si>
    <t xml:space="preserve">[-]  Belanja Perjalanan Dinas Luar Daerah Pembelajaran/Pendampingan KTH
</t>
  </si>
  <si>
    <t>- Spesifikasi :  Spanduk Indoor</t>
  </si>
  <si>
    <t xml:space="preserve">3.28.03.1.01 </t>
  </si>
  <si>
    <t xml:space="preserve">Pengelolaan Rencana Tata Hutan Kesatuan Pengelolaan Hutan (KPH) Kewenangan Provinsi
</t>
  </si>
  <si>
    <t xml:space="preserve">3.28.03.1.01.03 
</t>
  </si>
  <si>
    <t>Penyediaan dan Pemeliharaan Sarana Prasarana Operasionalisasi KPH (Sumber Dana DBH SDA DR)</t>
  </si>
  <si>
    <t>[#] Belanja Alat Tulis Kantor</t>
  </si>
  <si>
    <t xml:space="preserve">[-] Belanja Alat Tulis Kantor
</t>
  </si>
  <si>
    <t>- Spesifikasi :  Binder Clip No.105 pak isi 12 box</t>
  </si>
  <si>
    <t>- Spesifikasi :  Binder Clip No.107 pak isi 12 box</t>
  </si>
  <si>
    <t>- Spesifikasi :  Spidol G 13</t>
  </si>
  <si>
    <t>Pak</t>
  </si>
  <si>
    <t>Lusin</t>
  </si>
  <si>
    <t>5.1.02.01.01.0025</t>
  </si>
  <si>
    <t xml:space="preserve">Belanja Alat/Bahan untuk Kegiatan Kantor- Kertas dan Cover </t>
  </si>
  <si>
    <t>- Spesifikasi :  Kertas Foto Glossy Folio</t>
  </si>
  <si>
    <t>- Spesifikasi :  Kertas HVS 70 gr - Folio</t>
  </si>
  <si>
    <t>- Spesifikasi :  Kertas NCR</t>
  </si>
  <si>
    <t>Rim</t>
  </si>
  <si>
    <t>- Spesifikasi :  HVS Folio/Kwarto 70 gr
Dicetak : 2 (dua) Muka Lebih 1000</t>
  </si>
  <si>
    <t>5.1.02.01.01.0029</t>
  </si>
  <si>
    <t>Belanja Alat/Bahan untuk Kegiatan Kantor-Bahan Komputer</t>
  </si>
  <si>
    <t>- Spesifikasi :  USB OTG 64 GB</t>
  </si>
  <si>
    <t>- Spesifikasi :  Toner Printer Laser Colour</t>
  </si>
  <si>
    <t xml:space="preserve">- Spesifikasi :  Toner Printer Laser Black </t>
  </si>
  <si>
    <t>[-] Belanja Perjalanan Dinas Dalam Daerah (Koordinasi/Konsultasi/Survey
Harga/Undangan/Reviu/Pendampingan Pengadaaan/Assistensi))</t>
  </si>
  <si>
    <t>5.2.02.10.01</t>
  </si>
  <si>
    <t>5.2.02.10.01.0002</t>
  </si>
  <si>
    <t>Belanja Modal Komputer Unit</t>
  </si>
  <si>
    <t xml:space="preserve"> Belanja Modal Personal Computer</t>
  </si>
  <si>
    <t>[#] Belanja Modal Pengadaan Laptop dan Komputer untuk Survei Pemetaan</t>
  </si>
  <si>
    <t xml:space="preserve">[-] Belanja Modal Laptop
</t>
  </si>
  <si>
    <t>- Spesifikasi : Laptop Grafis CPU 8 Cores/16 Threads,
Ram 16Gb, SSD 1 Tb, Vga 6Gb</t>
  </si>
  <si>
    <t xml:space="preserve">[-] Belanja Modal Pengadaan Komputer
</t>
  </si>
  <si>
    <t>- Spesifikasi : PC Desktop Grafis Desktop Tower, Cpu 8
Cores/16 Threads, Ram 16Gb, SSD 512
Gb, Vga 6Gb</t>
  </si>
  <si>
    <t>5.2.02.15.01</t>
  </si>
  <si>
    <t>5.2.02.15.01.0003</t>
  </si>
  <si>
    <t>Belanja Modal Alat Deteksi</t>
  </si>
  <si>
    <t>Belanja Modal Alat Deteksi Lainnya</t>
  </si>
  <si>
    <t xml:space="preserve">[#]Belanja Pengadaan GPS </t>
  </si>
  <si>
    <t xml:space="preserve">[-] Belanja Pengadaan GPS 
</t>
  </si>
  <si>
    <t>- Spesifikasi : GPS  Resolusi : 160 x 240 piksel
Transflektif 65K, Baterai : NiMH / 2 AA,
Anti air : IPX7, Kamera : 8 MP, Memori
internal : 8 GB</t>
  </si>
  <si>
    <t xml:space="preserve"> PROGRAM PENDIDIKAN DAN PELATIHAN, PENYULUHAN DAN PEMBERDAYAAN MASYARAKAT DI
BIDANG KEHUTANAN
</t>
  </si>
  <si>
    <t xml:space="preserve"> 3.28.05</t>
  </si>
  <si>
    <t xml:space="preserve"> Pelaksanaan Penyuluhan Kehutanan Provinsi dan Pemberdayaan Masyarakat di Bidang Kehutanan</t>
  </si>
  <si>
    <t xml:space="preserve">3.28.05.1.01.03 
</t>
  </si>
  <si>
    <t>Penyiapan dan Pengembangan Perhutanan Sosial (Sumber Dana DBH SDA DR)</t>
  </si>
  <si>
    <t>5.1.02.01.01.0013</t>
  </si>
  <si>
    <t xml:space="preserve">Belanja Suku Cadang-Suku Cadang Alat Angkutan </t>
  </si>
  <si>
    <t>[#] Belanja Pengadaan Sarana Operasional Pengembangan Usaha Perhutanan Sosial</t>
  </si>
  <si>
    <t xml:space="preserve">[-] Belanja Bantuan Peralatan Ekonomi Produktif KUPS
</t>
  </si>
  <si>
    <t>- Spesifikasi :  Mesin Aki Perahu Motor Kapasitas 100 Ah</t>
  </si>
  <si>
    <t xml:space="preserve">[-] Belanja Spanduk/Banner Kegiatan
</t>
  </si>
  <si>
    <t>5.1.02.01.01.0030</t>
  </si>
  <si>
    <t xml:space="preserve">Belanja Alat/Bahan untuk Kegiatan Kantor-Perabot Kantor </t>
  </si>
  <si>
    <t xml:space="preserve">[#] Belanja Pengadaan Sarana Operasional Pengembangan Usaha Perhutanan Sosial </t>
  </si>
  <si>
    <t xml:space="preserve">[-]  Belanja Bantuan Peralatan Ekonomi Produktif KUPS
</t>
  </si>
  <si>
    <t>- Spesifikasi :  Tandon Air Kapasitas 1200 Liter</t>
  </si>
  <si>
    <t>[#] Belanja Baju Kaos Lapangan Pelatihan</t>
  </si>
  <si>
    <t>[-] Belanja Baju Kaos Lapangan Pelatihan</t>
  </si>
  <si>
    <t>- Perlengkapan Lapangan
 Spesifikasi : : Baju Kaos Peserta,
POLOSHIRT (lengan Panjang/Lengen
Pendek)</t>
  </si>
  <si>
    <t>[-] Belanja Bantuan Peralatan Ekonomi Produktif KUPS</t>
  </si>
  <si>
    <t xml:space="preserve"> Spesifikasi : Perahu Kayu Badan Perahu
Uk. P;10M, L;1,4M, T;0,8M (Kayu Ulin/
Bengkirai/Meranti)</t>
  </si>
  <si>
    <t xml:space="preserve"> Spesifikasi : Stup Madu Kelulut/Trigona </t>
  </si>
  <si>
    <t xml:space="preserve">[-] Belanja Makanan dan Minuman Kegiatan
</t>
  </si>
  <si>
    <t xml:space="preserve">[-] Belanja Perjalanan Dinas Dalam Daerah Kegiatan Penyiapan dan Pengembangan
Perhutanan Sosial
</t>
  </si>
  <si>
    <t>[-] Belanja Perjalanan Dinas Dalam Daerah (Koordinasi / Konsultasi / Sinkronisasi /
Rapat/Pelatihan / Bimtek / Pendampingan KUPS)</t>
  </si>
  <si>
    <t xml:space="preserve">[-]  Belanja Perjalanan Dinas Luar Daerah
(Koordinasi/Konsultasi/Sinkronisasi/Rapat/Pelatihan/Bimtek/Pendampingan KUPS)
</t>
  </si>
  <si>
    <t xml:space="preserve">[-] Belanja Perjalanan Dinas Luar Daerah Pembelajaran/Pendampingan/Pengembangan
Usaha KUPS)
</t>
  </si>
  <si>
    <t>5.2.02.01.01</t>
  </si>
  <si>
    <t xml:space="preserve">Belanja Modal Alat Besar Darat </t>
  </si>
  <si>
    <t xml:space="preserve"> Belanja Modal Tractor</t>
  </si>
  <si>
    <t xml:space="preserve">[-] Belanja Bantuan Peralatan Ekonomi Produktif KUPS
</t>
  </si>
  <si>
    <t xml:space="preserve">- Spesifikasi : Tractor Tangan Dengan Perlengkapannya Cultivator (Raptor RVT -
200) Tani Kaya
</t>
  </si>
  <si>
    <t xml:space="preserve"> PROGRAM PENGELOLAAN HUTAN
</t>
  </si>
  <si>
    <t xml:space="preserve"> Pengelolaan Rencana Tata Hutan Kesatuan Pengelolaan Hutan (KPH) Kewenangan Provinsi
</t>
  </si>
  <si>
    <t xml:space="preserve">3.28.03.1.01.01
</t>
  </si>
  <si>
    <t>Penyusunan Rancang Bangun Tata Hutan Wilayah Kesatuan Pengelolaan Hutan (Sumber Dana DBH SDA DR)</t>
  </si>
  <si>
    <t xml:space="preserve">[-] Belanja Makanan dan Minuman Rapat
</t>
  </si>
  <si>
    <t>[-] Belanja Perjalanan Dinas Dalam Daerah (Koordinasi/Konsultasi/Sinkronisasi/Rapat)</t>
  </si>
  <si>
    <t>[-] Belanja Perjalanan Dinas Dalam Daerah Penyusunan Rancang Bangun Pengelolaan
KPH</t>
  </si>
  <si>
    <t>[-] Belanja Perjalanan Dinas Luar Daerah (Koordinasi/Konsultasi/Sinkronisasi/Rapat)</t>
  </si>
  <si>
    <t>Penyusunan Rencana Pengelolaan Kesatuan Pengelolaan Hutan  (Sumber Dana DBH SDA DR)</t>
  </si>
  <si>
    <t>3.28.03</t>
  </si>
  <si>
    <t xml:space="preserve"> PROGRAM PENGELOLAAN HUTAN</t>
  </si>
  <si>
    <t xml:space="preserve">[-] Belanja Perjalanan Dinas Dalam Daerah (Koordinasi/Konsultasi/Rapat/Bimtek)
Perhutanan Sosial
</t>
  </si>
  <si>
    <t>[-] Belanja Perjalanan Dinas Dalam Daerah Pemasangan Patok Batas Pengelolaan KPH</t>
  </si>
  <si>
    <t>[-] Belanja Perjalanan Dinas Penyusunan Rencana Pengelolaan KPH</t>
  </si>
  <si>
    <t>[-]  Belanja Perjalanan Dinas Luar Daerah (Koordinasi/Konsultasi/Undangan/Bimtek)</t>
  </si>
  <si>
    <t>RENCANA UMUM PENGADAAN SWAKELOLA</t>
  </si>
  <si>
    <t>Pemerintah Daerah</t>
  </si>
  <si>
    <t>Provinsi Kalimantan Timur</t>
  </si>
  <si>
    <t>Perangkat Daerah</t>
  </si>
  <si>
    <t>Dinas Kehutanan Provinsi Kalimantan Timur</t>
  </si>
  <si>
    <t>Unit Kerja/Bidang/Sekretariat</t>
  </si>
  <si>
    <t>UPTD KPHP Berau Tengah</t>
  </si>
  <si>
    <t xml:space="preserve">Kegiatan </t>
  </si>
  <si>
    <t>Pengelolaan Rencana Tata Hutan Kesatuan Pengelolaan Hutan (KPH) Kewenangan Provinsi</t>
  </si>
  <si>
    <t>Output</t>
  </si>
  <si>
    <t>Nama Kuasa Pengguna Anggaran</t>
  </si>
  <si>
    <t>H.M.Gozali Rahman, SE, M.Si</t>
  </si>
  <si>
    <t>Alamat Kuasa Pengguna Anggaran</t>
  </si>
  <si>
    <t>Jalan Manggis RT 11 Tanjung Redeb Kab.Berau</t>
  </si>
  <si>
    <t>No.</t>
  </si>
  <si>
    <t>NAMA PAKET SWAKELOLA</t>
  </si>
  <si>
    <t>TIPE SWAKELOLA</t>
  </si>
  <si>
    <t>PELAKSANA SWAKELOLA</t>
  </si>
  <si>
    <t>URAIAN PEKERJAAN</t>
  </si>
  <si>
    <t>VOLUME PEKERJAAN</t>
  </si>
  <si>
    <t>LOKASI PEKERJAAN</t>
  </si>
  <si>
    <t>SUMBER DANA</t>
  </si>
  <si>
    <t>Total Perkiraan Biaya (Rp.)</t>
  </si>
  <si>
    <t>JADWAL PELAKSANAAN PEKERJAAN</t>
  </si>
  <si>
    <t>AWAL</t>
  </si>
  <si>
    <t>AKHIR</t>
  </si>
  <si>
    <t>Tipe 1</t>
  </si>
  <si>
    <t>120 Orang</t>
  </si>
  <si>
    <t>Berau</t>
  </si>
  <si>
    <t>APBD</t>
  </si>
  <si>
    <t>Januari 2022</t>
  </si>
  <si>
    <t>Desember 2022</t>
  </si>
  <si>
    <t xml:space="preserve">Belanja Perjalanan Dinas Biasa </t>
  </si>
  <si>
    <t>43 OT</t>
  </si>
  <si>
    <t>Terlaksananya perlindungan hutan di hutan lindung dan hutan produksi</t>
  </si>
  <si>
    <t>Uang Saku Peserta Kegiatan</t>
  </si>
  <si>
    <t xml:space="preserve">Honorarium Narasumber </t>
  </si>
  <si>
    <t>60 OT</t>
  </si>
  <si>
    <t>Tanjung Redeb, 23 Desember 2021</t>
  </si>
  <si>
    <t>Kuasa Pengguna Anggaran</t>
  </si>
  <si>
    <t>H.M.GOZALI RAHMAN, SE,M.Si</t>
  </si>
  <si>
    <t>NIP. 19691007 198902 1 001</t>
  </si>
  <si>
    <t>20 OT</t>
  </si>
  <si>
    <t xml:space="preserve"> Rencana Pengelolaan Kesatuan Pengelolaan Hutan kecuali pada Kesatuan Pengelolaan Hutan Konservasi (KPHK)</t>
  </si>
  <si>
    <t>Rencana Pengelolaan Kesatuan Pengelolaan Hutan kecuali pada Kesatuan Pengelolaan Hutan Konservasi (KPHK)</t>
  </si>
  <si>
    <t>92 OT</t>
  </si>
  <si>
    <t>Pelaksanaan Rehabilitasi di Luar Kawasan Hutan Negara</t>
  </si>
  <si>
    <t xml:space="preserve">Belanja Jasa Ketiga Upah Kegiatan Pelaksanaan RHL (Hutan Rakyat) </t>
  </si>
  <si>
    <t>1135 OH</t>
  </si>
  <si>
    <t>360 Orang</t>
  </si>
  <si>
    <t>122 OT</t>
  </si>
  <si>
    <t>46 OT</t>
  </si>
  <si>
    <t>Belanja Perjalanan Dinas Dalam Daerah Masyarakat Mitra Polhut (MMP)</t>
  </si>
  <si>
    <t>360 OH</t>
  </si>
  <si>
    <t>80 OT</t>
  </si>
  <si>
    <t>841 Orang</t>
  </si>
  <si>
    <t>36 OJ</t>
  </si>
  <si>
    <t>Belanja Perjalanan Dinas Dalam Daerah Regu Perbantuan Masyarakat Peduli Api (MPA)</t>
  </si>
  <si>
    <t>168 OT</t>
  </si>
  <si>
    <t>22 OT</t>
  </si>
  <si>
    <t>PROGRAM PENDIDIKAN DAN PELATIHAN, PENYULUHAN DAN PEMBERDAYAAN MASYARAKAT DI BIDANG KEHUTANAN</t>
  </si>
  <si>
    <t>Pelaksanaan Penyuluhan Kehutanan Provinsi dan Pemberdayaan Masyarakat di Bidang Kehutanan</t>
  </si>
  <si>
    <t>16 OJ</t>
  </si>
  <si>
    <t>40 OT</t>
  </si>
  <si>
    <t>12 OJ</t>
  </si>
  <si>
    <t>Terlaksananya Pengelolaan Rencana Tata Hutan Kesatuan Pengelolaan Hutan (KPH)
Kewenangan Provinsi</t>
  </si>
  <si>
    <t>Tersusunnya dokumen RPHJP/Revisi RPHJP /dokumen perencanaan lainnya</t>
  </si>
  <si>
    <t>Terlaksananya Rehabilitasi di Luar Kawasan Hutan Negara</t>
  </si>
  <si>
    <t>Terlaksananya Pengolahan Hasil Hutan Kayu dengan Kapasitas Produksi &lt;6000
m3/Tahun</t>
  </si>
  <si>
    <t>Terlaksananya pelaksanaan penyuluhan kehutanan Provinsi dan Pemberdayaan
Masyarakat di Bidang Kehutanan</t>
  </si>
  <si>
    <t>RINCIAN BELANJA</t>
  </si>
  <si>
    <t>Belanja Pegawai</t>
  </si>
  <si>
    <t>Belanja Barang</t>
  </si>
  <si>
    <t>Belanja Jasa</t>
  </si>
  <si>
    <t>Belanja Perjalanan</t>
  </si>
  <si>
    <t>Belanja ATK</t>
  </si>
  <si>
    <t>Belanja Modal</t>
  </si>
  <si>
    <t>Fasilitasi Pemenuhan Komitmen Izin Usaha Industri Primer Hasil Hutan Kayu (IUIPHHK) dengan Kapasitas Produksi &lt;6000 m3/Tahun melalui Sistem Pelayanan Perizinan Berusaha Terintegrasi secara Elektronik (Sumber Dana DBH SDA DR)</t>
  </si>
  <si>
    <t>MURNI</t>
  </si>
  <si>
    <t>DBH</t>
  </si>
  <si>
    <t>TOTAL PAGU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</si>
</sst>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-* #,##0_-;\-* #,##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20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8"/>
      <color theme="1"/>
      <name val="Tahoma"/>
      <family val="2"/>
    </font>
    <font>
      <sz val="11"/>
      <color theme="1"/>
      <name val="Tahoma"/>
      <family val="2"/>
    </font>
    <font>
      <b/>
      <sz val="8"/>
      <color rgb="FF000000"/>
      <name val="Tahoma"/>
      <family val="2"/>
    </font>
    <font>
      <sz val="8"/>
      <color theme="1"/>
      <name val="Calibri"/>
      <family val="2"/>
      <charset val="1"/>
      <scheme val="minor"/>
    </font>
    <font>
      <b/>
      <i/>
      <sz val="8"/>
      <color theme="1"/>
      <name val="Tahoma"/>
      <family val="2"/>
    </font>
    <font>
      <b/>
      <u/>
      <sz val="12"/>
      <color theme="1"/>
      <name val="Tahoma"/>
      <family val="2"/>
    </font>
    <font>
      <b/>
      <u/>
      <sz val="11"/>
      <color theme="1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10"/>
      <color theme="1"/>
      <name val="Tahoma"/>
      <family val="2"/>
      <charset val="1"/>
    </font>
    <font>
      <b/>
      <sz val="10"/>
      <color theme="1"/>
      <name val="Arial Narrow"/>
      <family val="2"/>
      <charset val="1"/>
    </font>
    <font>
      <b/>
      <sz val="9"/>
      <color rgb="FF111111"/>
      <name val="Arial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27980"/>
      </left>
      <right/>
      <top style="thin">
        <color rgb="FF727980"/>
      </top>
      <bottom style="thin">
        <color rgb="FF727980"/>
      </bottom>
      <diagonal/>
    </border>
    <border>
      <left/>
      <right/>
      <top style="thin">
        <color rgb="FF727980"/>
      </top>
      <bottom style="thin">
        <color rgb="FF727980"/>
      </bottom>
      <diagonal/>
    </border>
    <border>
      <left/>
      <right style="thin">
        <color rgb="FF727980"/>
      </right>
      <top style="thin">
        <color rgb="FF727980"/>
      </top>
      <bottom style="thin">
        <color rgb="FF727980"/>
      </bottom>
      <diagonal/>
    </border>
    <border>
      <left style="thin">
        <color rgb="FF727980"/>
      </left>
      <right style="thin">
        <color rgb="FF727980"/>
      </right>
      <top style="thin">
        <color rgb="FF727980"/>
      </top>
      <bottom style="thin">
        <color rgb="FF72798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0" fontId="11" fillId="0" borderId="0"/>
    <xf numFmtId="164" fontId="7" fillId="0" borderId="0" applyFont="0" applyFill="0" applyBorder="0" applyAlignment="0" applyProtection="0"/>
    <xf numFmtId="0" fontId="20" fillId="0" borderId="0">
      <alignment vertical="center"/>
    </xf>
  </cellStyleXfs>
  <cellXfs count="2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3" fontId="2" fillId="7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3" fontId="2" fillId="2" borderId="0" xfId="0" applyNumberFormat="1" applyFont="1" applyFill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21" fontId="3" fillId="4" borderId="2" xfId="0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1" fontId="3" fillId="4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3" fontId="4" fillId="6" borderId="2" xfId="2" applyNumberFormat="1" applyFont="1" applyFill="1" applyBorder="1" applyAlignment="1">
      <alignment horizontal="right" vertical="center" wrapText="1"/>
    </xf>
    <xf numFmtId="3" fontId="0" fillId="6" borderId="2" xfId="1" applyNumberFormat="1" applyFont="1" applyFill="1" applyBorder="1" applyAlignment="1">
      <alignment horizontal="right" vertical="center"/>
    </xf>
    <xf numFmtId="0" fontId="2" fillId="6" borderId="0" xfId="0" applyFont="1" applyFill="1" applyAlignment="1">
      <alignment vertical="center"/>
    </xf>
    <xf numFmtId="3" fontId="2" fillId="6" borderId="2" xfId="1" applyNumberFormat="1" applyFont="1" applyFill="1" applyBorder="1" applyAlignment="1">
      <alignment horizontal="right" vertical="center"/>
    </xf>
    <xf numFmtId="3" fontId="2" fillId="6" borderId="2" xfId="0" applyNumberFormat="1" applyFont="1" applyFill="1" applyBorder="1" applyAlignment="1">
      <alignment horizontal="right" vertical="center" wrapText="1"/>
    </xf>
    <xf numFmtId="3" fontId="4" fillId="6" borderId="2" xfId="1" applyNumberFormat="1" applyFont="1" applyFill="1" applyBorder="1" applyAlignment="1">
      <alignment horizontal="right" vertical="center" wrapText="1"/>
    </xf>
    <xf numFmtId="3" fontId="5" fillId="6" borderId="2" xfId="1" applyNumberFormat="1" applyFont="1" applyFill="1" applyBorder="1" applyAlignment="1">
      <alignment horizontal="right" vertical="center" wrapText="1"/>
    </xf>
    <xf numFmtId="3" fontId="2" fillId="5" borderId="2" xfId="1" applyNumberFormat="1" applyFont="1" applyFill="1" applyBorder="1" applyAlignment="1">
      <alignment horizontal="right" vertical="center"/>
    </xf>
    <xf numFmtId="3" fontId="0" fillId="5" borderId="2" xfId="1" applyNumberFormat="1" applyFont="1" applyFill="1" applyBorder="1" applyAlignment="1">
      <alignment horizontal="right" vertical="center"/>
    </xf>
    <xf numFmtId="41" fontId="3" fillId="2" borderId="6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3" fontId="0" fillId="0" borderId="2" xfId="1" applyNumberFormat="1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 wrapText="1"/>
    </xf>
    <xf numFmtId="3" fontId="2" fillId="8" borderId="2" xfId="0" applyNumberFormat="1" applyFont="1" applyFill="1" applyBorder="1" applyAlignment="1">
      <alignment horizontal="right" vertical="center" wrapText="1"/>
    </xf>
    <xf numFmtId="43" fontId="2" fillId="2" borderId="0" xfId="1" applyNumberFormat="1" applyFont="1" applyFill="1" applyAlignment="1">
      <alignment vertical="center"/>
    </xf>
    <xf numFmtId="3" fontId="2" fillId="0" borderId="2" xfId="1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 wrapText="1"/>
    </xf>
    <xf numFmtId="3" fontId="0" fillId="8" borderId="2" xfId="0" applyNumberFormat="1" applyFill="1" applyBorder="1" applyAlignment="1">
      <alignment vertical="center"/>
    </xf>
    <xf numFmtId="0" fontId="8" fillId="0" borderId="9" xfId="3" quotePrefix="1" applyFont="1" applyBorder="1" applyAlignment="1">
      <alignment horizontal="left" vertical="center"/>
    </xf>
    <xf numFmtId="0" fontId="8" fillId="0" borderId="9" xfId="3" applyFont="1" applyBorder="1" applyAlignment="1">
      <alignment horizontal="center" vertical="center"/>
    </xf>
    <xf numFmtId="0" fontId="8" fillId="0" borderId="9" xfId="3" applyFont="1" applyBorder="1" applyAlignment="1">
      <alignment horizontal="left" vertical="center"/>
    </xf>
    <xf numFmtId="0" fontId="8" fillId="0" borderId="9" xfId="3" applyFont="1" applyBorder="1" applyAlignment="1">
      <alignment vertical="center"/>
    </xf>
    <xf numFmtId="0" fontId="8" fillId="0" borderId="10" xfId="3" applyFont="1" applyBorder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9" fillId="0" borderId="0" xfId="3" applyFont="1" applyAlignment="1">
      <alignment vertical="center"/>
    </xf>
    <xf numFmtId="0" fontId="8" fillId="0" borderId="0" xfId="3" quotePrefix="1" applyFont="1" applyAlignment="1">
      <alignment horizontal="left" vertical="center"/>
    </xf>
    <xf numFmtId="0" fontId="8" fillId="0" borderId="0" xfId="3" applyFont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8" fillId="0" borderId="6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8" fillId="0" borderId="14" xfId="3" quotePrefix="1" applyFont="1" applyBorder="1" applyAlignment="1">
      <alignment horizontal="left" vertical="center"/>
    </xf>
    <xf numFmtId="0" fontId="8" fillId="0" borderId="14" xfId="3" applyFont="1" applyBorder="1" applyAlignment="1">
      <alignment horizontal="center" vertical="center"/>
    </xf>
    <xf numFmtId="0" fontId="8" fillId="0" borderId="14" xfId="3" applyFont="1" applyBorder="1" applyAlignment="1">
      <alignment horizontal="left" vertical="center"/>
    </xf>
    <xf numFmtId="0" fontId="9" fillId="0" borderId="14" xfId="3" applyFont="1" applyBorder="1" applyAlignment="1">
      <alignment vertical="center"/>
    </xf>
    <xf numFmtId="0" fontId="10" fillId="0" borderId="16" xfId="3" applyFont="1" applyBorder="1" applyAlignment="1">
      <alignment vertical="center"/>
    </xf>
    <xf numFmtId="0" fontId="10" fillId="0" borderId="0" xfId="3" applyFont="1" applyAlignment="1">
      <alignment vertical="center"/>
    </xf>
    <xf numFmtId="0" fontId="9" fillId="0" borderId="0" xfId="3" quotePrefix="1" applyFont="1" applyAlignment="1">
      <alignment horizontal="center" vertical="center"/>
    </xf>
    <xf numFmtId="1" fontId="12" fillId="0" borderId="0" xfId="3" applyNumberFormat="1" applyFont="1" applyAlignment="1">
      <alignment horizontal="center" vertical="center"/>
    </xf>
    <xf numFmtId="0" fontId="12" fillId="0" borderId="12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12" fillId="0" borderId="18" xfId="3" applyFont="1" applyBorder="1" applyAlignment="1">
      <alignment vertical="center"/>
    </xf>
    <xf numFmtId="0" fontId="13" fillId="0" borderId="0" xfId="3" applyFont="1"/>
    <xf numFmtId="0" fontId="14" fillId="0" borderId="17" xfId="3" applyFont="1" applyBorder="1" applyAlignment="1">
      <alignment vertical="center"/>
    </xf>
    <xf numFmtId="3" fontId="12" fillId="0" borderId="0" xfId="5" applyNumberFormat="1" applyFont="1" applyFill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3" fontId="12" fillId="0" borderId="12" xfId="3" applyNumberFormat="1" applyFont="1" applyBorder="1" applyAlignment="1">
      <alignment vertical="center"/>
    </xf>
    <xf numFmtId="164" fontId="12" fillId="0" borderId="18" xfId="3" applyNumberFormat="1" applyFont="1" applyBorder="1" applyAlignment="1">
      <alignment vertical="center"/>
    </xf>
    <xf numFmtId="0" fontId="10" fillId="0" borderId="17" xfId="3" quotePrefix="1" applyFont="1" applyBorder="1" applyAlignment="1">
      <alignment vertical="center"/>
    </xf>
    <xf numFmtId="0" fontId="9" fillId="0" borderId="0" xfId="3" quotePrefix="1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1" fontId="12" fillId="0" borderId="0" xfId="5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9" fillId="0" borderId="0" xfId="3" quotePrefix="1" applyFont="1" applyAlignment="1">
      <alignment vertical="center"/>
    </xf>
    <xf numFmtId="0" fontId="9" fillId="0" borderId="0" xfId="3" quotePrefix="1" applyFont="1" applyAlignment="1">
      <alignment vertical="center" wrapText="1"/>
    </xf>
    <xf numFmtId="0" fontId="9" fillId="0" borderId="6" xfId="3" quotePrefix="1" applyFont="1" applyBorder="1" applyAlignment="1">
      <alignment vertical="center" wrapText="1"/>
    </xf>
    <xf numFmtId="0" fontId="10" fillId="0" borderId="16" xfId="3" quotePrefix="1" applyFont="1" applyBorder="1" applyAlignment="1">
      <alignment horizontal="left" vertical="center"/>
    </xf>
    <xf numFmtId="0" fontId="9" fillId="0" borderId="17" xfId="3" applyFont="1" applyBorder="1" applyAlignment="1">
      <alignment horizontal="left" vertical="center"/>
    </xf>
    <xf numFmtId="0" fontId="12" fillId="0" borderId="0" xfId="3" applyFont="1" applyAlignment="1">
      <alignment vertical="center"/>
    </xf>
    <xf numFmtId="0" fontId="9" fillId="0" borderId="0" xfId="3" quotePrefix="1" applyFont="1" applyAlignment="1">
      <alignment vertical="top"/>
    </xf>
    <xf numFmtId="0" fontId="9" fillId="0" borderId="6" xfId="3" quotePrefix="1" applyFont="1" applyBorder="1" applyAlignment="1">
      <alignment vertical="top"/>
    </xf>
    <xf numFmtId="3" fontId="12" fillId="0" borderId="12" xfId="3" applyNumberFormat="1" applyFont="1" applyBorder="1" applyAlignment="1">
      <alignment horizontal="center" vertical="center"/>
    </xf>
    <xf numFmtId="4" fontId="12" fillId="0" borderId="12" xfId="3" applyNumberFormat="1" applyFont="1" applyBorder="1" applyAlignment="1">
      <alignment vertical="center"/>
    </xf>
    <xf numFmtId="4" fontId="12" fillId="0" borderId="18" xfId="3" applyNumberFormat="1" applyFont="1" applyBorder="1" applyAlignment="1">
      <alignment vertical="center"/>
    </xf>
    <xf numFmtId="0" fontId="10" fillId="0" borderId="17" xfId="3" applyFont="1" applyBorder="1" applyAlignment="1">
      <alignment vertical="center"/>
    </xf>
    <xf numFmtId="0" fontId="8" fillId="0" borderId="17" xfId="3" applyFont="1" applyBorder="1" applyAlignment="1">
      <alignment horizontal="left" vertical="center"/>
    </xf>
    <xf numFmtId="0" fontId="9" fillId="0" borderId="6" xfId="3" applyFont="1" applyBorder="1" applyAlignment="1">
      <alignment horizontal="center" vertical="center"/>
    </xf>
    <xf numFmtId="0" fontId="9" fillId="0" borderId="0" xfId="3" quotePrefix="1" applyFont="1" applyAlignment="1">
      <alignment vertical="top" wrapText="1"/>
    </xf>
    <xf numFmtId="0" fontId="9" fillId="0" borderId="6" xfId="3" quotePrefix="1" applyFont="1" applyBorder="1" applyAlignment="1">
      <alignment vertical="top" wrapText="1"/>
    </xf>
    <xf numFmtId="0" fontId="9" fillId="0" borderId="17" xfId="3" quotePrefix="1" applyFont="1" applyBorder="1" applyAlignment="1">
      <alignment horizontal="left" vertical="center"/>
    </xf>
    <xf numFmtId="0" fontId="8" fillId="0" borderId="6" xfId="3" applyFont="1" applyBorder="1" applyAlignment="1">
      <alignment horizontal="left" vertical="center"/>
    </xf>
    <xf numFmtId="0" fontId="9" fillId="0" borderId="12" xfId="3" applyFont="1" applyBorder="1" applyAlignment="1">
      <alignment vertical="center"/>
    </xf>
    <xf numFmtId="0" fontId="9" fillId="0" borderId="6" xfId="3" applyFont="1" applyBorder="1" applyAlignment="1">
      <alignment horizontal="left" vertical="center"/>
    </xf>
    <xf numFmtId="0" fontId="9" fillId="0" borderId="6" xfId="3" quotePrefix="1" applyFont="1" applyBorder="1" applyAlignment="1">
      <alignment vertical="center"/>
    </xf>
    <xf numFmtId="0" fontId="15" fillId="0" borderId="0" xfId="3" applyFont="1" applyAlignment="1">
      <alignment vertical="center"/>
    </xf>
    <xf numFmtId="0" fontId="15" fillId="0" borderId="12" xfId="3" applyFont="1" applyBorder="1" applyAlignment="1">
      <alignment vertical="center"/>
    </xf>
    <xf numFmtId="0" fontId="15" fillId="0" borderId="18" xfId="3" applyFont="1" applyBorder="1" applyAlignment="1">
      <alignment vertical="center"/>
    </xf>
    <xf numFmtId="3" fontId="9" fillId="0" borderId="6" xfId="3" applyNumberFormat="1" applyFont="1" applyBorder="1" applyAlignment="1">
      <alignment vertical="center"/>
    </xf>
    <xf numFmtId="0" fontId="10" fillId="0" borderId="19" xfId="3" applyFont="1" applyBorder="1" applyAlignment="1">
      <alignment vertical="center"/>
    </xf>
    <xf numFmtId="0" fontId="9" fillId="0" borderId="19" xfId="3" quotePrefix="1" applyFont="1" applyBorder="1" applyAlignment="1">
      <alignment horizontal="center" vertical="center"/>
    </xf>
    <xf numFmtId="0" fontId="14" fillId="0" borderId="19" xfId="3" applyFont="1" applyBorder="1" applyAlignment="1">
      <alignment vertical="center"/>
    </xf>
    <xf numFmtId="0" fontId="8" fillId="0" borderId="19" xfId="3" applyFont="1" applyBorder="1" applyAlignment="1">
      <alignment horizontal="left" vertical="center"/>
    </xf>
    <xf numFmtId="0" fontId="9" fillId="0" borderId="19" xfId="4" quotePrefix="1" applyFont="1" applyBorder="1" applyAlignment="1">
      <alignment horizontal="left" vertical="center" readingOrder="1"/>
    </xf>
    <xf numFmtId="0" fontId="9" fillId="0" borderId="20" xfId="4" quotePrefix="1" applyFont="1" applyBorder="1" applyAlignment="1">
      <alignment horizontal="left" vertical="center" readingOrder="1"/>
    </xf>
    <xf numFmtId="3" fontId="12" fillId="0" borderId="19" xfId="5" applyNumberFormat="1" applyFont="1" applyFill="1" applyBorder="1" applyAlignment="1">
      <alignment horizontal="center" vertical="center"/>
    </xf>
    <xf numFmtId="0" fontId="12" fillId="0" borderId="21" xfId="3" applyFont="1" applyBorder="1" applyAlignment="1">
      <alignment horizontal="center" vertical="center"/>
    </xf>
    <xf numFmtId="3" fontId="12" fillId="0" borderId="21" xfId="3" applyNumberFormat="1" applyFont="1" applyBorder="1" applyAlignment="1">
      <alignment vertical="center"/>
    </xf>
    <xf numFmtId="164" fontId="16" fillId="0" borderId="22" xfId="3" applyNumberFormat="1" applyFont="1" applyBorder="1" applyAlignment="1">
      <alignment vertical="center"/>
    </xf>
    <xf numFmtId="0" fontId="17" fillId="0" borderId="0" xfId="3" applyFont="1"/>
    <xf numFmtId="0" fontId="18" fillId="0" borderId="0" xfId="3" applyFont="1"/>
    <xf numFmtId="0" fontId="12" fillId="0" borderId="12" xfId="3" applyFont="1" applyBorder="1" applyAlignment="1">
      <alignment horizontal="center" vertical="center" wrapText="1"/>
    </xf>
    <xf numFmtId="0" fontId="9" fillId="2" borderId="0" xfId="3" quotePrefix="1" applyFont="1" applyFill="1" applyAlignment="1">
      <alignment vertical="center"/>
    </xf>
    <xf numFmtId="0" fontId="10" fillId="2" borderId="16" xfId="3" applyFont="1" applyFill="1" applyBorder="1" applyAlignment="1">
      <alignment vertical="center"/>
    </xf>
    <xf numFmtId="0" fontId="9" fillId="2" borderId="0" xfId="3" quotePrefix="1" applyFont="1" applyFill="1" applyAlignment="1">
      <alignment horizontal="center" vertical="center"/>
    </xf>
    <xf numFmtId="0" fontId="14" fillId="2" borderId="17" xfId="3" applyFont="1" applyFill="1" applyBorder="1" applyAlignment="1">
      <alignment vertical="center"/>
    </xf>
    <xf numFmtId="0" fontId="8" fillId="2" borderId="0" xfId="3" applyFont="1" applyFill="1" applyAlignment="1">
      <alignment horizontal="center" vertical="center"/>
    </xf>
    <xf numFmtId="0" fontId="9" fillId="2" borderId="0" xfId="3" quotePrefix="1" applyFont="1" applyFill="1" applyAlignment="1">
      <alignment horizontal="left" vertical="center"/>
    </xf>
    <xf numFmtId="0" fontId="9" fillId="2" borderId="0" xfId="3" applyFont="1" applyFill="1" applyAlignment="1">
      <alignment horizontal="left" vertical="center"/>
    </xf>
    <xf numFmtId="0" fontId="9" fillId="2" borderId="0" xfId="3" applyFont="1" applyFill="1" applyAlignment="1">
      <alignment vertical="center"/>
    </xf>
    <xf numFmtId="0" fontId="9" fillId="2" borderId="6" xfId="3" applyFont="1" applyFill="1" applyBorder="1" applyAlignment="1">
      <alignment vertical="center"/>
    </xf>
    <xf numFmtId="3" fontId="12" fillId="2" borderId="12" xfId="3" applyNumberFormat="1" applyFont="1" applyFill="1" applyBorder="1" applyAlignment="1">
      <alignment horizontal="center" vertical="center"/>
    </xf>
    <xf numFmtId="0" fontId="12" fillId="2" borderId="12" xfId="3" applyFont="1" applyFill="1" applyBorder="1" applyAlignment="1">
      <alignment horizontal="center" vertical="center"/>
    </xf>
    <xf numFmtId="4" fontId="12" fillId="2" borderId="12" xfId="3" applyNumberFormat="1" applyFont="1" applyFill="1" applyBorder="1" applyAlignment="1">
      <alignment vertical="center"/>
    </xf>
    <xf numFmtId="4" fontId="12" fillId="2" borderId="18" xfId="3" applyNumberFormat="1" applyFont="1" applyFill="1" applyBorder="1" applyAlignment="1">
      <alignment vertical="center"/>
    </xf>
    <xf numFmtId="0" fontId="13" fillId="2" borderId="0" xfId="3" applyFont="1" applyFill="1"/>
    <xf numFmtId="0" fontId="8" fillId="0" borderId="0" xfId="3" applyFont="1" applyAlignment="1">
      <alignment horizontal="left" vertical="center" wrapText="1"/>
    </xf>
    <xf numFmtId="0" fontId="22" fillId="0" borderId="0" xfId="6" applyFont="1">
      <alignment vertical="center"/>
    </xf>
    <xf numFmtId="0" fontId="21" fillId="0" borderId="0" xfId="6" applyFont="1" applyAlignment="1">
      <alignment horizontal="center" vertical="center"/>
    </xf>
    <xf numFmtId="0" fontId="23" fillId="0" borderId="0" xfId="6" applyFont="1" applyAlignment="1">
      <alignment horizontal="center" vertical="center"/>
    </xf>
    <xf numFmtId="41" fontId="23" fillId="0" borderId="0" xfId="6" applyNumberFormat="1" applyFont="1" applyAlignment="1">
      <alignment horizontal="left" vertical="center" indent="1"/>
    </xf>
    <xf numFmtId="0" fontId="23" fillId="0" borderId="0" xfId="6" applyFont="1" applyAlignment="1">
      <alignment horizontal="left" vertical="center"/>
    </xf>
    <xf numFmtId="1" fontId="23" fillId="0" borderId="0" xfId="6" applyNumberFormat="1" applyFont="1" applyAlignment="1">
      <alignment horizontal="center" vertical="center"/>
    </xf>
    <xf numFmtId="0" fontId="23" fillId="0" borderId="0" xfId="6" applyFont="1" applyAlignment="1">
      <alignment horizontal="left" vertical="center" indent="1"/>
    </xf>
    <xf numFmtId="3" fontId="23" fillId="0" borderId="0" xfId="6" applyNumberFormat="1" applyFont="1" applyAlignment="1">
      <alignment horizontal="right" vertical="center" indent="1"/>
    </xf>
    <xf numFmtId="41" fontId="22" fillId="0" borderId="0" xfId="6" applyNumberFormat="1" applyFont="1">
      <alignment vertical="center"/>
    </xf>
    <xf numFmtId="0" fontId="24" fillId="0" borderId="0" xfId="6" applyFont="1" applyAlignment="1">
      <alignment horizontal="center" vertical="center"/>
    </xf>
    <xf numFmtId="0" fontId="25" fillId="0" borderId="0" xfId="6" applyFont="1" applyAlignment="1">
      <alignment horizontal="left" vertical="center"/>
    </xf>
    <xf numFmtId="0" fontId="25" fillId="0" borderId="2" xfId="6" applyFont="1" applyBorder="1" applyAlignment="1">
      <alignment horizontal="center" vertical="center" wrapText="1"/>
    </xf>
    <xf numFmtId="0" fontId="23" fillId="0" borderId="2" xfId="6" applyFont="1" applyBorder="1" applyAlignment="1">
      <alignment horizontal="center" vertical="center"/>
    </xf>
    <xf numFmtId="41" fontId="23" fillId="0" borderId="7" xfId="6" applyNumberFormat="1" applyFont="1" applyBorder="1" applyAlignment="1">
      <alignment horizontal="left" vertical="center" indent="1"/>
    </xf>
    <xf numFmtId="0" fontId="23" fillId="0" borderId="25" xfId="6" applyFont="1" applyBorder="1" applyAlignment="1">
      <alignment horizontal="left" vertical="center"/>
    </xf>
    <xf numFmtId="1" fontId="23" fillId="0" borderId="2" xfId="6" applyNumberFormat="1" applyFont="1" applyBorder="1" applyAlignment="1">
      <alignment horizontal="center" vertical="center"/>
    </xf>
    <xf numFmtId="1" fontId="23" fillId="0" borderId="2" xfId="6" applyNumberFormat="1" applyFont="1" applyBorder="1" applyAlignment="1">
      <alignment horizontal="center" vertical="center" wrapText="1"/>
    </xf>
    <xf numFmtId="0" fontId="23" fillId="0" borderId="7" xfId="6" applyFont="1" applyBorder="1" applyAlignment="1">
      <alignment horizontal="left" vertical="center" indent="1"/>
    </xf>
    <xf numFmtId="3" fontId="23" fillId="0" borderId="2" xfId="6" applyNumberFormat="1" applyFont="1" applyBorder="1" applyAlignment="1">
      <alignment horizontal="right" vertical="center" indent="1"/>
    </xf>
    <xf numFmtId="0" fontId="23" fillId="0" borderId="0" xfId="6" applyFont="1">
      <alignment vertical="center"/>
    </xf>
    <xf numFmtId="1" fontId="23" fillId="0" borderId="0" xfId="6" applyNumberFormat="1" applyFont="1" applyAlignment="1">
      <alignment horizontal="center" vertical="center" wrapText="1"/>
    </xf>
    <xf numFmtId="0" fontId="26" fillId="0" borderId="0" xfId="6" applyFont="1" applyAlignment="1">
      <alignment horizontal="center"/>
    </xf>
    <xf numFmtId="0" fontId="26" fillId="0" borderId="0" xfId="6" applyFont="1" applyAlignment="1"/>
    <xf numFmtId="0" fontId="23" fillId="0" borderId="0" xfId="6" applyFont="1" applyBorder="1" applyAlignment="1">
      <alignment horizontal="center" vertical="center"/>
    </xf>
    <xf numFmtId="41" fontId="23" fillId="0" borderId="0" xfId="6" applyNumberFormat="1" applyFont="1" applyBorder="1" applyAlignment="1">
      <alignment horizontal="left" vertical="center" indent="1"/>
    </xf>
    <xf numFmtId="0" fontId="23" fillId="0" borderId="0" xfId="6" applyFont="1" applyBorder="1" applyAlignment="1">
      <alignment horizontal="left" vertical="center"/>
    </xf>
    <xf numFmtId="1" fontId="23" fillId="0" borderId="0" xfId="6" applyNumberFormat="1" applyFont="1" applyBorder="1" applyAlignment="1">
      <alignment horizontal="center" vertical="center"/>
    </xf>
    <xf numFmtId="1" fontId="23" fillId="0" borderId="0" xfId="6" applyNumberFormat="1" applyFont="1" applyBorder="1" applyAlignment="1">
      <alignment horizontal="center" vertical="center" wrapText="1"/>
    </xf>
    <xf numFmtId="3" fontId="23" fillId="0" borderId="0" xfId="6" applyNumberFormat="1" applyFont="1" applyBorder="1" applyAlignment="1">
      <alignment horizontal="right" vertical="center" indent="1"/>
    </xf>
    <xf numFmtId="41" fontId="23" fillId="0" borderId="7" xfId="0" applyNumberFormat="1" applyFont="1" applyBorder="1" applyAlignment="1">
      <alignment horizontal="left" vertical="center" indent="1"/>
    </xf>
    <xf numFmtId="0" fontId="23" fillId="0" borderId="25" xfId="0" applyFont="1" applyBorder="1" applyAlignment="1">
      <alignment horizontal="left" vertical="center"/>
    </xf>
    <xf numFmtId="1" fontId="23" fillId="0" borderId="2" xfId="0" applyNumberFormat="1" applyFont="1" applyBorder="1" applyAlignment="1">
      <alignment horizontal="center" vertical="center"/>
    </xf>
    <xf numFmtId="1" fontId="23" fillId="0" borderId="2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left" vertical="center" indent="1"/>
    </xf>
    <xf numFmtId="3" fontId="23" fillId="0" borderId="2" xfId="0" applyNumberFormat="1" applyFont="1" applyBorder="1" applyAlignment="1">
      <alignment horizontal="right" vertical="center" indent="1"/>
    </xf>
    <xf numFmtId="0" fontId="22" fillId="0" borderId="0" xfId="0" applyFont="1" applyAlignment="1">
      <alignment vertical="center"/>
    </xf>
    <xf numFmtId="41" fontId="23" fillId="0" borderId="0" xfId="0" applyNumberFormat="1" applyFont="1" applyBorder="1" applyAlignment="1">
      <alignment horizontal="left" vertical="center" indent="1"/>
    </xf>
    <xf numFmtId="0" fontId="23" fillId="0" borderId="0" xfId="6" applyFont="1" applyAlignment="1">
      <alignment horizontal="left" vertical="center" wrapText="1"/>
    </xf>
    <xf numFmtId="0" fontId="27" fillId="3" borderId="3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 wrapText="1"/>
    </xf>
    <xf numFmtId="41" fontId="29" fillId="9" borderId="30" xfId="2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right" vertical="center" indent="1"/>
    </xf>
    <xf numFmtId="0" fontId="19" fillId="0" borderId="30" xfId="0" applyFont="1" applyFill="1" applyBorder="1" applyAlignment="1">
      <alignment horizontal="right" vertical="center" indent="1"/>
    </xf>
    <xf numFmtId="3" fontId="31" fillId="0" borderId="30" xfId="2" applyNumberFormat="1" applyFont="1" applyFill="1" applyBorder="1" applyAlignment="1">
      <alignment horizontal="right" vertical="center" wrapText="1" indent="1"/>
    </xf>
    <xf numFmtId="165" fontId="19" fillId="0" borderId="30" xfId="1" applyNumberFormat="1" applyFont="1" applyFill="1" applyBorder="1" applyAlignment="1">
      <alignment horizontal="right" vertical="center" indent="1"/>
    </xf>
    <xf numFmtId="3" fontId="30" fillId="0" borderId="30" xfId="0" applyNumberFormat="1" applyFont="1" applyFill="1" applyBorder="1" applyAlignment="1">
      <alignment horizontal="right" vertical="center" indent="1"/>
    </xf>
    <xf numFmtId="4" fontId="31" fillId="0" borderId="30" xfId="2" applyNumberFormat="1" applyFont="1" applyFill="1" applyBorder="1" applyAlignment="1">
      <alignment horizontal="right" vertical="center" wrapText="1" indent="1"/>
    </xf>
    <xf numFmtId="3" fontId="31" fillId="0" borderId="30" xfId="5" applyNumberFormat="1" applyFont="1" applyFill="1" applyBorder="1" applyAlignment="1">
      <alignment horizontal="right" vertical="center" wrapText="1" indent="1"/>
    </xf>
    <xf numFmtId="0" fontId="30" fillId="0" borderId="30" xfId="0" applyFont="1" applyBorder="1" applyAlignment="1">
      <alignment horizontal="right" vertical="center" indent="1"/>
    </xf>
    <xf numFmtId="0" fontId="19" fillId="0" borderId="30" xfId="0" applyFont="1" applyBorder="1" applyAlignment="1">
      <alignment horizontal="right" vertical="center" indent="1"/>
    </xf>
    <xf numFmtId="41" fontId="29" fillId="9" borderId="27" xfId="2" applyFont="1" applyFill="1" applyBorder="1" applyAlignment="1">
      <alignment horizontal="center" vertical="center" wrapText="1"/>
    </xf>
    <xf numFmtId="41" fontId="29" fillId="9" borderId="28" xfId="2" applyFont="1" applyFill="1" applyBorder="1" applyAlignment="1">
      <alignment horizontal="center" vertical="center" wrapText="1"/>
    </xf>
    <xf numFmtId="41" fontId="29" fillId="9" borderId="29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7" fillId="3" borderId="4" xfId="0" applyFont="1" applyFill="1" applyBorder="1" applyAlignment="1">
      <alignment horizontal="center" vertical="center" wrapText="1"/>
    </xf>
    <xf numFmtId="0" fontId="27" fillId="3" borderId="5" xfId="0" applyFont="1" applyFill="1" applyBorder="1" applyAlignment="1">
      <alignment horizontal="center" vertical="center" wrapText="1"/>
    </xf>
    <xf numFmtId="20" fontId="3" fillId="3" borderId="2" xfId="0" applyNumberFormat="1" applyFont="1" applyFill="1" applyBorder="1" applyAlignment="1">
      <alignment horizontal="center" vertical="center"/>
    </xf>
    <xf numFmtId="20" fontId="27" fillId="3" borderId="2" xfId="0" applyNumberFormat="1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 wrapText="1"/>
    </xf>
    <xf numFmtId="0" fontId="25" fillId="0" borderId="7" xfId="6" applyFont="1" applyBorder="1" applyAlignment="1">
      <alignment horizontal="center" vertical="center" wrapText="1"/>
    </xf>
    <xf numFmtId="0" fontId="25" fillId="0" borderId="25" xfId="6" applyFont="1" applyBorder="1" applyAlignment="1">
      <alignment horizontal="center" vertical="center" wrapText="1"/>
    </xf>
    <xf numFmtId="0" fontId="21" fillId="0" borderId="0" xfId="6" applyFont="1" applyAlignment="1">
      <alignment horizontal="center" vertical="center"/>
    </xf>
    <xf numFmtId="0" fontId="25" fillId="0" borderId="2" xfId="6" applyFont="1" applyBorder="1" applyAlignment="1">
      <alignment horizontal="center" vertical="center"/>
    </xf>
    <xf numFmtId="0" fontId="25" fillId="0" borderId="23" xfId="6" applyFont="1" applyBorder="1" applyAlignment="1">
      <alignment horizontal="center" vertical="center"/>
    </xf>
    <xf numFmtId="0" fontId="25" fillId="0" borderId="24" xfId="6" applyFont="1" applyBorder="1" applyAlignment="1">
      <alignment horizontal="center" vertical="center"/>
    </xf>
    <xf numFmtId="0" fontId="25" fillId="0" borderId="26" xfId="6" applyFont="1" applyBorder="1" applyAlignment="1">
      <alignment horizontal="center" vertical="center"/>
    </xf>
    <xf numFmtId="0" fontId="25" fillId="0" borderId="1" xfId="6" applyFont="1" applyBorder="1" applyAlignment="1">
      <alignment horizontal="center" vertical="center"/>
    </xf>
    <xf numFmtId="0" fontId="25" fillId="0" borderId="2" xfId="6" applyFont="1" applyBorder="1" applyAlignment="1">
      <alignment horizontal="center" vertical="center" wrapText="1"/>
    </xf>
    <xf numFmtId="0" fontId="25" fillId="0" borderId="4" xfId="6" applyFont="1" applyBorder="1" applyAlignment="1">
      <alignment horizontal="center" vertical="center" wrapText="1"/>
    </xf>
    <xf numFmtId="0" fontId="25" fillId="0" borderId="5" xfId="6" applyFont="1" applyBorder="1" applyAlignment="1">
      <alignment horizontal="center" vertical="center" wrapText="1"/>
    </xf>
    <xf numFmtId="0" fontId="8" fillId="0" borderId="14" xfId="3" applyFont="1" applyBorder="1" applyAlignment="1">
      <alignment horizontal="left" vertical="center" wrapText="1"/>
    </xf>
    <xf numFmtId="0" fontId="8" fillId="0" borderId="15" xfId="3" applyFont="1" applyBorder="1" applyAlignment="1">
      <alignment horizontal="left" vertical="center" wrapText="1"/>
    </xf>
    <xf numFmtId="0" fontId="13" fillId="0" borderId="0" xfId="3" applyFont="1" applyAlignment="1">
      <alignment horizontal="center" vertical="top"/>
    </xf>
    <xf numFmtId="0" fontId="19" fillId="0" borderId="0" xfId="3" applyFont="1" applyAlignment="1">
      <alignment horizontal="center" vertical="top"/>
    </xf>
    <xf numFmtId="0" fontId="8" fillId="0" borderId="14" xfId="3" applyFont="1" applyBorder="1" applyAlignment="1">
      <alignment horizontal="left" vertical="center"/>
    </xf>
    <xf numFmtId="0" fontId="8" fillId="0" borderId="15" xfId="3" applyFont="1" applyBorder="1" applyAlignment="1">
      <alignment horizontal="left" vertical="center"/>
    </xf>
    <xf numFmtId="3" fontId="5" fillId="0" borderId="2" xfId="2" applyNumberFormat="1" applyFont="1" applyFill="1" applyBorder="1" applyAlignment="1">
      <alignment horizontal="right" vertical="center" wrapText="1"/>
    </xf>
    <xf numFmtId="3" fontId="5" fillId="0" borderId="2" xfId="1" applyNumberFormat="1" applyFont="1" applyFill="1" applyBorder="1" applyAlignment="1">
      <alignment horizontal="right" vertical="center" wrapText="1"/>
    </xf>
    <xf numFmtId="41" fontId="2" fillId="2" borderId="0" xfId="2" applyFont="1" applyFill="1" applyAlignment="1">
      <alignment vertical="center"/>
    </xf>
    <xf numFmtId="41" fontId="2" fillId="2" borderId="0" xfId="0" applyNumberFormat="1" applyFont="1" applyFill="1" applyAlignment="1">
      <alignment vertical="center"/>
    </xf>
    <xf numFmtId="0" fontId="0" fillId="7" borderId="0" xfId="0" applyFill="1" applyAlignment="1">
      <alignment horizontal="right" vertical="center"/>
    </xf>
    <xf numFmtId="41" fontId="2" fillId="7" borderId="0" xfId="0" applyNumberFormat="1" applyFont="1" applyFill="1" applyAlignment="1">
      <alignment vertical="center"/>
    </xf>
  </cellXfs>
  <cellStyles count="7">
    <cellStyle name="Comma" xfId="1" builtinId="3"/>
    <cellStyle name="Comma [0]" xfId="2" builtinId="6"/>
    <cellStyle name="Comma [0] 2" xfId="5" xr:uid="{00000000-0005-0000-0000-000002000000}"/>
    <cellStyle name="Normal" xfId="0" builtinId="0"/>
    <cellStyle name="Normal 2" xfId="3" xr:uid="{00000000-0005-0000-0000-000004000000}"/>
    <cellStyle name="Normal 2 2" xfId="4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567067</xdr:colOff>
      <xdr:row>106</xdr:row>
      <xdr:rowOff>1679</xdr:rowOff>
    </xdr:from>
    <xdr:ext cx="2124075" cy="1141322"/>
    <xdr:pic>
      <xdr:nvPicPr>
        <xdr:cNvPr id="2" name="Picture 1">
          <a:extLst>
            <a:ext uri="{FF2B5EF4-FFF2-40B4-BE49-F238E27FC236}">
              <a16:creationId xmlns:a16="http://schemas.microsoft.com/office/drawing/2014/main" id="{D8B441E1-03F5-4B10-AAFD-13DB4F50D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8758085" y="36965606"/>
          <a:ext cx="2124075" cy="1141322"/>
        </a:xfrm>
        <a:prstGeom prst="rect">
          <a:avLst/>
        </a:prstGeom>
      </xdr:spPr>
    </xdr:pic>
    <xdr:clientData/>
  </xdr:oneCellAnchor>
  <xdr:oneCellAnchor>
    <xdr:from>
      <xdr:col>7</xdr:col>
      <xdr:colOff>312845</xdr:colOff>
      <xdr:row>104</xdr:row>
      <xdr:rowOff>83274</xdr:rowOff>
    </xdr:from>
    <xdr:ext cx="1999038" cy="2135833"/>
    <xdr:pic>
      <xdr:nvPicPr>
        <xdr:cNvPr id="3" name="Picture 2">
          <a:extLst>
            <a:ext uri="{FF2B5EF4-FFF2-40B4-BE49-F238E27FC236}">
              <a16:creationId xmlns:a16="http://schemas.microsoft.com/office/drawing/2014/main" id="{AFCFD9F4-9C4B-4D25-A4B2-69548046B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263513">
          <a:off x="17450918" y="36271347"/>
          <a:ext cx="1999038" cy="213583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44"/>
  <sheetViews>
    <sheetView tabSelected="1" topLeftCell="D21" zoomScale="70" zoomScaleNormal="70" workbookViewId="0">
      <selection activeCell="T24" sqref="T24"/>
    </sheetView>
  </sheetViews>
  <sheetFormatPr defaultColWidth="8.90625" defaultRowHeight="14.5" x14ac:dyDescent="0.35"/>
  <cols>
    <col min="1" max="1" width="7" style="19" customWidth="1"/>
    <col min="2" max="2" width="14.6328125" style="6" customWidth="1"/>
    <col min="3" max="3" width="92.08984375" style="7" customWidth="1"/>
    <col min="4" max="5" width="19.6328125" style="5" bestFit="1" customWidth="1"/>
    <col min="6" max="6" width="15.36328125" style="24" customWidth="1"/>
    <col min="7" max="7" width="15" style="5" hidden="1" customWidth="1"/>
    <col min="8" max="13" width="15.6328125" style="5" customWidth="1"/>
    <col min="14" max="14" width="12.90625" style="5" bestFit="1" customWidth="1"/>
    <col min="15" max="50" width="9.08984375" style="5" customWidth="1"/>
    <col min="51" max="16384" width="8.90625" style="25"/>
  </cols>
  <sheetData>
    <row r="1" spans="1:43" ht="25" x14ac:dyDescent="0.35">
      <c r="A1" s="192" t="s">
        <v>44</v>
      </c>
      <c r="B1" s="192"/>
      <c r="C1" s="192"/>
      <c r="D1" s="192"/>
      <c r="E1" s="192"/>
      <c r="F1" s="192"/>
    </row>
    <row r="2" spans="1:43" ht="30" customHeight="1" x14ac:dyDescent="0.35">
      <c r="A2" s="192" t="s">
        <v>0</v>
      </c>
      <c r="B2" s="192"/>
      <c r="C2" s="192"/>
      <c r="D2" s="192"/>
      <c r="E2" s="192"/>
      <c r="F2" s="192"/>
    </row>
    <row r="3" spans="1:43" ht="29.4" customHeight="1" x14ac:dyDescent="0.35">
      <c r="A3" s="192" t="s">
        <v>45</v>
      </c>
      <c r="B3" s="192"/>
      <c r="C3" s="192"/>
      <c r="D3" s="192"/>
      <c r="E3" s="192"/>
      <c r="F3" s="192"/>
    </row>
    <row r="4" spans="1:43" x14ac:dyDescent="0.35">
      <c r="A4" s="18"/>
      <c r="B4" s="18"/>
      <c r="C4" s="18"/>
      <c r="D4" s="18"/>
      <c r="E4" s="18"/>
    </row>
    <row r="5" spans="1:43" ht="33" customHeight="1" x14ac:dyDescent="0.35">
      <c r="A5" s="195" t="s">
        <v>1</v>
      </c>
      <c r="B5" s="196" t="s">
        <v>2</v>
      </c>
      <c r="C5" s="197" t="s">
        <v>3</v>
      </c>
      <c r="D5" s="177" t="s">
        <v>46</v>
      </c>
      <c r="E5" s="177" t="s">
        <v>46</v>
      </c>
      <c r="F5" s="193" t="s">
        <v>49</v>
      </c>
      <c r="H5" s="189" t="s">
        <v>472</v>
      </c>
      <c r="I5" s="190"/>
      <c r="J5" s="190"/>
      <c r="K5" s="190"/>
      <c r="L5" s="190"/>
      <c r="M5" s="191"/>
    </row>
    <row r="6" spans="1:43" ht="30" customHeight="1" x14ac:dyDescent="0.35">
      <c r="A6" s="195"/>
      <c r="B6" s="196"/>
      <c r="C6" s="197"/>
      <c r="D6" s="178" t="s">
        <v>47</v>
      </c>
      <c r="E6" s="178" t="s">
        <v>48</v>
      </c>
      <c r="F6" s="194"/>
      <c r="H6" s="179" t="s">
        <v>473</v>
      </c>
      <c r="I6" s="179" t="s">
        <v>474</v>
      </c>
      <c r="J6" s="179" t="s">
        <v>475</v>
      </c>
      <c r="K6" s="179" t="s">
        <v>476</v>
      </c>
      <c r="L6" s="179" t="s">
        <v>477</v>
      </c>
      <c r="M6" s="179" t="s">
        <v>478</v>
      </c>
    </row>
    <row r="7" spans="1:43" s="27" customFormat="1" ht="33.65" customHeight="1" x14ac:dyDescent="0.35">
      <c r="A7" s="20"/>
      <c r="B7" s="16">
        <v>0.14447916666666669</v>
      </c>
      <c r="C7" s="17" t="s">
        <v>4</v>
      </c>
      <c r="D7" s="35">
        <f>+D8+D11+D13+D17+D20</f>
        <v>4564882000</v>
      </c>
      <c r="E7" s="35">
        <f>+E8+E11+E13+E17+E20</f>
        <v>4564882000</v>
      </c>
      <c r="F7" s="36"/>
      <c r="G7" s="26"/>
      <c r="H7" s="180"/>
      <c r="I7" s="180"/>
      <c r="J7" s="180"/>
      <c r="K7" s="180"/>
      <c r="L7" s="180"/>
      <c r="M7" s="180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</row>
    <row r="8" spans="1:43" s="30" customFormat="1" ht="30" customHeight="1" x14ac:dyDescent="0.35">
      <c r="A8" s="21"/>
      <c r="B8" s="12" t="s">
        <v>5</v>
      </c>
      <c r="C8" s="13" t="s">
        <v>6</v>
      </c>
      <c r="D8" s="28">
        <f>SUM(D9:D10)</f>
        <v>463823000</v>
      </c>
      <c r="E8" s="28">
        <f>SUM(E9:E10)</f>
        <v>463823000</v>
      </c>
      <c r="F8" s="29"/>
      <c r="G8" s="5"/>
      <c r="H8" s="181"/>
      <c r="I8" s="181"/>
      <c r="J8" s="181"/>
      <c r="K8" s="181"/>
      <c r="L8" s="181"/>
      <c r="M8" s="18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s="5" customFormat="1" ht="30" customHeight="1" x14ac:dyDescent="0.35">
      <c r="A9" s="22">
        <v>1</v>
      </c>
      <c r="B9" s="14" t="s">
        <v>7</v>
      </c>
      <c r="C9" s="15" t="s">
        <v>8</v>
      </c>
      <c r="D9" s="215">
        <v>197880000</v>
      </c>
      <c r="E9" s="215">
        <v>197880000</v>
      </c>
      <c r="F9" s="40"/>
      <c r="G9" s="47" t="e">
        <f>+#REF!/D9*100</f>
        <v>#REF!</v>
      </c>
      <c r="H9" s="181"/>
      <c r="I9" s="182">
        <v>2880000</v>
      </c>
      <c r="J9" s="181"/>
      <c r="K9" s="182">
        <v>195000000</v>
      </c>
      <c r="L9" s="181"/>
      <c r="M9" s="181"/>
    </row>
    <row r="10" spans="1:43" s="5" customFormat="1" ht="30" customHeight="1" x14ac:dyDescent="0.35">
      <c r="A10" s="22">
        <v>2</v>
      </c>
      <c r="B10" s="14" t="s">
        <v>9</v>
      </c>
      <c r="C10" s="15" t="s">
        <v>10</v>
      </c>
      <c r="D10" s="215">
        <v>265943000</v>
      </c>
      <c r="E10" s="215">
        <v>265943000</v>
      </c>
      <c r="F10" s="40"/>
      <c r="G10" s="47" t="e">
        <f>+#REF!/D10*100</f>
        <v>#REF!</v>
      </c>
      <c r="H10" s="181"/>
      <c r="I10" s="181"/>
      <c r="J10" s="181"/>
      <c r="K10" s="182">
        <v>84000000</v>
      </c>
      <c r="L10" s="182">
        <v>23519000</v>
      </c>
      <c r="M10" s="182">
        <v>158424000</v>
      </c>
    </row>
    <row r="11" spans="1:43" s="30" customFormat="1" ht="30" customHeight="1" x14ac:dyDescent="0.35">
      <c r="A11" s="21"/>
      <c r="B11" s="12" t="s">
        <v>11</v>
      </c>
      <c r="C11" s="13" t="s">
        <v>12</v>
      </c>
      <c r="D11" s="31">
        <f>+D12</f>
        <v>408480000</v>
      </c>
      <c r="E11" s="31">
        <f>+E12</f>
        <v>408480000</v>
      </c>
      <c r="F11" s="29"/>
      <c r="G11" s="5"/>
      <c r="H11" s="181"/>
      <c r="I11" s="181"/>
      <c r="J11" s="181"/>
      <c r="K11" s="181"/>
      <c r="L11" s="181"/>
      <c r="M11" s="18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spans="1:43" s="5" customFormat="1" ht="30" customHeight="1" x14ac:dyDescent="0.35">
      <c r="A12" s="22">
        <v>3</v>
      </c>
      <c r="B12" s="14" t="s">
        <v>13</v>
      </c>
      <c r="C12" s="15" t="s">
        <v>14</v>
      </c>
      <c r="D12" s="48">
        <v>408480000</v>
      </c>
      <c r="E12" s="48">
        <v>408480000</v>
      </c>
      <c r="F12" s="40"/>
      <c r="G12" s="47" t="e">
        <f>+#REF!/D12*100</f>
        <v>#REF!</v>
      </c>
      <c r="H12" s="181"/>
      <c r="I12" s="182">
        <v>2880000</v>
      </c>
      <c r="J12" s="181"/>
      <c r="K12" s="182">
        <v>405600000</v>
      </c>
      <c r="L12" s="181"/>
      <c r="M12" s="181"/>
    </row>
    <row r="13" spans="1:43" s="30" customFormat="1" ht="30" customHeight="1" x14ac:dyDescent="0.35">
      <c r="A13" s="21"/>
      <c r="B13" s="12" t="s">
        <v>15</v>
      </c>
      <c r="C13" s="13" t="s">
        <v>16</v>
      </c>
      <c r="D13" s="31">
        <f>SUM(D14:D16)</f>
        <v>1510810000</v>
      </c>
      <c r="E13" s="31">
        <f>SUM(E14:E16)</f>
        <v>1510810000</v>
      </c>
      <c r="F13" s="32"/>
      <c r="G13" s="5"/>
      <c r="H13" s="181"/>
      <c r="I13" s="181"/>
      <c r="J13" s="181"/>
      <c r="K13" s="181"/>
      <c r="L13" s="181"/>
      <c r="M13" s="181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1:43" s="5" customFormat="1" ht="30" customHeight="1" x14ac:dyDescent="0.35">
      <c r="A14" s="22">
        <v>4</v>
      </c>
      <c r="B14" s="14" t="s">
        <v>17</v>
      </c>
      <c r="C14" s="15" t="s">
        <v>18</v>
      </c>
      <c r="D14" s="48">
        <v>841675000</v>
      </c>
      <c r="E14" s="48">
        <v>841675000</v>
      </c>
      <c r="F14" s="40"/>
      <c r="G14" s="47" t="e">
        <f>+#REF!/D14*100</f>
        <v>#REF!</v>
      </c>
      <c r="H14" s="181"/>
      <c r="I14" s="182">
        <v>396725000</v>
      </c>
      <c r="J14" s="181"/>
      <c r="K14" s="182">
        <v>444950000</v>
      </c>
      <c r="L14" s="181"/>
      <c r="M14" s="181"/>
    </row>
    <row r="15" spans="1:43" s="5" customFormat="1" ht="30" customHeight="1" x14ac:dyDescent="0.35">
      <c r="A15" s="22">
        <v>5</v>
      </c>
      <c r="B15" s="14" t="s">
        <v>19</v>
      </c>
      <c r="C15" s="15" t="s">
        <v>20</v>
      </c>
      <c r="D15" s="216">
        <v>266855000</v>
      </c>
      <c r="E15" s="216">
        <v>266855000</v>
      </c>
      <c r="F15" s="40"/>
      <c r="G15" s="47" t="e">
        <f>+#REF!/D15*100</f>
        <v>#REF!</v>
      </c>
      <c r="H15" s="181"/>
      <c r="I15" s="182">
        <v>92055000</v>
      </c>
      <c r="J15" s="182">
        <v>15500000</v>
      </c>
      <c r="K15" s="182">
        <v>159300000</v>
      </c>
      <c r="L15" s="181"/>
      <c r="M15" s="181"/>
    </row>
    <row r="16" spans="1:43" s="5" customFormat="1" ht="30" customHeight="1" x14ac:dyDescent="0.35">
      <c r="A16" s="22">
        <v>6</v>
      </c>
      <c r="B16" s="14" t="s">
        <v>21</v>
      </c>
      <c r="C16" s="15" t="s">
        <v>22</v>
      </c>
      <c r="D16" s="216">
        <v>402280000</v>
      </c>
      <c r="E16" s="216">
        <v>402280000</v>
      </c>
      <c r="F16" s="40"/>
      <c r="G16" s="47" t="e">
        <f>+#REF!/D16*100</f>
        <v>#REF!</v>
      </c>
      <c r="H16" s="181"/>
      <c r="I16" s="182">
        <v>199480000</v>
      </c>
      <c r="J16" s="181"/>
      <c r="K16" s="182">
        <v>202800000</v>
      </c>
      <c r="L16" s="181"/>
      <c r="M16" s="181"/>
    </row>
    <row r="17" spans="1:50" s="30" customFormat="1" ht="30" customHeight="1" x14ac:dyDescent="0.35">
      <c r="A17" s="21"/>
      <c r="B17" s="12" t="s">
        <v>23</v>
      </c>
      <c r="C17" s="13" t="s">
        <v>24</v>
      </c>
      <c r="D17" s="31">
        <f>SUM(D18:D19)</f>
        <v>2086489000</v>
      </c>
      <c r="E17" s="31">
        <f>SUM(E18:E19)</f>
        <v>2086489000</v>
      </c>
      <c r="F17" s="34"/>
      <c r="G17" s="5"/>
      <c r="H17" s="181"/>
      <c r="I17" s="181"/>
      <c r="J17" s="181"/>
      <c r="K17" s="181"/>
      <c r="L17" s="181"/>
      <c r="M17" s="181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</row>
    <row r="18" spans="1:50" s="5" customFormat="1" ht="30" customHeight="1" x14ac:dyDescent="0.35">
      <c r="A18" s="22">
        <v>7</v>
      </c>
      <c r="B18" s="14" t="s">
        <v>25</v>
      </c>
      <c r="C18" s="15" t="s">
        <v>26</v>
      </c>
      <c r="D18" s="48">
        <v>559111000</v>
      </c>
      <c r="E18" s="48">
        <v>559111000</v>
      </c>
      <c r="F18" s="40"/>
      <c r="G18" s="47" t="e">
        <f>+#REF!/D18*100</f>
        <v>#REF!</v>
      </c>
      <c r="H18" s="183"/>
      <c r="I18" s="182">
        <v>52891000</v>
      </c>
      <c r="J18" s="182">
        <v>89820000</v>
      </c>
      <c r="K18" s="182">
        <v>416400000</v>
      </c>
      <c r="L18" s="181"/>
      <c r="M18" s="181"/>
    </row>
    <row r="19" spans="1:50" s="5" customFormat="1" ht="30" customHeight="1" x14ac:dyDescent="0.35">
      <c r="A19" s="22">
        <v>8</v>
      </c>
      <c r="B19" s="14" t="s">
        <v>27</v>
      </c>
      <c r="C19" s="15" t="s">
        <v>28</v>
      </c>
      <c r="D19" s="48">
        <v>1527378000</v>
      </c>
      <c r="E19" s="48">
        <v>1527378000</v>
      </c>
      <c r="F19" s="40">
        <f>+E19-D19</f>
        <v>0</v>
      </c>
      <c r="G19" s="47" t="e">
        <f>+#REF!/D19*100</f>
        <v>#REF!</v>
      </c>
      <c r="H19" s="181"/>
      <c r="I19" s="182">
        <v>284728000</v>
      </c>
      <c r="J19" s="182">
        <v>32400000</v>
      </c>
      <c r="K19" s="182">
        <v>786000000</v>
      </c>
      <c r="L19" s="181"/>
      <c r="M19" s="182">
        <v>424250000</v>
      </c>
    </row>
    <row r="20" spans="1:50" s="30" customFormat="1" ht="30" customHeight="1" x14ac:dyDescent="0.35">
      <c r="A20" s="21"/>
      <c r="B20" s="12" t="s">
        <v>29</v>
      </c>
      <c r="C20" s="13" t="s">
        <v>30</v>
      </c>
      <c r="D20" s="33">
        <f>+D21</f>
        <v>95280000</v>
      </c>
      <c r="E20" s="33">
        <f>+E21</f>
        <v>95280000</v>
      </c>
      <c r="F20" s="29"/>
      <c r="G20" s="5"/>
      <c r="H20" s="181"/>
      <c r="I20" s="181"/>
      <c r="J20" s="181"/>
      <c r="K20" s="181"/>
      <c r="L20" s="181"/>
      <c r="M20" s="181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50" s="5" customFormat="1" ht="39" customHeight="1" x14ac:dyDescent="0.35">
      <c r="A21" s="22">
        <v>9</v>
      </c>
      <c r="B21" s="14" t="s">
        <v>31</v>
      </c>
      <c r="C21" s="15" t="s">
        <v>32</v>
      </c>
      <c r="D21" s="216">
        <v>95280000</v>
      </c>
      <c r="E21" s="216">
        <v>95280000</v>
      </c>
      <c r="F21" s="40"/>
      <c r="G21" s="47" t="e">
        <f>+#REF!/D21*100</f>
        <v>#REF!</v>
      </c>
      <c r="H21" s="181"/>
      <c r="I21" s="182">
        <v>2880000</v>
      </c>
      <c r="J21" s="181"/>
      <c r="K21" s="11">
        <v>92400000</v>
      </c>
      <c r="L21" s="181"/>
      <c r="M21" s="181"/>
    </row>
    <row r="22" spans="1:50" s="27" customFormat="1" ht="30" customHeight="1" x14ac:dyDescent="0.35">
      <c r="A22" s="20"/>
      <c r="B22" s="16">
        <v>0.14450231481481482</v>
      </c>
      <c r="C22" s="17" t="s">
        <v>39</v>
      </c>
      <c r="D22" s="35">
        <f>+D23</f>
        <v>605118000</v>
      </c>
      <c r="E22" s="35">
        <f>+E23</f>
        <v>605118000</v>
      </c>
      <c r="F22" s="36"/>
      <c r="G22" s="26"/>
      <c r="H22" s="184"/>
      <c r="I22" s="180"/>
      <c r="J22" s="180"/>
      <c r="K22" s="187"/>
      <c r="L22" s="180"/>
      <c r="M22" s="180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</row>
    <row r="23" spans="1:50" s="30" customFormat="1" ht="30" customHeight="1" x14ac:dyDescent="0.35">
      <c r="A23" s="21"/>
      <c r="B23" s="12" t="s">
        <v>33</v>
      </c>
      <c r="C23" s="13" t="s">
        <v>34</v>
      </c>
      <c r="D23" s="31">
        <f>+D24+D25</f>
        <v>605118000</v>
      </c>
      <c r="E23" s="31">
        <f>+E24+E25</f>
        <v>605118000</v>
      </c>
      <c r="F23" s="29"/>
      <c r="G23" s="5"/>
      <c r="H23" s="184"/>
      <c r="I23" s="181"/>
      <c r="J23" s="181"/>
      <c r="K23" s="188"/>
      <c r="L23" s="181"/>
      <c r="M23" s="18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50" s="5" customFormat="1" ht="30" customHeight="1" x14ac:dyDescent="0.35">
      <c r="A24" s="22">
        <v>10</v>
      </c>
      <c r="B24" s="14" t="s">
        <v>35</v>
      </c>
      <c r="C24" s="15" t="s">
        <v>36</v>
      </c>
      <c r="D24" s="48">
        <v>242280000</v>
      </c>
      <c r="E24" s="48">
        <v>242280000</v>
      </c>
      <c r="F24" s="40">
        <f>+E24-D24</f>
        <v>0</v>
      </c>
      <c r="G24" s="47" t="e">
        <f>+#REF!/D24*100</f>
        <v>#REF!</v>
      </c>
      <c r="H24" s="183"/>
      <c r="I24" s="182">
        <v>16680000</v>
      </c>
      <c r="J24" s="182">
        <v>14400000</v>
      </c>
      <c r="K24" s="186">
        <v>211200000</v>
      </c>
      <c r="L24" s="181"/>
      <c r="M24" s="181"/>
    </row>
    <row r="25" spans="1:50" s="5" customFormat="1" ht="30" customHeight="1" x14ac:dyDescent="0.35">
      <c r="A25" s="22">
        <v>11</v>
      </c>
      <c r="B25" s="22" t="s">
        <v>37</v>
      </c>
      <c r="C25" s="49" t="s">
        <v>38</v>
      </c>
      <c r="D25" s="48">
        <v>362838000</v>
      </c>
      <c r="E25" s="48">
        <v>362838000</v>
      </c>
      <c r="F25" s="40">
        <f>+E25-D25</f>
        <v>0</v>
      </c>
      <c r="G25" s="47" t="e">
        <f>+#REF!/D25*100</f>
        <v>#REF!</v>
      </c>
      <c r="H25" s="181"/>
      <c r="I25" s="182">
        <v>113978000</v>
      </c>
      <c r="J25" s="182">
        <v>10800000</v>
      </c>
      <c r="K25" s="186">
        <v>215400000</v>
      </c>
      <c r="L25" s="181"/>
      <c r="M25" s="182">
        <v>22660000</v>
      </c>
    </row>
    <row r="26" spans="1:50" s="5" customFormat="1" ht="33.75" hidden="1" customHeight="1" x14ac:dyDescent="0.35">
      <c r="A26" s="41" t="s">
        <v>40</v>
      </c>
      <c r="B26" s="42" t="s">
        <v>40</v>
      </c>
      <c r="C26" s="38" t="s">
        <v>41</v>
      </c>
      <c r="D26" s="37"/>
      <c r="E26" s="37"/>
      <c r="F26" s="24"/>
    </row>
    <row r="27" spans="1:50" s="5" customFormat="1" ht="23.25" customHeight="1" x14ac:dyDescent="0.35">
      <c r="A27" s="43"/>
      <c r="B27" s="44"/>
      <c r="C27" s="45" t="s">
        <v>43</v>
      </c>
      <c r="D27" s="46">
        <f>+D7+D22</f>
        <v>5170000000</v>
      </c>
      <c r="E27" s="46">
        <f>+E7+E22</f>
        <v>5170000000</v>
      </c>
      <c r="F27" s="50">
        <f>SUM(F7:F25)</f>
        <v>0</v>
      </c>
      <c r="G27" s="1"/>
      <c r="H27" s="182">
        <f t="shared" ref="H27:M27" si="0">SUM(H7:H25)</f>
        <v>0</v>
      </c>
      <c r="I27" s="182">
        <f t="shared" si="0"/>
        <v>1165177000</v>
      </c>
      <c r="J27" s="182">
        <f t="shared" si="0"/>
        <v>162920000</v>
      </c>
      <c r="K27" s="182">
        <f t="shared" si="0"/>
        <v>3213050000</v>
      </c>
      <c r="L27" s="182">
        <f t="shared" si="0"/>
        <v>23519000</v>
      </c>
      <c r="M27" s="182">
        <f t="shared" si="0"/>
        <v>605334000</v>
      </c>
    </row>
    <row r="28" spans="1:50" s="5" customFormat="1" ht="15" hidden="1" customHeight="1" x14ac:dyDescent="0.35">
      <c r="A28" s="23"/>
      <c r="B28" s="2"/>
      <c r="C28" s="3"/>
      <c r="D28" s="4"/>
      <c r="E28" s="4"/>
      <c r="F28" s="24"/>
    </row>
    <row r="29" spans="1:50" s="7" customFormat="1" ht="15" hidden="1" customHeight="1" x14ac:dyDescent="0.35">
      <c r="A29" s="19"/>
      <c r="B29" s="6"/>
      <c r="C29" s="7" t="s">
        <v>42</v>
      </c>
      <c r="D29" s="8"/>
      <c r="E29" s="8"/>
      <c r="F29" s="24"/>
      <c r="G29" s="9" t="e">
        <f>+#REF!-D27</f>
        <v>#REF!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s="7" customFormat="1" ht="15" hidden="1" customHeight="1" x14ac:dyDescent="0.35">
      <c r="A30" s="19"/>
      <c r="B30" s="6"/>
      <c r="C30" s="7" t="s">
        <v>42</v>
      </c>
      <c r="D30" s="10"/>
      <c r="E30" s="10"/>
      <c r="F30" s="39"/>
      <c r="G30" s="5" t="e">
        <f>+G29/200</f>
        <v>#REF!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s="7" customFormat="1" ht="15" hidden="1" customHeight="1" x14ac:dyDescent="0.35">
      <c r="A31" s="19"/>
      <c r="B31" s="6"/>
      <c r="C31" s="7" t="s">
        <v>42</v>
      </c>
      <c r="D31" s="11"/>
      <c r="E31" s="11"/>
      <c r="F31" s="2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s="7" customFormat="1" ht="15" hidden="1" customHeight="1" x14ac:dyDescent="0.35">
      <c r="A32" s="19"/>
      <c r="B32" s="6"/>
      <c r="C32" s="7" t="s">
        <v>42</v>
      </c>
      <c r="D32" s="5"/>
      <c r="E32" s="5"/>
      <c r="F32" s="2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5:15" ht="24.65" hidden="1" customHeight="1" x14ac:dyDescent="0.35"/>
    <row r="34" spans="5:15" ht="29" hidden="1" customHeight="1" x14ac:dyDescent="0.35"/>
    <row r="35" spans="5:15" ht="22.25" hidden="1" customHeight="1" x14ac:dyDescent="0.35"/>
    <row r="36" spans="5:15" ht="22.25" hidden="1" customHeight="1" x14ac:dyDescent="0.35"/>
    <row r="37" spans="5:15" ht="30" hidden="1" customHeight="1" x14ac:dyDescent="0.35"/>
    <row r="38" spans="5:15" x14ac:dyDescent="0.35">
      <c r="I38" s="185">
        <f>+I27/E27*100</f>
        <v>22.537272727272729</v>
      </c>
      <c r="J38" s="185">
        <f>+J27/E27*100</f>
        <v>3.1512572533849128</v>
      </c>
      <c r="K38" s="185">
        <f>+K27/E27*100</f>
        <v>62.147969052224369</v>
      </c>
      <c r="L38" s="185">
        <f>+L27/E27*100</f>
        <v>0.45491295938104453</v>
      </c>
      <c r="M38" s="185">
        <f>+M27/E27*100</f>
        <v>11.708588007736944</v>
      </c>
    </row>
    <row r="39" spans="5:15" x14ac:dyDescent="0.35">
      <c r="E39" s="11"/>
      <c r="H39" s="11">
        <f>+F27-E39</f>
        <v>0</v>
      </c>
    </row>
    <row r="40" spans="5:15" x14ac:dyDescent="0.35">
      <c r="E40" s="217">
        <v>2091192200</v>
      </c>
      <c r="F40" s="219" t="s">
        <v>480</v>
      </c>
      <c r="H40" s="217">
        <v>119520000</v>
      </c>
      <c r="I40" s="217">
        <v>185221000</v>
      </c>
      <c r="J40" s="217">
        <v>787854500</v>
      </c>
      <c r="K40" s="217">
        <v>421200000</v>
      </c>
      <c r="L40" s="217">
        <v>31193900</v>
      </c>
      <c r="M40" s="217">
        <v>546202800</v>
      </c>
    </row>
    <row r="42" spans="5:15" x14ac:dyDescent="0.35">
      <c r="F42" s="219" t="s">
        <v>481</v>
      </c>
      <c r="H42" s="218">
        <f>+H27+H40</f>
        <v>119520000</v>
      </c>
      <c r="I42" s="218">
        <f t="shared" ref="I42:M44" si="1">+I27+I40</f>
        <v>1350398000</v>
      </c>
      <c r="J42" s="218">
        <f t="shared" si="1"/>
        <v>950774500</v>
      </c>
      <c r="K42" s="218">
        <f t="shared" si="1"/>
        <v>3634250000</v>
      </c>
      <c r="L42" s="218">
        <f t="shared" si="1"/>
        <v>54712900</v>
      </c>
      <c r="M42" s="218">
        <f t="shared" si="1"/>
        <v>1151536800</v>
      </c>
      <c r="N42" s="220">
        <f>SUM(H42:M42)</f>
        <v>7261192200</v>
      </c>
      <c r="O42" s="5" t="s">
        <v>482</v>
      </c>
    </row>
    <row r="43" spans="5:15" x14ac:dyDescent="0.35">
      <c r="E43" s="11"/>
    </row>
    <row r="44" spans="5:15" x14ac:dyDescent="0.35">
      <c r="E44" s="9">
        <f>SUM(E27:E41)</f>
        <v>7261192200</v>
      </c>
      <c r="H44" s="218">
        <f>+H29+H42</f>
        <v>119520000</v>
      </c>
      <c r="I44" s="218">
        <f>SUM(I42:L42)</f>
        <v>5990135400</v>
      </c>
      <c r="M44" s="218">
        <f t="shared" si="1"/>
        <v>1151536800</v>
      </c>
    </row>
  </sheetData>
  <mergeCells count="8">
    <mergeCell ref="H5:M5"/>
    <mergeCell ref="A1:F1"/>
    <mergeCell ref="A2:F2"/>
    <mergeCell ref="A3:F3"/>
    <mergeCell ref="F5:F6"/>
    <mergeCell ref="A5:A6"/>
    <mergeCell ref="B5:B6"/>
    <mergeCell ref="C5:C6"/>
  </mergeCells>
  <pageMargins left="0.59055118110236227" right="0.98425196850393704" top="0.39370078740157483" bottom="0.78740157480314965" header="0.31496062992125984" footer="0.31496062992125984"/>
  <pageSetup paperSize="5"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O79"/>
  <sheetViews>
    <sheetView topLeftCell="A42" zoomScale="145" zoomScaleNormal="145" workbookViewId="0">
      <selection activeCell="I61" sqref="I61"/>
    </sheetView>
  </sheetViews>
  <sheetFormatPr defaultColWidth="9.08984375" defaultRowHeight="14" x14ac:dyDescent="0.3"/>
  <cols>
    <col min="1" max="1" width="2.6328125" style="75" customWidth="1"/>
    <col min="2" max="2" width="4.08984375" style="75" customWidth="1"/>
    <col min="3" max="3" width="2" style="75" customWidth="1"/>
    <col min="4" max="4" width="2.90625" style="75" customWidth="1"/>
    <col min="5" max="5" width="1.90625" style="75" customWidth="1"/>
    <col min="6" max="6" width="1.36328125" style="75" customWidth="1"/>
    <col min="7" max="7" width="0.90625" style="75" customWidth="1"/>
    <col min="8" max="8" width="1" style="75" customWidth="1"/>
    <col min="9" max="9" width="14.08984375" style="75" customWidth="1"/>
    <col min="10" max="10" width="17.08984375" style="75" customWidth="1"/>
    <col min="11" max="11" width="42" style="75" customWidth="1"/>
    <col min="12" max="12" width="7.90625" style="75" customWidth="1"/>
    <col min="13" max="13" width="10" style="75" customWidth="1"/>
    <col min="14" max="14" width="12.453125" style="75" customWidth="1"/>
    <col min="15" max="15" width="20" style="75" customWidth="1"/>
    <col min="16" max="16384" width="9.08984375" style="75"/>
  </cols>
  <sheetData>
    <row r="1" spans="1:15" s="57" customFormat="1" ht="15.75" customHeight="1" x14ac:dyDescent="0.35">
      <c r="A1" s="51" t="s">
        <v>50</v>
      </c>
      <c r="B1" s="52"/>
      <c r="C1" s="52"/>
      <c r="D1" s="52"/>
      <c r="E1" s="52" t="s">
        <v>51</v>
      </c>
      <c r="F1" s="53" t="s">
        <v>93</v>
      </c>
      <c r="G1" s="52"/>
      <c r="H1" s="54"/>
      <c r="I1" s="54"/>
      <c r="J1" s="53" t="s">
        <v>52</v>
      </c>
      <c r="K1" s="52"/>
      <c r="L1" s="55"/>
      <c r="M1" s="55"/>
      <c r="N1" s="55"/>
      <c r="O1" s="56"/>
    </row>
    <row r="2" spans="1:15" s="57" customFormat="1" ht="15.75" customHeight="1" x14ac:dyDescent="0.35">
      <c r="A2" s="58" t="s">
        <v>53</v>
      </c>
      <c r="B2" s="59"/>
      <c r="C2" s="59"/>
      <c r="D2" s="59"/>
      <c r="E2" s="59" t="s">
        <v>51</v>
      </c>
      <c r="F2" s="60" t="s">
        <v>98</v>
      </c>
      <c r="G2" s="59"/>
      <c r="J2" s="60" t="s">
        <v>99</v>
      </c>
      <c r="K2" s="61"/>
      <c r="L2" s="59"/>
      <c r="M2" s="61"/>
      <c r="N2" s="62"/>
      <c r="O2" s="63"/>
    </row>
    <row r="3" spans="1:15" s="57" customFormat="1" ht="78" customHeight="1" thickBot="1" x14ac:dyDescent="0.4">
      <c r="A3" s="64" t="s">
        <v>54</v>
      </c>
      <c r="B3" s="65"/>
      <c r="C3" s="65"/>
      <c r="D3" s="65"/>
      <c r="E3" s="65" t="s">
        <v>51</v>
      </c>
      <c r="F3" s="66" t="s">
        <v>100</v>
      </c>
      <c r="G3" s="65"/>
      <c r="H3" s="67"/>
      <c r="I3" s="67"/>
      <c r="J3" s="209" t="s">
        <v>101</v>
      </c>
      <c r="K3" s="209"/>
      <c r="L3" s="209"/>
      <c r="M3" s="209"/>
      <c r="N3" s="209"/>
      <c r="O3" s="210"/>
    </row>
    <row r="4" spans="1:15" ht="14.25" customHeight="1" x14ac:dyDescent="0.3">
      <c r="A4" s="68" t="s">
        <v>104</v>
      </c>
      <c r="B4" s="70"/>
      <c r="C4" s="70"/>
      <c r="D4" s="70"/>
      <c r="E4" s="70"/>
      <c r="F4" s="81" t="s">
        <v>60</v>
      </c>
      <c r="G4" s="59"/>
      <c r="H4" s="82"/>
      <c r="I4" s="83"/>
      <c r="J4" s="57"/>
      <c r="K4" s="73"/>
      <c r="L4" s="84"/>
      <c r="M4" s="78"/>
      <c r="N4" s="79"/>
      <c r="O4" s="80"/>
    </row>
    <row r="5" spans="1:15" ht="14.25" customHeight="1" x14ac:dyDescent="0.3">
      <c r="A5" s="68" t="s">
        <v>55</v>
      </c>
      <c r="B5" s="70"/>
      <c r="C5" s="70"/>
      <c r="D5" s="70"/>
      <c r="E5" s="70"/>
      <c r="F5" s="81" t="s">
        <v>56</v>
      </c>
      <c r="G5" s="59"/>
      <c r="H5" s="82"/>
      <c r="I5" s="83"/>
      <c r="J5" s="57"/>
      <c r="K5" s="73"/>
      <c r="L5" s="84"/>
      <c r="M5" s="78"/>
      <c r="N5" s="79"/>
      <c r="O5" s="80"/>
    </row>
    <row r="6" spans="1:15" ht="14.25" customHeight="1" x14ac:dyDescent="0.3">
      <c r="A6" s="68"/>
      <c r="B6" s="70"/>
      <c r="C6" s="70"/>
      <c r="D6" s="70"/>
      <c r="E6" s="70"/>
      <c r="F6" s="76"/>
      <c r="G6" s="83" t="s">
        <v>57</v>
      </c>
      <c r="H6" s="85"/>
      <c r="I6" s="83"/>
      <c r="J6" s="57"/>
      <c r="K6" s="73"/>
      <c r="L6" s="84"/>
      <c r="M6" s="78"/>
      <c r="N6" s="79"/>
      <c r="O6" s="80"/>
    </row>
    <row r="7" spans="1:15" ht="14.25" customHeight="1" x14ac:dyDescent="0.3">
      <c r="A7" s="68"/>
      <c r="B7" s="70"/>
      <c r="C7" s="70"/>
      <c r="D7" s="70"/>
      <c r="E7" s="70"/>
      <c r="F7" s="76"/>
      <c r="G7" s="85"/>
      <c r="H7" s="86" t="s">
        <v>58</v>
      </c>
      <c r="I7" s="87"/>
      <c r="J7" s="87"/>
      <c r="K7" s="88"/>
      <c r="L7" s="84"/>
      <c r="M7" s="78"/>
      <c r="N7" s="79"/>
      <c r="O7" s="80"/>
    </row>
    <row r="8" spans="1:15" ht="14.25" customHeight="1" x14ac:dyDescent="0.3">
      <c r="A8" s="68"/>
      <c r="B8" s="70"/>
      <c r="C8" s="70"/>
      <c r="D8" s="70"/>
      <c r="E8" s="70"/>
      <c r="F8" s="76"/>
      <c r="G8" s="59"/>
      <c r="H8" s="82" t="s">
        <v>102</v>
      </c>
      <c r="I8" s="83"/>
      <c r="J8" s="57"/>
      <c r="K8" s="73"/>
      <c r="L8" s="77">
        <v>4</v>
      </c>
      <c r="M8" s="78" t="s">
        <v>103</v>
      </c>
      <c r="N8" s="79">
        <v>25291000</v>
      </c>
      <c r="O8" s="80">
        <f>L8*N8</f>
        <v>101164000</v>
      </c>
    </row>
    <row r="9" spans="1:15" ht="15" customHeight="1" x14ac:dyDescent="0.3">
      <c r="A9" s="89" t="s">
        <v>105</v>
      </c>
      <c r="B9" s="82"/>
      <c r="C9" s="82"/>
      <c r="D9" s="70"/>
      <c r="E9" s="70"/>
      <c r="F9" s="90" t="s">
        <v>106</v>
      </c>
      <c r="G9" s="85"/>
      <c r="H9" s="85"/>
      <c r="I9" s="83"/>
      <c r="J9" s="57"/>
      <c r="K9" s="73"/>
      <c r="L9" s="91"/>
      <c r="M9" s="72"/>
      <c r="N9" s="72"/>
      <c r="O9" s="74"/>
    </row>
    <row r="10" spans="1:15" ht="15" customHeight="1" x14ac:dyDescent="0.3">
      <c r="A10" s="89"/>
      <c r="B10" s="82"/>
      <c r="C10" s="82"/>
      <c r="D10" s="70"/>
      <c r="E10" s="70"/>
      <c r="F10" s="90"/>
      <c r="G10" s="83" t="s">
        <v>107</v>
      </c>
      <c r="H10" s="85"/>
      <c r="I10" s="83"/>
      <c r="J10" s="57"/>
      <c r="K10" s="73"/>
      <c r="L10" s="91"/>
      <c r="M10" s="72"/>
      <c r="N10" s="72"/>
      <c r="O10" s="74"/>
    </row>
    <row r="11" spans="1:15" ht="14.25" customHeight="1" x14ac:dyDescent="0.3">
      <c r="A11" s="68"/>
      <c r="B11" s="70"/>
      <c r="C11" s="70"/>
      <c r="D11" s="70"/>
      <c r="E11" s="70"/>
      <c r="F11" s="76"/>
      <c r="G11" s="85"/>
      <c r="H11" s="86" t="s">
        <v>108</v>
      </c>
      <c r="I11" s="86"/>
      <c r="J11" s="92"/>
      <c r="K11" s="93"/>
      <c r="L11" s="94"/>
      <c r="M11" s="78"/>
      <c r="N11" s="95"/>
      <c r="O11" s="96"/>
    </row>
    <row r="12" spans="1:15" ht="15" customHeight="1" x14ac:dyDescent="0.3">
      <c r="A12" s="68"/>
      <c r="B12" s="70"/>
      <c r="C12" s="70"/>
      <c r="D12" s="70"/>
      <c r="E12" s="82"/>
      <c r="F12" s="97"/>
      <c r="G12" s="85"/>
      <c r="H12" s="86" t="s">
        <v>109</v>
      </c>
      <c r="I12" s="86"/>
      <c r="J12" s="92"/>
      <c r="K12" s="93"/>
      <c r="L12" s="84">
        <v>360</v>
      </c>
      <c r="M12" s="78" t="s">
        <v>61</v>
      </c>
      <c r="N12" s="95">
        <v>23000</v>
      </c>
      <c r="O12" s="96">
        <f>L12*N12</f>
        <v>8280000</v>
      </c>
    </row>
    <row r="13" spans="1:15" ht="15" customHeight="1" x14ac:dyDescent="0.3">
      <c r="A13" s="89"/>
      <c r="B13" s="82"/>
      <c r="C13" s="82"/>
      <c r="D13" s="70"/>
      <c r="E13" s="70"/>
      <c r="F13" s="90"/>
      <c r="G13" s="83" t="s">
        <v>110</v>
      </c>
      <c r="H13" s="85"/>
      <c r="I13" s="83"/>
      <c r="J13" s="57"/>
      <c r="K13" s="73"/>
      <c r="L13" s="91"/>
      <c r="M13" s="72"/>
      <c r="N13" s="72"/>
      <c r="O13" s="74"/>
    </row>
    <row r="14" spans="1:15" ht="14.25" customHeight="1" x14ac:dyDescent="0.3">
      <c r="A14" s="68"/>
      <c r="B14" s="70"/>
      <c r="C14" s="70"/>
      <c r="D14" s="70"/>
      <c r="E14" s="70"/>
      <c r="F14" s="76"/>
      <c r="G14" s="85"/>
      <c r="H14" s="86" t="s">
        <v>111</v>
      </c>
      <c r="I14" s="86"/>
      <c r="J14" s="92"/>
      <c r="K14" s="93"/>
      <c r="L14" s="94"/>
      <c r="M14" s="78"/>
      <c r="N14" s="95"/>
      <c r="O14" s="96"/>
    </row>
    <row r="15" spans="1:15" ht="15" customHeight="1" x14ac:dyDescent="0.3">
      <c r="A15" s="68"/>
      <c r="B15" s="70"/>
      <c r="C15" s="70"/>
      <c r="D15" s="70"/>
      <c r="E15" s="82"/>
      <c r="F15" s="97"/>
      <c r="G15" s="85"/>
      <c r="H15" s="86" t="s">
        <v>112</v>
      </c>
      <c r="I15" s="86"/>
      <c r="J15" s="92"/>
      <c r="K15" s="93"/>
      <c r="L15" s="84">
        <v>150</v>
      </c>
      <c r="M15" s="78" t="s">
        <v>113</v>
      </c>
      <c r="N15" s="95">
        <v>40000</v>
      </c>
      <c r="O15" s="96">
        <f>L15*N15</f>
        <v>6000000</v>
      </c>
    </row>
    <row r="16" spans="1:15" ht="18" customHeight="1" x14ac:dyDescent="0.3">
      <c r="A16" s="89" t="s">
        <v>62</v>
      </c>
      <c r="B16" s="82"/>
      <c r="C16" s="82"/>
      <c r="D16" s="70"/>
      <c r="E16" s="70"/>
      <c r="F16" s="90" t="s">
        <v>63</v>
      </c>
      <c r="G16" s="85"/>
      <c r="H16" s="85"/>
      <c r="I16" s="83"/>
      <c r="J16" s="57"/>
      <c r="K16" s="73"/>
      <c r="L16" s="91"/>
      <c r="M16" s="72"/>
      <c r="N16" s="72"/>
      <c r="O16" s="74"/>
    </row>
    <row r="17" spans="1:15" ht="15" customHeight="1" x14ac:dyDescent="0.3">
      <c r="A17" s="89"/>
      <c r="B17" s="82"/>
      <c r="C17" s="82"/>
      <c r="D17" s="70"/>
      <c r="E17" s="70"/>
      <c r="F17" s="90"/>
      <c r="G17" s="83" t="s">
        <v>64</v>
      </c>
      <c r="H17" s="85"/>
      <c r="I17" s="83"/>
      <c r="J17" s="57"/>
      <c r="K17" s="73"/>
      <c r="L17" s="91"/>
      <c r="M17" s="72"/>
      <c r="N17" s="72"/>
      <c r="O17" s="74"/>
    </row>
    <row r="18" spans="1:15" ht="14.25" customHeight="1" x14ac:dyDescent="0.3">
      <c r="A18" s="68"/>
      <c r="B18" s="70"/>
      <c r="C18" s="70"/>
      <c r="D18" s="70"/>
      <c r="E18" s="70"/>
      <c r="F18" s="76"/>
      <c r="G18" s="85"/>
      <c r="H18" s="86" t="s">
        <v>65</v>
      </c>
      <c r="I18" s="86"/>
      <c r="J18" s="92"/>
      <c r="K18" s="93"/>
      <c r="L18" s="94"/>
      <c r="M18" s="78"/>
      <c r="N18" s="95"/>
      <c r="O18" s="96"/>
    </row>
    <row r="19" spans="1:15" ht="15" customHeight="1" x14ac:dyDescent="0.3">
      <c r="A19" s="68"/>
      <c r="B19" s="69"/>
      <c r="C19" s="69"/>
      <c r="D19" s="69"/>
      <c r="E19" s="70"/>
      <c r="F19" s="98"/>
      <c r="G19" s="59"/>
      <c r="H19" s="82" t="s">
        <v>114</v>
      </c>
      <c r="I19" s="85"/>
      <c r="J19" s="85"/>
      <c r="K19" s="99"/>
      <c r="L19" s="71">
        <v>90</v>
      </c>
      <c r="M19" s="78" t="s">
        <v>61</v>
      </c>
      <c r="N19" s="95">
        <v>206000</v>
      </c>
      <c r="O19" s="96">
        <f>L19*N19</f>
        <v>18540000</v>
      </c>
    </row>
    <row r="20" spans="1:15" ht="16.5" customHeight="1" x14ac:dyDescent="0.3">
      <c r="A20" s="89"/>
      <c r="B20" s="82"/>
      <c r="C20" s="82"/>
      <c r="D20" s="70"/>
      <c r="E20" s="70"/>
      <c r="F20" s="90"/>
      <c r="G20" s="83" t="s">
        <v>115</v>
      </c>
      <c r="H20" s="85"/>
      <c r="I20" s="83"/>
      <c r="J20" s="57"/>
      <c r="K20" s="73"/>
      <c r="L20" s="91"/>
      <c r="M20" s="72"/>
      <c r="N20" s="72"/>
      <c r="O20" s="74"/>
    </row>
    <row r="21" spans="1:15" ht="14.25" customHeight="1" x14ac:dyDescent="0.3">
      <c r="A21" s="68"/>
      <c r="B21" s="70"/>
      <c r="C21" s="70"/>
      <c r="D21" s="70"/>
      <c r="E21" s="70"/>
      <c r="F21" s="76"/>
      <c r="G21" s="85"/>
      <c r="H21" s="86" t="s">
        <v>116</v>
      </c>
      <c r="I21" s="86"/>
      <c r="J21" s="57"/>
      <c r="K21" s="73"/>
      <c r="L21" s="84"/>
      <c r="M21" s="78"/>
      <c r="N21" s="79"/>
      <c r="O21" s="80"/>
    </row>
    <row r="22" spans="1:15" ht="15" customHeight="1" x14ac:dyDescent="0.3">
      <c r="A22" s="68"/>
      <c r="B22" s="70"/>
      <c r="C22" s="70"/>
      <c r="D22" s="70"/>
      <c r="E22" s="82"/>
      <c r="F22" s="97"/>
      <c r="G22" s="85"/>
      <c r="H22" s="86" t="s">
        <v>117</v>
      </c>
      <c r="I22" s="86"/>
      <c r="J22" s="92"/>
      <c r="K22" s="93"/>
      <c r="L22" s="94">
        <v>60</v>
      </c>
      <c r="M22" s="78" t="s">
        <v>122</v>
      </c>
      <c r="N22" s="95">
        <v>340000</v>
      </c>
      <c r="O22" s="96">
        <f>L22*N22</f>
        <v>20400000</v>
      </c>
    </row>
    <row r="23" spans="1:15" ht="14.25" customHeight="1" x14ac:dyDescent="0.3">
      <c r="A23" s="68"/>
      <c r="B23" s="70"/>
      <c r="C23" s="70"/>
      <c r="D23" s="70"/>
      <c r="E23" s="70"/>
      <c r="F23" s="98"/>
      <c r="G23" s="60"/>
      <c r="H23" s="82" t="s">
        <v>118</v>
      </c>
      <c r="I23" s="85"/>
      <c r="J23" s="85"/>
      <c r="K23" s="99"/>
      <c r="L23" s="71">
        <v>60</v>
      </c>
      <c r="M23" s="78" t="s">
        <v>122</v>
      </c>
      <c r="N23" s="95">
        <v>309000</v>
      </c>
      <c r="O23" s="96">
        <f>L23*N23</f>
        <v>18540000</v>
      </c>
    </row>
    <row r="24" spans="1:15" ht="15" customHeight="1" x14ac:dyDescent="0.3">
      <c r="A24" s="68"/>
      <c r="B24" s="70"/>
      <c r="C24" s="70"/>
      <c r="D24" s="70"/>
      <c r="E24" s="82"/>
      <c r="F24" s="97"/>
      <c r="G24" s="85"/>
      <c r="H24" s="86" t="s">
        <v>119</v>
      </c>
      <c r="I24" s="86"/>
      <c r="J24" s="92"/>
      <c r="K24" s="93"/>
      <c r="L24" s="94">
        <v>60</v>
      </c>
      <c r="M24" s="78" t="s">
        <v>122</v>
      </c>
      <c r="N24" s="95">
        <v>299000</v>
      </c>
      <c r="O24" s="96">
        <f>L24*N24</f>
        <v>17940000</v>
      </c>
    </row>
    <row r="25" spans="1:15" ht="15" customHeight="1" x14ac:dyDescent="0.3">
      <c r="A25" s="68"/>
      <c r="B25" s="70"/>
      <c r="C25" s="70"/>
      <c r="D25" s="70"/>
      <c r="E25" s="82"/>
      <c r="F25" s="97"/>
      <c r="G25" s="85"/>
      <c r="H25" s="86" t="s">
        <v>120</v>
      </c>
      <c r="I25" s="86"/>
      <c r="J25" s="92"/>
      <c r="K25" s="93"/>
      <c r="L25" s="94">
        <v>60</v>
      </c>
      <c r="M25" s="78" t="s">
        <v>122</v>
      </c>
      <c r="N25" s="95">
        <v>299000</v>
      </c>
      <c r="O25" s="96">
        <f>L25*N25</f>
        <v>17940000</v>
      </c>
    </row>
    <row r="26" spans="1:15" ht="14.25" customHeight="1" x14ac:dyDescent="0.3">
      <c r="A26" s="68"/>
      <c r="B26" s="70"/>
      <c r="C26" s="70"/>
      <c r="D26" s="70"/>
      <c r="E26" s="70"/>
      <c r="F26" s="98"/>
      <c r="G26" s="60"/>
      <c r="H26" s="82" t="s">
        <v>121</v>
      </c>
      <c r="I26" s="85"/>
      <c r="J26" s="85"/>
      <c r="K26" s="99"/>
      <c r="L26" s="71">
        <v>60</v>
      </c>
      <c r="M26" s="78" t="s">
        <v>122</v>
      </c>
      <c r="N26" s="95">
        <v>299000</v>
      </c>
      <c r="O26" s="96">
        <f>L26*N26</f>
        <v>17940000</v>
      </c>
    </row>
    <row r="27" spans="1:15" ht="14.25" customHeight="1" x14ac:dyDescent="0.3">
      <c r="A27" s="68" t="s">
        <v>66</v>
      </c>
      <c r="B27" s="70"/>
      <c r="C27" s="70"/>
      <c r="D27" s="70"/>
      <c r="E27" s="70"/>
      <c r="F27" s="81" t="s">
        <v>67</v>
      </c>
      <c r="G27" s="59"/>
      <c r="H27" s="82"/>
      <c r="I27" s="83"/>
      <c r="J27" s="57"/>
      <c r="K27" s="73"/>
      <c r="L27" s="84"/>
      <c r="M27" s="78"/>
      <c r="N27" s="79"/>
      <c r="O27" s="80"/>
    </row>
    <row r="28" spans="1:15" ht="14.25" customHeight="1" x14ac:dyDescent="0.3">
      <c r="A28" s="68"/>
      <c r="B28" s="70"/>
      <c r="C28" s="70"/>
      <c r="D28" s="70"/>
      <c r="E28" s="70"/>
      <c r="F28" s="76"/>
      <c r="G28" s="83" t="s">
        <v>123</v>
      </c>
      <c r="H28" s="85"/>
      <c r="I28" s="83"/>
      <c r="J28" s="57"/>
      <c r="K28" s="73"/>
      <c r="L28" s="84"/>
      <c r="M28" s="78"/>
      <c r="N28" s="79"/>
      <c r="O28" s="80"/>
    </row>
    <row r="29" spans="1:15" ht="14.25" customHeight="1" x14ac:dyDescent="0.3">
      <c r="A29" s="68"/>
      <c r="B29" s="70"/>
      <c r="C29" s="70"/>
      <c r="D29" s="70"/>
      <c r="E29" s="70"/>
      <c r="F29" s="76"/>
      <c r="G29" s="85"/>
      <c r="H29" s="86" t="s">
        <v>69</v>
      </c>
      <c r="I29" s="86"/>
      <c r="J29" s="57"/>
      <c r="K29" s="73"/>
      <c r="L29" s="84"/>
      <c r="M29" s="78"/>
      <c r="N29" s="79"/>
      <c r="O29" s="80"/>
    </row>
    <row r="30" spans="1:15" ht="14.25" customHeight="1" x14ac:dyDescent="0.3">
      <c r="A30" s="68"/>
      <c r="B30" s="70"/>
      <c r="C30" s="70"/>
      <c r="D30" s="70"/>
      <c r="E30" s="70"/>
      <c r="F30" s="76"/>
      <c r="G30" s="59"/>
      <c r="H30" s="82" t="s">
        <v>94</v>
      </c>
      <c r="I30" s="83"/>
      <c r="J30" s="57"/>
      <c r="K30" s="73"/>
      <c r="L30" s="94">
        <v>720</v>
      </c>
      <c r="M30" s="78" t="s">
        <v>70</v>
      </c>
      <c r="N30" s="95">
        <v>24000</v>
      </c>
      <c r="O30" s="96">
        <f>L30*N30</f>
        <v>17280000</v>
      </c>
    </row>
    <row r="31" spans="1:15" ht="14.25" customHeight="1" x14ac:dyDescent="0.3">
      <c r="A31" s="68"/>
      <c r="B31" s="70"/>
      <c r="C31" s="70"/>
      <c r="D31" s="70"/>
      <c r="E31" s="70"/>
      <c r="F31" s="76"/>
      <c r="G31" s="85"/>
      <c r="H31" s="86" t="s">
        <v>124</v>
      </c>
      <c r="I31" s="86"/>
      <c r="J31" s="57"/>
      <c r="K31" s="73"/>
      <c r="L31" s="84"/>
      <c r="M31" s="78"/>
      <c r="N31" s="79"/>
      <c r="O31" s="80"/>
    </row>
    <row r="32" spans="1:15" ht="14.25" customHeight="1" x14ac:dyDescent="0.3">
      <c r="A32" s="68"/>
      <c r="B32" s="70"/>
      <c r="C32" s="70"/>
      <c r="D32" s="70"/>
      <c r="E32" s="70"/>
      <c r="F32" s="76"/>
      <c r="G32" s="59"/>
      <c r="H32" s="82" t="s">
        <v>94</v>
      </c>
      <c r="I32" s="83"/>
      <c r="J32" s="57"/>
      <c r="K32" s="73"/>
      <c r="L32" s="94">
        <v>121</v>
      </c>
      <c r="M32" s="78" t="s">
        <v>70</v>
      </c>
      <c r="N32" s="95">
        <v>24000</v>
      </c>
      <c r="O32" s="96">
        <f>L32*N32</f>
        <v>2904000</v>
      </c>
    </row>
    <row r="33" spans="1:15" ht="14.25" customHeight="1" x14ac:dyDescent="0.3">
      <c r="A33" s="68"/>
      <c r="B33" s="70"/>
      <c r="C33" s="70"/>
      <c r="D33" s="70"/>
      <c r="E33" s="70"/>
      <c r="F33" s="76"/>
      <c r="G33" s="83" t="s">
        <v>125</v>
      </c>
      <c r="H33" s="85"/>
      <c r="I33" s="83"/>
      <c r="J33" s="57"/>
      <c r="K33" s="73"/>
      <c r="L33" s="84"/>
      <c r="M33" s="78"/>
      <c r="N33" s="79"/>
      <c r="O33" s="80"/>
    </row>
    <row r="34" spans="1:15" ht="14.25" customHeight="1" x14ac:dyDescent="0.3">
      <c r="A34" s="68"/>
      <c r="B34" s="70"/>
      <c r="C34" s="70"/>
      <c r="D34" s="70"/>
      <c r="E34" s="70"/>
      <c r="F34" s="76"/>
      <c r="G34" s="85"/>
      <c r="H34" s="86" t="s">
        <v>126</v>
      </c>
      <c r="I34" s="86"/>
      <c r="J34" s="57"/>
      <c r="K34" s="73"/>
      <c r="L34" s="84"/>
      <c r="M34" s="78"/>
      <c r="N34" s="79"/>
      <c r="O34" s="80"/>
    </row>
    <row r="35" spans="1:15" ht="14.25" customHeight="1" x14ac:dyDescent="0.3">
      <c r="A35" s="68"/>
      <c r="B35" s="70"/>
      <c r="C35" s="70"/>
      <c r="D35" s="70"/>
      <c r="E35" s="70"/>
      <c r="F35" s="76"/>
      <c r="G35" s="59"/>
      <c r="H35" s="82" t="s">
        <v>127</v>
      </c>
      <c r="I35" s="83"/>
      <c r="J35" s="57"/>
      <c r="K35" s="73"/>
      <c r="L35" s="94">
        <v>360</v>
      </c>
      <c r="M35" s="78" t="s">
        <v>70</v>
      </c>
      <c r="N35" s="95">
        <v>105000</v>
      </c>
      <c r="O35" s="96">
        <f>L35*N35</f>
        <v>37800000</v>
      </c>
    </row>
    <row r="36" spans="1:15" ht="15" customHeight="1" x14ac:dyDescent="0.3">
      <c r="A36" s="68" t="s">
        <v>129</v>
      </c>
      <c r="B36" s="70"/>
      <c r="C36" s="70"/>
      <c r="D36" s="70"/>
      <c r="E36" s="70"/>
      <c r="F36" s="97" t="s">
        <v>128</v>
      </c>
      <c r="G36" s="59"/>
      <c r="H36" s="82"/>
      <c r="I36" s="83"/>
      <c r="J36" s="57"/>
      <c r="K36" s="73"/>
      <c r="L36" s="84"/>
      <c r="M36" s="78"/>
      <c r="N36" s="79"/>
      <c r="O36" s="80"/>
    </row>
    <row r="37" spans="1:15" ht="15" customHeight="1" x14ac:dyDescent="0.3">
      <c r="A37" s="68" t="s">
        <v>130</v>
      </c>
      <c r="B37" s="70"/>
      <c r="C37" s="70"/>
      <c r="D37" s="70"/>
      <c r="E37" s="70"/>
      <c r="F37" s="97" t="s">
        <v>71</v>
      </c>
      <c r="G37" s="59"/>
      <c r="H37" s="82"/>
      <c r="I37" s="83"/>
      <c r="J37" s="57"/>
      <c r="K37" s="73"/>
      <c r="L37" s="84"/>
      <c r="M37" s="78"/>
      <c r="N37" s="79"/>
      <c r="O37" s="80"/>
    </row>
    <row r="38" spans="1:15" ht="15" customHeight="1" x14ac:dyDescent="0.3">
      <c r="A38" s="68"/>
      <c r="B38" s="70"/>
      <c r="C38" s="70"/>
      <c r="D38" s="70"/>
      <c r="E38" s="70"/>
      <c r="F38" s="76"/>
      <c r="G38" s="83" t="s">
        <v>72</v>
      </c>
      <c r="H38" s="85"/>
      <c r="I38" s="83"/>
      <c r="J38" s="57"/>
      <c r="K38" s="73"/>
      <c r="L38" s="84"/>
      <c r="M38" s="78"/>
      <c r="N38" s="79"/>
      <c r="O38" s="80"/>
    </row>
    <row r="39" spans="1:15" ht="15" customHeight="1" x14ac:dyDescent="0.3">
      <c r="A39" s="68"/>
      <c r="B39" s="70"/>
      <c r="C39" s="70"/>
      <c r="D39" s="70"/>
      <c r="E39" s="70"/>
      <c r="F39" s="76"/>
      <c r="G39" s="85"/>
      <c r="H39" s="86" t="s">
        <v>73</v>
      </c>
      <c r="I39" s="87"/>
      <c r="J39" s="57"/>
      <c r="K39" s="73"/>
      <c r="L39" s="84"/>
      <c r="M39" s="78"/>
      <c r="N39" s="79"/>
      <c r="O39" s="80"/>
    </row>
    <row r="40" spans="1:15" ht="15" customHeight="1" x14ac:dyDescent="0.3">
      <c r="A40" s="68"/>
      <c r="B40" s="70"/>
      <c r="C40" s="70"/>
      <c r="D40" s="70"/>
      <c r="E40" s="70"/>
      <c r="F40" s="76"/>
      <c r="G40" s="59"/>
      <c r="H40" s="82" t="s">
        <v>131</v>
      </c>
      <c r="I40" s="83"/>
      <c r="J40" s="57"/>
      <c r="K40" s="73"/>
      <c r="L40" s="84">
        <v>36</v>
      </c>
      <c r="M40" s="78" t="s">
        <v>74</v>
      </c>
      <c r="N40" s="79">
        <v>900000</v>
      </c>
      <c r="O40" s="80">
        <f>L40*N40</f>
        <v>32400000</v>
      </c>
    </row>
    <row r="41" spans="1:15" ht="14.25" customHeight="1" x14ac:dyDescent="0.3">
      <c r="A41" s="68" t="s">
        <v>75</v>
      </c>
      <c r="B41" s="69"/>
      <c r="C41" s="69"/>
      <c r="D41" s="69"/>
      <c r="E41" s="70"/>
      <c r="F41" s="102" t="s">
        <v>76</v>
      </c>
      <c r="G41" s="85"/>
      <c r="H41" s="85"/>
      <c r="I41" s="85"/>
      <c r="J41" s="85"/>
      <c r="K41" s="99"/>
      <c r="L41" s="103"/>
      <c r="M41" s="104"/>
      <c r="N41" s="73"/>
      <c r="O41" s="74"/>
    </row>
    <row r="42" spans="1:15" ht="14.25" customHeight="1" x14ac:dyDescent="0.3">
      <c r="A42" s="68" t="s">
        <v>77</v>
      </c>
      <c r="B42" s="69"/>
      <c r="C42" s="69"/>
      <c r="D42" s="69"/>
      <c r="E42" s="70"/>
      <c r="F42" s="102" t="s">
        <v>78</v>
      </c>
      <c r="G42" s="85"/>
      <c r="H42" s="85"/>
      <c r="I42" s="85"/>
      <c r="J42" s="85"/>
      <c r="K42" s="99"/>
      <c r="L42" s="103"/>
      <c r="M42" s="104"/>
      <c r="N42" s="73"/>
      <c r="O42" s="74"/>
    </row>
    <row r="43" spans="1:15" ht="14.25" customHeight="1" x14ac:dyDescent="0.3">
      <c r="A43" s="68"/>
      <c r="B43" s="70"/>
      <c r="C43" s="70"/>
      <c r="D43" s="70"/>
      <c r="E43" s="70"/>
      <c r="F43" s="90"/>
      <c r="G43" s="83" t="s">
        <v>79</v>
      </c>
      <c r="H43" s="85"/>
      <c r="I43" s="83"/>
      <c r="J43" s="57"/>
      <c r="K43" s="73"/>
      <c r="L43" s="105"/>
      <c r="M43" s="104"/>
      <c r="N43" s="73"/>
      <c r="O43" s="74"/>
    </row>
    <row r="44" spans="1:15" ht="14.25" customHeight="1" x14ac:dyDescent="0.3">
      <c r="A44" s="68"/>
      <c r="B44" s="70"/>
      <c r="C44" s="70"/>
      <c r="D44" s="70"/>
      <c r="E44" s="70"/>
      <c r="F44" s="97"/>
      <c r="G44" s="85"/>
      <c r="H44" s="86" t="s">
        <v>132</v>
      </c>
      <c r="I44" s="87"/>
      <c r="J44" s="87"/>
      <c r="K44" s="88"/>
      <c r="L44" s="84"/>
      <c r="M44" s="78"/>
      <c r="N44" s="79"/>
      <c r="O44" s="80"/>
    </row>
    <row r="45" spans="1:15" ht="14.25" customHeight="1" x14ac:dyDescent="0.3">
      <c r="A45" s="68"/>
      <c r="B45" s="70"/>
      <c r="C45" s="70"/>
      <c r="D45" s="70"/>
      <c r="E45" s="70"/>
      <c r="F45" s="76"/>
      <c r="G45" s="59"/>
      <c r="H45" s="86" t="s">
        <v>133</v>
      </c>
      <c r="I45" s="86"/>
      <c r="J45" s="86"/>
      <c r="K45" s="106"/>
      <c r="L45" s="84">
        <v>18</v>
      </c>
      <c r="M45" s="78" t="s">
        <v>70</v>
      </c>
      <c r="N45" s="79">
        <v>4200000</v>
      </c>
      <c r="O45" s="80">
        <f>L45*N45</f>
        <v>75600000</v>
      </c>
    </row>
    <row r="46" spans="1:15" ht="14.25" customHeight="1" x14ac:dyDescent="0.3">
      <c r="A46" s="68"/>
      <c r="B46" s="70"/>
      <c r="C46" s="70"/>
      <c r="D46" s="70"/>
      <c r="E46" s="70"/>
      <c r="F46" s="76"/>
      <c r="G46" s="59"/>
      <c r="H46" s="86" t="s">
        <v>80</v>
      </c>
      <c r="I46" s="87"/>
      <c r="J46" s="87"/>
      <c r="K46" s="88"/>
      <c r="L46" s="84"/>
      <c r="M46" s="78"/>
      <c r="N46" s="79"/>
      <c r="O46" s="80"/>
    </row>
    <row r="47" spans="1:15" ht="14.25" customHeight="1" x14ac:dyDescent="0.3">
      <c r="A47" s="68"/>
      <c r="B47" s="70"/>
      <c r="C47" s="70"/>
      <c r="D47" s="70"/>
      <c r="E47" s="70"/>
      <c r="F47" s="76"/>
      <c r="G47" s="59"/>
      <c r="H47" s="86" t="s">
        <v>133</v>
      </c>
      <c r="I47" s="87"/>
      <c r="J47" s="87"/>
      <c r="K47" s="88"/>
      <c r="L47" s="84">
        <v>24</v>
      </c>
      <c r="M47" s="78" t="s">
        <v>81</v>
      </c>
      <c r="N47" s="79">
        <v>4200000</v>
      </c>
      <c r="O47" s="80">
        <f>L47*N47</f>
        <v>100800000</v>
      </c>
    </row>
    <row r="48" spans="1:15" ht="14.25" customHeight="1" x14ac:dyDescent="0.3">
      <c r="A48" s="68"/>
      <c r="B48" s="70"/>
      <c r="C48" s="70"/>
      <c r="D48" s="70"/>
      <c r="E48" s="70"/>
      <c r="F48" s="76"/>
      <c r="G48" s="59"/>
      <c r="H48" s="86" t="s">
        <v>134</v>
      </c>
      <c r="I48" s="87"/>
      <c r="J48" s="87"/>
      <c r="K48" s="88"/>
      <c r="L48" s="84"/>
      <c r="M48" s="78"/>
      <c r="N48" s="79"/>
      <c r="O48" s="80"/>
    </row>
    <row r="49" spans="1:15" ht="14.25" customHeight="1" x14ac:dyDescent="0.3">
      <c r="A49" s="68"/>
      <c r="B49" s="70"/>
      <c r="C49" s="70"/>
      <c r="D49" s="70"/>
      <c r="E49" s="70"/>
      <c r="F49" s="76"/>
      <c r="G49" s="59"/>
      <c r="H49" s="86" t="s">
        <v>133</v>
      </c>
      <c r="I49" s="86"/>
      <c r="J49" s="86"/>
      <c r="K49" s="106"/>
      <c r="L49" s="84">
        <v>12</v>
      </c>
      <c r="M49" s="78" t="s">
        <v>70</v>
      </c>
      <c r="N49" s="79">
        <v>4200000</v>
      </c>
      <c r="O49" s="80">
        <f>L49*N49</f>
        <v>50400000</v>
      </c>
    </row>
    <row r="50" spans="1:15" ht="14.25" customHeight="1" x14ac:dyDescent="0.3">
      <c r="A50" s="68"/>
      <c r="B50" s="70"/>
      <c r="C50" s="70"/>
      <c r="D50" s="70"/>
      <c r="E50" s="70"/>
      <c r="F50" s="76"/>
      <c r="G50" s="59"/>
      <c r="H50" s="86" t="s">
        <v>135</v>
      </c>
      <c r="I50" s="87"/>
      <c r="J50" s="87"/>
      <c r="K50" s="88"/>
      <c r="L50" s="84"/>
      <c r="M50" s="78"/>
      <c r="N50" s="79"/>
      <c r="O50" s="80"/>
    </row>
    <row r="51" spans="1:15" ht="14.25" customHeight="1" x14ac:dyDescent="0.3">
      <c r="A51" s="68"/>
      <c r="B51" s="70"/>
      <c r="C51" s="70"/>
      <c r="D51" s="70"/>
      <c r="E51" s="70"/>
      <c r="F51" s="76"/>
      <c r="G51" s="59"/>
      <c r="H51" s="86" t="s">
        <v>133</v>
      </c>
      <c r="I51" s="86"/>
      <c r="J51" s="86"/>
      <c r="K51" s="106"/>
      <c r="L51" s="84">
        <v>26</v>
      </c>
      <c r="M51" s="78" t="s">
        <v>70</v>
      </c>
      <c r="N51" s="79">
        <v>4200000</v>
      </c>
      <c r="O51" s="80">
        <f>L51*N51</f>
        <v>109200000</v>
      </c>
    </row>
    <row r="52" spans="1:15" ht="14.25" customHeight="1" x14ac:dyDescent="0.3">
      <c r="A52" s="68"/>
      <c r="B52" s="70"/>
      <c r="C52" s="70"/>
      <c r="D52" s="70"/>
      <c r="E52" s="70"/>
      <c r="F52" s="76"/>
      <c r="G52" s="59"/>
      <c r="H52" s="86" t="s">
        <v>136</v>
      </c>
      <c r="I52" s="87"/>
      <c r="J52" s="87"/>
      <c r="K52" s="88"/>
      <c r="L52" s="84"/>
      <c r="M52" s="78"/>
      <c r="N52" s="79"/>
      <c r="O52" s="80"/>
    </row>
    <row r="53" spans="1:15" ht="14.25" customHeight="1" x14ac:dyDescent="0.3">
      <c r="A53" s="68"/>
      <c r="B53" s="70"/>
      <c r="C53" s="70"/>
      <c r="D53" s="70"/>
      <c r="E53" s="70"/>
      <c r="F53" s="76"/>
      <c r="G53" s="59"/>
      <c r="H53" s="86" t="s">
        <v>133</v>
      </c>
      <c r="I53" s="86"/>
      <c r="J53" s="86"/>
      <c r="K53" s="106"/>
      <c r="L53" s="84">
        <v>60</v>
      </c>
      <c r="M53" s="78" t="s">
        <v>70</v>
      </c>
      <c r="N53" s="79">
        <v>4200000</v>
      </c>
      <c r="O53" s="80">
        <f>L53*N53</f>
        <v>252000000</v>
      </c>
    </row>
    <row r="54" spans="1:15" ht="14.25" customHeight="1" x14ac:dyDescent="0.3">
      <c r="A54" s="68"/>
      <c r="B54" s="70"/>
      <c r="C54" s="70"/>
      <c r="D54" s="70"/>
      <c r="E54" s="70"/>
      <c r="F54" s="76"/>
      <c r="G54" s="59"/>
      <c r="H54" s="86" t="s">
        <v>137</v>
      </c>
      <c r="I54" s="87"/>
      <c r="J54" s="87"/>
      <c r="K54" s="88"/>
      <c r="L54" s="84"/>
      <c r="M54" s="78"/>
      <c r="N54" s="79"/>
      <c r="O54" s="80"/>
    </row>
    <row r="55" spans="1:15" ht="14.25" customHeight="1" x14ac:dyDescent="0.3">
      <c r="A55" s="68"/>
      <c r="B55" s="70"/>
      <c r="C55" s="70"/>
      <c r="D55" s="70"/>
      <c r="E55" s="70"/>
      <c r="F55" s="76"/>
      <c r="G55" s="59"/>
      <c r="H55" s="86" t="s">
        <v>133</v>
      </c>
      <c r="I55" s="86"/>
      <c r="J55" s="86"/>
      <c r="K55" s="106"/>
      <c r="L55" s="84">
        <v>24</v>
      </c>
      <c r="M55" s="78" t="s">
        <v>70</v>
      </c>
      <c r="N55" s="79">
        <v>4200000</v>
      </c>
      <c r="O55" s="80">
        <f>L55*N55</f>
        <v>100800000</v>
      </c>
    </row>
    <row r="56" spans="1:15" ht="14.25" customHeight="1" x14ac:dyDescent="0.3">
      <c r="A56" s="68"/>
      <c r="B56" s="70"/>
      <c r="C56" s="70"/>
      <c r="D56" s="70"/>
      <c r="E56" s="70"/>
      <c r="F56" s="76"/>
      <c r="G56" s="59"/>
      <c r="H56" s="86" t="s">
        <v>82</v>
      </c>
      <c r="I56" s="87"/>
      <c r="J56" s="87"/>
      <c r="K56" s="88"/>
      <c r="L56" s="84"/>
      <c r="M56" s="78"/>
      <c r="N56" s="79"/>
      <c r="O56" s="80"/>
    </row>
    <row r="57" spans="1:15" ht="14.25" customHeight="1" x14ac:dyDescent="0.3">
      <c r="A57" s="68"/>
      <c r="B57" s="70"/>
      <c r="C57" s="70"/>
      <c r="D57" s="70"/>
      <c r="E57" s="70"/>
      <c r="F57" s="76"/>
      <c r="G57" s="59"/>
      <c r="H57" s="86" t="s">
        <v>83</v>
      </c>
      <c r="I57" s="86"/>
      <c r="J57" s="86"/>
      <c r="K57" s="106"/>
      <c r="L57" s="84">
        <f>60*6</f>
        <v>360</v>
      </c>
      <c r="M57" s="78" t="s">
        <v>84</v>
      </c>
      <c r="N57" s="79">
        <v>170000</v>
      </c>
      <c r="O57" s="80">
        <f>L57*N57</f>
        <v>61200000</v>
      </c>
    </row>
    <row r="58" spans="1:15" ht="14.25" customHeight="1" x14ac:dyDescent="0.3">
      <c r="A58" s="68"/>
      <c r="B58" s="70"/>
      <c r="C58" s="70"/>
      <c r="D58" s="70"/>
      <c r="E58" s="70"/>
      <c r="F58" s="90"/>
      <c r="G58" s="83" t="s">
        <v>85</v>
      </c>
      <c r="H58" s="85"/>
      <c r="I58" s="83"/>
      <c r="J58" s="57"/>
      <c r="K58" s="73"/>
      <c r="L58" s="105"/>
      <c r="M58" s="104"/>
      <c r="N58" s="73"/>
      <c r="O58" s="74"/>
    </row>
    <row r="59" spans="1:15" ht="14.25" customHeight="1" x14ac:dyDescent="0.3">
      <c r="A59" s="68"/>
      <c r="B59" s="70"/>
      <c r="C59" s="70"/>
      <c r="D59" s="70"/>
      <c r="E59" s="70"/>
      <c r="F59" s="97"/>
      <c r="G59" s="85"/>
      <c r="H59" s="86" t="s">
        <v>86</v>
      </c>
      <c r="I59" s="87"/>
      <c r="J59" s="87"/>
      <c r="K59" s="88"/>
      <c r="L59" s="84"/>
      <c r="M59" s="78"/>
      <c r="N59" s="79"/>
      <c r="O59" s="80"/>
    </row>
    <row r="60" spans="1:15" ht="14.25" customHeight="1" x14ac:dyDescent="0.3">
      <c r="A60" s="68"/>
      <c r="B60" s="70"/>
      <c r="C60" s="70"/>
      <c r="D60" s="70"/>
      <c r="E60" s="70"/>
      <c r="F60" s="76"/>
      <c r="G60" s="59"/>
      <c r="H60" s="82" t="s">
        <v>138</v>
      </c>
      <c r="I60" s="87"/>
      <c r="J60" s="87"/>
      <c r="K60" s="88"/>
      <c r="L60" s="84">
        <v>4</v>
      </c>
      <c r="M60" s="78" t="s">
        <v>70</v>
      </c>
      <c r="N60" s="79">
        <v>9000000</v>
      </c>
      <c r="O60" s="80">
        <f>L60*N60</f>
        <v>36000000</v>
      </c>
    </row>
    <row r="61" spans="1:15" ht="14.25" customHeight="1" x14ac:dyDescent="0.3">
      <c r="A61" s="68" t="s">
        <v>139</v>
      </c>
      <c r="B61" s="69"/>
      <c r="C61" s="69"/>
      <c r="D61" s="69"/>
      <c r="E61" s="70"/>
      <c r="F61" s="102" t="s">
        <v>140</v>
      </c>
      <c r="G61" s="85"/>
      <c r="H61" s="85"/>
      <c r="I61" s="85"/>
      <c r="J61" s="85"/>
      <c r="K61" s="99"/>
      <c r="L61" s="103"/>
      <c r="M61" s="104"/>
      <c r="N61" s="73"/>
      <c r="O61" s="74"/>
    </row>
    <row r="62" spans="1:15" ht="14.25" customHeight="1" x14ac:dyDescent="0.3">
      <c r="A62" s="68" t="s">
        <v>141</v>
      </c>
      <c r="B62" s="70"/>
      <c r="C62" s="70"/>
      <c r="D62" s="70"/>
      <c r="E62" s="70"/>
      <c r="F62" s="81" t="s">
        <v>142</v>
      </c>
      <c r="G62" s="59"/>
      <c r="H62" s="82"/>
      <c r="I62" s="83"/>
      <c r="J62" s="57"/>
      <c r="K62" s="73"/>
      <c r="L62" s="84"/>
      <c r="M62" s="78"/>
      <c r="N62" s="79"/>
      <c r="O62" s="80">
        <f>L62*N62</f>
        <v>0</v>
      </c>
    </row>
    <row r="63" spans="1:15" ht="14.25" customHeight="1" x14ac:dyDescent="0.3">
      <c r="A63" s="68"/>
      <c r="B63" s="69"/>
      <c r="C63" s="69"/>
      <c r="D63" s="69"/>
      <c r="E63" s="70"/>
      <c r="F63" s="98"/>
      <c r="G63" s="83" t="s">
        <v>143</v>
      </c>
      <c r="H63" s="59"/>
      <c r="I63" s="59"/>
      <c r="J63" s="59"/>
      <c r="K63" s="61"/>
      <c r="L63" s="71"/>
      <c r="M63" s="72"/>
      <c r="N63" s="73"/>
      <c r="O63" s="74"/>
    </row>
    <row r="64" spans="1:15" ht="14.25" customHeight="1" x14ac:dyDescent="0.3">
      <c r="A64" s="68"/>
      <c r="B64" s="70"/>
      <c r="C64" s="70"/>
      <c r="D64" s="70"/>
      <c r="E64" s="70"/>
      <c r="F64" s="98"/>
      <c r="G64" s="85"/>
      <c r="H64" s="86" t="s">
        <v>144</v>
      </c>
      <c r="I64" s="59"/>
      <c r="J64" s="59"/>
      <c r="K64" s="61"/>
      <c r="L64" s="71"/>
      <c r="M64" s="72"/>
      <c r="N64" s="73"/>
      <c r="O64" s="74"/>
    </row>
    <row r="65" spans="1:15" ht="14.25" customHeight="1" x14ac:dyDescent="0.3">
      <c r="A65" s="68"/>
      <c r="B65" s="70"/>
      <c r="C65" s="70"/>
      <c r="D65" s="70"/>
      <c r="E65" s="70"/>
      <c r="F65" s="76"/>
      <c r="G65" s="59"/>
      <c r="H65" s="82" t="s">
        <v>145</v>
      </c>
      <c r="I65" s="83"/>
      <c r="J65" s="57"/>
      <c r="K65" s="73"/>
      <c r="L65" s="84">
        <v>25</v>
      </c>
      <c r="M65" s="78" t="s">
        <v>146</v>
      </c>
      <c r="N65" s="79">
        <v>7164000</v>
      </c>
      <c r="O65" s="80">
        <f>L65*N65</f>
        <v>179100000</v>
      </c>
    </row>
    <row r="66" spans="1:15" ht="14.25" customHeight="1" x14ac:dyDescent="0.3">
      <c r="A66" s="89" t="s">
        <v>87</v>
      </c>
      <c r="B66" s="82"/>
      <c r="C66" s="82"/>
      <c r="D66" s="70"/>
      <c r="E66" s="70"/>
      <c r="F66" s="90" t="s">
        <v>88</v>
      </c>
      <c r="G66" s="83"/>
      <c r="H66" s="83"/>
      <c r="I66" s="57"/>
      <c r="J66" s="57"/>
      <c r="K66" s="73"/>
      <c r="L66" s="91"/>
      <c r="M66" s="72"/>
      <c r="N66" s="72"/>
      <c r="O66" s="74"/>
    </row>
    <row r="67" spans="1:15" ht="14.25" customHeight="1" x14ac:dyDescent="0.3">
      <c r="A67" s="89" t="s">
        <v>147</v>
      </c>
      <c r="B67" s="82"/>
      <c r="C67" s="82"/>
      <c r="D67" s="70"/>
      <c r="E67" s="70"/>
      <c r="F67" s="90" t="s">
        <v>148</v>
      </c>
      <c r="G67" s="85"/>
      <c r="H67" s="85"/>
      <c r="I67" s="83"/>
      <c r="J67" s="57"/>
      <c r="K67" s="73"/>
      <c r="L67" s="107"/>
      <c r="M67" s="108"/>
      <c r="N67" s="108"/>
      <c r="O67" s="109"/>
    </row>
    <row r="68" spans="1:15" ht="14.25" customHeight="1" x14ac:dyDescent="0.3">
      <c r="A68" s="89"/>
      <c r="B68" s="82"/>
      <c r="C68" s="82"/>
      <c r="D68" s="70"/>
      <c r="E68" s="70"/>
      <c r="F68" s="90"/>
      <c r="G68" s="83" t="s">
        <v>149</v>
      </c>
      <c r="H68" s="85"/>
      <c r="I68" s="83"/>
      <c r="J68" s="57"/>
      <c r="K68" s="73"/>
      <c r="L68" s="91"/>
      <c r="M68" s="72"/>
      <c r="N68" s="72"/>
      <c r="O68" s="74"/>
    </row>
    <row r="69" spans="1:15" ht="14.25" customHeight="1" x14ac:dyDescent="0.3">
      <c r="A69" s="68"/>
      <c r="B69" s="70"/>
      <c r="C69" s="70"/>
      <c r="D69" s="70"/>
      <c r="E69" s="82"/>
      <c r="F69" s="97"/>
      <c r="G69" s="85"/>
      <c r="H69" s="86" t="s">
        <v>150</v>
      </c>
      <c r="I69" s="100"/>
      <c r="J69" s="100"/>
      <c r="K69" s="101"/>
      <c r="L69" s="84"/>
      <c r="M69" s="78"/>
      <c r="N69" s="79"/>
      <c r="O69" s="80"/>
    </row>
    <row r="70" spans="1:15" ht="14.25" customHeight="1" x14ac:dyDescent="0.3">
      <c r="A70" s="68"/>
      <c r="B70" s="70"/>
      <c r="C70" s="70"/>
      <c r="D70" s="70"/>
      <c r="E70" s="70"/>
      <c r="F70" s="97"/>
      <c r="G70" s="83"/>
      <c r="H70" s="92" t="s">
        <v>151</v>
      </c>
      <c r="I70" s="82"/>
      <c r="J70" s="100"/>
      <c r="K70" s="101"/>
      <c r="L70" s="84">
        <v>5</v>
      </c>
      <c r="M70" s="78" t="s">
        <v>59</v>
      </c>
      <c r="N70" s="79">
        <v>36670000</v>
      </c>
      <c r="O70" s="80">
        <f>L70*N70</f>
        <v>183350000</v>
      </c>
    </row>
    <row r="71" spans="1:15" ht="14.25" customHeight="1" x14ac:dyDescent="0.3">
      <c r="A71" s="89" t="s">
        <v>152</v>
      </c>
      <c r="B71" s="82"/>
      <c r="C71" s="82"/>
      <c r="D71" s="70"/>
      <c r="E71" s="70"/>
      <c r="F71" s="90" t="s">
        <v>153</v>
      </c>
      <c r="G71" s="83"/>
      <c r="H71" s="83"/>
      <c r="I71" s="57"/>
      <c r="J71" s="57"/>
      <c r="K71" s="73"/>
      <c r="L71" s="91"/>
      <c r="M71" s="72"/>
      <c r="N71" s="72"/>
      <c r="O71" s="74"/>
    </row>
    <row r="72" spans="1:15" ht="14.25" customHeight="1" x14ac:dyDescent="0.3">
      <c r="A72" s="68" t="s">
        <v>89</v>
      </c>
      <c r="B72" s="70"/>
      <c r="C72" s="70"/>
      <c r="D72" s="70"/>
      <c r="E72" s="70"/>
      <c r="F72" s="102" t="s">
        <v>90</v>
      </c>
      <c r="G72" s="60"/>
      <c r="H72" s="59"/>
      <c r="I72" s="59"/>
      <c r="J72" s="59"/>
      <c r="K72" s="61"/>
      <c r="L72" s="71"/>
      <c r="M72" s="72"/>
      <c r="N72" s="73"/>
      <c r="O72" s="74"/>
    </row>
    <row r="73" spans="1:15" ht="14.25" customHeight="1" x14ac:dyDescent="0.3">
      <c r="A73" s="68"/>
      <c r="B73" s="70"/>
      <c r="C73" s="70"/>
      <c r="D73" s="70"/>
      <c r="E73" s="70"/>
      <c r="F73" s="76"/>
      <c r="G73" s="83" t="s">
        <v>154</v>
      </c>
      <c r="H73" s="59"/>
      <c r="I73" s="59"/>
      <c r="J73" s="57"/>
      <c r="K73" s="73"/>
      <c r="L73" s="84"/>
      <c r="M73" s="78"/>
      <c r="N73" s="79"/>
      <c r="O73" s="80"/>
    </row>
    <row r="74" spans="1:15" ht="14.25" customHeight="1" x14ac:dyDescent="0.3">
      <c r="A74" s="68"/>
      <c r="B74" s="69"/>
      <c r="C74" s="69"/>
      <c r="D74" s="69"/>
      <c r="E74" s="70"/>
      <c r="F74" s="98"/>
      <c r="G74" s="85"/>
      <c r="H74" s="86" t="s">
        <v>155</v>
      </c>
      <c r="I74" s="59"/>
      <c r="J74" s="59"/>
      <c r="K74" s="61"/>
      <c r="L74" s="71"/>
      <c r="M74" s="72"/>
      <c r="N74" s="73"/>
      <c r="O74" s="74"/>
    </row>
    <row r="75" spans="1:15" ht="14.25" customHeight="1" thickBot="1" x14ac:dyDescent="0.35">
      <c r="A75" s="68"/>
      <c r="B75" s="70"/>
      <c r="C75" s="70"/>
      <c r="D75" s="70"/>
      <c r="E75" s="70"/>
      <c r="F75" s="98"/>
      <c r="G75" s="58"/>
      <c r="H75" s="82" t="s">
        <v>156</v>
      </c>
      <c r="I75" s="59"/>
      <c r="J75" s="59"/>
      <c r="K75" s="61"/>
      <c r="L75" s="71">
        <v>2</v>
      </c>
      <c r="M75" s="78" t="s">
        <v>59</v>
      </c>
      <c r="N75" s="110">
        <v>30900000</v>
      </c>
      <c r="O75" s="80">
        <f>L75*N75</f>
        <v>61800000</v>
      </c>
    </row>
    <row r="76" spans="1:15" ht="14.25" customHeight="1" thickBot="1" x14ac:dyDescent="0.35">
      <c r="A76" s="111"/>
      <c r="B76" s="112"/>
      <c r="C76" s="112"/>
      <c r="D76" s="112"/>
      <c r="E76" s="112"/>
      <c r="F76" s="113"/>
      <c r="G76" s="114"/>
      <c r="H76" s="115"/>
      <c r="I76" s="115"/>
      <c r="J76" s="115"/>
      <c r="K76" s="116"/>
      <c r="L76" s="117"/>
      <c r="M76" s="118"/>
      <c r="N76" s="119"/>
      <c r="O76" s="120">
        <f>SUM(O5:O75)</f>
        <v>1527378000</v>
      </c>
    </row>
    <row r="77" spans="1:15" ht="13.5" customHeight="1" x14ac:dyDescent="0.3">
      <c r="I77" s="121"/>
      <c r="J77" s="121"/>
      <c r="K77" s="211"/>
      <c r="L77" s="211"/>
      <c r="M77" s="211"/>
      <c r="N77" s="211"/>
      <c r="O77" s="122"/>
    </row>
    <row r="78" spans="1:15" ht="14.25" customHeight="1" x14ac:dyDescent="0.3">
      <c r="K78" s="211"/>
      <c r="L78" s="211"/>
      <c r="M78" s="211"/>
      <c r="N78" s="211"/>
    </row>
    <row r="79" spans="1:15" x14ac:dyDescent="0.3">
      <c r="K79" s="212"/>
      <c r="L79" s="212"/>
      <c r="M79" s="212"/>
      <c r="N79" s="212"/>
    </row>
  </sheetData>
  <mergeCells count="4">
    <mergeCell ref="K79:N79"/>
    <mergeCell ref="J3:O3"/>
    <mergeCell ref="K77:N77"/>
    <mergeCell ref="K78:N78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O18"/>
  <sheetViews>
    <sheetView zoomScale="145" zoomScaleNormal="145" workbookViewId="0">
      <selection activeCell="K11" sqref="K11"/>
    </sheetView>
  </sheetViews>
  <sheetFormatPr defaultColWidth="9.08984375" defaultRowHeight="14" x14ac:dyDescent="0.3"/>
  <cols>
    <col min="1" max="1" width="2.6328125" style="75" customWidth="1"/>
    <col min="2" max="2" width="4.08984375" style="75" customWidth="1"/>
    <col min="3" max="3" width="2" style="75" customWidth="1"/>
    <col min="4" max="4" width="2.90625" style="75" customWidth="1"/>
    <col min="5" max="5" width="1.90625" style="75" customWidth="1"/>
    <col min="6" max="6" width="1.36328125" style="75" customWidth="1"/>
    <col min="7" max="7" width="0.90625" style="75" customWidth="1"/>
    <col min="8" max="8" width="1" style="75" customWidth="1"/>
    <col min="9" max="9" width="14.08984375" style="75" customWidth="1"/>
    <col min="10" max="10" width="17.08984375" style="75" customWidth="1"/>
    <col min="11" max="11" width="42" style="75" customWidth="1"/>
    <col min="12" max="12" width="7.90625" style="75" customWidth="1"/>
    <col min="13" max="13" width="10" style="75" customWidth="1"/>
    <col min="14" max="14" width="12.453125" style="75" customWidth="1"/>
    <col min="15" max="15" width="20" style="75" customWidth="1"/>
    <col min="16" max="16384" width="9.08984375" style="75"/>
  </cols>
  <sheetData>
    <row r="1" spans="1:15" s="57" customFormat="1" ht="15.75" customHeight="1" x14ac:dyDescent="0.35">
      <c r="A1" s="51" t="s">
        <v>50</v>
      </c>
      <c r="B1" s="52"/>
      <c r="C1" s="52"/>
      <c r="D1" s="52"/>
      <c r="E1" s="52" t="s">
        <v>51</v>
      </c>
      <c r="F1" s="53" t="s">
        <v>93</v>
      </c>
      <c r="G1" s="52"/>
      <c r="H1" s="54"/>
      <c r="I1" s="54"/>
      <c r="J1" s="53" t="s">
        <v>52</v>
      </c>
      <c r="K1" s="52"/>
      <c r="L1" s="55"/>
      <c r="M1" s="55"/>
      <c r="N1" s="55"/>
      <c r="O1" s="56"/>
    </row>
    <row r="2" spans="1:15" s="57" customFormat="1" ht="15.75" customHeight="1" x14ac:dyDescent="0.35">
      <c r="A2" s="58" t="s">
        <v>53</v>
      </c>
      <c r="B2" s="59"/>
      <c r="C2" s="59"/>
      <c r="D2" s="59"/>
      <c r="E2" s="59" t="s">
        <v>51</v>
      </c>
      <c r="F2" s="60" t="s">
        <v>92</v>
      </c>
      <c r="G2" s="59"/>
      <c r="J2" s="60" t="s">
        <v>91</v>
      </c>
      <c r="K2" s="61"/>
      <c r="L2" s="59"/>
      <c r="M2" s="61"/>
      <c r="N2" s="62"/>
      <c r="O2" s="63"/>
    </row>
    <row r="3" spans="1:15" s="57" customFormat="1" ht="27" customHeight="1" thickBot="1" x14ac:dyDescent="0.4">
      <c r="A3" s="64" t="s">
        <v>54</v>
      </c>
      <c r="B3" s="65"/>
      <c r="C3" s="65"/>
      <c r="D3" s="65"/>
      <c r="E3" s="65" t="s">
        <v>51</v>
      </c>
      <c r="F3" s="66" t="s">
        <v>31</v>
      </c>
      <c r="G3" s="65"/>
      <c r="H3" s="67"/>
      <c r="I3" s="67"/>
      <c r="J3" s="209" t="s">
        <v>479</v>
      </c>
      <c r="K3" s="209"/>
      <c r="L3" s="209"/>
      <c r="M3" s="209"/>
      <c r="N3" s="209"/>
      <c r="O3" s="210"/>
    </row>
    <row r="4" spans="1:15" ht="14.25" customHeight="1" x14ac:dyDescent="0.3">
      <c r="A4" s="68" t="s">
        <v>66</v>
      </c>
      <c r="B4" s="70"/>
      <c r="C4" s="70"/>
      <c r="D4" s="70"/>
      <c r="E4" s="70"/>
      <c r="F4" s="81" t="s">
        <v>67</v>
      </c>
      <c r="G4" s="59"/>
      <c r="H4" s="82"/>
      <c r="I4" s="83"/>
      <c r="J4" s="57"/>
      <c r="K4" s="73"/>
      <c r="L4" s="84"/>
      <c r="M4" s="78"/>
      <c r="N4" s="79"/>
      <c r="O4" s="80"/>
    </row>
    <row r="5" spans="1:15" ht="14.25" customHeight="1" x14ac:dyDescent="0.3">
      <c r="A5" s="68"/>
      <c r="B5" s="70"/>
      <c r="C5" s="70"/>
      <c r="D5" s="70"/>
      <c r="E5" s="70"/>
      <c r="F5" s="76"/>
      <c r="G5" s="83" t="s">
        <v>68</v>
      </c>
      <c r="H5" s="85"/>
      <c r="I5" s="83"/>
      <c r="J5" s="57"/>
      <c r="K5" s="73"/>
      <c r="L5" s="84"/>
      <c r="M5" s="78"/>
      <c r="N5" s="79"/>
      <c r="O5" s="80"/>
    </row>
    <row r="6" spans="1:15" ht="14.25" customHeight="1" x14ac:dyDescent="0.3">
      <c r="A6" s="68"/>
      <c r="B6" s="70"/>
      <c r="C6" s="70"/>
      <c r="D6" s="70"/>
      <c r="E6" s="70"/>
      <c r="F6" s="76"/>
      <c r="G6" s="85"/>
      <c r="H6" s="86" t="s">
        <v>69</v>
      </c>
      <c r="I6" s="86"/>
      <c r="J6" s="57"/>
      <c r="K6" s="73"/>
      <c r="L6" s="84"/>
      <c r="M6" s="78"/>
      <c r="N6" s="79"/>
      <c r="O6" s="80"/>
    </row>
    <row r="7" spans="1:15" ht="14.25" customHeight="1" x14ac:dyDescent="0.3">
      <c r="A7" s="68"/>
      <c r="B7" s="70"/>
      <c r="C7" s="70"/>
      <c r="D7" s="70"/>
      <c r="E7" s="70"/>
      <c r="F7" s="76"/>
      <c r="G7" s="59"/>
      <c r="H7" s="82" t="s">
        <v>94</v>
      </c>
      <c r="I7" s="83"/>
      <c r="J7" s="57"/>
      <c r="K7" s="73"/>
      <c r="L7" s="94">
        <v>120</v>
      </c>
      <c r="M7" s="78" t="s">
        <v>70</v>
      </c>
      <c r="N7" s="95">
        <v>24000</v>
      </c>
      <c r="O7" s="96">
        <f>L7*N7</f>
        <v>2880000</v>
      </c>
    </row>
    <row r="8" spans="1:15" ht="14.25" customHeight="1" x14ac:dyDescent="0.3">
      <c r="A8" s="68" t="s">
        <v>75</v>
      </c>
      <c r="B8" s="69"/>
      <c r="C8" s="69"/>
      <c r="D8" s="69"/>
      <c r="E8" s="70"/>
      <c r="F8" s="102" t="s">
        <v>76</v>
      </c>
      <c r="G8" s="85"/>
      <c r="H8" s="85"/>
      <c r="I8" s="85"/>
      <c r="J8" s="85"/>
      <c r="K8" s="99"/>
      <c r="L8" s="103"/>
      <c r="M8" s="104"/>
      <c r="N8" s="73"/>
      <c r="O8" s="74"/>
    </row>
    <row r="9" spans="1:15" ht="14.25" customHeight="1" x14ac:dyDescent="0.3">
      <c r="A9" s="68" t="s">
        <v>77</v>
      </c>
      <c r="B9" s="69"/>
      <c r="C9" s="69"/>
      <c r="D9" s="69"/>
      <c r="E9" s="70"/>
      <c r="F9" s="102" t="s">
        <v>78</v>
      </c>
      <c r="G9" s="85"/>
      <c r="H9" s="85"/>
      <c r="I9" s="85"/>
      <c r="J9" s="85"/>
      <c r="K9" s="99"/>
      <c r="L9" s="103"/>
      <c r="M9" s="104"/>
      <c r="N9" s="73"/>
      <c r="O9" s="74"/>
    </row>
    <row r="10" spans="1:15" ht="14.25" customHeight="1" x14ac:dyDescent="0.3">
      <c r="A10" s="68"/>
      <c r="B10" s="70"/>
      <c r="C10" s="70"/>
      <c r="D10" s="70"/>
      <c r="E10" s="70"/>
      <c r="F10" s="90"/>
      <c r="G10" s="83" t="s">
        <v>79</v>
      </c>
      <c r="H10" s="85"/>
      <c r="I10" s="83"/>
      <c r="J10" s="57"/>
      <c r="K10" s="73"/>
      <c r="L10" s="105"/>
      <c r="M10" s="104"/>
      <c r="N10" s="73"/>
      <c r="O10" s="74"/>
    </row>
    <row r="11" spans="1:15" ht="14.25" customHeight="1" x14ac:dyDescent="0.3">
      <c r="A11" s="68"/>
      <c r="B11" s="70"/>
      <c r="C11" s="70"/>
      <c r="D11" s="70"/>
      <c r="E11" s="70"/>
      <c r="F11" s="97"/>
      <c r="G11" s="85"/>
      <c r="H11" s="86" t="s">
        <v>95</v>
      </c>
      <c r="I11" s="87"/>
      <c r="J11" s="87"/>
      <c r="K11" s="88"/>
      <c r="L11" s="84"/>
      <c r="M11" s="78"/>
      <c r="N11" s="79"/>
      <c r="O11" s="80"/>
    </row>
    <row r="12" spans="1:15" ht="14.25" customHeight="1" x14ac:dyDescent="0.3">
      <c r="A12" s="68"/>
      <c r="B12" s="70"/>
      <c r="C12" s="70"/>
      <c r="D12" s="70"/>
      <c r="E12" s="70"/>
      <c r="F12" s="76"/>
      <c r="G12" s="59"/>
      <c r="H12" s="86" t="s">
        <v>96</v>
      </c>
      <c r="I12" s="86"/>
      <c r="J12" s="86"/>
      <c r="K12" s="106"/>
      <c r="L12" s="84">
        <v>18</v>
      </c>
      <c r="M12" s="78" t="s">
        <v>70</v>
      </c>
      <c r="N12" s="79">
        <v>4200000</v>
      </c>
      <c r="O12" s="80">
        <f>L12*N12</f>
        <v>75600000</v>
      </c>
    </row>
    <row r="13" spans="1:15" ht="14.25" customHeight="1" x14ac:dyDescent="0.3">
      <c r="A13" s="68"/>
      <c r="B13" s="70"/>
      <c r="C13" s="70"/>
      <c r="D13" s="70"/>
      <c r="E13" s="70"/>
      <c r="F13" s="76"/>
      <c r="G13" s="59"/>
      <c r="H13" s="86" t="s">
        <v>97</v>
      </c>
      <c r="I13" s="87"/>
      <c r="J13" s="87"/>
      <c r="K13" s="88"/>
      <c r="L13" s="84"/>
      <c r="M13" s="78"/>
      <c r="N13" s="79"/>
      <c r="O13" s="80"/>
    </row>
    <row r="14" spans="1:15" ht="14.25" customHeight="1" thickBot="1" x14ac:dyDescent="0.35">
      <c r="A14" s="68"/>
      <c r="B14" s="70"/>
      <c r="C14" s="70"/>
      <c r="D14" s="70"/>
      <c r="E14" s="70"/>
      <c r="F14" s="76"/>
      <c r="G14" s="59"/>
      <c r="H14" s="86" t="s">
        <v>96</v>
      </c>
      <c r="I14" s="87"/>
      <c r="J14" s="87"/>
      <c r="K14" s="88"/>
      <c r="L14" s="84">
        <v>4</v>
      </c>
      <c r="M14" s="78" t="s">
        <v>70</v>
      </c>
      <c r="N14" s="79">
        <v>4200000</v>
      </c>
      <c r="O14" s="80">
        <f>L14*N14</f>
        <v>16800000</v>
      </c>
    </row>
    <row r="15" spans="1:15" ht="14.25" customHeight="1" thickBot="1" x14ac:dyDescent="0.35">
      <c r="A15" s="111"/>
      <c r="B15" s="112"/>
      <c r="C15" s="112"/>
      <c r="D15" s="112"/>
      <c r="E15" s="112"/>
      <c r="F15" s="113"/>
      <c r="G15" s="114"/>
      <c r="H15" s="115"/>
      <c r="I15" s="115"/>
      <c r="J15" s="115"/>
      <c r="K15" s="116"/>
      <c r="L15" s="117"/>
      <c r="M15" s="118"/>
      <c r="N15" s="119"/>
      <c r="O15" s="120">
        <f>SUM(O4:O14)</f>
        <v>95280000</v>
      </c>
    </row>
    <row r="16" spans="1:15" ht="13.5" customHeight="1" x14ac:dyDescent="0.3">
      <c r="I16" s="121"/>
      <c r="J16" s="121"/>
      <c r="K16" s="211"/>
      <c r="L16" s="211"/>
      <c r="M16" s="211"/>
      <c r="N16" s="211"/>
      <c r="O16" s="122"/>
    </row>
    <row r="17" spans="11:14" ht="14.25" customHeight="1" x14ac:dyDescent="0.3">
      <c r="K17" s="211"/>
      <c r="L17" s="211"/>
      <c r="M17" s="211"/>
      <c r="N17" s="211"/>
    </row>
    <row r="18" spans="11:14" x14ac:dyDescent="0.3">
      <c r="K18" s="212"/>
      <c r="L18" s="212"/>
      <c r="M18" s="212"/>
      <c r="N18" s="212"/>
    </row>
  </sheetData>
  <mergeCells count="4">
    <mergeCell ref="J3:O3"/>
    <mergeCell ref="K16:N16"/>
    <mergeCell ref="K17:N17"/>
    <mergeCell ref="K18:N18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O36"/>
  <sheetViews>
    <sheetView topLeftCell="A19" zoomScale="145" zoomScaleNormal="145" workbookViewId="0">
      <selection activeCell="H26" sqref="H26"/>
    </sheetView>
  </sheetViews>
  <sheetFormatPr defaultColWidth="9.08984375" defaultRowHeight="14" x14ac:dyDescent="0.3"/>
  <cols>
    <col min="1" max="1" width="2.6328125" style="75" customWidth="1"/>
    <col min="2" max="2" width="4.08984375" style="75" customWidth="1"/>
    <col min="3" max="3" width="2" style="75" customWidth="1"/>
    <col min="4" max="4" width="2.90625" style="75" customWidth="1"/>
    <col min="5" max="5" width="1.90625" style="75" customWidth="1"/>
    <col min="6" max="6" width="1.36328125" style="75" customWidth="1"/>
    <col min="7" max="7" width="0.90625" style="75" customWidth="1"/>
    <col min="8" max="8" width="1" style="75" customWidth="1"/>
    <col min="9" max="9" width="14.08984375" style="75" customWidth="1"/>
    <col min="10" max="10" width="17.08984375" style="75" customWidth="1"/>
    <col min="11" max="11" width="42" style="75" customWidth="1"/>
    <col min="12" max="12" width="7.90625" style="75" customWidth="1"/>
    <col min="13" max="13" width="10" style="75" customWidth="1"/>
    <col min="14" max="14" width="12.453125" style="75" customWidth="1"/>
    <col min="15" max="15" width="20" style="75" customWidth="1"/>
    <col min="16" max="16384" width="9.08984375" style="75"/>
  </cols>
  <sheetData>
    <row r="1" spans="1:15" s="57" customFormat="1" ht="15.75" customHeight="1" x14ac:dyDescent="0.35">
      <c r="A1" s="51" t="s">
        <v>50</v>
      </c>
      <c r="B1" s="52"/>
      <c r="C1" s="52"/>
      <c r="D1" s="52"/>
      <c r="E1" s="52" t="s">
        <v>51</v>
      </c>
      <c r="F1" s="53" t="s">
        <v>93</v>
      </c>
      <c r="G1" s="52"/>
      <c r="H1" s="54"/>
      <c r="I1" s="54"/>
      <c r="J1" s="53" t="s">
        <v>462</v>
      </c>
      <c r="K1" s="52"/>
      <c r="L1" s="55"/>
      <c r="M1" s="55"/>
      <c r="N1" s="55"/>
      <c r="O1" s="56"/>
    </row>
    <row r="2" spans="1:15" s="57" customFormat="1" ht="15.75" customHeight="1" x14ac:dyDescent="0.35">
      <c r="A2" s="58" t="s">
        <v>53</v>
      </c>
      <c r="B2" s="59"/>
      <c r="C2" s="59"/>
      <c r="D2" s="59"/>
      <c r="E2" s="59" t="s">
        <v>51</v>
      </c>
      <c r="F2" s="60" t="s">
        <v>300</v>
      </c>
      <c r="G2" s="59"/>
      <c r="J2" s="138" t="s">
        <v>299</v>
      </c>
      <c r="K2" s="61"/>
      <c r="L2" s="59"/>
      <c r="M2" s="61"/>
      <c r="N2" s="62"/>
      <c r="O2" s="63"/>
    </row>
    <row r="3" spans="1:15" s="57" customFormat="1" ht="21.65" customHeight="1" thickBot="1" x14ac:dyDescent="0.4">
      <c r="A3" s="64" t="s">
        <v>54</v>
      </c>
      <c r="B3" s="65"/>
      <c r="C3" s="65"/>
      <c r="D3" s="65"/>
      <c r="E3" s="65" t="s">
        <v>51</v>
      </c>
      <c r="F3" s="66" t="s">
        <v>302</v>
      </c>
      <c r="G3" s="65"/>
      <c r="H3" s="67"/>
      <c r="I3" s="67"/>
      <c r="J3" s="209" t="s">
        <v>301</v>
      </c>
      <c r="K3" s="209"/>
      <c r="L3" s="209"/>
      <c r="M3" s="209"/>
      <c r="N3" s="209"/>
      <c r="O3" s="210"/>
    </row>
    <row r="4" spans="1:15" ht="14.25" customHeight="1" x14ac:dyDescent="0.3">
      <c r="A4" s="68" t="s">
        <v>104</v>
      </c>
      <c r="B4" s="70"/>
      <c r="C4" s="70"/>
      <c r="D4" s="70"/>
      <c r="E4" s="70"/>
      <c r="F4" s="81" t="s">
        <v>60</v>
      </c>
      <c r="G4" s="59"/>
      <c r="H4" s="82"/>
      <c r="I4" s="83"/>
      <c r="J4" s="57"/>
      <c r="K4" s="73"/>
      <c r="L4" s="84"/>
      <c r="M4" s="78"/>
      <c r="N4" s="79"/>
      <c r="O4" s="80"/>
    </row>
    <row r="5" spans="1:15" ht="15" customHeight="1" x14ac:dyDescent="0.3">
      <c r="A5" s="89" t="s">
        <v>105</v>
      </c>
      <c r="B5" s="82"/>
      <c r="C5" s="82"/>
      <c r="D5" s="70"/>
      <c r="E5" s="70"/>
      <c r="F5" s="90" t="s">
        <v>303</v>
      </c>
      <c r="G5" s="85"/>
      <c r="H5" s="85"/>
      <c r="I5" s="83"/>
      <c r="J5" s="57"/>
      <c r="K5" s="73"/>
      <c r="L5" s="91"/>
      <c r="M5" s="72"/>
      <c r="N5" s="72"/>
      <c r="O5" s="74"/>
    </row>
    <row r="6" spans="1:15" ht="15" customHeight="1" x14ac:dyDescent="0.3">
      <c r="A6" s="89"/>
      <c r="B6" s="82"/>
      <c r="C6" s="82"/>
      <c r="D6" s="70"/>
      <c r="E6" s="70"/>
      <c r="F6" s="90"/>
      <c r="G6" s="83" t="s">
        <v>305</v>
      </c>
      <c r="H6" s="85"/>
      <c r="I6" s="83"/>
      <c r="J6" s="57"/>
      <c r="K6" s="73"/>
      <c r="L6" s="91"/>
      <c r="M6" s="72"/>
      <c r="N6" s="72"/>
      <c r="O6" s="74"/>
    </row>
    <row r="7" spans="1:15" ht="14.25" customHeight="1" x14ac:dyDescent="0.3">
      <c r="A7" s="68"/>
      <c r="B7" s="70"/>
      <c r="C7" s="70"/>
      <c r="D7" s="70"/>
      <c r="E7" s="70"/>
      <c r="F7" s="76"/>
      <c r="G7" s="85"/>
      <c r="H7" s="86" t="s">
        <v>304</v>
      </c>
      <c r="I7" s="86"/>
      <c r="J7" s="92"/>
      <c r="K7" s="93"/>
      <c r="L7" s="94"/>
      <c r="M7" s="78"/>
      <c r="N7" s="95"/>
      <c r="O7" s="96"/>
    </row>
    <row r="8" spans="1:15" ht="24.9" customHeight="1" x14ac:dyDescent="0.3">
      <c r="A8" s="68"/>
      <c r="B8" s="70"/>
      <c r="C8" s="70"/>
      <c r="D8" s="70"/>
      <c r="E8" s="70"/>
      <c r="F8" s="76"/>
      <c r="G8" s="59"/>
      <c r="H8" s="82" t="s">
        <v>314</v>
      </c>
      <c r="I8" s="83"/>
      <c r="J8" s="57"/>
      <c r="K8" s="73"/>
      <c r="L8" s="94">
        <v>30</v>
      </c>
      <c r="M8" s="123" t="s">
        <v>113</v>
      </c>
      <c r="N8" s="95">
        <v>40000</v>
      </c>
      <c r="O8" s="96">
        <f>L8*N8</f>
        <v>1200000</v>
      </c>
    </row>
    <row r="9" spans="1:15" ht="14.25" customHeight="1" x14ac:dyDescent="0.3">
      <c r="A9" s="68" t="s">
        <v>251</v>
      </c>
      <c r="B9" s="70"/>
      <c r="C9" s="70"/>
      <c r="D9" s="70"/>
      <c r="E9" s="70"/>
      <c r="F9" s="81" t="s">
        <v>252</v>
      </c>
      <c r="G9" s="59"/>
      <c r="H9" s="82"/>
      <c r="I9" s="83"/>
      <c r="J9" s="57"/>
      <c r="K9" s="73"/>
      <c r="L9" s="84"/>
      <c r="M9" s="78"/>
      <c r="N9" s="79"/>
      <c r="O9" s="80"/>
    </row>
    <row r="10" spans="1:15" ht="14.25" customHeight="1" x14ac:dyDescent="0.3">
      <c r="A10" s="68"/>
      <c r="B10" s="70"/>
      <c r="C10" s="70"/>
      <c r="D10" s="70"/>
      <c r="E10" s="70"/>
      <c r="F10" s="76"/>
      <c r="G10" s="83" t="s">
        <v>253</v>
      </c>
      <c r="H10" s="85"/>
      <c r="I10" s="83"/>
      <c r="J10" s="57"/>
      <c r="K10" s="73"/>
      <c r="L10" s="84"/>
      <c r="M10" s="78"/>
      <c r="N10" s="79"/>
      <c r="O10" s="80"/>
    </row>
    <row r="11" spans="1:15" ht="14.25" customHeight="1" x14ac:dyDescent="0.3">
      <c r="A11" s="68"/>
      <c r="B11" s="70"/>
      <c r="C11" s="70"/>
      <c r="D11" s="70"/>
      <c r="E11" s="70"/>
      <c r="F11" s="76"/>
      <c r="G11" s="85"/>
      <c r="H11" s="86" t="s">
        <v>254</v>
      </c>
      <c r="I11" s="86"/>
      <c r="J11" s="57"/>
      <c r="K11" s="73"/>
      <c r="L11" s="84"/>
      <c r="M11" s="78"/>
      <c r="N11" s="79"/>
      <c r="O11" s="80"/>
    </row>
    <row r="12" spans="1:15" ht="24.9" customHeight="1" x14ac:dyDescent="0.3">
      <c r="A12" s="68"/>
      <c r="B12" s="70"/>
      <c r="C12" s="70"/>
      <c r="D12" s="70"/>
      <c r="E12" s="70"/>
      <c r="F12" s="76"/>
      <c r="G12" s="59"/>
      <c r="H12" s="82" t="s">
        <v>256</v>
      </c>
      <c r="I12" s="83"/>
      <c r="J12" s="57"/>
      <c r="K12" s="73"/>
      <c r="L12" s="94">
        <v>120</v>
      </c>
      <c r="M12" s="123" t="s">
        <v>257</v>
      </c>
      <c r="N12" s="95">
        <v>24000</v>
      </c>
      <c r="O12" s="96">
        <f>L12*N12</f>
        <v>2880000</v>
      </c>
    </row>
    <row r="13" spans="1:15" ht="14.25" customHeight="1" x14ac:dyDescent="0.3">
      <c r="A13" s="68"/>
      <c r="B13" s="70"/>
      <c r="C13" s="70"/>
      <c r="D13" s="70"/>
      <c r="E13" s="70"/>
      <c r="F13" s="76"/>
      <c r="G13" s="83" t="s">
        <v>125</v>
      </c>
      <c r="H13" s="85"/>
      <c r="I13" s="83"/>
      <c r="J13" s="57"/>
      <c r="K13" s="73"/>
      <c r="L13" s="84"/>
      <c r="M13" s="78"/>
      <c r="N13" s="79"/>
      <c r="O13" s="80"/>
    </row>
    <row r="14" spans="1:15" ht="14.25" customHeight="1" x14ac:dyDescent="0.3">
      <c r="A14" s="68"/>
      <c r="B14" s="70"/>
      <c r="C14" s="70"/>
      <c r="D14" s="70"/>
      <c r="E14" s="70"/>
      <c r="F14" s="76"/>
      <c r="G14" s="85"/>
      <c r="H14" s="86" t="s">
        <v>306</v>
      </c>
      <c r="I14" s="86"/>
      <c r="J14" s="57"/>
      <c r="K14" s="73"/>
      <c r="L14" s="84"/>
      <c r="M14" s="78"/>
      <c r="N14" s="79"/>
      <c r="O14" s="80"/>
    </row>
    <row r="15" spans="1:15" ht="24.9" customHeight="1" x14ac:dyDescent="0.3">
      <c r="A15" s="68"/>
      <c r="B15" s="70"/>
      <c r="C15" s="70"/>
      <c r="D15" s="70"/>
      <c r="E15" s="70"/>
      <c r="F15" s="76"/>
      <c r="G15" s="59"/>
      <c r="H15" s="82" t="s">
        <v>307</v>
      </c>
      <c r="I15" s="83"/>
      <c r="J15" s="57"/>
      <c r="K15" s="73"/>
      <c r="L15" s="94">
        <v>120</v>
      </c>
      <c r="M15" s="123" t="s">
        <v>225</v>
      </c>
      <c r="N15" s="95">
        <v>105000</v>
      </c>
      <c r="O15" s="96">
        <f>L15*N15</f>
        <v>12600000</v>
      </c>
    </row>
    <row r="16" spans="1:15" ht="14.25" customHeight="1" x14ac:dyDescent="0.3">
      <c r="A16" s="68" t="s">
        <v>129</v>
      </c>
      <c r="B16" s="69"/>
      <c r="C16" s="69"/>
      <c r="D16" s="69"/>
      <c r="E16" s="70"/>
      <c r="F16" s="102" t="s">
        <v>128</v>
      </c>
      <c r="G16" s="85"/>
      <c r="H16" s="85"/>
      <c r="I16" s="85"/>
      <c r="J16" s="85"/>
      <c r="K16" s="99"/>
      <c r="L16" s="103"/>
      <c r="M16" s="104"/>
      <c r="N16" s="73"/>
      <c r="O16" s="74"/>
    </row>
    <row r="17" spans="1:15" ht="14.25" customHeight="1" x14ac:dyDescent="0.3">
      <c r="A17" s="68" t="s">
        <v>130</v>
      </c>
      <c r="B17" s="69"/>
      <c r="C17" s="69"/>
      <c r="D17" s="69"/>
      <c r="E17" s="70"/>
      <c r="F17" s="102" t="s">
        <v>71</v>
      </c>
      <c r="G17" s="85"/>
      <c r="H17" s="85"/>
      <c r="I17" s="85"/>
      <c r="J17" s="85"/>
      <c r="K17" s="99"/>
      <c r="L17" s="103"/>
      <c r="M17" s="104"/>
      <c r="N17" s="73"/>
      <c r="O17" s="74"/>
    </row>
    <row r="18" spans="1:15" ht="14.25" customHeight="1" x14ac:dyDescent="0.3">
      <c r="A18" s="68"/>
      <c r="B18" s="70"/>
      <c r="C18" s="70"/>
      <c r="D18" s="70"/>
      <c r="E18" s="70"/>
      <c r="F18" s="90"/>
      <c r="G18" s="83" t="s">
        <v>72</v>
      </c>
      <c r="H18" s="85"/>
      <c r="I18" s="83"/>
      <c r="J18" s="57"/>
      <c r="K18" s="73"/>
      <c r="L18" s="105"/>
      <c r="M18" s="104"/>
      <c r="N18" s="73"/>
      <c r="O18" s="74"/>
    </row>
    <row r="19" spans="1:15" ht="14.25" customHeight="1" x14ac:dyDescent="0.3">
      <c r="A19" s="68"/>
      <c r="B19" s="70"/>
      <c r="C19" s="70"/>
      <c r="D19" s="70"/>
      <c r="E19" s="70"/>
      <c r="F19" s="97"/>
      <c r="G19" s="85"/>
      <c r="H19" s="86" t="s">
        <v>73</v>
      </c>
      <c r="I19" s="87"/>
      <c r="J19" s="87"/>
      <c r="K19" s="88"/>
      <c r="L19" s="84"/>
      <c r="M19" s="78"/>
      <c r="N19" s="79"/>
      <c r="O19" s="80"/>
    </row>
    <row r="20" spans="1:15" ht="24.9" customHeight="1" x14ac:dyDescent="0.3">
      <c r="A20" s="68"/>
      <c r="B20" s="70"/>
      <c r="C20" s="70"/>
      <c r="D20" s="70"/>
      <c r="E20" s="70"/>
      <c r="F20" s="76"/>
      <c r="G20" s="59"/>
      <c r="H20" s="86" t="s">
        <v>308</v>
      </c>
      <c r="I20" s="86"/>
      <c r="J20" s="86"/>
      <c r="K20" s="106"/>
      <c r="L20" s="84">
        <v>16</v>
      </c>
      <c r="M20" s="123" t="s">
        <v>309</v>
      </c>
      <c r="N20" s="79">
        <v>900000</v>
      </c>
      <c r="O20" s="80">
        <f>L20*N20</f>
        <v>14400000</v>
      </c>
    </row>
    <row r="21" spans="1:15" ht="14.25" customHeight="1" x14ac:dyDescent="0.3">
      <c r="A21" s="68" t="s">
        <v>75</v>
      </c>
      <c r="B21" s="69"/>
      <c r="C21" s="69"/>
      <c r="D21" s="69"/>
      <c r="E21" s="70"/>
      <c r="F21" s="102" t="s">
        <v>76</v>
      </c>
      <c r="G21" s="85"/>
      <c r="H21" s="85"/>
      <c r="I21" s="85"/>
      <c r="J21" s="85"/>
      <c r="K21" s="99"/>
      <c r="L21" s="103"/>
      <c r="M21" s="104"/>
      <c r="N21" s="73"/>
      <c r="O21" s="74"/>
    </row>
    <row r="22" spans="1:15" ht="14.25" customHeight="1" x14ac:dyDescent="0.3">
      <c r="A22" s="68" t="s">
        <v>77</v>
      </c>
      <c r="B22" s="69"/>
      <c r="C22" s="69"/>
      <c r="D22" s="69"/>
      <c r="E22" s="70"/>
      <c r="F22" s="102" t="s">
        <v>78</v>
      </c>
      <c r="G22" s="85"/>
      <c r="H22" s="85"/>
      <c r="I22" s="85"/>
      <c r="J22" s="85"/>
      <c r="K22" s="99"/>
      <c r="L22" s="103"/>
      <c r="M22" s="104"/>
      <c r="N22" s="73"/>
      <c r="O22" s="74"/>
    </row>
    <row r="23" spans="1:15" ht="14.25" customHeight="1" x14ac:dyDescent="0.3">
      <c r="A23" s="68"/>
      <c r="B23" s="70"/>
      <c r="C23" s="70"/>
      <c r="D23" s="70"/>
      <c r="E23" s="70"/>
      <c r="F23" s="90"/>
      <c r="G23" s="83" t="s">
        <v>220</v>
      </c>
      <c r="H23" s="85"/>
      <c r="I23" s="83"/>
      <c r="J23" s="57"/>
      <c r="K23" s="73"/>
      <c r="L23" s="105"/>
      <c r="M23" s="104"/>
      <c r="N23" s="73"/>
      <c r="O23" s="74"/>
    </row>
    <row r="24" spans="1:15" ht="14.25" customHeight="1" x14ac:dyDescent="0.3">
      <c r="A24" s="68"/>
      <c r="B24" s="70"/>
      <c r="C24" s="70"/>
      <c r="D24" s="70"/>
      <c r="E24" s="70"/>
      <c r="F24" s="97"/>
      <c r="G24" s="85"/>
      <c r="H24" s="86" t="s">
        <v>310</v>
      </c>
      <c r="I24" s="87"/>
      <c r="J24" s="87"/>
      <c r="K24" s="88"/>
      <c r="L24" s="84"/>
      <c r="M24" s="78"/>
      <c r="N24" s="79"/>
      <c r="O24" s="80"/>
    </row>
    <row r="25" spans="1:15" ht="24.9" customHeight="1" x14ac:dyDescent="0.3">
      <c r="A25" s="68"/>
      <c r="B25" s="70"/>
      <c r="C25" s="70"/>
      <c r="D25" s="70"/>
      <c r="E25" s="70"/>
      <c r="F25" s="76"/>
      <c r="G25" s="59"/>
      <c r="H25" s="86" t="s">
        <v>222</v>
      </c>
      <c r="I25" s="86"/>
      <c r="J25" s="86"/>
      <c r="K25" s="106"/>
      <c r="L25" s="84">
        <v>24</v>
      </c>
      <c r="M25" s="123" t="s">
        <v>179</v>
      </c>
      <c r="N25" s="79">
        <v>4200000</v>
      </c>
      <c r="O25" s="80">
        <f>L25*N25</f>
        <v>100800000</v>
      </c>
    </row>
    <row r="26" spans="1:15" ht="14.25" customHeight="1" x14ac:dyDescent="0.3">
      <c r="A26" s="68"/>
      <c r="B26" s="70"/>
      <c r="C26" s="70"/>
      <c r="D26" s="70"/>
      <c r="E26" s="70"/>
      <c r="F26" s="76"/>
      <c r="G26" s="59"/>
      <c r="H26" s="86" t="s">
        <v>311</v>
      </c>
      <c r="I26" s="87"/>
      <c r="J26" s="87"/>
      <c r="K26" s="88"/>
      <c r="L26" s="84"/>
      <c r="M26" s="78"/>
      <c r="N26" s="79"/>
      <c r="O26" s="80"/>
    </row>
    <row r="27" spans="1:15" ht="24.9" customHeight="1" x14ac:dyDescent="0.3">
      <c r="A27" s="68"/>
      <c r="B27" s="70"/>
      <c r="C27" s="70"/>
      <c r="D27" s="70"/>
      <c r="E27" s="70"/>
      <c r="F27" s="76"/>
      <c r="G27" s="59"/>
      <c r="H27" s="86" t="s">
        <v>222</v>
      </c>
      <c r="I27" s="87"/>
      <c r="J27" s="87"/>
      <c r="K27" s="88"/>
      <c r="L27" s="84">
        <v>7</v>
      </c>
      <c r="M27" s="123" t="s">
        <v>179</v>
      </c>
      <c r="N27" s="79">
        <v>4200000</v>
      </c>
      <c r="O27" s="80">
        <f>L27*N27</f>
        <v>29400000</v>
      </c>
    </row>
    <row r="28" spans="1:15" ht="14.25" customHeight="1" x14ac:dyDescent="0.3">
      <c r="A28" s="68"/>
      <c r="B28" s="70"/>
      <c r="C28" s="70"/>
      <c r="D28" s="70"/>
      <c r="E28" s="70"/>
      <c r="F28" s="90"/>
      <c r="G28" s="83" t="s">
        <v>85</v>
      </c>
      <c r="H28" s="85"/>
      <c r="I28" s="83"/>
      <c r="J28" s="57"/>
      <c r="K28" s="73"/>
      <c r="L28" s="105"/>
      <c r="M28" s="104"/>
      <c r="N28" s="73"/>
      <c r="O28" s="74"/>
    </row>
    <row r="29" spans="1:15" ht="14.25" customHeight="1" x14ac:dyDescent="0.3">
      <c r="A29" s="68"/>
      <c r="B29" s="70"/>
      <c r="C29" s="70"/>
      <c r="D29" s="70"/>
      <c r="E29" s="70"/>
      <c r="F29" s="97"/>
      <c r="G29" s="85"/>
      <c r="H29" s="86" t="s">
        <v>312</v>
      </c>
      <c r="I29" s="87"/>
      <c r="J29" s="87"/>
      <c r="K29" s="88"/>
      <c r="L29" s="84"/>
      <c r="M29" s="78"/>
      <c r="N29" s="79"/>
      <c r="O29" s="80"/>
    </row>
    <row r="30" spans="1:15" ht="24.9" customHeight="1" x14ac:dyDescent="0.3">
      <c r="A30" s="68"/>
      <c r="B30" s="70"/>
      <c r="C30" s="70"/>
      <c r="D30" s="70"/>
      <c r="E30" s="70"/>
      <c r="F30" s="76"/>
      <c r="G30" s="59"/>
      <c r="H30" s="82" t="s">
        <v>280</v>
      </c>
      <c r="I30" s="87"/>
      <c r="J30" s="87"/>
      <c r="K30" s="88"/>
      <c r="L30" s="84">
        <v>3</v>
      </c>
      <c r="M30" s="123" t="s">
        <v>179</v>
      </c>
      <c r="N30" s="79">
        <v>9000000</v>
      </c>
      <c r="O30" s="80">
        <f>L30*N30</f>
        <v>27000000</v>
      </c>
    </row>
    <row r="31" spans="1:15" ht="14.25" customHeight="1" x14ac:dyDescent="0.3">
      <c r="A31" s="68"/>
      <c r="B31" s="70"/>
      <c r="C31" s="70"/>
      <c r="D31" s="70"/>
      <c r="E31" s="70"/>
      <c r="F31" s="97"/>
      <c r="G31" s="85"/>
      <c r="H31" s="86" t="s">
        <v>313</v>
      </c>
      <c r="I31" s="87"/>
      <c r="J31" s="87"/>
      <c r="K31" s="88"/>
      <c r="L31" s="84"/>
      <c r="M31" s="78"/>
      <c r="N31" s="79"/>
      <c r="O31" s="80"/>
    </row>
    <row r="32" spans="1:15" ht="24.9" customHeight="1" thickBot="1" x14ac:dyDescent="0.35">
      <c r="A32" s="68"/>
      <c r="B32" s="70"/>
      <c r="C32" s="70"/>
      <c r="D32" s="70"/>
      <c r="E32" s="70"/>
      <c r="F32" s="76"/>
      <c r="G32" s="59"/>
      <c r="H32" s="82" t="s">
        <v>280</v>
      </c>
      <c r="I32" s="87"/>
      <c r="J32" s="87"/>
      <c r="K32" s="88"/>
      <c r="L32" s="84">
        <v>6</v>
      </c>
      <c r="M32" s="123" t="s">
        <v>179</v>
      </c>
      <c r="N32" s="79">
        <v>9000000</v>
      </c>
      <c r="O32" s="80">
        <f>L32*N32</f>
        <v>54000000</v>
      </c>
    </row>
    <row r="33" spans="1:15" ht="14.25" customHeight="1" thickBot="1" x14ac:dyDescent="0.35">
      <c r="A33" s="111"/>
      <c r="B33" s="112"/>
      <c r="C33" s="112"/>
      <c r="D33" s="112"/>
      <c r="E33" s="112"/>
      <c r="F33" s="113"/>
      <c r="G33" s="114"/>
      <c r="H33" s="115"/>
      <c r="I33" s="115"/>
      <c r="J33" s="115"/>
      <c r="K33" s="116"/>
      <c r="L33" s="117"/>
      <c r="M33" s="118"/>
      <c r="N33" s="119"/>
      <c r="O33" s="120">
        <f>SUM(O5:O32)</f>
        <v>242280000</v>
      </c>
    </row>
    <row r="34" spans="1:15" ht="13.5" customHeight="1" x14ac:dyDescent="0.3">
      <c r="I34" s="121"/>
      <c r="J34" s="121"/>
      <c r="K34" s="211"/>
      <c r="L34" s="211"/>
      <c r="M34" s="211"/>
      <c r="N34" s="211"/>
      <c r="O34" s="122"/>
    </row>
    <row r="35" spans="1:15" ht="14.25" customHeight="1" x14ac:dyDescent="0.3">
      <c r="K35" s="211"/>
      <c r="L35" s="211"/>
      <c r="M35" s="211"/>
      <c r="N35" s="211"/>
    </row>
    <row r="36" spans="1:15" x14ac:dyDescent="0.3">
      <c r="K36" s="212"/>
      <c r="L36" s="212"/>
      <c r="M36" s="212"/>
      <c r="N36" s="212"/>
    </row>
  </sheetData>
  <mergeCells count="4">
    <mergeCell ref="J3:O3"/>
    <mergeCell ref="K34:N34"/>
    <mergeCell ref="K35:N35"/>
    <mergeCell ref="K36:N36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O58"/>
  <sheetViews>
    <sheetView topLeftCell="A3" zoomScale="145" zoomScaleNormal="145" workbookViewId="0">
      <selection activeCell="O46" sqref="O46"/>
    </sheetView>
  </sheetViews>
  <sheetFormatPr defaultColWidth="9.08984375" defaultRowHeight="14" x14ac:dyDescent="0.3"/>
  <cols>
    <col min="1" max="1" width="2.6328125" style="75" customWidth="1"/>
    <col min="2" max="2" width="4.08984375" style="75" customWidth="1"/>
    <col min="3" max="3" width="2" style="75" customWidth="1"/>
    <col min="4" max="4" width="2.90625" style="75" customWidth="1"/>
    <col min="5" max="5" width="1.90625" style="75" customWidth="1"/>
    <col min="6" max="6" width="1.36328125" style="75" customWidth="1"/>
    <col min="7" max="7" width="0.90625" style="75" customWidth="1"/>
    <col min="8" max="8" width="1" style="75" customWidth="1"/>
    <col min="9" max="9" width="14.08984375" style="75" customWidth="1"/>
    <col min="10" max="10" width="17.08984375" style="75" customWidth="1"/>
    <col min="11" max="11" width="42" style="75" customWidth="1"/>
    <col min="12" max="12" width="7.90625" style="75" customWidth="1"/>
    <col min="13" max="13" width="10" style="75" customWidth="1"/>
    <col min="14" max="14" width="12.453125" style="75" customWidth="1"/>
    <col min="15" max="15" width="20" style="75" customWidth="1"/>
    <col min="16" max="16384" width="9.08984375" style="75"/>
  </cols>
  <sheetData>
    <row r="1" spans="1:15" s="57" customFormat="1" ht="15.75" customHeight="1" x14ac:dyDescent="0.35">
      <c r="A1" s="51" t="s">
        <v>50</v>
      </c>
      <c r="B1" s="52"/>
      <c r="C1" s="52"/>
      <c r="D1" s="52"/>
      <c r="E1" s="52" t="s">
        <v>51</v>
      </c>
      <c r="F1" s="53" t="s">
        <v>356</v>
      </c>
      <c r="G1" s="52"/>
      <c r="H1" s="54"/>
      <c r="I1" s="54"/>
      <c r="J1" s="53" t="s">
        <v>355</v>
      </c>
      <c r="K1" s="52"/>
      <c r="L1" s="55"/>
      <c r="M1" s="55"/>
      <c r="N1" s="55"/>
      <c r="O1" s="56"/>
    </row>
    <row r="2" spans="1:15" s="57" customFormat="1" ht="15.75" customHeight="1" x14ac:dyDescent="0.35">
      <c r="A2" s="58" t="s">
        <v>53</v>
      </c>
      <c r="B2" s="59"/>
      <c r="C2" s="59"/>
      <c r="D2" s="59"/>
      <c r="E2" s="59" t="s">
        <v>51</v>
      </c>
      <c r="F2" s="60" t="s">
        <v>33</v>
      </c>
      <c r="G2" s="59"/>
      <c r="J2" s="60" t="s">
        <v>357</v>
      </c>
      <c r="K2" s="61"/>
      <c r="L2" s="59"/>
      <c r="M2" s="61"/>
      <c r="N2" s="62"/>
      <c r="O2" s="63"/>
    </row>
    <row r="3" spans="1:15" s="57" customFormat="1" ht="27.65" customHeight="1" thickBot="1" x14ac:dyDescent="0.4">
      <c r="A3" s="64" t="s">
        <v>54</v>
      </c>
      <c r="B3" s="65"/>
      <c r="C3" s="65"/>
      <c r="D3" s="65"/>
      <c r="E3" s="65" t="s">
        <v>51</v>
      </c>
      <c r="F3" s="66" t="s">
        <v>358</v>
      </c>
      <c r="G3" s="65"/>
      <c r="H3" s="67"/>
      <c r="I3" s="67"/>
      <c r="J3" s="209" t="s">
        <v>359</v>
      </c>
      <c r="K3" s="209"/>
      <c r="L3" s="209"/>
      <c r="M3" s="209"/>
      <c r="N3" s="209"/>
      <c r="O3" s="210"/>
    </row>
    <row r="4" spans="1:15" ht="14.25" customHeight="1" x14ac:dyDescent="0.3">
      <c r="A4" s="68" t="s">
        <v>104</v>
      </c>
      <c r="B4" s="70"/>
      <c r="C4" s="70"/>
      <c r="D4" s="70"/>
      <c r="E4" s="70"/>
      <c r="F4" s="81" t="s">
        <v>60</v>
      </c>
      <c r="G4" s="59"/>
      <c r="H4" s="82"/>
      <c r="I4" s="83"/>
      <c r="J4" s="57"/>
      <c r="K4" s="73"/>
      <c r="L4" s="84"/>
      <c r="M4" s="78"/>
      <c r="N4" s="79"/>
      <c r="O4" s="80"/>
    </row>
    <row r="5" spans="1:15" ht="15" customHeight="1" x14ac:dyDescent="0.3">
      <c r="A5" s="89" t="s">
        <v>360</v>
      </c>
      <c r="B5" s="82"/>
      <c r="C5" s="82"/>
      <c r="D5" s="70"/>
      <c r="E5" s="70"/>
      <c r="F5" s="90" t="s">
        <v>361</v>
      </c>
      <c r="G5" s="85"/>
      <c r="H5" s="85"/>
      <c r="I5" s="83"/>
      <c r="J5" s="57"/>
      <c r="K5" s="73"/>
      <c r="L5" s="91"/>
      <c r="M5" s="72"/>
      <c r="N5" s="72"/>
      <c r="O5" s="74"/>
    </row>
    <row r="6" spans="1:15" ht="15" customHeight="1" x14ac:dyDescent="0.3">
      <c r="A6" s="89"/>
      <c r="B6" s="82"/>
      <c r="C6" s="82"/>
      <c r="D6" s="70"/>
      <c r="E6" s="70"/>
      <c r="F6" s="90"/>
      <c r="G6" s="83" t="s">
        <v>362</v>
      </c>
      <c r="H6" s="85"/>
      <c r="I6" s="83"/>
      <c r="J6" s="57"/>
      <c r="K6" s="73"/>
      <c r="L6" s="91"/>
      <c r="M6" s="72"/>
      <c r="N6" s="72"/>
      <c r="O6" s="74"/>
    </row>
    <row r="7" spans="1:15" ht="14.25" customHeight="1" x14ac:dyDescent="0.3">
      <c r="A7" s="68"/>
      <c r="B7" s="70"/>
      <c r="C7" s="70"/>
      <c r="D7" s="70"/>
      <c r="E7" s="70"/>
      <c r="F7" s="76"/>
      <c r="G7" s="85"/>
      <c r="H7" s="86" t="s">
        <v>363</v>
      </c>
      <c r="I7" s="86"/>
      <c r="J7" s="92"/>
      <c r="K7" s="93"/>
      <c r="L7" s="94"/>
      <c r="M7" s="78"/>
      <c r="N7" s="95"/>
      <c r="O7" s="96"/>
    </row>
    <row r="8" spans="1:15" ht="24.9" customHeight="1" x14ac:dyDescent="0.3">
      <c r="A8" s="68"/>
      <c r="B8" s="70"/>
      <c r="C8" s="70"/>
      <c r="D8" s="70"/>
      <c r="E8" s="70"/>
      <c r="F8" s="76"/>
      <c r="G8" s="59"/>
      <c r="H8" s="82" t="s">
        <v>364</v>
      </c>
      <c r="I8" s="83"/>
      <c r="J8" s="57"/>
      <c r="K8" s="73"/>
      <c r="L8" s="94">
        <v>1</v>
      </c>
      <c r="M8" s="123" t="s">
        <v>59</v>
      </c>
      <c r="N8" s="95">
        <v>2765000</v>
      </c>
      <c r="O8" s="96">
        <f>L8*N8</f>
        <v>2765000</v>
      </c>
    </row>
    <row r="9" spans="1:15" ht="15" customHeight="1" x14ac:dyDescent="0.3">
      <c r="A9" s="89" t="s">
        <v>105</v>
      </c>
      <c r="B9" s="82"/>
      <c r="C9" s="82"/>
      <c r="D9" s="70"/>
      <c r="E9" s="70"/>
      <c r="F9" s="90" t="s">
        <v>303</v>
      </c>
      <c r="G9" s="85"/>
      <c r="H9" s="85"/>
      <c r="I9" s="83"/>
      <c r="J9" s="57"/>
      <c r="K9" s="73"/>
      <c r="L9" s="91"/>
      <c r="M9" s="72"/>
      <c r="N9" s="72"/>
      <c r="O9" s="74"/>
    </row>
    <row r="10" spans="1:15" ht="15" customHeight="1" x14ac:dyDescent="0.3">
      <c r="A10" s="89"/>
      <c r="B10" s="82"/>
      <c r="C10" s="82"/>
      <c r="D10" s="70"/>
      <c r="E10" s="70"/>
      <c r="F10" s="90"/>
      <c r="G10" s="83" t="s">
        <v>305</v>
      </c>
      <c r="H10" s="85"/>
      <c r="I10" s="83"/>
      <c r="J10" s="57"/>
      <c r="K10" s="73"/>
      <c r="L10" s="91"/>
      <c r="M10" s="72"/>
      <c r="N10" s="72"/>
      <c r="O10" s="74"/>
    </row>
    <row r="11" spans="1:15" ht="14.25" customHeight="1" x14ac:dyDescent="0.3">
      <c r="A11" s="68"/>
      <c r="B11" s="70"/>
      <c r="C11" s="70"/>
      <c r="D11" s="70"/>
      <c r="E11" s="70"/>
      <c r="F11" s="76"/>
      <c r="G11" s="85"/>
      <c r="H11" s="86" t="s">
        <v>365</v>
      </c>
      <c r="I11" s="86"/>
      <c r="J11" s="92"/>
      <c r="K11" s="93"/>
      <c r="L11" s="94"/>
      <c r="M11" s="78"/>
      <c r="N11" s="95"/>
      <c r="O11" s="96"/>
    </row>
    <row r="12" spans="1:15" ht="24.9" customHeight="1" x14ac:dyDescent="0.3">
      <c r="A12" s="68"/>
      <c r="B12" s="70"/>
      <c r="C12" s="70"/>
      <c r="D12" s="70"/>
      <c r="E12" s="70"/>
      <c r="F12" s="76"/>
      <c r="G12" s="59"/>
      <c r="H12" s="82" t="s">
        <v>314</v>
      </c>
      <c r="I12" s="83"/>
      <c r="J12" s="57"/>
      <c r="K12" s="73"/>
      <c r="L12" s="94">
        <v>24</v>
      </c>
      <c r="M12" s="123" t="s">
        <v>113</v>
      </c>
      <c r="N12" s="95">
        <v>40000</v>
      </c>
      <c r="O12" s="96">
        <f>L12*N12</f>
        <v>960000</v>
      </c>
    </row>
    <row r="13" spans="1:15" ht="15" customHeight="1" x14ac:dyDescent="0.3">
      <c r="A13" s="89" t="s">
        <v>366</v>
      </c>
      <c r="B13" s="82"/>
      <c r="C13" s="82"/>
      <c r="D13" s="70"/>
      <c r="E13" s="70"/>
      <c r="F13" s="90" t="s">
        <v>367</v>
      </c>
      <c r="G13" s="85"/>
      <c r="H13" s="85"/>
      <c r="I13" s="83"/>
      <c r="J13" s="57"/>
      <c r="K13" s="73"/>
      <c r="L13" s="91"/>
      <c r="M13" s="72"/>
      <c r="N13" s="72"/>
      <c r="O13" s="74"/>
    </row>
    <row r="14" spans="1:15" ht="15" customHeight="1" x14ac:dyDescent="0.3">
      <c r="A14" s="89"/>
      <c r="B14" s="82"/>
      <c r="C14" s="82"/>
      <c r="D14" s="70"/>
      <c r="E14" s="70"/>
      <c r="F14" s="90"/>
      <c r="G14" s="83" t="s">
        <v>368</v>
      </c>
      <c r="H14" s="85"/>
      <c r="I14" s="83"/>
      <c r="J14" s="57"/>
      <c r="K14" s="73"/>
      <c r="L14" s="91"/>
      <c r="M14" s="72"/>
      <c r="N14" s="72"/>
      <c r="O14" s="74"/>
    </row>
    <row r="15" spans="1:15" ht="14.25" customHeight="1" x14ac:dyDescent="0.3">
      <c r="A15" s="68"/>
      <c r="B15" s="70"/>
      <c r="C15" s="70"/>
      <c r="D15" s="70"/>
      <c r="E15" s="70"/>
      <c r="F15" s="76"/>
      <c r="G15" s="85"/>
      <c r="H15" s="86" t="s">
        <v>369</v>
      </c>
      <c r="I15" s="86"/>
      <c r="J15" s="92"/>
      <c r="K15" s="93"/>
      <c r="L15" s="94"/>
      <c r="M15" s="78"/>
      <c r="N15" s="95"/>
      <c r="O15" s="96"/>
    </row>
    <row r="16" spans="1:15" ht="24.9" customHeight="1" x14ac:dyDescent="0.3">
      <c r="A16" s="68"/>
      <c r="B16" s="70"/>
      <c r="C16" s="70"/>
      <c r="D16" s="70"/>
      <c r="E16" s="70"/>
      <c r="F16" s="76"/>
      <c r="G16" s="59"/>
      <c r="H16" s="82" t="s">
        <v>370</v>
      </c>
      <c r="I16" s="83"/>
      <c r="J16" s="57"/>
      <c r="K16" s="73"/>
      <c r="L16" s="94">
        <v>6</v>
      </c>
      <c r="M16" s="123" t="s">
        <v>59</v>
      </c>
      <c r="N16" s="95">
        <v>2260000</v>
      </c>
      <c r="O16" s="96">
        <f>L16*N16</f>
        <v>13560000</v>
      </c>
    </row>
    <row r="17" spans="1:15" ht="18" customHeight="1" x14ac:dyDescent="0.3">
      <c r="A17" s="89" t="s">
        <v>62</v>
      </c>
      <c r="B17" s="82"/>
      <c r="C17" s="82"/>
      <c r="D17" s="70"/>
      <c r="E17" s="70"/>
      <c r="F17" s="90" t="s">
        <v>63</v>
      </c>
      <c r="G17" s="85"/>
      <c r="H17" s="85"/>
      <c r="I17" s="83"/>
      <c r="J17" s="57"/>
      <c r="K17" s="73"/>
      <c r="L17" s="91"/>
      <c r="M17" s="72"/>
      <c r="N17" s="72"/>
      <c r="O17" s="74"/>
    </row>
    <row r="18" spans="1:15" ht="15" customHeight="1" x14ac:dyDescent="0.3">
      <c r="A18" s="89"/>
      <c r="B18" s="82"/>
      <c r="C18" s="82"/>
      <c r="D18" s="70"/>
      <c r="E18" s="70"/>
      <c r="F18" s="90"/>
      <c r="G18" s="83" t="s">
        <v>371</v>
      </c>
      <c r="H18" s="85"/>
      <c r="I18" s="83"/>
      <c r="J18" s="57"/>
      <c r="K18" s="73"/>
      <c r="L18" s="91"/>
      <c r="M18" s="72"/>
      <c r="N18" s="72"/>
      <c r="O18" s="74"/>
    </row>
    <row r="19" spans="1:15" ht="14.25" customHeight="1" x14ac:dyDescent="0.3">
      <c r="A19" s="68"/>
      <c r="B19" s="70"/>
      <c r="C19" s="70"/>
      <c r="D19" s="70"/>
      <c r="E19" s="70"/>
      <c r="F19" s="76"/>
      <c r="G19" s="85"/>
      <c r="H19" s="86" t="s">
        <v>372</v>
      </c>
      <c r="I19" s="86"/>
      <c r="J19" s="92"/>
      <c r="K19" s="93"/>
      <c r="L19" s="94"/>
      <c r="M19" s="78"/>
      <c r="N19" s="95"/>
      <c r="O19" s="96"/>
    </row>
    <row r="20" spans="1:15" ht="15" customHeight="1" x14ac:dyDescent="0.3">
      <c r="A20" s="68"/>
      <c r="B20" s="69"/>
      <c r="C20" s="69"/>
      <c r="D20" s="69"/>
      <c r="E20" s="70"/>
      <c r="F20" s="98"/>
      <c r="G20" s="59"/>
      <c r="H20" s="82" t="s">
        <v>373</v>
      </c>
      <c r="I20" s="85"/>
      <c r="J20" s="85"/>
      <c r="K20" s="99"/>
      <c r="L20" s="71">
        <v>120</v>
      </c>
      <c r="M20" s="78" t="s">
        <v>61</v>
      </c>
      <c r="N20" s="95">
        <v>206000</v>
      </c>
      <c r="O20" s="96">
        <f>L20*N20</f>
        <v>24720000</v>
      </c>
    </row>
    <row r="21" spans="1:15" ht="18" customHeight="1" x14ac:dyDescent="0.3">
      <c r="A21" s="89" t="s">
        <v>202</v>
      </c>
      <c r="B21" s="82"/>
      <c r="C21" s="82"/>
      <c r="D21" s="70"/>
      <c r="E21" s="70"/>
      <c r="F21" s="90" t="s">
        <v>208</v>
      </c>
      <c r="G21" s="85"/>
      <c r="H21" s="85"/>
      <c r="I21" s="83"/>
      <c r="J21" s="57"/>
      <c r="K21" s="73"/>
      <c r="L21" s="91"/>
      <c r="M21" s="72"/>
      <c r="N21" s="72"/>
      <c r="O21" s="74"/>
    </row>
    <row r="22" spans="1:15" ht="15" customHeight="1" x14ac:dyDescent="0.3">
      <c r="A22" s="89"/>
      <c r="B22" s="82"/>
      <c r="C22" s="82"/>
      <c r="D22" s="70"/>
      <c r="E22" s="70"/>
      <c r="F22" s="90"/>
      <c r="G22" s="83" t="s">
        <v>362</v>
      </c>
      <c r="H22" s="85"/>
      <c r="I22" s="83"/>
      <c r="J22" s="57"/>
      <c r="K22" s="73"/>
      <c r="L22" s="91"/>
      <c r="M22" s="72"/>
      <c r="N22" s="72"/>
      <c r="O22" s="74"/>
    </row>
    <row r="23" spans="1:15" ht="14.25" customHeight="1" x14ac:dyDescent="0.3">
      <c r="A23" s="68"/>
      <c r="B23" s="70"/>
      <c r="C23" s="70"/>
      <c r="D23" s="70"/>
      <c r="E23" s="70"/>
      <c r="F23" s="76"/>
      <c r="G23" s="85"/>
      <c r="H23" s="86" t="s">
        <v>374</v>
      </c>
      <c r="I23" s="86"/>
      <c r="J23" s="92"/>
      <c r="K23" s="93"/>
      <c r="L23" s="94"/>
      <c r="M23" s="78"/>
      <c r="N23" s="95"/>
      <c r="O23" s="96"/>
    </row>
    <row r="24" spans="1:15" ht="15" customHeight="1" x14ac:dyDescent="0.3">
      <c r="A24" s="68"/>
      <c r="B24" s="69"/>
      <c r="C24" s="69"/>
      <c r="D24" s="69"/>
      <c r="E24" s="70"/>
      <c r="F24" s="98"/>
      <c r="G24" s="59"/>
      <c r="H24" s="82" t="s">
        <v>375</v>
      </c>
      <c r="I24" s="85"/>
      <c r="J24" s="85"/>
      <c r="K24" s="99"/>
      <c r="L24" s="71">
        <v>1</v>
      </c>
      <c r="M24" s="78" t="s">
        <v>59</v>
      </c>
      <c r="N24" s="95">
        <v>36153000</v>
      </c>
      <c r="O24" s="96">
        <f>L24*N24</f>
        <v>36153000</v>
      </c>
    </row>
    <row r="25" spans="1:15" ht="15" customHeight="1" x14ac:dyDescent="0.3">
      <c r="A25" s="68"/>
      <c r="B25" s="69"/>
      <c r="C25" s="69"/>
      <c r="D25" s="69"/>
      <c r="E25" s="70"/>
      <c r="F25" s="98"/>
      <c r="G25" s="59"/>
      <c r="H25" s="82" t="s">
        <v>376</v>
      </c>
      <c r="I25" s="85"/>
      <c r="J25" s="85"/>
      <c r="K25" s="99"/>
      <c r="L25" s="71">
        <v>15</v>
      </c>
      <c r="M25" s="78" t="s">
        <v>59</v>
      </c>
      <c r="N25" s="95">
        <v>1356000</v>
      </c>
      <c r="O25" s="96">
        <f>L25*N25</f>
        <v>20340000</v>
      </c>
    </row>
    <row r="26" spans="1:15" ht="14.25" customHeight="1" x14ac:dyDescent="0.3">
      <c r="A26" s="68" t="s">
        <v>251</v>
      </c>
      <c r="B26" s="70"/>
      <c r="C26" s="70"/>
      <c r="D26" s="70"/>
      <c r="E26" s="70"/>
      <c r="F26" s="81" t="s">
        <v>252</v>
      </c>
      <c r="G26" s="59"/>
      <c r="H26" s="82"/>
      <c r="I26" s="83"/>
      <c r="J26" s="57"/>
      <c r="K26" s="73"/>
      <c r="L26" s="84"/>
      <c r="M26" s="78"/>
      <c r="N26" s="79"/>
      <c r="O26" s="80"/>
    </row>
    <row r="27" spans="1:15" ht="14.25" customHeight="1" x14ac:dyDescent="0.3">
      <c r="A27" s="68"/>
      <c r="B27" s="70"/>
      <c r="C27" s="70"/>
      <c r="D27" s="70"/>
      <c r="E27" s="70"/>
      <c r="F27" s="76"/>
      <c r="G27" s="83" t="s">
        <v>253</v>
      </c>
      <c r="H27" s="85"/>
      <c r="I27" s="83"/>
      <c r="J27" s="57"/>
      <c r="K27" s="73"/>
      <c r="L27" s="84"/>
      <c r="M27" s="78"/>
      <c r="N27" s="79"/>
      <c r="O27" s="80"/>
    </row>
    <row r="28" spans="1:15" ht="14.25" customHeight="1" x14ac:dyDescent="0.3">
      <c r="A28" s="68"/>
      <c r="B28" s="70"/>
      <c r="C28" s="70"/>
      <c r="D28" s="70"/>
      <c r="E28" s="70"/>
      <c r="F28" s="76"/>
      <c r="G28" s="85"/>
      <c r="H28" s="86" t="s">
        <v>377</v>
      </c>
      <c r="I28" s="86"/>
      <c r="J28" s="57"/>
      <c r="K28" s="73"/>
      <c r="L28" s="84"/>
      <c r="M28" s="78"/>
      <c r="N28" s="79"/>
      <c r="O28" s="80"/>
    </row>
    <row r="29" spans="1:15" ht="24.9" customHeight="1" x14ac:dyDescent="0.3">
      <c r="A29" s="68"/>
      <c r="B29" s="70"/>
      <c r="C29" s="70"/>
      <c r="D29" s="70"/>
      <c r="E29" s="70"/>
      <c r="F29" s="76"/>
      <c r="G29" s="59"/>
      <c r="H29" s="82" t="s">
        <v>256</v>
      </c>
      <c r="I29" s="83"/>
      <c r="J29" s="57"/>
      <c r="K29" s="73"/>
      <c r="L29" s="94">
        <v>120</v>
      </c>
      <c r="M29" s="123" t="s">
        <v>257</v>
      </c>
      <c r="N29" s="95">
        <v>24000</v>
      </c>
      <c r="O29" s="96">
        <f>L29*N29</f>
        <v>2880000</v>
      </c>
    </row>
    <row r="30" spans="1:15" ht="14.25" customHeight="1" x14ac:dyDescent="0.3">
      <c r="A30" s="68"/>
      <c r="B30" s="70"/>
      <c r="C30" s="70"/>
      <c r="D30" s="70"/>
      <c r="E30" s="70"/>
      <c r="F30" s="76"/>
      <c r="G30" s="83" t="s">
        <v>125</v>
      </c>
      <c r="H30" s="85"/>
      <c r="I30" s="83"/>
      <c r="J30" s="57"/>
      <c r="K30" s="73"/>
      <c r="L30" s="84"/>
      <c r="M30" s="78"/>
      <c r="N30" s="79"/>
      <c r="O30" s="80"/>
    </row>
    <row r="31" spans="1:15" ht="14.25" customHeight="1" x14ac:dyDescent="0.3">
      <c r="A31" s="68"/>
      <c r="B31" s="70"/>
      <c r="C31" s="70"/>
      <c r="D31" s="70"/>
      <c r="E31" s="70"/>
      <c r="F31" s="76"/>
      <c r="G31" s="85"/>
      <c r="H31" s="86" t="s">
        <v>306</v>
      </c>
      <c r="I31" s="86"/>
      <c r="J31" s="57"/>
      <c r="K31" s="73"/>
      <c r="L31" s="84"/>
      <c r="M31" s="78"/>
      <c r="N31" s="79"/>
      <c r="O31" s="80"/>
    </row>
    <row r="32" spans="1:15" ht="24.9" customHeight="1" x14ac:dyDescent="0.3">
      <c r="A32" s="68"/>
      <c r="B32" s="70"/>
      <c r="C32" s="70"/>
      <c r="D32" s="70"/>
      <c r="E32" s="70"/>
      <c r="F32" s="76"/>
      <c r="G32" s="59"/>
      <c r="H32" s="82" t="s">
        <v>307</v>
      </c>
      <c r="I32" s="83"/>
      <c r="J32" s="57"/>
      <c r="K32" s="73"/>
      <c r="L32" s="94">
        <v>120</v>
      </c>
      <c r="M32" s="123" t="s">
        <v>225</v>
      </c>
      <c r="N32" s="95">
        <v>105000</v>
      </c>
      <c r="O32" s="96">
        <f>L32*N32</f>
        <v>12600000</v>
      </c>
    </row>
    <row r="33" spans="1:15" ht="14.25" customHeight="1" x14ac:dyDescent="0.3">
      <c r="A33" s="68" t="s">
        <v>129</v>
      </c>
      <c r="B33" s="69"/>
      <c r="C33" s="69"/>
      <c r="D33" s="69"/>
      <c r="E33" s="70"/>
      <c r="F33" s="102" t="s">
        <v>128</v>
      </c>
      <c r="G33" s="85"/>
      <c r="H33" s="85"/>
      <c r="I33" s="85"/>
      <c r="J33" s="85"/>
      <c r="K33" s="99"/>
      <c r="L33" s="103"/>
      <c r="M33" s="104"/>
      <c r="N33" s="73"/>
      <c r="O33" s="74"/>
    </row>
    <row r="34" spans="1:15" ht="14.25" customHeight="1" x14ac:dyDescent="0.3">
      <c r="A34" s="68" t="s">
        <v>130</v>
      </c>
      <c r="B34" s="69"/>
      <c r="C34" s="69"/>
      <c r="D34" s="69"/>
      <c r="E34" s="70"/>
      <c r="F34" s="102" t="s">
        <v>71</v>
      </c>
      <c r="G34" s="85"/>
      <c r="H34" s="85"/>
      <c r="I34" s="85"/>
      <c r="J34" s="85"/>
      <c r="K34" s="99"/>
      <c r="L34" s="103"/>
      <c r="M34" s="104"/>
      <c r="N34" s="73"/>
      <c r="O34" s="74"/>
    </row>
    <row r="35" spans="1:15" ht="14.25" customHeight="1" x14ac:dyDescent="0.3">
      <c r="A35" s="68"/>
      <c r="B35" s="70"/>
      <c r="C35" s="70"/>
      <c r="D35" s="70"/>
      <c r="E35" s="70"/>
      <c r="F35" s="90"/>
      <c r="G35" s="83" t="s">
        <v>72</v>
      </c>
      <c r="H35" s="85"/>
      <c r="I35" s="83"/>
      <c r="J35" s="57"/>
      <c r="K35" s="73"/>
      <c r="L35" s="105"/>
      <c r="M35" s="104"/>
      <c r="N35" s="73"/>
      <c r="O35" s="74"/>
    </row>
    <row r="36" spans="1:15" ht="14.25" customHeight="1" x14ac:dyDescent="0.3">
      <c r="A36" s="68"/>
      <c r="B36" s="70"/>
      <c r="C36" s="70"/>
      <c r="D36" s="70"/>
      <c r="E36" s="70"/>
      <c r="F36" s="97"/>
      <c r="G36" s="85"/>
      <c r="H36" s="86" t="s">
        <v>73</v>
      </c>
      <c r="I36" s="87"/>
      <c r="J36" s="87"/>
      <c r="K36" s="88"/>
      <c r="L36" s="84"/>
      <c r="M36" s="78"/>
      <c r="N36" s="79"/>
      <c r="O36" s="80"/>
    </row>
    <row r="37" spans="1:15" ht="24.9" customHeight="1" x14ac:dyDescent="0.3">
      <c r="A37" s="68"/>
      <c r="B37" s="70"/>
      <c r="C37" s="70"/>
      <c r="D37" s="70"/>
      <c r="E37" s="70"/>
      <c r="F37" s="76"/>
      <c r="G37" s="59"/>
      <c r="H37" s="86" t="s">
        <v>308</v>
      </c>
      <c r="I37" s="86"/>
      <c r="J37" s="86"/>
      <c r="K37" s="106"/>
      <c r="L37" s="84">
        <v>12</v>
      </c>
      <c r="M37" s="123" t="s">
        <v>309</v>
      </c>
      <c r="N37" s="79">
        <v>900000</v>
      </c>
      <c r="O37" s="80">
        <f>L37*N37</f>
        <v>10800000</v>
      </c>
    </row>
    <row r="38" spans="1:15" ht="14.25" customHeight="1" x14ac:dyDescent="0.3">
      <c r="A38" s="68" t="s">
        <v>75</v>
      </c>
      <c r="B38" s="69"/>
      <c r="C38" s="69"/>
      <c r="D38" s="69"/>
      <c r="E38" s="70"/>
      <c r="F38" s="102" t="s">
        <v>76</v>
      </c>
      <c r="G38" s="85"/>
      <c r="H38" s="85"/>
      <c r="I38" s="85"/>
      <c r="J38" s="85"/>
      <c r="K38" s="99"/>
      <c r="L38" s="103"/>
      <c r="M38" s="104"/>
      <c r="N38" s="73"/>
      <c r="O38" s="74"/>
    </row>
    <row r="39" spans="1:15" ht="14.25" customHeight="1" x14ac:dyDescent="0.3">
      <c r="A39" s="68" t="s">
        <v>77</v>
      </c>
      <c r="B39" s="69"/>
      <c r="C39" s="69"/>
      <c r="D39" s="69"/>
      <c r="E39" s="70"/>
      <c r="F39" s="102" t="s">
        <v>78</v>
      </c>
      <c r="G39" s="85"/>
      <c r="H39" s="85"/>
      <c r="I39" s="85"/>
      <c r="J39" s="85"/>
      <c r="K39" s="99"/>
      <c r="L39" s="103"/>
      <c r="M39" s="104"/>
      <c r="N39" s="73"/>
      <c r="O39" s="74"/>
    </row>
    <row r="40" spans="1:15" ht="14.25" customHeight="1" x14ac:dyDescent="0.3">
      <c r="A40" s="68"/>
      <c r="B40" s="70"/>
      <c r="C40" s="70"/>
      <c r="D40" s="70"/>
      <c r="E40" s="70"/>
      <c r="F40" s="90"/>
      <c r="G40" s="83" t="s">
        <v>220</v>
      </c>
      <c r="H40" s="85"/>
      <c r="I40" s="83"/>
      <c r="J40" s="57"/>
      <c r="K40" s="73"/>
      <c r="L40" s="105"/>
      <c r="M40" s="104"/>
      <c r="N40" s="73"/>
      <c r="O40" s="74"/>
    </row>
    <row r="41" spans="1:15" ht="14.25" customHeight="1" x14ac:dyDescent="0.3">
      <c r="A41" s="68"/>
      <c r="B41" s="70"/>
      <c r="C41" s="70"/>
      <c r="D41" s="70"/>
      <c r="E41" s="70"/>
      <c r="F41" s="97"/>
      <c r="G41" s="85"/>
      <c r="H41" s="86" t="s">
        <v>378</v>
      </c>
      <c r="I41" s="87"/>
      <c r="J41" s="87"/>
      <c r="K41" s="88"/>
      <c r="L41" s="84"/>
      <c r="M41" s="78"/>
      <c r="N41" s="79"/>
      <c r="O41" s="80"/>
    </row>
    <row r="42" spans="1:15" ht="24.9" customHeight="1" x14ac:dyDescent="0.3">
      <c r="A42" s="68"/>
      <c r="B42" s="70"/>
      <c r="C42" s="70"/>
      <c r="D42" s="70"/>
      <c r="E42" s="70"/>
      <c r="F42" s="76"/>
      <c r="G42" s="59"/>
      <c r="H42" s="86" t="s">
        <v>222</v>
      </c>
      <c r="I42" s="86"/>
      <c r="J42" s="86"/>
      <c r="K42" s="106"/>
      <c r="L42" s="84">
        <v>24</v>
      </c>
      <c r="M42" s="123" t="s">
        <v>179</v>
      </c>
      <c r="N42" s="79">
        <v>4200000</v>
      </c>
      <c r="O42" s="80">
        <f>L42*N42</f>
        <v>100800000</v>
      </c>
    </row>
    <row r="43" spans="1:15" ht="14.25" customHeight="1" x14ac:dyDescent="0.3">
      <c r="A43" s="68"/>
      <c r="B43" s="70"/>
      <c r="C43" s="70"/>
      <c r="D43" s="70"/>
      <c r="E43" s="70"/>
      <c r="F43" s="97"/>
      <c r="G43" s="85"/>
      <c r="H43" s="86" t="s">
        <v>379</v>
      </c>
      <c r="I43" s="87"/>
      <c r="J43" s="87"/>
      <c r="K43" s="88"/>
      <c r="L43" s="84"/>
      <c r="M43" s="78"/>
      <c r="N43" s="79"/>
      <c r="O43" s="80"/>
    </row>
    <row r="44" spans="1:15" ht="24.9" customHeight="1" x14ac:dyDescent="0.3">
      <c r="A44" s="68"/>
      <c r="B44" s="70"/>
      <c r="C44" s="70"/>
      <c r="D44" s="70"/>
      <c r="E44" s="70"/>
      <c r="F44" s="76"/>
      <c r="G44" s="59"/>
      <c r="H44" s="86" t="s">
        <v>222</v>
      </c>
      <c r="I44" s="86"/>
      <c r="J44" s="86"/>
      <c r="K44" s="106"/>
      <c r="L44" s="84">
        <v>8</v>
      </c>
      <c r="M44" s="123" t="s">
        <v>179</v>
      </c>
      <c r="N44" s="79">
        <v>4200000</v>
      </c>
      <c r="O44" s="80">
        <f>L44*N44</f>
        <v>33600000</v>
      </c>
    </row>
    <row r="45" spans="1:15" ht="14.25" customHeight="1" x14ac:dyDescent="0.3">
      <c r="A45" s="68"/>
      <c r="B45" s="70"/>
      <c r="C45" s="70"/>
      <c r="D45" s="70"/>
      <c r="E45" s="70"/>
      <c r="F45" s="90"/>
      <c r="G45" s="83" t="s">
        <v>85</v>
      </c>
      <c r="H45" s="85"/>
      <c r="I45" s="83"/>
      <c r="J45" s="57"/>
      <c r="K45" s="73"/>
      <c r="L45" s="105"/>
      <c r="M45" s="104"/>
      <c r="N45" s="73"/>
      <c r="O45" s="74"/>
    </row>
    <row r="46" spans="1:15" ht="14.25" customHeight="1" x14ac:dyDescent="0.3">
      <c r="A46" s="68"/>
      <c r="B46" s="70"/>
      <c r="C46" s="70"/>
      <c r="D46" s="70"/>
      <c r="E46" s="70"/>
      <c r="F46" s="97"/>
      <c r="G46" s="85"/>
      <c r="H46" s="86" t="s">
        <v>380</v>
      </c>
      <c r="I46" s="87"/>
      <c r="J46" s="87"/>
      <c r="K46" s="88"/>
      <c r="L46" s="84"/>
      <c r="M46" s="78"/>
      <c r="N46" s="79"/>
      <c r="O46" s="80"/>
    </row>
    <row r="47" spans="1:15" ht="24.9" customHeight="1" x14ac:dyDescent="0.3">
      <c r="A47" s="68"/>
      <c r="B47" s="70"/>
      <c r="C47" s="70"/>
      <c r="D47" s="70"/>
      <c r="E47" s="70"/>
      <c r="F47" s="76"/>
      <c r="G47" s="59"/>
      <c r="H47" s="82" t="s">
        <v>280</v>
      </c>
      <c r="I47" s="87"/>
      <c r="J47" s="87"/>
      <c r="K47" s="88"/>
      <c r="L47" s="84">
        <v>3</v>
      </c>
      <c r="M47" s="123" t="s">
        <v>179</v>
      </c>
      <c r="N47" s="79">
        <v>9000000</v>
      </c>
      <c r="O47" s="80">
        <f>L47*N47</f>
        <v>27000000</v>
      </c>
    </row>
    <row r="48" spans="1:15" ht="14.25" customHeight="1" x14ac:dyDescent="0.3">
      <c r="A48" s="68"/>
      <c r="B48" s="70"/>
      <c r="C48" s="70"/>
      <c r="D48" s="70"/>
      <c r="E48" s="70"/>
      <c r="F48" s="97"/>
      <c r="G48" s="85"/>
      <c r="H48" s="86" t="s">
        <v>381</v>
      </c>
      <c r="I48" s="87"/>
      <c r="J48" s="87"/>
      <c r="K48" s="88"/>
      <c r="L48" s="84"/>
      <c r="M48" s="78"/>
      <c r="N48" s="79"/>
      <c r="O48" s="80"/>
    </row>
    <row r="49" spans="1:15" ht="24.9" customHeight="1" x14ac:dyDescent="0.3">
      <c r="A49" s="68"/>
      <c r="B49" s="70"/>
      <c r="C49" s="70"/>
      <c r="D49" s="70"/>
      <c r="E49" s="70"/>
      <c r="F49" s="76"/>
      <c r="G49" s="59"/>
      <c r="H49" s="82" t="s">
        <v>280</v>
      </c>
      <c r="I49" s="87"/>
      <c r="J49" s="87"/>
      <c r="K49" s="88"/>
      <c r="L49" s="84">
        <v>6</v>
      </c>
      <c r="M49" s="123" t="s">
        <v>179</v>
      </c>
      <c r="N49" s="79">
        <v>9000000</v>
      </c>
      <c r="O49" s="80">
        <f>L49*N49</f>
        <v>54000000</v>
      </c>
    </row>
    <row r="50" spans="1:15" ht="14.25" customHeight="1" x14ac:dyDescent="0.3">
      <c r="A50" s="68" t="s">
        <v>382</v>
      </c>
      <c r="B50" s="69"/>
      <c r="C50" s="69"/>
      <c r="D50" s="69"/>
      <c r="E50" s="70"/>
      <c r="F50" s="102" t="s">
        <v>383</v>
      </c>
      <c r="G50" s="85"/>
      <c r="H50" s="85"/>
      <c r="I50" s="85"/>
      <c r="J50" s="85"/>
      <c r="K50" s="99"/>
      <c r="L50" s="103"/>
      <c r="M50" s="104"/>
      <c r="N50" s="73"/>
      <c r="O50" s="74"/>
    </row>
    <row r="51" spans="1:15" ht="14.25" customHeight="1" x14ac:dyDescent="0.3">
      <c r="A51" s="68" t="s">
        <v>340</v>
      </c>
      <c r="B51" s="69"/>
      <c r="C51" s="69"/>
      <c r="D51" s="69"/>
      <c r="E51" s="70"/>
      <c r="F51" s="102" t="s">
        <v>384</v>
      </c>
      <c r="G51" s="85"/>
      <c r="H51" s="85"/>
      <c r="I51" s="85"/>
      <c r="J51" s="85"/>
      <c r="K51" s="99"/>
      <c r="L51" s="103"/>
      <c r="M51" s="104"/>
      <c r="N51" s="73"/>
      <c r="O51" s="74"/>
    </row>
    <row r="52" spans="1:15" ht="14.25" customHeight="1" x14ac:dyDescent="0.3">
      <c r="A52" s="68"/>
      <c r="B52" s="70"/>
      <c r="C52" s="70"/>
      <c r="D52" s="70"/>
      <c r="E52" s="70"/>
      <c r="F52" s="90"/>
      <c r="G52" s="83" t="s">
        <v>362</v>
      </c>
      <c r="H52" s="85"/>
      <c r="I52" s="83"/>
      <c r="J52" s="57"/>
      <c r="K52" s="73"/>
      <c r="L52" s="105"/>
      <c r="M52" s="104"/>
      <c r="N52" s="73"/>
      <c r="O52" s="74"/>
    </row>
    <row r="53" spans="1:15" ht="14.25" customHeight="1" x14ac:dyDescent="0.3">
      <c r="A53" s="68"/>
      <c r="B53" s="70"/>
      <c r="C53" s="70"/>
      <c r="D53" s="70"/>
      <c r="E53" s="70"/>
      <c r="F53" s="97"/>
      <c r="G53" s="85"/>
      <c r="H53" s="86" t="s">
        <v>385</v>
      </c>
      <c r="I53" s="87"/>
      <c r="J53" s="87"/>
      <c r="K53" s="88"/>
      <c r="L53" s="84"/>
      <c r="M53" s="78"/>
      <c r="N53" s="79"/>
      <c r="O53" s="80"/>
    </row>
    <row r="54" spans="1:15" ht="24.9" customHeight="1" thickBot="1" x14ac:dyDescent="0.35">
      <c r="A54" s="68"/>
      <c r="B54" s="70"/>
      <c r="C54" s="70"/>
      <c r="D54" s="70"/>
      <c r="E54" s="70"/>
      <c r="F54" s="76"/>
      <c r="G54" s="59"/>
      <c r="H54" s="86" t="s">
        <v>386</v>
      </c>
      <c r="I54" s="86"/>
      <c r="J54" s="86"/>
      <c r="K54" s="106"/>
      <c r="L54" s="84">
        <v>2</v>
      </c>
      <c r="M54" s="123" t="s">
        <v>59</v>
      </c>
      <c r="N54" s="79">
        <v>11330000</v>
      </c>
      <c r="O54" s="80">
        <f>L54*N54</f>
        <v>22660000</v>
      </c>
    </row>
    <row r="55" spans="1:15" ht="14.25" customHeight="1" thickBot="1" x14ac:dyDescent="0.35">
      <c r="A55" s="111"/>
      <c r="B55" s="112"/>
      <c r="C55" s="112"/>
      <c r="D55" s="112"/>
      <c r="E55" s="112"/>
      <c r="F55" s="113"/>
      <c r="G55" s="114"/>
      <c r="H55" s="115"/>
      <c r="I55" s="115"/>
      <c r="J55" s="115"/>
      <c r="K55" s="116"/>
      <c r="L55" s="117"/>
      <c r="M55" s="118"/>
      <c r="N55" s="119"/>
      <c r="O55" s="120">
        <f>SUM(O8:O54)</f>
        <v>362838000</v>
      </c>
    </row>
    <row r="56" spans="1:15" ht="13.5" customHeight="1" x14ac:dyDescent="0.3">
      <c r="I56" s="121"/>
      <c r="J56" s="121"/>
      <c r="K56" s="211"/>
      <c r="L56" s="211"/>
      <c r="M56" s="211"/>
      <c r="N56" s="211"/>
      <c r="O56" s="122"/>
    </row>
    <row r="57" spans="1:15" ht="14.25" customHeight="1" x14ac:dyDescent="0.3">
      <c r="K57" s="211"/>
      <c r="L57" s="211"/>
      <c r="M57" s="211"/>
      <c r="N57" s="211"/>
    </row>
    <row r="58" spans="1:15" x14ac:dyDescent="0.3">
      <c r="K58" s="212"/>
      <c r="L58" s="212"/>
      <c r="M58" s="212"/>
      <c r="N58" s="212"/>
    </row>
  </sheetData>
  <mergeCells count="4">
    <mergeCell ref="J3:O3"/>
    <mergeCell ref="K56:N56"/>
    <mergeCell ref="K57:N57"/>
    <mergeCell ref="K58:N58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9"/>
  <sheetViews>
    <sheetView topLeftCell="A45" zoomScale="55" zoomScaleNormal="55" workbookViewId="0">
      <selection activeCell="F90" sqref="F90"/>
    </sheetView>
  </sheetViews>
  <sheetFormatPr defaultColWidth="9.08984375" defaultRowHeight="12.5" x14ac:dyDescent="0.35"/>
  <cols>
    <col min="1" max="1" width="5.54296875" style="139" customWidth="1"/>
    <col min="2" max="2" width="40.36328125" style="139" customWidth="1"/>
    <col min="3" max="3" width="64.08984375" style="139" customWidth="1"/>
    <col min="4" max="4" width="16.453125" style="139" customWidth="1"/>
    <col min="5" max="5" width="15.453125" style="139" customWidth="1"/>
    <col min="6" max="6" width="88.6328125" style="139" customWidth="1"/>
    <col min="7" max="7" width="19.453125" style="139" customWidth="1"/>
    <col min="8" max="8" width="15.36328125" style="139" customWidth="1"/>
    <col min="9" max="9" width="14.6328125" style="139" customWidth="1"/>
    <col min="10" max="10" width="20" style="139" bestFit="1" customWidth="1"/>
    <col min="11" max="11" width="17.08984375" style="139" customWidth="1"/>
    <col min="12" max="12" width="18.36328125" style="139" customWidth="1"/>
    <col min="13" max="13" width="11.54296875" style="139" bestFit="1" customWidth="1"/>
    <col min="14" max="16384" width="9.08984375" style="139"/>
  </cols>
  <sheetData>
    <row r="1" spans="1:13" ht="35.15" customHeight="1" x14ac:dyDescent="0.35">
      <c r="A1" s="200" t="s">
        <v>402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</row>
    <row r="2" spans="1:13" ht="21" customHeight="1" x14ac:dyDescent="0.3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3" ht="21.75" customHeight="1" x14ac:dyDescent="0.35">
      <c r="A3" s="141"/>
      <c r="B3" s="142"/>
      <c r="C3" s="143"/>
      <c r="D3" s="144"/>
      <c r="E3" s="144"/>
      <c r="F3" s="145"/>
      <c r="G3" s="144"/>
      <c r="H3" s="144"/>
      <c r="I3" s="144"/>
      <c r="J3" s="146"/>
      <c r="K3" s="144"/>
      <c r="L3" s="144"/>
      <c r="M3" s="147"/>
    </row>
    <row r="4" spans="1:13" ht="21" customHeight="1" x14ac:dyDescent="0.35">
      <c r="A4" s="143" t="s">
        <v>403</v>
      </c>
      <c r="B4" s="140"/>
      <c r="C4" s="143" t="s">
        <v>404</v>
      </c>
      <c r="D4" s="143"/>
      <c r="E4" s="140"/>
      <c r="F4" s="143"/>
      <c r="G4" s="140"/>
      <c r="H4" s="140"/>
      <c r="I4" s="140"/>
      <c r="J4" s="140"/>
      <c r="K4" s="140"/>
      <c r="L4" s="140"/>
    </row>
    <row r="5" spans="1:13" ht="21" customHeight="1" x14ac:dyDescent="0.35">
      <c r="A5" s="143" t="s">
        <v>405</v>
      </c>
      <c r="B5" s="148"/>
      <c r="C5" s="143" t="s">
        <v>406</v>
      </c>
      <c r="D5" s="143"/>
      <c r="E5" s="148"/>
      <c r="F5" s="143"/>
      <c r="G5" s="148"/>
      <c r="H5" s="148"/>
      <c r="I5" s="148"/>
      <c r="J5" s="148"/>
      <c r="K5" s="148"/>
      <c r="L5" s="148"/>
    </row>
    <row r="6" spans="1:13" ht="21" customHeight="1" x14ac:dyDescent="0.35">
      <c r="A6" s="143" t="s">
        <v>407</v>
      </c>
      <c r="B6" s="140"/>
      <c r="C6" s="143" t="s">
        <v>408</v>
      </c>
      <c r="D6" s="143"/>
      <c r="E6" s="140"/>
      <c r="F6" s="143"/>
      <c r="G6" s="140"/>
      <c r="H6" s="140"/>
      <c r="I6" s="140"/>
      <c r="J6" s="140"/>
      <c r="K6" s="140"/>
      <c r="L6" s="140"/>
    </row>
    <row r="7" spans="1:13" ht="21" customHeight="1" x14ac:dyDescent="0.35">
      <c r="A7" s="143" t="s">
        <v>50</v>
      </c>
      <c r="B7" s="148"/>
      <c r="C7" s="143" t="s">
        <v>52</v>
      </c>
      <c r="D7" s="143"/>
      <c r="E7" s="148"/>
      <c r="F7" s="143"/>
      <c r="G7" s="148"/>
      <c r="H7" s="148"/>
      <c r="I7" s="148"/>
      <c r="J7" s="148"/>
      <c r="K7" s="148"/>
      <c r="L7" s="148"/>
    </row>
    <row r="8" spans="1:13" ht="21" customHeight="1" x14ac:dyDescent="0.35">
      <c r="A8" s="143" t="s">
        <v>409</v>
      </c>
      <c r="B8" s="148"/>
      <c r="C8" s="143" t="s">
        <v>410</v>
      </c>
      <c r="D8" s="143"/>
      <c r="E8" s="148"/>
      <c r="F8" s="143"/>
      <c r="G8" s="148"/>
      <c r="H8" s="148"/>
      <c r="I8" s="148"/>
      <c r="J8" s="148"/>
      <c r="K8" s="148"/>
      <c r="L8" s="148"/>
    </row>
    <row r="9" spans="1:13" ht="21" customHeight="1" x14ac:dyDescent="0.35">
      <c r="A9" s="143" t="s">
        <v>411</v>
      </c>
      <c r="B9" s="148"/>
      <c r="C9" s="176" t="s">
        <v>467</v>
      </c>
      <c r="D9" s="143"/>
      <c r="E9" s="148"/>
      <c r="F9" s="143"/>
      <c r="G9" s="148"/>
      <c r="H9" s="148"/>
      <c r="I9" s="148"/>
      <c r="J9" s="148"/>
      <c r="K9" s="148"/>
      <c r="L9" s="148"/>
    </row>
    <row r="10" spans="1:13" ht="21" customHeight="1" x14ac:dyDescent="0.35">
      <c r="A10" s="143" t="s">
        <v>412</v>
      </c>
      <c r="B10" s="148"/>
      <c r="C10" s="143" t="s">
        <v>413</v>
      </c>
      <c r="D10" s="143"/>
      <c r="E10" s="148"/>
      <c r="F10" s="143"/>
      <c r="G10" s="148"/>
      <c r="H10" s="148"/>
      <c r="I10" s="148"/>
      <c r="J10" s="148"/>
      <c r="K10" s="148"/>
      <c r="L10" s="148"/>
    </row>
    <row r="11" spans="1:13" ht="21" customHeight="1" x14ac:dyDescent="0.35">
      <c r="A11" s="143" t="s">
        <v>414</v>
      </c>
      <c r="B11" s="140"/>
      <c r="C11" s="143" t="s">
        <v>415</v>
      </c>
      <c r="D11" s="143"/>
      <c r="E11" s="140"/>
      <c r="F11" s="143"/>
      <c r="G11" s="140"/>
      <c r="H11" s="140"/>
      <c r="I11" s="140"/>
      <c r="J11" s="140"/>
      <c r="K11" s="140"/>
      <c r="L11" s="140"/>
    </row>
    <row r="12" spans="1:13" ht="21" customHeight="1" x14ac:dyDescent="0.35">
      <c r="A12" s="149"/>
      <c r="B12" s="148"/>
      <c r="C12" s="143"/>
      <c r="D12" s="148"/>
      <c r="E12" s="148"/>
      <c r="F12" s="148"/>
      <c r="G12" s="148"/>
      <c r="H12" s="148"/>
      <c r="I12" s="148"/>
      <c r="J12" s="148"/>
      <c r="K12" s="148"/>
      <c r="L12" s="148"/>
    </row>
    <row r="13" spans="1:13" ht="42.75" customHeight="1" x14ac:dyDescent="0.35">
      <c r="A13" s="201" t="s">
        <v>416</v>
      </c>
      <c r="B13" s="202" t="s">
        <v>417</v>
      </c>
      <c r="C13" s="203"/>
      <c r="D13" s="206" t="s">
        <v>418</v>
      </c>
      <c r="E13" s="206" t="s">
        <v>419</v>
      </c>
      <c r="F13" s="206" t="s">
        <v>420</v>
      </c>
      <c r="G13" s="206" t="s">
        <v>421</v>
      </c>
      <c r="H13" s="206" t="s">
        <v>422</v>
      </c>
      <c r="I13" s="206" t="s">
        <v>423</v>
      </c>
      <c r="J13" s="207" t="s">
        <v>424</v>
      </c>
      <c r="K13" s="198" t="s">
        <v>425</v>
      </c>
      <c r="L13" s="199"/>
    </row>
    <row r="14" spans="1:13" ht="42.75" customHeight="1" x14ac:dyDescent="0.35">
      <c r="A14" s="201"/>
      <c r="B14" s="204"/>
      <c r="C14" s="205"/>
      <c r="D14" s="206"/>
      <c r="E14" s="206"/>
      <c r="F14" s="206"/>
      <c r="G14" s="206"/>
      <c r="H14" s="206"/>
      <c r="I14" s="206"/>
      <c r="J14" s="208"/>
      <c r="K14" s="150" t="s">
        <v>426</v>
      </c>
      <c r="L14" s="150" t="s">
        <v>427</v>
      </c>
    </row>
    <row r="15" spans="1:13" ht="35.15" customHeight="1" x14ac:dyDescent="0.35">
      <c r="A15" s="151">
        <v>1</v>
      </c>
      <c r="B15" s="152" t="s">
        <v>252</v>
      </c>
      <c r="C15" s="153"/>
      <c r="D15" s="154" t="s">
        <v>428</v>
      </c>
      <c r="E15" s="155" t="s">
        <v>408</v>
      </c>
      <c r="F15" s="156" t="s">
        <v>252</v>
      </c>
      <c r="G15" s="154" t="s">
        <v>429</v>
      </c>
      <c r="H15" s="154" t="s">
        <v>430</v>
      </c>
      <c r="I15" s="154" t="s">
        <v>431</v>
      </c>
      <c r="J15" s="157">
        <v>2880000</v>
      </c>
      <c r="K15" s="154" t="s">
        <v>432</v>
      </c>
      <c r="L15" s="154" t="s">
        <v>433</v>
      </c>
    </row>
    <row r="16" spans="1:13" ht="35.15" customHeight="1" x14ac:dyDescent="0.35">
      <c r="A16" s="151">
        <v>2</v>
      </c>
      <c r="B16" s="152" t="s">
        <v>434</v>
      </c>
      <c r="C16" s="153"/>
      <c r="D16" s="154" t="s">
        <v>428</v>
      </c>
      <c r="E16" s="155" t="s">
        <v>408</v>
      </c>
      <c r="F16" s="152" t="s">
        <v>434</v>
      </c>
      <c r="G16" s="154" t="s">
        <v>435</v>
      </c>
      <c r="H16" s="154" t="s">
        <v>430</v>
      </c>
      <c r="I16" s="154" t="s">
        <v>431</v>
      </c>
      <c r="J16" s="157">
        <v>195000000</v>
      </c>
      <c r="K16" s="154" t="s">
        <v>432</v>
      </c>
      <c r="L16" s="154" t="s">
        <v>433</v>
      </c>
    </row>
    <row r="17" spans="1:13" ht="35.15" customHeight="1" x14ac:dyDescent="0.35">
      <c r="A17" s="151">
        <f>+A16+1</f>
        <v>3</v>
      </c>
      <c r="B17" s="152" t="s">
        <v>434</v>
      </c>
      <c r="C17" s="153"/>
      <c r="D17" s="154" t="s">
        <v>428</v>
      </c>
      <c r="E17" s="155" t="s">
        <v>408</v>
      </c>
      <c r="F17" s="152" t="s">
        <v>434</v>
      </c>
      <c r="G17" s="154" t="s">
        <v>444</v>
      </c>
      <c r="H17" s="154" t="s">
        <v>430</v>
      </c>
      <c r="I17" s="154" t="s">
        <v>431</v>
      </c>
      <c r="J17" s="157">
        <v>84000000</v>
      </c>
      <c r="K17" s="154" t="s">
        <v>432</v>
      </c>
      <c r="L17" s="154" t="s">
        <v>433</v>
      </c>
    </row>
    <row r="18" spans="1:13" ht="21.75" customHeight="1" x14ac:dyDescent="0.35">
      <c r="A18" s="141"/>
      <c r="B18" s="142"/>
      <c r="C18" s="143"/>
      <c r="D18" s="144"/>
      <c r="E18" s="144"/>
      <c r="F18" s="145"/>
      <c r="G18" s="144"/>
      <c r="H18" s="144"/>
      <c r="I18" s="144"/>
      <c r="J18" s="146"/>
      <c r="K18" s="144"/>
      <c r="L18" s="144"/>
      <c r="M18" s="147"/>
    </row>
    <row r="19" spans="1:13" ht="21" customHeight="1" x14ac:dyDescent="0.35">
      <c r="A19" s="143" t="s">
        <v>403</v>
      </c>
      <c r="B19" s="140"/>
      <c r="C19" s="143" t="s">
        <v>404</v>
      </c>
      <c r="D19" s="143"/>
      <c r="E19" s="140"/>
      <c r="F19" s="143"/>
      <c r="G19" s="140"/>
      <c r="H19" s="140"/>
      <c r="I19" s="140"/>
      <c r="J19" s="140"/>
      <c r="K19" s="140"/>
      <c r="L19" s="140"/>
    </row>
    <row r="20" spans="1:13" ht="21" customHeight="1" x14ac:dyDescent="0.35">
      <c r="A20" s="143" t="s">
        <v>405</v>
      </c>
      <c r="B20" s="148"/>
      <c r="C20" s="143" t="s">
        <v>406</v>
      </c>
      <c r="D20" s="143"/>
      <c r="E20" s="148"/>
      <c r="F20" s="143"/>
      <c r="G20" s="148"/>
      <c r="H20" s="148"/>
      <c r="I20" s="148"/>
      <c r="J20" s="148"/>
      <c r="K20" s="148"/>
      <c r="L20" s="148"/>
    </row>
    <row r="21" spans="1:13" ht="21" customHeight="1" x14ac:dyDescent="0.35">
      <c r="A21" s="143" t="s">
        <v>407</v>
      </c>
      <c r="B21" s="140"/>
      <c r="C21" s="143" t="s">
        <v>408</v>
      </c>
      <c r="D21" s="143"/>
      <c r="E21" s="140"/>
      <c r="F21" s="143"/>
      <c r="G21" s="140"/>
      <c r="H21" s="140"/>
      <c r="I21" s="140"/>
      <c r="J21" s="140"/>
      <c r="K21" s="140"/>
      <c r="L21" s="140"/>
    </row>
    <row r="22" spans="1:13" ht="21" customHeight="1" x14ac:dyDescent="0.35">
      <c r="A22" s="143" t="s">
        <v>50</v>
      </c>
      <c r="B22" s="148"/>
      <c r="C22" s="143" t="s">
        <v>52</v>
      </c>
      <c r="D22" s="143"/>
      <c r="E22" s="148"/>
      <c r="F22" s="143"/>
      <c r="G22" s="148"/>
      <c r="H22" s="148"/>
      <c r="I22" s="148"/>
      <c r="J22" s="148"/>
      <c r="K22" s="148"/>
      <c r="L22" s="148"/>
    </row>
    <row r="23" spans="1:13" ht="21" customHeight="1" x14ac:dyDescent="0.35">
      <c r="A23" s="143" t="s">
        <v>409</v>
      </c>
      <c r="B23" s="148"/>
      <c r="C23" s="143" t="s">
        <v>446</v>
      </c>
      <c r="D23" s="143"/>
      <c r="E23" s="148"/>
      <c r="F23" s="143"/>
      <c r="G23" s="148"/>
      <c r="H23" s="148"/>
      <c r="I23" s="148"/>
      <c r="J23" s="148"/>
      <c r="K23" s="148"/>
      <c r="L23" s="148"/>
    </row>
    <row r="24" spans="1:13" ht="21" customHeight="1" x14ac:dyDescent="0.35">
      <c r="A24" s="143" t="s">
        <v>411</v>
      </c>
      <c r="B24" s="148"/>
      <c r="C24" s="143" t="s">
        <v>468</v>
      </c>
      <c r="D24" s="143"/>
      <c r="E24" s="148"/>
      <c r="F24" s="143"/>
      <c r="G24" s="148"/>
      <c r="H24" s="148"/>
      <c r="I24" s="148"/>
      <c r="J24" s="148"/>
      <c r="K24" s="148"/>
      <c r="L24" s="148"/>
    </row>
    <row r="25" spans="1:13" ht="21" customHeight="1" x14ac:dyDescent="0.35">
      <c r="A25" s="143" t="s">
        <v>412</v>
      </c>
      <c r="B25" s="148"/>
      <c r="C25" s="143" t="s">
        <v>413</v>
      </c>
      <c r="D25" s="143"/>
      <c r="E25" s="148"/>
      <c r="F25" s="143"/>
      <c r="G25" s="148"/>
      <c r="H25" s="148"/>
      <c r="I25" s="148"/>
      <c r="J25" s="148"/>
      <c r="K25" s="148"/>
      <c r="L25" s="148"/>
    </row>
    <row r="26" spans="1:13" ht="21" customHeight="1" x14ac:dyDescent="0.35">
      <c r="A26" s="143" t="s">
        <v>414</v>
      </c>
      <c r="B26" s="140"/>
      <c r="C26" s="143" t="s">
        <v>415</v>
      </c>
      <c r="D26" s="143"/>
      <c r="E26" s="140"/>
      <c r="F26" s="143"/>
      <c r="G26" s="140"/>
      <c r="H26" s="140"/>
      <c r="I26" s="140"/>
      <c r="J26" s="140"/>
      <c r="K26" s="140"/>
      <c r="L26" s="140"/>
    </row>
    <row r="27" spans="1:13" ht="21" customHeight="1" x14ac:dyDescent="0.35">
      <c r="A27" s="149"/>
      <c r="B27" s="148"/>
      <c r="C27" s="143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3" ht="42.75" customHeight="1" x14ac:dyDescent="0.35">
      <c r="A28" s="201" t="s">
        <v>416</v>
      </c>
      <c r="B28" s="202" t="s">
        <v>417</v>
      </c>
      <c r="C28" s="203"/>
      <c r="D28" s="206" t="s">
        <v>418</v>
      </c>
      <c r="E28" s="206" t="s">
        <v>419</v>
      </c>
      <c r="F28" s="206" t="s">
        <v>420</v>
      </c>
      <c r="G28" s="206" t="s">
        <v>421</v>
      </c>
      <c r="H28" s="206" t="s">
        <v>422</v>
      </c>
      <c r="I28" s="206" t="s">
        <v>423</v>
      </c>
      <c r="J28" s="207" t="s">
        <v>424</v>
      </c>
      <c r="K28" s="198" t="s">
        <v>425</v>
      </c>
      <c r="L28" s="199"/>
    </row>
    <row r="29" spans="1:13" ht="42.75" customHeight="1" x14ac:dyDescent="0.35">
      <c r="A29" s="201"/>
      <c r="B29" s="204"/>
      <c r="C29" s="205"/>
      <c r="D29" s="206"/>
      <c r="E29" s="206"/>
      <c r="F29" s="206"/>
      <c r="G29" s="206"/>
      <c r="H29" s="206"/>
      <c r="I29" s="206"/>
      <c r="J29" s="208"/>
      <c r="K29" s="150" t="s">
        <v>426</v>
      </c>
      <c r="L29" s="150" t="s">
        <v>427</v>
      </c>
    </row>
    <row r="30" spans="1:13" ht="35.15" customHeight="1" x14ac:dyDescent="0.35">
      <c r="A30" s="151">
        <v>1</v>
      </c>
      <c r="B30" s="152" t="s">
        <v>252</v>
      </c>
      <c r="C30" s="153"/>
      <c r="D30" s="154" t="s">
        <v>428</v>
      </c>
      <c r="E30" s="155" t="s">
        <v>408</v>
      </c>
      <c r="F30" s="156" t="s">
        <v>252</v>
      </c>
      <c r="G30" s="154" t="s">
        <v>429</v>
      </c>
      <c r="H30" s="154" t="s">
        <v>430</v>
      </c>
      <c r="I30" s="154" t="s">
        <v>431</v>
      </c>
      <c r="J30" s="157">
        <v>2880000</v>
      </c>
      <c r="K30" s="154" t="s">
        <v>432</v>
      </c>
      <c r="L30" s="154" t="s">
        <v>433</v>
      </c>
    </row>
    <row r="31" spans="1:13" ht="35.15" customHeight="1" x14ac:dyDescent="0.35">
      <c r="A31" s="151">
        <v>2</v>
      </c>
      <c r="B31" s="152" t="s">
        <v>434</v>
      </c>
      <c r="C31" s="153"/>
      <c r="D31" s="154" t="s">
        <v>428</v>
      </c>
      <c r="E31" s="155" t="s">
        <v>408</v>
      </c>
      <c r="F31" s="152" t="s">
        <v>434</v>
      </c>
      <c r="G31" s="154" t="s">
        <v>447</v>
      </c>
      <c r="H31" s="154" t="s">
        <v>430</v>
      </c>
      <c r="I31" s="154" t="s">
        <v>431</v>
      </c>
      <c r="J31" s="157">
        <v>405600000</v>
      </c>
      <c r="K31" s="154" t="s">
        <v>432</v>
      </c>
      <c r="L31" s="154" t="s">
        <v>433</v>
      </c>
    </row>
    <row r="32" spans="1:13" ht="21.75" customHeight="1" x14ac:dyDescent="0.35">
      <c r="A32" s="141"/>
      <c r="B32" s="142"/>
      <c r="C32" s="143"/>
      <c r="D32" s="144"/>
      <c r="E32" s="144"/>
      <c r="F32" s="145"/>
      <c r="G32" s="144"/>
      <c r="H32" s="144"/>
      <c r="I32" s="144"/>
      <c r="J32" s="146"/>
      <c r="K32" s="144"/>
      <c r="L32" s="144"/>
      <c r="M32" s="147"/>
    </row>
    <row r="33" spans="1:12" ht="21" customHeight="1" x14ac:dyDescent="0.35">
      <c r="A33" s="143" t="s">
        <v>403</v>
      </c>
      <c r="B33" s="140"/>
      <c r="C33" s="143" t="s">
        <v>404</v>
      </c>
      <c r="D33" s="143"/>
      <c r="E33" s="140"/>
      <c r="F33" s="143"/>
      <c r="G33" s="140"/>
      <c r="H33" s="140"/>
      <c r="I33" s="140"/>
      <c r="J33" s="140"/>
      <c r="K33" s="140"/>
      <c r="L33" s="140"/>
    </row>
    <row r="34" spans="1:12" ht="21" customHeight="1" x14ac:dyDescent="0.35">
      <c r="A34" s="143" t="s">
        <v>405</v>
      </c>
      <c r="B34" s="148"/>
      <c r="C34" s="143" t="s">
        <v>406</v>
      </c>
      <c r="D34" s="143"/>
      <c r="E34" s="148"/>
      <c r="F34" s="143"/>
      <c r="G34" s="148"/>
      <c r="H34" s="148"/>
      <c r="I34" s="148"/>
      <c r="J34" s="148"/>
      <c r="K34" s="148"/>
      <c r="L34" s="148"/>
    </row>
    <row r="35" spans="1:12" ht="21" customHeight="1" x14ac:dyDescent="0.35">
      <c r="A35" s="143" t="s">
        <v>407</v>
      </c>
      <c r="B35" s="140"/>
      <c r="C35" s="143" t="s">
        <v>408</v>
      </c>
      <c r="D35" s="143"/>
      <c r="E35" s="140"/>
      <c r="F35" s="143"/>
      <c r="G35" s="140"/>
      <c r="H35" s="140"/>
      <c r="I35" s="140"/>
      <c r="J35" s="140"/>
      <c r="K35" s="140"/>
      <c r="L35" s="140"/>
    </row>
    <row r="36" spans="1:12" ht="21" customHeight="1" x14ac:dyDescent="0.35">
      <c r="A36" s="143" t="s">
        <v>50</v>
      </c>
      <c r="B36" s="148"/>
      <c r="C36" s="143" t="s">
        <v>52</v>
      </c>
      <c r="D36" s="143"/>
      <c r="E36" s="148"/>
      <c r="F36" s="143"/>
      <c r="G36" s="148"/>
      <c r="H36" s="148"/>
      <c r="I36" s="148"/>
      <c r="J36" s="148"/>
      <c r="K36" s="148"/>
      <c r="L36" s="148"/>
    </row>
    <row r="37" spans="1:12" ht="21" customHeight="1" x14ac:dyDescent="0.35">
      <c r="A37" s="143" t="s">
        <v>409</v>
      </c>
      <c r="B37" s="148"/>
      <c r="C37" s="143" t="s">
        <v>448</v>
      </c>
      <c r="D37" s="143"/>
      <c r="E37" s="148"/>
      <c r="F37" s="143"/>
      <c r="G37" s="148"/>
      <c r="H37" s="148"/>
      <c r="I37" s="148"/>
      <c r="J37" s="148"/>
      <c r="K37" s="148"/>
      <c r="L37" s="148"/>
    </row>
    <row r="38" spans="1:12" ht="21" customHeight="1" x14ac:dyDescent="0.35">
      <c r="A38" s="143" t="s">
        <v>411</v>
      </c>
      <c r="B38" s="148"/>
      <c r="C38" s="143" t="s">
        <v>469</v>
      </c>
      <c r="D38" s="143"/>
      <c r="E38" s="148"/>
      <c r="F38" s="143"/>
      <c r="G38" s="148"/>
      <c r="H38" s="148"/>
      <c r="I38" s="148"/>
      <c r="J38" s="148"/>
      <c r="K38" s="148"/>
      <c r="L38" s="148"/>
    </row>
    <row r="39" spans="1:12" ht="21" customHeight="1" x14ac:dyDescent="0.35">
      <c r="A39" s="143" t="s">
        <v>412</v>
      </c>
      <c r="B39" s="148"/>
      <c r="C39" s="143" t="s">
        <v>413</v>
      </c>
      <c r="D39" s="143"/>
      <c r="E39" s="148"/>
      <c r="F39" s="143"/>
      <c r="G39" s="148"/>
      <c r="H39" s="148"/>
      <c r="I39" s="148"/>
      <c r="J39" s="148"/>
      <c r="K39" s="148"/>
      <c r="L39" s="148"/>
    </row>
    <row r="40" spans="1:12" ht="21" customHeight="1" x14ac:dyDescent="0.35">
      <c r="A40" s="143" t="s">
        <v>414</v>
      </c>
      <c r="B40" s="140"/>
      <c r="C40" s="143" t="s">
        <v>415</v>
      </c>
      <c r="D40" s="143"/>
      <c r="E40" s="140"/>
      <c r="F40" s="143"/>
      <c r="G40" s="140"/>
      <c r="H40" s="140"/>
      <c r="I40" s="140"/>
      <c r="J40" s="140"/>
      <c r="K40" s="140"/>
      <c r="L40" s="140"/>
    </row>
    <row r="41" spans="1:12" ht="21" customHeight="1" x14ac:dyDescent="0.35">
      <c r="A41" s="149"/>
      <c r="B41" s="148"/>
      <c r="C41" s="143"/>
      <c r="D41" s="148"/>
      <c r="E41" s="148"/>
      <c r="F41" s="148"/>
      <c r="G41" s="148"/>
      <c r="H41" s="148"/>
      <c r="I41" s="148"/>
      <c r="J41" s="148"/>
      <c r="K41" s="148"/>
      <c r="L41" s="148"/>
    </row>
    <row r="42" spans="1:12" ht="42.75" customHeight="1" x14ac:dyDescent="0.35">
      <c r="A42" s="201" t="s">
        <v>416</v>
      </c>
      <c r="B42" s="202" t="s">
        <v>417</v>
      </c>
      <c r="C42" s="203"/>
      <c r="D42" s="206" t="s">
        <v>418</v>
      </c>
      <c r="E42" s="206" t="s">
        <v>419</v>
      </c>
      <c r="F42" s="206" t="s">
        <v>420</v>
      </c>
      <c r="G42" s="206" t="s">
        <v>421</v>
      </c>
      <c r="H42" s="206" t="s">
        <v>422</v>
      </c>
      <c r="I42" s="206" t="s">
        <v>423</v>
      </c>
      <c r="J42" s="207" t="s">
        <v>424</v>
      </c>
      <c r="K42" s="198" t="s">
        <v>425</v>
      </c>
      <c r="L42" s="199"/>
    </row>
    <row r="43" spans="1:12" ht="42.75" customHeight="1" x14ac:dyDescent="0.35">
      <c r="A43" s="201"/>
      <c r="B43" s="204"/>
      <c r="C43" s="205"/>
      <c r="D43" s="206"/>
      <c r="E43" s="206"/>
      <c r="F43" s="206"/>
      <c r="G43" s="206"/>
      <c r="H43" s="206"/>
      <c r="I43" s="206"/>
      <c r="J43" s="208"/>
      <c r="K43" s="150" t="s">
        <v>426</v>
      </c>
      <c r="L43" s="150" t="s">
        <v>427</v>
      </c>
    </row>
    <row r="44" spans="1:12" ht="35.15" customHeight="1" x14ac:dyDescent="0.35">
      <c r="A44" s="151">
        <v>1</v>
      </c>
      <c r="B44" s="152" t="s">
        <v>434</v>
      </c>
      <c r="C44" s="153"/>
      <c r="D44" s="154" t="s">
        <v>428</v>
      </c>
      <c r="E44" s="155" t="s">
        <v>408</v>
      </c>
      <c r="F44" s="152" t="s">
        <v>449</v>
      </c>
      <c r="G44" s="154" t="s">
        <v>450</v>
      </c>
      <c r="H44" s="154" t="s">
        <v>430</v>
      </c>
      <c r="I44" s="154" t="s">
        <v>431</v>
      </c>
      <c r="J44" s="157">
        <v>192950000</v>
      </c>
      <c r="K44" s="154" t="s">
        <v>432</v>
      </c>
      <c r="L44" s="154" t="s">
        <v>433</v>
      </c>
    </row>
    <row r="45" spans="1:12" ht="35.15" customHeight="1" x14ac:dyDescent="0.35">
      <c r="A45" s="151">
        <f>+A44+1</f>
        <v>2</v>
      </c>
      <c r="B45" s="152" t="s">
        <v>434</v>
      </c>
      <c r="C45" s="153"/>
      <c r="D45" s="154" t="s">
        <v>428</v>
      </c>
      <c r="E45" s="155" t="s">
        <v>408</v>
      </c>
      <c r="F45" s="152" t="s">
        <v>434</v>
      </c>
      <c r="G45" s="154" t="s">
        <v>439</v>
      </c>
      <c r="H45" s="154" t="s">
        <v>430</v>
      </c>
      <c r="I45" s="154" t="s">
        <v>431</v>
      </c>
      <c r="J45" s="157">
        <v>252000000</v>
      </c>
      <c r="K45" s="154" t="s">
        <v>432</v>
      </c>
      <c r="L45" s="154" t="s">
        <v>433</v>
      </c>
    </row>
    <row r="46" spans="1:12" ht="35.15" customHeight="1" x14ac:dyDescent="0.35">
      <c r="A46" s="151">
        <f t="shared" ref="A46:A49" si="0">+A45+1</f>
        <v>3</v>
      </c>
      <c r="B46" s="152" t="s">
        <v>252</v>
      </c>
      <c r="C46" s="153"/>
      <c r="D46" s="154" t="s">
        <v>428</v>
      </c>
      <c r="E46" s="155" t="s">
        <v>408</v>
      </c>
      <c r="F46" s="156" t="s">
        <v>252</v>
      </c>
      <c r="G46" s="154" t="s">
        <v>451</v>
      </c>
      <c r="H46" s="154" t="s">
        <v>430</v>
      </c>
      <c r="I46" s="154" t="s">
        <v>431</v>
      </c>
      <c r="J46" s="157">
        <v>13770000</v>
      </c>
      <c r="K46" s="154" t="s">
        <v>432</v>
      </c>
      <c r="L46" s="154" t="s">
        <v>433</v>
      </c>
    </row>
    <row r="47" spans="1:12" ht="35.15" customHeight="1" x14ac:dyDescent="0.35">
      <c r="A47" s="151">
        <f t="shared" si="0"/>
        <v>4</v>
      </c>
      <c r="B47" s="152" t="s">
        <v>434</v>
      </c>
      <c r="C47" s="153"/>
      <c r="D47" s="154" t="s">
        <v>428</v>
      </c>
      <c r="E47" s="155" t="s">
        <v>408</v>
      </c>
      <c r="F47" s="152" t="s">
        <v>434</v>
      </c>
      <c r="G47" s="154" t="s">
        <v>452</v>
      </c>
      <c r="H47" s="154" t="s">
        <v>430</v>
      </c>
      <c r="I47" s="154" t="s">
        <v>431</v>
      </c>
      <c r="J47" s="157">
        <v>159300000</v>
      </c>
      <c r="K47" s="154" t="s">
        <v>432</v>
      </c>
      <c r="L47" s="154" t="s">
        <v>433</v>
      </c>
    </row>
    <row r="48" spans="1:12" ht="35.15" customHeight="1" x14ac:dyDescent="0.35">
      <c r="A48" s="151">
        <f t="shared" si="0"/>
        <v>5</v>
      </c>
      <c r="B48" s="152" t="s">
        <v>252</v>
      </c>
      <c r="C48" s="153"/>
      <c r="D48" s="154" t="s">
        <v>428</v>
      </c>
      <c r="E48" s="155" t="s">
        <v>408</v>
      </c>
      <c r="F48" s="156" t="s">
        <v>252</v>
      </c>
      <c r="G48" s="154" t="s">
        <v>429</v>
      </c>
      <c r="H48" s="154" t="s">
        <v>430</v>
      </c>
      <c r="I48" s="154" t="s">
        <v>431</v>
      </c>
      <c r="J48" s="157">
        <v>2880000</v>
      </c>
      <c r="K48" s="154" t="s">
        <v>432</v>
      </c>
      <c r="L48" s="154" t="s">
        <v>433</v>
      </c>
    </row>
    <row r="49" spans="1:13" ht="35.15" customHeight="1" x14ac:dyDescent="0.35">
      <c r="A49" s="151">
        <f t="shared" si="0"/>
        <v>6</v>
      </c>
      <c r="B49" s="152" t="s">
        <v>434</v>
      </c>
      <c r="C49" s="153"/>
      <c r="D49" s="154" t="s">
        <v>428</v>
      </c>
      <c r="E49" s="155" t="s">
        <v>408</v>
      </c>
      <c r="F49" s="152" t="s">
        <v>434</v>
      </c>
      <c r="G49" s="154" t="s">
        <v>453</v>
      </c>
      <c r="H49" s="154" t="s">
        <v>430</v>
      </c>
      <c r="I49" s="154" t="s">
        <v>431</v>
      </c>
      <c r="J49" s="157">
        <v>202800000</v>
      </c>
      <c r="K49" s="154" t="s">
        <v>432</v>
      </c>
      <c r="L49" s="154" t="s">
        <v>433</v>
      </c>
    </row>
    <row r="50" spans="1:13" ht="21.75" customHeight="1" x14ac:dyDescent="0.35">
      <c r="A50" s="141"/>
      <c r="B50" s="142"/>
      <c r="C50" s="143"/>
      <c r="D50" s="144"/>
      <c r="E50" s="144"/>
      <c r="F50" s="145"/>
      <c r="G50" s="144"/>
      <c r="H50" s="144"/>
      <c r="I50" s="144"/>
      <c r="J50" s="146"/>
      <c r="K50" s="144"/>
      <c r="L50" s="144"/>
      <c r="M50" s="147"/>
    </row>
    <row r="51" spans="1:13" ht="21" customHeight="1" x14ac:dyDescent="0.35">
      <c r="A51" s="143" t="s">
        <v>403</v>
      </c>
      <c r="B51" s="140"/>
      <c r="C51" s="143" t="s">
        <v>404</v>
      </c>
      <c r="D51" s="143"/>
      <c r="E51" s="140"/>
      <c r="F51" s="143"/>
      <c r="G51" s="140"/>
      <c r="H51" s="140"/>
      <c r="I51" s="140"/>
      <c r="J51" s="140"/>
      <c r="K51" s="140"/>
      <c r="L51" s="140"/>
    </row>
    <row r="52" spans="1:13" ht="21" customHeight="1" x14ac:dyDescent="0.35">
      <c r="A52" s="143" t="s">
        <v>405</v>
      </c>
      <c r="B52" s="148"/>
      <c r="C52" s="143" t="s">
        <v>406</v>
      </c>
      <c r="D52" s="143"/>
      <c r="E52" s="148"/>
      <c r="F52" s="143"/>
      <c r="G52" s="148"/>
      <c r="H52" s="148"/>
      <c r="I52" s="148"/>
      <c r="J52" s="148"/>
      <c r="K52" s="148"/>
      <c r="L52" s="148"/>
    </row>
    <row r="53" spans="1:13" ht="21" customHeight="1" x14ac:dyDescent="0.35">
      <c r="A53" s="143" t="s">
        <v>407</v>
      </c>
      <c r="B53" s="140"/>
      <c r="C53" s="143" t="s">
        <v>408</v>
      </c>
      <c r="D53" s="143"/>
      <c r="E53" s="140"/>
      <c r="F53" s="143"/>
      <c r="G53" s="140"/>
      <c r="H53" s="140"/>
      <c r="I53" s="140"/>
      <c r="J53" s="140"/>
      <c r="K53" s="140"/>
      <c r="L53" s="140"/>
    </row>
    <row r="54" spans="1:13" ht="21" customHeight="1" x14ac:dyDescent="0.35">
      <c r="A54" s="143" t="s">
        <v>50</v>
      </c>
      <c r="B54" s="148"/>
      <c r="C54" s="143" t="s">
        <v>52</v>
      </c>
      <c r="D54" s="143"/>
      <c r="E54" s="148"/>
      <c r="F54" s="143"/>
      <c r="G54" s="148"/>
      <c r="H54" s="148"/>
      <c r="I54" s="148"/>
      <c r="J54" s="148"/>
      <c r="K54" s="148"/>
      <c r="L54" s="148"/>
    </row>
    <row r="55" spans="1:13" ht="21" customHeight="1" x14ac:dyDescent="0.35">
      <c r="A55" s="143" t="s">
        <v>409</v>
      </c>
      <c r="B55" s="148"/>
      <c r="C55" s="143" t="s">
        <v>99</v>
      </c>
      <c r="D55" s="143"/>
      <c r="E55" s="148"/>
      <c r="F55" s="143"/>
      <c r="G55" s="148"/>
      <c r="H55" s="148"/>
      <c r="I55" s="148"/>
      <c r="J55" s="148"/>
      <c r="K55" s="148"/>
      <c r="L55" s="148"/>
    </row>
    <row r="56" spans="1:13" ht="21" customHeight="1" x14ac:dyDescent="0.35">
      <c r="A56" s="143" t="s">
        <v>411</v>
      </c>
      <c r="B56" s="148"/>
      <c r="C56" s="143" t="s">
        <v>436</v>
      </c>
      <c r="D56" s="143"/>
      <c r="E56" s="148"/>
      <c r="F56" s="143"/>
      <c r="G56" s="148"/>
      <c r="H56" s="148"/>
      <c r="I56" s="148"/>
      <c r="J56" s="148"/>
      <c r="K56" s="148"/>
      <c r="L56" s="148"/>
    </row>
    <row r="57" spans="1:13" ht="21" customHeight="1" x14ac:dyDescent="0.35">
      <c r="A57" s="143" t="s">
        <v>412</v>
      </c>
      <c r="B57" s="148"/>
      <c r="C57" s="143" t="s">
        <v>413</v>
      </c>
      <c r="D57" s="143"/>
      <c r="E57" s="148"/>
      <c r="F57" s="143"/>
      <c r="G57" s="148"/>
      <c r="H57" s="148"/>
      <c r="I57" s="148"/>
      <c r="J57" s="148"/>
      <c r="K57" s="148"/>
      <c r="L57" s="148"/>
    </row>
    <row r="58" spans="1:13" ht="21" customHeight="1" x14ac:dyDescent="0.35">
      <c r="A58" s="143" t="s">
        <v>414</v>
      </c>
      <c r="B58" s="140"/>
      <c r="C58" s="143" t="s">
        <v>415</v>
      </c>
      <c r="D58" s="143"/>
      <c r="E58" s="140"/>
      <c r="F58" s="143"/>
      <c r="G58" s="140"/>
      <c r="H58" s="140"/>
      <c r="I58" s="140"/>
      <c r="J58" s="140"/>
      <c r="K58" s="140"/>
      <c r="L58" s="140"/>
    </row>
    <row r="59" spans="1:13" ht="21" customHeight="1" x14ac:dyDescent="0.35">
      <c r="A59" s="149"/>
      <c r="B59" s="148"/>
      <c r="C59" s="143"/>
      <c r="D59" s="148"/>
      <c r="E59" s="148"/>
      <c r="F59" s="148"/>
      <c r="G59" s="148"/>
      <c r="H59" s="148"/>
      <c r="I59" s="148"/>
      <c r="J59" s="148"/>
      <c r="K59" s="148"/>
      <c r="L59" s="148"/>
    </row>
    <row r="60" spans="1:13" ht="42.75" customHeight="1" x14ac:dyDescent="0.35">
      <c r="A60" s="201" t="s">
        <v>416</v>
      </c>
      <c r="B60" s="202" t="s">
        <v>417</v>
      </c>
      <c r="C60" s="203"/>
      <c r="D60" s="206" t="s">
        <v>418</v>
      </c>
      <c r="E60" s="206" t="s">
        <v>419</v>
      </c>
      <c r="F60" s="206" t="s">
        <v>420</v>
      </c>
      <c r="G60" s="206" t="s">
        <v>421</v>
      </c>
      <c r="H60" s="206" t="s">
        <v>422</v>
      </c>
      <c r="I60" s="206" t="s">
        <v>423</v>
      </c>
      <c r="J60" s="207" t="s">
        <v>424</v>
      </c>
      <c r="K60" s="198" t="s">
        <v>425</v>
      </c>
      <c r="L60" s="199"/>
    </row>
    <row r="61" spans="1:13" ht="42.75" customHeight="1" x14ac:dyDescent="0.35">
      <c r="A61" s="201"/>
      <c r="B61" s="204"/>
      <c r="C61" s="205"/>
      <c r="D61" s="206"/>
      <c r="E61" s="206"/>
      <c r="F61" s="206"/>
      <c r="G61" s="206"/>
      <c r="H61" s="206"/>
      <c r="I61" s="206"/>
      <c r="J61" s="208"/>
      <c r="K61" s="150" t="s">
        <v>426</v>
      </c>
      <c r="L61" s="150" t="s">
        <v>427</v>
      </c>
    </row>
    <row r="62" spans="1:13" ht="35.15" customHeight="1" x14ac:dyDescent="0.35">
      <c r="A62" s="151">
        <v>1</v>
      </c>
      <c r="B62" s="152" t="s">
        <v>252</v>
      </c>
      <c r="C62" s="153"/>
      <c r="D62" s="154" t="s">
        <v>428</v>
      </c>
      <c r="E62" s="155" t="s">
        <v>408</v>
      </c>
      <c r="F62" s="156" t="s">
        <v>252</v>
      </c>
      <c r="G62" s="154" t="s">
        <v>429</v>
      </c>
      <c r="H62" s="154" t="s">
        <v>430</v>
      </c>
      <c r="I62" s="154" t="s">
        <v>431</v>
      </c>
      <c r="J62" s="157">
        <v>2880000</v>
      </c>
      <c r="K62" s="154" t="s">
        <v>432</v>
      </c>
      <c r="L62" s="154" t="s">
        <v>433</v>
      </c>
    </row>
    <row r="63" spans="1:13" ht="35.15" customHeight="1" x14ac:dyDescent="0.35">
      <c r="A63" s="151">
        <f>+A62+1</f>
        <v>2</v>
      </c>
      <c r="B63" s="152" t="s">
        <v>434</v>
      </c>
      <c r="C63" s="153"/>
      <c r="D63" s="154" t="s">
        <v>428</v>
      </c>
      <c r="E63" s="155" t="s">
        <v>408</v>
      </c>
      <c r="F63" s="152" t="s">
        <v>454</v>
      </c>
      <c r="G63" s="154" t="s">
        <v>455</v>
      </c>
      <c r="H63" s="154" t="s">
        <v>430</v>
      </c>
      <c r="I63" s="154" t="s">
        <v>431</v>
      </c>
      <c r="J63" s="157">
        <v>61200000</v>
      </c>
      <c r="K63" s="154" t="s">
        <v>432</v>
      </c>
      <c r="L63" s="154" t="s">
        <v>433</v>
      </c>
    </row>
    <row r="64" spans="1:13" ht="35.15" customHeight="1" x14ac:dyDescent="0.35">
      <c r="A64" s="151">
        <f t="shared" ref="A64:A69" si="1">+A63+1</f>
        <v>3</v>
      </c>
      <c r="B64" s="152" t="s">
        <v>434</v>
      </c>
      <c r="C64" s="153"/>
      <c r="D64" s="154" t="s">
        <v>428</v>
      </c>
      <c r="E64" s="155" t="s">
        <v>408</v>
      </c>
      <c r="F64" s="152" t="s">
        <v>434</v>
      </c>
      <c r="G64" s="154" t="s">
        <v>456</v>
      </c>
      <c r="H64" s="154" t="s">
        <v>430</v>
      </c>
      <c r="I64" s="154" t="s">
        <v>431</v>
      </c>
      <c r="J64" s="157">
        <v>355200000</v>
      </c>
      <c r="K64" s="154" t="s">
        <v>432</v>
      </c>
      <c r="L64" s="154" t="s">
        <v>433</v>
      </c>
    </row>
    <row r="65" spans="1:12" s="174" customFormat="1" ht="35.15" customHeight="1" x14ac:dyDescent="0.35">
      <c r="A65" s="151">
        <f t="shared" si="1"/>
        <v>4</v>
      </c>
      <c r="B65" s="168" t="s">
        <v>252</v>
      </c>
      <c r="C65" s="169"/>
      <c r="D65" s="170" t="s">
        <v>428</v>
      </c>
      <c r="E65" s="171" t="s">
        <v>408</v>
      </c>
      <c r="F65" s="172" t="s">
        <v>252</v>
      </c>
      <c r="G65" s="170" t="s">
        <v>457</v>
      </c>
      <c r="H65" s="170" t="s">
        <v>430</v>
      </c>
      <c r="I65" s="170" t="s">
        <v>431</v>
      </c>
      <c r="J65" s="173">
        <v>20184000</v>
      </c>
      <c r="K65" s="170" t="s">
        <v>432</v>
      </c>
      <c r="L65" s="170" t="s">
        <v>433</v>
      </c>
    </row>
    <row r="66" spans="1:12" s="174" customFormat="1" ht="35.15" customHeight="1" x14ac:dyDescent="0.35">
      <c r="A66" s="151">
        <f t="shared" si="1"/>
        <v>5</v>
      </c>
      <c r="B66" s="168" t="s">
        <v>437</v>
      </c>
      <c r="C66" s="169"/>
      <c r="D66" s="170" t="s">
        <v>428</v>
      </c>
      <c r="E66" s="171" t="s">
        <v>408</v>
      </c>
      <c r="F66" s="168" t="s">
        <v>437</v>
      </c>
      <c r="G66" s="170" t="s">
        <v>451</v>
      </c>
      <c r="H66" s="170" t="s">
        <v>430</v>
      </c>
      <c r="I66" s="170" t="s">
        <v>431</v>
      </c>
      <c r="J66" s="173">
        <v>37800000</v>
      </c>
      <c r="K66" s="170" t="s">
        <v>432</v>
      </c>
      <c r="L66" s="170" t="s">
        <v>433</v>
      </c>
    </row>
    <row r="67" spans="1:12" s="174" customFormat="1" ht="35.15" customHeight="1" x14ac:dyDescent="0.35">
      <c r="A67" s="151">
        <f t="shared" si="1"/>
        <v>6</v>
      </c>
      <c r="B67" s="168" t="s">
        <v>71</v>
      </c>
      <c r="C67" s="169"/>
      <c r="D67" s="170" t="s">
        <v>428</v>
      </c>
      <c r="E67" s="171" t="s">
        <v>408</v>
      </c>
      <c r="F67" s="168" t="s">
        <v>438</v>
      </c>
      <c r="G67" s="170" t="s">
        <v>458</v>
      </c>
      <c r="H67" s="170" t="s">
        <v>430</v>
      </c>
      <c r="I67" s="170" t="s">
        <v>431</v>
      </c>
      <c r="J67" s="173">
        <v>32400000</v>
      </c>
      <c r="K67" s="170" t="s">
        <v>432</v>
      </c>
      <c r="L67" s="170" t="s">
        <v>433</v>
      </c>
    </row>
    <row r="68" spans="1:12" s="174" customFormat="1" ht="35.15" customHeight="1" x14ac:dyDescent="0.35">
      <c r="A68" s="151">
        <f t="shared" si="1"/>
        <v>7</v>
      </c>
      <c r="B68" s="168" t="s">
        <v>434</v>
      </c>
      <c r="C68" s="169"/>
      <c r="D68" s="170" t="s">
        <v>428</v>
      </c>
      <c r="E68" s="171" t="s">
        <v>408</v>
      </c>
      <c r="F68" s="168" t="s">
        <v>459</v>
      </c>
      <c r="G68" s="170" t="s">
        <v>455</v>
      </c>
      <c r="H68" s="170" t="s">
        <v>430</v>
      </c>
      <c r="I68" s="170" t="s">
        <v>431</v>
      </c>
      <c r="J68" s="173">
        <v>61200000</v>
      </c>
      <c r="K68" s="170" t="s">
        <v>432</v>
      </c>
      <c r="L68" s="170" t="s">
        <v>433</v>
      </c>
    </row>
    <row r="69" spans="1:12" ht="35.15" customHeight="1" x14ac:dyDescent="0.35">
      <c r="A69" s="151">
        <f t="shared" si="1"/>
        <v>8</v>
      </c>
      <c r="B69" s="168" t="s">
        <v>434</v>
      </c>
      <c r="C69" s="153"/>
      <c r="D69" s="154" t="s">
        <v>428</v>
      </c>
      <c r="E69" s="155" t="s">
        <v>408</v>
      </c>
      <c r="F69" s="168" t="s">
        <v>434</v>
      </c>
      <c r="G69" s="154" t="s">
        <v>460</v>
      </c>
      <c r="H69" s="154" t="s">
        <v>430</v>
      </c>
      <c r="I69" s="154" t="s">
        <v>431</v>
      </c>
      <c r="J69" s="157">
        <v>724800000</v>
      </c>
      <c r="K69" s="154" t="s">
        <v>432</v>
      </c>
      <c r="L69" s="154" t="s">
        <v>433</v>
      </c>
    </row>
    <row r="70" spans="1:12" ht="12.65" customHeight="1" x14ac:dyDescent="0.35">
      <c r="A70" s="162"/>
      <c r="B70" s="175"/>
      <c r="C70" s="164"/>
      <c r="D70" s="165"/>
      <c r="E70" s="166"/>
      <c r="F70" s="175"/>
      <c r="G70" s="165"/>
      <c r="H70" s="165"/>
      <c r="I70" s="165"/>
      <c r="J70" s="167"/>
      <c r="K70" s="165"/>
      <c r="L70" s="165"/>
    </row>
    <row r="71" spans="1:12" ht="21" customHeight="1" x14ac:dyDescent="0.35">
      <c r="A71" s="143" t="s">
        <v>403</v>
      </c>
      <c r="B71" s="140"/>
      <c r="C71" s="143" t="s">
        <v>404</v>
      </c>
      <c r="D71" s="143"/>
      <c r="E71" s="140"/>
      <c r="F71" s="143"/>
      <c r="G71" s="140"/>
      <c r="H71" s="140"/>
      <c r="I71" s="140"/>
      <c r="J71" s="140"/>
      <c r="K71" s="140"/>
      <c r="L71" s="140"/>
    </row>
    <row r="72" spans="1:12" ht="21" customHeight="1" x14ac:dyDescent="0.35">
      <c r="A72" s="143" t="s">
        <v>405</v>
      </c>
      <c r="B72" s="148"/>
      <c r="C72" s="143" t="s">
        <v>406</v>
      </c>
      <c r="D72" s="143"/>
      <c r="E72" s="148"/>
      <c r="F72" s="143"/>
      <c r="G72" s="148"/>
      <c r="H72" s="148"/>
      <c r="I72" s="148"/>
      <c r="J72" s="148"/>
      <c r="K72" s="148"/>
      <c r="L72" s="148"/>
    </row>
    <row r="73" spans="1:12" ht="21" customHeight="1" x14ac:dyDescent="0.35">
      <c r="A73" s="143" t="s">
        <v>407</v>
      </c>
      <c r="B73" s="140"/>
      <c r="C73" s="143" t="s">
        <v>408</v>
      </c>
      <c r="D73" s="143"/>
      <c r="E73" s="140"/>
      <c r="F73" s="143"/>
      <c r="G73" s="140"/>
      <c r="H73" s="140"/>
      <c r="I73" s="140"/>
      <c r="J73" s="140"/>
      <c r="K73" s="140"/>
      <c r="L73" s="140"/>
    </row>
    <row r="74" spans="1:12" ht="21" customHeight="1" x14ac:dyDescent="0.35">
      <c r="A74" s="143" t="s">
        <v>50</v>
      </c>
      <c r="B74" s="148"/>
      <c r="C74" s="143" t="s">
        <v>52</v>
      </c>
      <c r="D74" s="143"/>
      <c r="E74" s="148"/>
      <c r="F74" s="143"/>
      <c r="G74" s="148"/>
      <c r="H74" s="148"/>
      <c r="I74" s="148"/>
      <c r="J74" s="148"/>
      <c r="K74" s="148"/>
      <c r="L74" s="148"/>
    </row>
    <row r="75" spans="1:12" ht="21" customHeight="1" x14ac:dyDescent="0.35">
      <c r="A75" s="143" t="s">
        <v>409</v>
      </c>
      <c r="B75" s="148"/>
      <c r="C75" s="143" t="s">
        <v>91</v>
      </c>
      <c r="D75" s="143"/>
      <c r="E75" s="148"/>
      <c r="F75" s="143"/>
      <c r="G75" s="148"/>
      <c r="H75" s="148"/>
      <c r="I75" s="148"/>
      <c r="J75" s="148"/>
      <c r="K75" s="148"/>
      <c r="L75" s="148"/>
    </row>
    <row r="76" spans="1:12" ht="21" customHeight="1" x14ac:dyDescent="0.35">
      <c r="A76" s="143" t="s">
        <v>411</v>
      </c>
      <c r="B76" s="148"/>
      <c r="C76" s="143" t="s">
        <v>470</v>
      </c>
      <c r="D76" s="143"/>
      <c r="E76" s="148"/>
      <c r="F76" s="143"/>
      <c r="G76" s="148"/>
      <c r="H76" s="148"/>
      <c r="I76" s="148"/>
      <c r="J76" s="148"/>
      <c r="K76" s="148"/>
      <c r="L76" s="148"/>
    </row>
    <row r="77" spans="1:12" ht="21" customHeight="1" x14ac:dyDescent="0.35">
      <c r="A77" s="143" t="s">
        <v>412</v>
      </c>
      <c r="B77" s="148"/>
      <c r="C77" s="143" t="s">
        <v>413</v>
      </c>
      <c r="D77" s="143"/>
      <c r="E77" s="148"/>
      <c r="F77" s="143"/>
      <c r="G77" s="148"/>
      <c r="H77" s="148"/>
      <c r="I77" s="148"/>
      <c r="J77" s="148"/>
      <c r="K77" s="148"/>
      <c r="L77" s="148"/>
    </row>
    <row r="78" spans="1:12" ht="21" customHeight="1" x14ac:dyDescent="0.35">
      <c r="A78" s="143" t="s">
        <v>414</v>
      </c>
      <c r="B78" s="140"/>
      <c r="C78" s="143" t="s">
        <v>415</v>
      </c>
      <c r="D78" s="143"/>
      <c r="E78" s="140"/>
      <c r="F78" s="143"/>
      <c r="G78" s="140"/>
      <c r="H78" s="140"/>
      <c r="I78" s="140"/>
      <c r="J78" s="140"/>
      <c r="K78" s="140"/>
      <c r="L78" s="140"/>
    </row>
    <row r="79" spans="1:12" ht="21" customHeight="1" x14ac:dyDescent="0.35">
      <c r="A79" s="149"/>
      <c r="B79" s="148"/>
      <c r="C79" s="143"/>
      <c r="D79" s="148"/>
      <c r="E79" s="148"/>
      <c r="F79" s="148"/>
      <c r="G79" s="148"/>
      <c r="H79" s="148"/>
      <c r="I79" s="148"/>
      <c r="J79" s="148"/>
      <c r="K79" s="148"/>
      <c r="L79" s="148"/>
    </row>
    <row r="80" spans="1:12" ht="42.75" customHeight="1" x14ac:dyDescent="0.35">
      <c r="A80" s="201" t="s">
        <v>416</v>
      </c>
      <c r="B80" s="202" t="s">
        <v>417</v>
      </c>
      <c r="C80" s="203"/>
      <c r="D80" s="206" t="s">
        <v>418</v>
      </c>
      <c r="E80" s="206" t="s">
        <v>419</v>
      </c>
      <c r="F80" s="206" t="s">
        <v>420</v>
      </c>
      <c r="G80" s="206" t="s">
        <v>421</v>
      </c>
      <c r="H80" s="206" t="s">
        <v>422</v>
      </c>
      <c r="I80" s="206" t="s">
        <v>423</v>
      </c>
      <c r="J80" s="207" t="s">
        <v>424</v>
      </c>
      <c r="K80" s="198" t="s">
        <v>425</v>
      </c>
      <c r="L80" s="199"/>
    </row>
    <row r="81" spans="1:12" ht="42.75" customHeight="1" x14ac:dyDescent="0.35">
      <c r="A81" s="201"/>
      <c r="B81" s="204"/>
      <c r="C81" s="205"/>
      <c r="D81" s="206"/>
      <c r="E81" s="206"/>
      <c r="F81" s="206"/>
      <c r="G81" s="206"/>
      <c r="H81" s="206"/>
      <c r="I81" s="206"/>
      <c r="J81" s="208"/>
      <c r="K81" s="150" t="s">
        <v>426</v>
      </c>
      <c r="L81" s="150" t="s">
        <v>427</v>
      </c>
    </row>
    <row r="82" spans="1:12" ht="35.15" customHeight="1" x14ac:dyDescent="0.35">
      <c r="A82" s="151">
        <v>1</v>
      </c>
      <c r="B82" s="152" t="s">
        <v>252</v>
      </c>
      <c r="C82" s="153"/>
      <c r="D82" s="154" t="s">
        <v>428</v>
      </c>
      <c r="E82" s="155" t="s">
        <v>408</v>
      </c>
      <c r="F82" s="156" t="s">
        <v>252</v>
      </c>
      <c r="G82" s="154" t="s">
        <v>429</v>
      </c>
      <c r="H82" s="154" t="s">
        <v>430</v>
      </c>
      <c r="I82" s="154" t="s">
        <v>431</v>
      </c>
      <c r="J82" s="157">
        <v>2880000</v>
      </c>
      <c r="K82" s="154" t="s">
        <v>432</v>
      </c>
      <c r="L82" s="154" t="s">
        <v>433</v>
      </c>
    </row>
    <row r="83" spans="1:12" ht="35.15" customHeight="1" x14ac:dyDescent="0.35">
      <c r="A83" s="151">
        <f>+A82+1</f>
        <v>2</v>
      </c>
      <c r="B83" s="152" t="s">
        <v>434</v>
      </c>
      <c r="C83" s="153"/>
      <c r="D83" s="154" t="s">
        <v>428</v>
      </c>
      <c r="E83" s="155" t="s">
        <v>408</v>
      </c>
      <c r="F83" s="152" t="s">
        <v>434</v>
      </c>
      <c r="G83" s="154" t="s">
        <v>461</v>
      </c>
      <c r="H83" s="154" t="s">
        <v>430</v>
      </c>
      <c r="I83" s="154" t="s">
        <v>431</v>
      </c>
      <c r="J83" s="157">
        <v>92400000</v>
      </c>
      <c r="K83" s="154" t="s">
        <v>432</v>
      </c>
      <c r="L83" s="154" t="s">
        <v>433</v>
      </c>
    </row>
    <row r="84" spans="1:12" ht="17" customHeight="1" x14ac:dyDescent="0.35">
      <c r="A84" s="162"/>
      <c r="B84" s="163"/>
      <c r="C84" s="164"/>
      <c r="D84" s="165"/>
      <c r="E84" s="166"/>
      <c r="F84" s="163"/>
      <c r="G84" s="165"/>
      <c r="H84" s="165"/>
      <c r="I84" s="165"/>
      <c r="J84" s="167"/>
      <c r="K84" s="165"/>
      <c r="L84" s="165"/>
    </row>
    <row r="85" spans="1:12" ht="21" customHeight="1" x14ac:dyDescent="0.35">
      <c r="A85" s="143" t="s">
        <v>403</v>
      </c>
      <c r="B85" s="140"/>
      <c r="C85" s="143" t="s">
        <v>404</v>
      </c>
      <c r="D85" s="143"/>
      <c r="E85" s="140"/>
      <c r="F85" s="143"/>
      <c r="G85" s="140"/>
      <c r="H85" s="140"/>
      <c r="I85" s="140"/>
      <c r="J85" s="140"/>
      <c r="K85" s="140"/>
      <c r="L85" s="140"/>
    </row>
    <row r="86" spans="1:12" ht="21" customHeight="1" x14ac:dyDescent="0.35">
      <c r="A86" s="143" t="s">
        <v>405</v>
      </c>
      <c r="B86" s="148"/>
      <c r="C86" s="143" t="s">
        <v>406</v>
      </c>
      <c r="D86" s="143"/>
      <c r="E86" s="148"/>
      <c r="F86" s="143"/>
      <c r="G86" s="148"/>
      <c r="H86" s="148"/>
      <c r="I86" s="148"/>
      <c r="J86" s="148"/>
      <c r="K86" s="148"/>
      <c r="L86" s="148"/>
    </row>
    <row r="87" spans="1:12" ht="21" customHeight="1" x14ac:dyDescent="0.35">
      <c r="A87" s="143" t="s">
        <v>407</v>
      </c>
      <c r="B87" s="140"/>
      <c r="C87" s="143" t="s">
        <v>408</v>
      </c>
      <c r="D87" s="143"/>
      <c r="E87" s="140"/>
      <c r="F87" s="143"/>
      <c r="G87" s="140"/>
      <c r="H87" s="140"/>
      <c r="I87" s="140"/>
      <c r="J87" s="140"/>
      <c r="K87" s="140"/>
      <c r="L87" s="140"/>
    </row>
    <row r="88" spans="1:12" ht="21" customHeight="1" x14ac:dyDescent="0.35">
      <c r="A88" s="143" t="s">
        <v>50</v>
      </c>
      <c r="B88" s="148"/>
      <c r="C88" s="143" t="s">
        <v>462</v>
      </c>
      <c r="D88" s="143"/>
      <c r="E88" s="148"/>
      <c r="F88" s="143"/>
      <c r="G88" s="148"/>
      <c r="H88" s="148"/>
      <c r="I88" s="148"/>
      <c r="J88" s="148"/>
      <c r="K88" s="148"/>
      <c r="L88" s="148"/>
    </row>
    <row r="89" spans="1:12" ht="21" customHeight="1" x14ac:dyDescent="0.35">
      <c r="A89" s="143" t="s">
        <v>409</v>
      </c>
      <c r="B89" s="148"/>
      <c r="C89" s="143" t="s">
        <v>463</v>
      </c>
      <c r="D89" s="143"/>
      <c r="E89" s="148"/>
      <c r="F89" s="143"/>
      <c r="G89" s="148"/>
      <c r="H89" s="148"/>
      <c r="I89" s="148"/>
      <c r="J89" s="148"/>
      <c r="K89" s="148"/>
      <c r="L89" s="148"/>
    </row>
    <row r="90" spans="1:12" ht="21" customHeight="1" x14ac:dyDescent="0.35">
      <c r="A90" s="143" t="s">
        <v>411</v>
      </c>
      <c r="B90" s="148"/>
      <c r="C90" s="143" t="s">
        <v>471</v>
      </c>
      <c r="D90" s="143"/>
      <c r="E90" s="148"/>
      <c r="F90" s="143"/>
      <c r="G90" s="148"/>
      <c r="H90" s="148"/>
      <c r="I90" s="148"/>
      <c r="J90" s="148"/>
      <c r="K90" s="148"/>
      <c r="L90" s="148"/>
    </row>
    <row r="91" spans="1:12" ht="21" customHeight="1" x14ac:dyDescent="0.35">
      <c r="A91" s="143" t="s">
        <v>412</v>
      </c>
      <c r="B91" s="148"/>
      <c r="C91" s="143" t="s">
        <v>413</v>
      </c>
      <c r="D91" s="143"/>
      <c r="E91" s="148"/>
      <c r="F91" s="143"/>
      <c r="G91" s="148"/>
      <c r="H91" s="148"/>
      <c r="I91" s="148"/>
      <c r="J91" s="148"/>
      <c r="K91" s="148"/>
      <c r="L91" s="148"/>
    </row>
    <row r="92" spans="1:12" ht="21" customHeight="1" x14ac:dyDescent="0.35">
      <c r="A92" s="143" t="s">
        <v>414</v>
      </c>
      <c r="B92" s="140"/>
      <c r="C92" s="143" t="s">
        <v>415</v>
      </c>
      <c r="D92" s="143"/>
      <c r="E92" s="140"/>
      <c r="F92" s="143"/>
      <c r="G92" s="140"/>
      <c r="H92" s="140"/>
      <c r="I92" s="140"/>
      <c r="J92" s="140"/>
      <c r="K92" s="140"/>
      <c r="L92" s="140"/>
    </row>
    <row r="93" spans="1:12" ht="21" customHeight="1" x14ac:dyDescent="0.35">
      <c r="A93" s="149"/>
      <c r="B93" s="148"/>
      <c r="C93" s="143"/>
      <c r="D93" s="148"/>
      <c r="E93" s="148"/>
      <c r="F93" s="148"/>
      <c r="G93" s="148"/>
      <c r="H93" s="148"/>
      <c r="I93" s="148"/>
      <c r="J93" s="148"/>
      <c r="K93" s="148"/>
      <c r="L93" s="148"/>
    </row>
    <row r="94" spans="1:12" ht="42.75" customHeight="1" x14ac:dyDescent="0.35">
      <c r="A94" s="201" t="s">
        <v>416</v>
      </c>
      <c r="B94" s="202" t="s">
        <v>417</v>
      </c>
      <c r="C94" s="203"/>
      <c r="D94" s="206" t="s">
        <v>418</v>
      </c>
      <c r="E94" s="206" t="s">
        <v>419</v>
      </c>
      <c r="F94" s="206" t="s">
        <v>420</v>
      </c>
      <c r="G94" s="206" t="s">
        <v>421</v>
      </c>
      <c r="H94" s="206" t="s">
        <v>422</v>
      </c>
      <c r="I94" s="206" t="s">
        <v>423</v>
      </c>
      <c r="J94" s="207" t="s">
        <v>424</v>
      </c>
      <c r="K94" s="198" t="s">
        <v>425</v>
      </c>
      <c r="L94" s="199"/>
    </row>
    <row r="95" spans="1:12" ht="42.75" customHeight="1" x14ac:dyDescent="0.35">
      <c r="A95" s="201"/>
      <c r="B95" s="204"/>
      <c r="C95" s="205"/>
      <c r="D95" s="206"/>
      <c r="E95" s="206"/>
      <c r="F95" s="206"/>
      <c r="G95" s="206"/>
      <c r="H95" s="206"/>
      <c r="I95" s="206"/>
      <c r="J95" s="208"/>
      <c r="K95" s="150" t="s">
        <v>426</v>
      </c>
      <c r="L95" s="150" t="s">
        <v>427</v>
      </c>
    </row>
    <row r="96" spans="1:12" ht="35.15" customHeight="1" x14ac:dyDescent="0.35">
      <c r="A96" s="151">
        <v>1</v>
      </c>
      <c r="B96" s="152" t="s">
        <v>252</v>
      </c>
      <c r="C96" s="153"/>
      <c r="D96" s="154" t="s">
        <v>428</v>
      </c>
      <c r="E96" s="155" t="s">
        <v>408</v>
      </c>
      <c r="F96" s="156" t="s">
        <v>252</v>
      </c>
      <c r="G96" s="154" t="s">
        <v>429</v>
      </c>
      <c r="H96" s="154" t="s">
        <v>430</v>
      </c>
      <c r="I96" s="154" t="s">
        <v>431</v>
      </c>
      <c r="J96" s="157">
        <v>2880000</v>
      </c>
      <c r="K96" s="154" t="s">
        <v>432</v>
      </c>
      <c r="L96" s="154" t="s">
        <v>433</v>
      </c>
    </row>
    <row r="97" spans="1:12" s="174" customFormat="1" ht="35.15" customHeight="1" x14ac:dyDescent="0.35">
      <c r="A97" s="151">
        <f>+A96+1</f>
        <v>2</v>
      </c>
      <c r="B97" s="168" t="s">
        <v>437</v>
      </c>
      <c r="C97" s="169"/>
      <c r="D97" s="170" t="s">
        <v>428</v>
      </c>
      <c r="E97" s="171" t="s">
        <v>408</v>
      </c>
      <c r="F97" s="168" t="s">
        <v>437</v>
      </c>
      <c r="G97" s="170" t="s">
        <v>429</v>
      </c>
      <c r="H97" s="170" t="s">
        <v>430</v>
      </c>
      <c r="I97" s="170" t="s">
        <v>431</v>
      </c>
      <c r="J97" s="173">
        <v>12600000</v>
      </c>
      <c r="K97" s="170" t="s">
        <v>432</v>
      </c>
      <c r="L97" s="170" t="s">
        <v>433</v>
      </c>
    </row>
    <row r="98" spans="1:12" s="174" customFormat="1" ht="35.15" customHeight="1" x14ac:dyDescent="0.35">
      <c r="A98" s="151">
        <f t="shared" ref="A98:A103" si="2">+A97+1</f>
        <v>3</v>
      </c>
      <c r="B98" s="168" t="s">
        <v>71</v>
      </c>
      <c r="C98" s="169"/>
      <c r="D98" s="170" t="s">
        <v>428</v>
      </c>
      <c r="E98" s="171" t="s">
        <v>408</v>
      </c>
      <c r="F98" s="168" t="s">
        <v>438</v>
      </c>
      <c r="G98" s="170" t="s">
        <v>464</v>
      </c>
      <c r="H98" s="170" t="s">
        <v>430</v>
      </c>
      <c r="I98" s="170" t="s">
        <v>431</v>
      </c>
      <c r="J98" s="173">
        <v>14400000</v>
      </c>
      <c r="K98" s="170" t="s">
        <v>432</v>
      </c>
      <c r="L98" s="170" t="s">
        <v>433</v>
      </c>
    </row>
    <row r="99" spans="1:12" ht="35.15" customHeight="1" x14ac:dyDescent="0.35">
      <c r="A99" s="151">
        <f t="shared" si="2"/>
        <v>4</v>
      </c>
      <c r="B99" s="152" t="s">
        <v>434</v>
      </c>
      <c r="C99" s="153"/>
      <c r="D99" s="154" t="s">
        <v>428</v>
      </c>
      <c r="E99" s="155" t="s">
        <v>408</v>
      </c>
      <c r="F99" s="152" t="s">
        <v>434</v>
      </c>
      <c r="G99" s="154" t="s">
        <v>465</v>
      </c>
      <c r="H99" s="154" t="s">
        <v>430</v>
      </c>
      <c r="I99" s="154" t="s">
        <v>431</v>
      </c>
      <c r="J99" s="157">
        <v>211200000</v>
      </c>
      <c r="K99" s="154" t="s">
        <v>432</v>
      </c>
      <c r="L99" s="154" t="s">
        <v>433</v>
      </c>
    </row>
    <row r="100" spans="1:12" ht="35.15" customHeight="1" x14ac:dyDescent="0.35">
      <c r="A100" s="151">
        <f t="shared" si="2"/>
        <v>5</v>
      </c>
      <c r="B100" s="152" t="s">
        <v>252</v>
      </c>
      <c r="C100" s="153"/>
      <c r="D100" s="154" t="s">
        <v>428</v>
      </c>
      <c r="E100" s="155" t="s">
        <v>408</v>
      </c>
      <c r="F100" s="156" t="s">
        <v>252</v>
      </c>
      <c r="G100" s="154" t="s">
        <v>429</v>
      </c>
      <c r="H100" s="154" t="s">
        <v>430</v>
      </c>
      <c r="I100" s="154" t="s">
        <v>431</v>
      </c>
      <c r="J100" s="157">
        <v>2880000</v>
      </c>
      <c r="K100" s="154" t="s">
        <v>432</v>
      </c>
      <c r="L100" s="154" t="s">
        <v>433</v>
      </c>
    </row>
    <row r="101" spans="1:12" s="174" customFormat="1" ht="35.15" customHeight="1" x14ac:dyDescent="0.35">
      <c r="A101" s="151">
        <f t="shared" si="2"/>
        <v>6</v>
      </c>
      <c r="B101" s="168" t="s">
        <v>437</v>
      </c>
      <c r="C101" s="169"/>
      <c r="D101" s="170" t="s">
        <v>428</v>
      </c>
      <c r="E101" s="171" t="s">
        <v>408</v>
      </c>
      <c r="F101" s="168" t="s">
        <v>437</v>
      </c>
      <c r="G101" s="170" t="s">
        <v>429</v>
      </c>
      <c r="H101" s="170" t="s">
        <v>430</v>
      </c>
      <c r="I101" s="170" t="s">
        <v>431</v>
      </c>
      <c r="J101" s="173">
        <v>12600000</v>
      </c>
      <c r="K101" s="170" t="s">
        <v>432</v>
      </c>
      <c r="L101" s="170" t="s">
        <v>433</v>
      </c>
    </row>
    <row r="102" spans="1:12" s="174" customFormat="1" ht="35.15" customHeight="1" x14ac:dyDescent="0.35">
      <c r="A102" s="151">
        <f t="shared" si="2"/>
        <v>7</v>
      </c>
      <c r="B102" s="168" t="s">
        <v>71</v>
      </c>
      <c r="C102" s="169"/>
      <c r="D102" s="170" t="s">
        <v>428</v>
      </c>
      <c r="E102" s="171" t="s">
        <v>408</v>
      </c>
      <c r="F102" s="168" t="s">
        <v>438</v>
      </c>
      <c r="G102" s="170" t="s">
        <v>466</v>
      </c>
      <c r="H102" s="170" t="s">
        <v>430</v>
      </c>
      <c r="I102" s="170" t="s">
        <v>431</v>
      </c>
      <c r="J102" s="173">
        <v>10800000</v>
      </c>
      <c r="K102" s="170" t="s">
        <v>432</v>
      </c>
      <c r="L102" s="170" t="s">
        <v>433</v>
      </c>
    </row>
    <row r="103" spans="1:12" ht="35.15" customHeight="1" x14ac:dyDescent="0.35">
      <c r="A103" s="151">
        <f t="shared" si="2"/>
        <v>8</v>
      </c>
      <c r="B103" s="152" t="s">
        <v>434</v>
      </c>
      <c r="C103" s="153"/>
      <c r="D103" s="154" t="s">
        <v>428</v>
      </c>
      <c r="E103" s="155" t="s">
        <v>408</v>
      </c>
      <c r="F103" s="152" t="s">
        <v>434</v>
      </c>
      <c r="G103" s="154" t="s">
        <v>435</v>
      </c>
      <c r="H103" s="154" t="s">
        <v>430</v>
      </c>
      <c r="I103" s="154" t="s">
        <v>431</v>
      </c>
      <c r="J103" s="157">
        <v>238060000</v>
      </c>
      <c r="K103" s="154" t="s">
        <v>432</v>
      </c>
      <c r="L103" s="154" t="s">
        <v>433</v>
      </c>
    </row>
    <row r="104" spans="1:12" ht="35.15" customHeight="1" x14ac:dyDescent="0.35">
      <c r="A104" s="141"/>
      <c r="B104" s="142"/>
      <c r="C104" s="143"/>
      <c r="D104" s="144"/>
      <c r="E104" s="159"/>
      <c r="F104" s="145"/>
      <c r="G104" s="144"/>
      <c r="H104" s="144"/>
      <c r="I104" s="144"/>
      <c r="J104" s="146"/>
      <c r="K104" s="144"/>
      <c r="L104" s="144"/>
    </row>
    <row r="105" spans="1:12" ht="30" customHeight="1" x14ac:dyDescent="0.35">
      <c r="A105" s="158"/>
      <c r="B105" s="158"/>
      <c r="C105" s="158"/>
      <c r="D105" s="158"/>
      <c r="E105" s="158"/>
      <c r="F105" s="158"/>
      <c r="G105" s="158"/>
      <c r="H105" s="158"/>
      <c r="I105" s="158"/>
      <c r="J105" s="141" t="s">
        <v>440</v>
      </c>
      <c r="K105" s="158"/>
      <c r="L105" s="141"/>
    </row>
    <row r="106" spans="1:12" ht="30" customHeight="1" x14ac:dyDescent="0.35">
      <c r="A106" s="158"/>
      <c r="B106" s="158"/>
      <c r="C106" s="158"/>
      <c r="D106" s="158"/>
      <c r="E106" s="158"/>
      <c r="F106" s="158"/>
      <c r="G106" s="158"/>
      <c r="H106" s="158"/>
      <c r="I106" s="158"/>
      <c r="J106" s="141" t="s">
        <v>441</v>
      </c>
      <c r="K106" s="158"/>
      <c r="L106" s="141"/>
    </row>
    <row r="107" spans="1:12" ht="80" customHeight="1" x14ac:dyDescent="0.3">
      <c r="A107" s="158"/>
      <c r="B107" s="160"/>
      <c r="C107" s="160"/>
      <c r="D107" s="160"/>
      <c r="E107" s="160"/>
      <c r="F107" s="160"/>
      <c r="G107" s="160"/>
      <c r="H107" s="161"/>
      <c r="I107" s="161"/>
      <c r="J107" s="161"/>
      <c r="K107" s="161"/>
      <c r="L107" s="161"/>
    </row>
    <row r="108" spans="1:12" ht="30" customHeight="1" x14ac:dyDescent="0.35">
      <c r="A108" s="158"/>
      <c r="B108" s="141"/>
      <c r="C108" s="141"/>
      <c r="D108" s="141"/>
      <c r="E108" s="141"/>
      <c r="F108" s="141"/>
      <c r="G108" s="141"/>
      <c r="H108" s="158"/>
      <c r="I108" s="158"/>
      <c r="J108" s="141" t="s">
        <v>442</v>
      </c>
      <c r="K108" s="158"/>
      <c r="L108" s="141"/>
    </row>
    <row r="109" spans="1:12" ht="30" customHeight="1" x14ac:dyDescent="0.35">
      <c r="A109" s="158"/>
      <c r="B109" s="141"/>
      <c r="C109" s="141"/>
      <c r="D109" s="141"/>
      <c r="E109" s="141"/>
      <c r="F109" s="141"/>
      <c r="G109" s="141"/>
      <c r="H109" s="158"/>
      <c r="I109" s="158"/>
      <c r="J109" s="141" t="s">
        <v>443</v>
      </c>
      <c r="K109" s="158"/>
      <c r="L109" s="141"/>
    </row>
  </sheetData>
  <mergeCells count="61">
    <mergeCell ref="A94:A95"/>
    <mergeCell ref="B94:C95"/>
    <mergeCell ref="D94:D95"/>
    <mergeCell ref="E94:E95"/>
    <mergeCell ref="F94:F95"/>
    <mergeCell ref="G94:G95"/>
    <mergeCell ref="H60:H61"/>
    <mergeCell ref="I60:I61"/>
    <mergeCell ref="J60:J61"/>
    <mergeCell ref="K60:L60"/>
    <mergeCell ref="G80:G81"/>
    <mergeCell ref="H94:H95"/>
    <mergeCell ref="I94:I95"/>
    <mergeCell ref="J94:J95"/>
    <mergeCell ref="K94:L94"/>
    <mergeCell ref="H80:H81"/>
    <mergeCell ref="I80:I81"/>
    <mergeCell ref="J80:J81"/>
    <mergeCell ref="K80:L80"/>
    <mergeCell ref="A80:A81"/>
    <mergeCell ref="B80:C81"/>
    <mergeCell ref="D80:D81"/>
    <mergeCell ref="E80:E81"/>
    <mergeCell ref="F80:F81"/>
    <mergeCell ref="H42:H43"/>
    <mergeCell ref="I42:I43"/>
    <mergeCell ref="J42:J43"/>
    <mergeCell ref="K42:L42"/>
    <mergeCell ref="A60:A61"/>
    <mergeCell ref="B60:C61"/>
    <mergeCell ref="D60:D61"/>
    <mergeCell ref="E60:E61"/>
    <mergeCell ref="F60:F61"/>
    <mergeCell ref="G60:G61"/>
    <mergeCell ref="A42:A43"/>
    <mergeCell ref="B42:C43"/>
    <mergeCell ref="D42:D43"/>
    <mergeCell ref="E42:E43"/>
    <mergeCell ref="F42:F43"/>
    <mergeCell ref="G42:G43"/>
    <mergeCell ref="A28:A29"/>
    <mergeCell ref="B28:C29"/>
    <mergeCell ref="D28:D29"/>
    <mergeCell ref="E28:E29"/>
    <mergeCell ref="F28:F29"/>
    <mergeCell ref="G28:G29"/>
    <mergeCell ref="H28:H29"/>
    <mergeCell ref="I28:I29"/>
    <mergeCell ref="J28:J29"/>
    <mergeCell ref="K28:L28"/>
    <mergeCell ref="K13:L13"/>
    <mergeCell ref="A1:L1"/>
    <mergeCell ref="A13:A14"/>
    <mergeCell ref="B13:C14"/>
    <mergeCell ref="D13:D14"/>
    <mergeCell ref="E13:E14"/>
    <mergeCell ref="F13:F14"/>
    <mergeCell ref="G13:G14"/>
    <mergeCell ref="H13:H14"/>
    <mergeCell ref="I13:I14"/>
    <mergeCell ref="J13:J14"/>
  </mergeCells>
  <pageMargins left="0.5" right="0.5" top="0.5" bottom="0.25" header="0.25" footer="0.25"/>
  <pageSetup paperSize="9"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O22"/>
  <sheetViews>
    <sheetView zoomScale="130" zoomScaleNormal="130" workbookViewId="0">
      <selection activeCell="K12" sqref="K12"/>
    </sheetView>
  </sheetViews>
  <sheetFormatPr defaultColWidth="9.08984375" defaultRowHeight="14" x14ac:dyDescent="0.3"/>
  <cols>
    <col min="1" max="1" width="2.6328125" style="75" customWidth="1"/>
    <col min="2" max="2" width="4.08984375" style="75" customWidth="1"/>
    <col min="3" max="3" width="2" style="75" customWidth="1"/>
    <col min="4" max="4" width="2.90625" style="75" customWidth="1"/>
    <col min="5" max="5" width="1.90625" style="75" customWidth="1"/>
    <col min="6" max="6" width="1.36328125" style="75" customWidth="1"/>
    <col min="7" max="7" width="0.90625" style="75" customWidth="1"/>
    <col min="8" max="8" width="1" style="75" customWidth="1"/>
    <col min="9" max="9" width="14.08984375" style="75" customWidth="1"/>
    <col min="10" max="10" width="17.08984375" style="75" customWidth="1"/>
    <col min="11" max="11" width="42" style="75" customWidth="1"/>
    <col min="12" max="12" width="7.90625" style="75" customWidth="1"/>
    <col min="13" max="13" width="10" style="75" customWidth="1"/>
    <col min="14" max="14" width="12.453125" style="75" customWidth="1"/>
    <col min="15" max="15" width="20" style="75" customWidth="1"/>
    <col min="16" max="16384" width="9.08984375" style="75"/>
  </cols>
  <sheetData>
    <row r="1" spans="1:15" s="57" customFormat="1" ht="15.75" customHeight="1" x14ac:dyDescent="0.35">
      <c r="A1" s="51" t="s">
        <v>50</v>
      </c>
      <c r="B1" s="52"/>
      <c r="C1" s="52"/>
      <c r="D1" s="52"/>
      <c r="E1" s="52" t="s">
        <v>51</v>
      </c>
      <c r="F1" s="53" t="s">
        <v>93</v>
      </c>
      <c r="G1" s="52"/>
      <c r="H1" s="54"/>
      <c r="I1" s="54"/>
      <c r="J1" s="53" t="s">
        <v>387</v>
      </c>
      <c r="K1" s="52"/>
      <c r="L1" s="55"/>
      <c r="M1" s="55"/>
      <c r="N1" s="55"/>
      <c r="O1" s="56"/>
    </row>
    <row r="2" spans="1:15" s="57" customFormat="1" ht="15.75" customHeight="1" x14ac:dyDescent="0.35">
      <c r="A2" s="58" t="s">
        <v>53</v>
      </c>
      <c r="B2" s="59"/>
      <c r="C2" s="59"/>
      <c r="D2" s="59"/>
      <c r="E2" s="59" t="s">
        <v>51</v>
      </c>
      <c r="F2" s="60" t="s">
        <v>315</v>
      </c>
      <c r="G2" s="59"/>
      <c r="J2" s="60" t="s">
        <v>388</v>
      </c>
      <c r="K2" s="61"/>
      <c r="L2" s="59"/>
      <c r="M2" s="61"/>
      <c r="N2" s="62"/>
      <c r="O2" s="63"/>
    </row>
    <row r="3" spans="1:15" s="57" customFormat="1" ht="15.65" customHeight="1" thickBot="1" x14ac:dyDescent="0.4">
      <c r="A3" s="64" t="s">
        <v>54</v>
      </c>
      <c r="B3" s="65"/>
      <c r="C3" s="65"/>
      <c r="D3" s="65"/>
      <c r="E3" s="65" t="s">
        <v>51</v>
      </c>
      <c r="F3" s="66" t="s">
        <v>389</v>
      </c>
      <c r="G3" s="65"/>
      <c r="H3" s="67"/>
      <c r="I3" s="67"/>
      <c r="J3" s="209" t="s">
        <v>390</v>
      </c>
      <c r="K3" s="209"/>
      <c r="L3" s="209"/>
      <c r="M3" s="209"/>
      <c r="N3" s="209"/>
      <c r="O3" s="210"/>
    </row>
    <row r="4" spans="1:15" ht="14.25" customHeight="1" x14ac:dyDescent="0.3">
      <c r="A4" s="68" t="s">
        <v>104</v>
      </c>
      <c r="B4" s="70"/>
      <c r="C4" s="70"/>
      <c r="D4" s="70"/>
      <c r="E4" s="70"/>
      <c r="F4" s="81" t="s">
        <v>60</v>
      </c>
      <c r="G4" s="59"/>
      <c r="H4" s="82"/>
      <c r="I4" s="83"/>
      <c r="J4" s="57"/>
      <c r="K4" s="73"/>
      <c r="L4" s="84"/>
      <c r="M4" s="78"/>
      <c r="N4" s="79"/>
      <c r="O4" s="80"/>
    </row>
    <row r="5" spans="1:15" ht="14.25" customHeight="1" x14ac:dyDescent="0.3">
      <c r="A5" s="68" t="s">
        <v>251</v>
      </c>
      <c r="B5" s="70"/>
      <c r="C5" s="70"/>
      <c r="D5" s="70"/>
      <c r="E5" s="70"/>
      <c r="F5" s="81" t="s">
        <v>252</v>
      </c>
      <c r="G5" s="59"/>
      <c r="H5" s="82"/>
      <c r="I5" s="83"/>
      <c r="J5" s="57"/>
      <c r="K5" s="73"/>
      <c r="L5" s="84"/>
      <c r="M5" s="78"/>
      <c r="N5" s="79"/>
      <c r="O5" s="80"/>
    </row>
    <row r="6" spans="1:15" ht="14.25" customHeight="1" x14ac:dyDescent="0.3">
      <c r="A6" s="68"/>
      <c r="B6" s="70"/>
      <c r="C6" s="70"/>
      <c r="D6" s="70"/>
      <c r="E6" s="70"/>
      <c r="F6" s="76"/>
      <c r="G6" s="83" t="s">
        <v>253</v>
      </c>
      <c r="H6" s="85"/>
      <c r="I6" s="83"/>
      <c r="J6" s="57"/>
      <c r="K6" s="73"/>
      <c r="L6" s="84"/>
      <c r="M6" s="78"/>
      <c r="N6" s="79"/>
      <c r="O6" s="80"/>
    </row>
    <row r="7" spans="1:15" ht="14.25" customHeight="1" x14ac:dyDescent="0.3">
      <c r="A7" s="68"/>
      <c r="B7" s="70"/>
      <c r="C7" s="70"/>
      <c r="D7" s="70"/>
      <c r="E7" s="70"/>
      <c r="F7" s="76"/>
      <c r="G7" s="85"/>
      <c r="H7" s="86" t="s">
        <v>391</v>
      </c>
      <c r="I7" s="86"/>
      <c r="J7" s="57"/>
      <c r="K7" s="73"/>
      <c r="L7" s="84"/>
      <c r="M7" s="78"/>
      <c r="N7" s="79"/>
      <c r="O7" s="80"/>
    </row>
    <row r="8" spans="1:15" ht="24.9" customHeight="1" x14ac:dyDescent="0.3">
      <c r="A8" s="68"/>
      <c r="B8" s="70"/>
      <c r="C8" s="70"/>
      <c r="D8" s="70"/>
      <c r="E8" s="70"/>
      <c r="F8" s="76"/>
      <c r="G8" s="59"/>
      <c r="H8" s="82" t="s">
        <v>256</v>
      </c>
      <c r="I8" s="83"/>
      <c r="J8" s="57"/>
      <c r="K8" s="73"/>
      <c r="L8" s="94">
        <v>120</v>
      </c>
      <c r="M8" s="123" t="s">
        <v>257</v>
      </c>
      <c r="N8" s="95">
        <v>24000</v>
      </c>
      <c r="O8" s="96">
        <f>L8*N8</f>
        <v>2880000</v>
      </c>
    </row>
    <row r="9" spans="1:15" ht="14.25" customHeight="1" x14ac:dyDescent="0.3">
      <c r="A9" s="68" t="s">
        <v>75</v>
      </c>
      <c r="B9" s="69"/>
      <c r="C9" s="69"/>
      <c r="D9" s="69"/>
      <c r="E9" s="70"/>
      <c r="F9" s="102" t="s">
        <v>76</v>
      </c>
      <c r="G9" s="85"/>
      <c r="H9" s="85"/>
      <c r="I9" s="85"/>
      <c r="J9" s="85"/>
      <c r="K9" s="99"/>
      <c r="L9" s="103"/>
      <c r="M9" s="104"/>
      <c r="N9" s="73"/>
      <c r="O9" s="74"/>
    </row>
    <row r="10" spans="1:15" ht="14.25" customHeight="1" x14ac:dyDescent="0.3">
      <c r="A10" s="68" t="s">
        <v>77</v>
      </c>
      <c r="B10" s="69"/>
      <c r="C10" s="69"/>
      <c r="D10" s="69"/>
      <c r="E10" s="70"/>
      <c r="F10" s="102" t="s">
        <v>78</v>
      </c>
      <c r="G10" s="85"/>
      <c r="H10" s="85"/>
      <c r="I10" s="85"/>
      <c r="J10" s="85"/>
      <c r="K10" s="99"/>
      <c r="L10" s="103"/>
      <c r="M10" s="104"/>
      <c r="N10" s="73"/>
      <c r="O10" s="74"/>
    </row>
    <row r="11" spans="1:15" ht="14.25" customHeight="1" x14ac:dyDescent="0.3">
      <c r="A11" s="68"/>
      <c r="B11" s="70"/>
      <c r="C11" s="70"/>
      <c r="D11" s="70"/>
      <c r="E11" s="70"/>
      <c r="F11" s="90"/>
      <c r="G11" s="83" t="s">
        <v>220</v>
      </c>
      <c r="H11" s="85"/>
      <c r="I11" s="83"/>
      <c r="J11" s="57"/>
      <c r="K11" s="73"/>
      <c r="L11" s="105"/>
      <c r="M11" s="104"/>
      <c r="N11" s="73"/>
      <c r="O11" s="74"/>
    </row>
    <row r="12" spans="1:15" ht="14.25" customHeight="1" x14ac:dyDescent="0.3">
      <c r="A12" s="68"/>
      <c r="B12" s="70"/>
      <c r="C12" s="70"/>
      <c r="D12" s="70"/>
      <c r="E12" s="70"/>
      <c r="F12" s="97"/>
      <c r="G12" s="85"/>
      <c r="H12" s="86" t="s">
        <v>392</v>
      </c>
      <c r="I12" s="87"/>
      <c r="J12" s="87"/>
      <c r="K12" s="88"/>
      <c r="L12" s="84"/>
      <c r="M12" s="78"/>
      <c r="N12" s="79"/>
      <c r="O12" s="80"/>
    </row>
    <row r="13" spans="1:15" ht="24.9" customHeight="1" x14ac:dyDescent="0.3">
      <c r="A13" s="68"/>
      <c r="B13" s="70"/>
      <c r="C13" s="70"/>
      <c r="D13" s="70"/>
      <c r="E13" s="70"/>
      <c r="F13" s="76"/>
      <c r="G13" s="59"/>
      <c r="H13" s="86" t="s">
        <v>222</v>
      </c>
      <c r="I13" s="86"/>
      <c r="J13" s="86"/>
      <c r="K13" s="106"/>
      <c r="L13" s="84">
        <v>8</v>
      </c>
      <c r="M13" s="123" t="s">
        <v>179</v>
      </c>
      <c r="N13" s="79">
        <v>4200000</v>
      </c>
      <c r="O13" s="80">
        <f>L13*N13</f>
        <v>33600000</v>
      </c>
    </row>
    <row r="14" spans="1:15" ht="14.25" customHeight="1" x14ac:dyDescent="0.3">
      <c r="A14" s="68"/>
      <c r="B14" s="70"/>
      <c r="C14" s="70"/>
      <c r="D14" s="70"/>
      <c r="E14" s="70"/>
      <c r="F14" s="97"/>
      <c r="G14" s="85"/>
      <c r="H14" s="86" t="s">
        <v>393</v>
      </c>
      <c r="I14" s="87"/>
      <c r="J14" s="87"/>
      <c r="K14" s="88"/>
      <c r="L14" s="84"/>
      <c r="M14" s="78"/>
      <c r="N14" s="79"/>
      <c r="O14" s="80"/>
    </row>
    <row r="15" spans="1:15" ht="24.9" customHeight="1" x14ac:dyDescent="0.3">
      <c r="A15" s="68"/>
      <c r="B15" s="70"/>
      <c r="C15" s="70"/>
      <c r="D15" s="70"/>
      <c r="E15" s="70"/>
      <c r="F15" s="76"/>
      <c r="G15" s="59"/>
      <c r="H15" s="86" t="s">
        <v>222</v>
      </c>
      <c r="I15" s="86"/>
      <c r="J15" s="86"/>
      <c r="K15" s="106"/>
      <c r="L15" s="84">
        <v>32</v>
      </c>
      <c r="M15" s="123" t="s">
        <v>179</v>
      </c>
      <c r="N15" s="79">
        <v>4200000</v>
      </c>
      <c r="O15" s="80">
        <f>L15*N15</f>
        <v>134400000</v>
      </c>
    </row>
    <row r="16" spans="1:15" ht="14.25" customHeight="1" x14ac:dyDescent="0.3">
      <c r="A16" s="68"/>
      <c r="B16" s="70"/>
      <c r="C16" s="70"/>
      <c r="D16" s="70"/>
      <c r="E16" s="70"/>
      <c r="F16" s="90"/>
      <c r="G16" s="83" t="s">
        <v>85</v>
      </c>
      <c r="H16" s="85"/>
      <c r="I16" s="83"/>
      <c r="J16" s="57"/>
      <c r="K16" s="73"/>
      <c r="L16" s="105"/>
      <c r="M16" s="104"/>
      <c r="N16" s="73"/>
      <c r="O16" s="74"/>
    </row>
    <row r="17" spans="1:15" ht="14.25" customHeight="1" x14ac:dyDescent="0.3">
      <c r="A17" s="68"/>
      <c r="B17" s="70"/>
      <c r="C17" s="70"/>
      <c r="D17" s="70"/>
      <c r="E17" s="70"/>
      <c r="F17" s="97"/>
      <c r="G17" s="85"/>
      <c r="H17" s="86" t="s">
        <v>394</v>
      </c>
      <c r="I17" s="87"/>
      <c r="J17" s="87"/>
      <c r="K17" s="88"/>
      <c r="L17" s="84"/>
      <c r="M17" s="78"/>
      <c r="N17" s="79"/>
      <c r="O17" s="80"/>
    </row>
    <row r="18" spans="1:15" ht="24.9" customHeight="1" thickBot="1" x14ac:dyDescent="0.35">
      <c r="A18" s="68"/>
      <c r="B18" s="70"/>
      <c r="C18" s="70"/>
      <c r="D18" s="70"/>
      <c r="E18" s="70"/>
      <c r="F18" s="76"/>
      <c r="G18" s="59"/>
      <c r="H18" s="82" t="s">
        <v>280</v>
      </c>
      <c r="I18" s="87"/>
      <c r="J18" s="87"/>
      <c r="K18" s="88"/>
      <c r="L18" s="84">
        <v>3</v>
      </c>
      <c r="M18" s="123" t="s">
        <v>179</v>
      </c>
      <c r="N18" s="79">
        <v>9000000</v>
      </c>
      <c r="O18" s="80">
        <f>L18*N18</f>
        <v>27000000</v>
      </c>
    </row>
    <row r="19" spans="1:15" ht="14.25" customHeight="1" thickBot="1" x14ac:dyDescent="0.35">
      <c r="A19" s="111"/>
      <c r="B19" s="112"/>
      <c r="C19" s="112"/>
      <c r="D19" s="112"/>
      <c r="E19" s="112"/>
      <c r="F19" s="113"/>
      <c r="G19" s="114"/>
      <c r="H19" s="115"/>
      <c r="I19" s="115"/>
      <c r="J19" s="115"/>
      <c r="K19" s="116"/>
      <c r="L19" s="117"/>
      <c r="M19" s="118"/>
      <c r="N19" s="119"/>
      <c r="O19" s="120">
        <f>SUM(O4:O18)</f>
        <v>197880000</v>
      </c>
    </row>
    <row r="20" spans="1:15" ht="13.5" customHeight="1" x14ac:dyDescent="0.3">
      <c r="I20" s="121"/>
      <c r="J20" s="121"/>
      <c r="K20" s="211"/>
      <c r="L20" s="211"/>
      <c r="M20" s="211"/>
      <c r="N20" s="211"/>
      <c r="O20" s="122"/>
    </row>
    <row r="21" spans="1:15" ht="14.25" customHeight="1" x14ac:dyDescent="0.3">
      <c r="K21" s="211"/>
      <c r="L21" s="211"/>
      <c r="M21" s="211"/>
      <c r="N21" s="211"/>
    </row>
    <row r="22" spans="1:15" x14ac:dyDescent="0.3">
      <c r="K22" s="212"/>
      <c r="L22" s="212"/>
      <c r="M22" s="212"/>
      <c r="N22" s="212"/>
    </row>
  </sheetData>
  <mergeCells count="4">
    <mergeCell ref="J3:O3"/>
    <mergeCell ref="K20:N20"/>
    <mergeCell ref="K21:N21"/>
    <mergeCell ref="K22:N22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O41"/>
  <sheetViews>
    <sheetView topLeftCell="A15" zoomScale="145" zoomScaleNormal="145" workbookViewId="0">
      <selection activeCell="J3" sqref="J3:O3"/>
    </sheetView>
  </sheetViews>
  <sheetFormatPr defaultColWidth="9.08984375" defaultRowHeight="14" x14ac:dyDescent="0.3"/>
  <cols>
    <col min="1" max="1" width="2.6328125" style="75" customWidth="1"/>
    <col min="2" max="2" width="4.08984375" style="75" customWidth="1"/>
    <col min="3" max="3" width="2" style="75" customWidth="1"/>
    <col min="4" max="4" width="2.90625" style="75" customWidth="1"/>
    <col min="5" max="5" width="1.90625" style="75" customWidth="1"/>
    <col min="6" max="6" width="1.36328125" style="75" customWidth="1"/>
    <col min="7" max="7" width="0.90625" style="75" customWidth="1"/>
    <col min="8" max="8" width="1" style="75" customWidth="1"/>
    <col min="9" max="9" width="14.08984375" style="75" customWidth="1"/>
    <col min="10" max="10" width="17.08984375" style="75" customWidth="1"/>
    <col min="11" max="11" width="42" style="75" customWidth="1"/>
    <col min="12" max="12" width="7.90625" style="75" customWidth="1"/>
    <col min="13" max="13" width="10" style="75" customWidth="1"/>
    <col min="14" max="14" width="12.453125" style="75" customWidth="1"/>
    <col min="15" max="15" width="20" style="75" customWidth="1"/>
    <col min="16" max="16384" width="9.08984375" style="75"/>
  </cols>
  <sheetData>
    <row r="1" spans="1:15" s="57" customFormat="1" ht="15.75" customHeight="1" x14ac:dyDescent="0.35">
      <c r="A1" s="51" t="s">
        <v>50</v>
      </c>
      <c r="B1" s="52"/>
      <c r="C1" s="52"/>
      <c r="D1" s="52"/>
      <c r="E1" s="52" t="s">
        <v>51</v>
      </c>
      <c r="F1" s="53" t="s">
        <v>93</v>
      </c>
      <c r="G1" s="52"/>
      <c r="H1" s="54"/>
      <c r="I1" s="54"/>
      <c r="J1" s="53" t="s">
        <v>52</v>
      </c>
      <c r="K1" s="52"/>
      <c r="L1" s="55"/>
      <c r="M1" s="55"/>
      <c r="N1" s="55"/>
      <c r="O1" s="56"/>
    </row>
    <row r="2" spans="1:15" s="57" customFormat="1" ht="15.75" customHeight="1" x14ac:dyDescent="0.35">
      <c r="A2" s="58" t="s">
        <v>53</v>
      </c>
      <c r="B2" s="59"/>
      <c r="C2" s="59"/>
      <c r="D2" s="59"/>
      <c r="E2" s="59" t="s">
        <v>51</v>
      </c>
      <c r="F2" s="60" t="s">
        <v>315</v>
      </c>
      <c r="G2" s="59"/>
      <c r="J2" s="60" t="s">
        <v>316</v>
      </c>
      <c r="K2" s="61"/>
      <c r="L2" s="59"/>
      <c r="M2" s="61"/>
      <c r="N2" s="62"/>
      <c r="O2" s="63"/>
    </row>
    <row r="3" spans="1:15" s="57" customFormat="1" ht="26.4" customHeight="1" thickBot="1" x14ac:dyDescent="0.4">
      <c r="A3" s="64" t="s">
        <v>54</v>
      </c>
      <c r="B3" s="65"/>
      <c r="C3" s="65"/>
      <c r="D3" s="65"/>
      <c r="E3" s="65" t="s">
        <v>51</v>
      </c>
      <c r="F3" s="66" t="s">
        <v>317</v>
      </c>
      <c r="G3" s="65"/>
      <c r="H3" s="67"/>
      <c r="I3" s="67"/>
      <c r="J3" s="209" t="s">
        <v>318</v>
      </c>
      <c r="K3" s="209"/>
      <c r="L3" s="209"/>
      <c r="M3" s="209"/>
      <c r="N3" s="209"/>
      <c r="O3" s="210"/>
    </row>
    <row r="4" spans="1:15" ht="14.25" customHeight="1" x14ac:dyDescent="0.3">
      <c r="A4" s="68" t="s">
        <v>104</v>
      </c>
      <c r="B4" s="70"/>
      <c r="C4" s="70"/>
      <c r="D4" s="70"/>
      <c r="E4" s="70"/>
      <c r="F4" s="81" t="s">
        <v>60</v>
      </c>
      <c r="G4" s="59"/>
      <c r="H4" s="82"/>
      <c r="I4" s="83"/>
      <c r="J4" s="57"/>
      <c r="K4" s="73"/>
      <c r="L4" s="84"/>
      <c r="M4" s="78"/>
      <c r="N4" s="79"/>
      <c r="O4" s="80"/>
    </row>
    <row r="5" spans="1:15" ht="15" customHeight="1" x14ac:dyDescent="0.3">
      <c r="A5" s="89" t="s">
        <v>286</v>
      </c>
      <c r="B5" s="82"/>
      <c r="C5" s="82"/>
      <c r="D5" s="70"/>
      <c r="E5" s="70"/>
      <c r="F5" s="90" t="s">
        <v>287</v>
      </c>
      <c r="G5" s="85"/>
      <c r="H5" s="85"/>
      <c r="I5" s="83"/>
      <c r="J5" s="57"/>
      <c r="K5" s="73"/>
      <c r="L5" s="91"/>
      <c r="M5" s="72"/>
      <c r="N5" s="72"/>
      <c r="O5" s="74"/>
    </row>
    <row r="6" spans="1:15" ht="15" customHeight="1" x14ac:dyDescent="0.3">
      <c r="A6" s="89"/>
      <c r="B6" s="82"/>
      <c r="C6" s="82"/>
      <c r="D6" s="70"/>
      <c r="E6" s="70"/>
      <c r="F6" s="90"/>
      <c r="G6" s="83" t="s">
        <v>319</v>
      </c>
      <c r="H6" s="85"/>
      <c r="I6" s="83"/>
      <c r="J6" s="57"/>
      <c r="K6" s="73"/>
      <c r="L6" s="91"/>
      <c r="M6" s="72"/>
      <c r="N6" s="72"/>
      <c r="O6" s="74"/>
    </row>
    <row r="7" spans="1:15" ht="14.25" customHeight="1" x14ac:dyDescent="0.3">
      <c r="A7" s="68"/>
      <c r="B7" s="70"/>
      <c r="C7" s="70"/>
      <c r="D7" s="70"/>
      <c r="E7" s="70"/>
      <c r="F7" s="76"/>
      <c r="G7" s="85"/>
      <c r="H7" s="86" t="s">
        <v>320</v>
      </c>
      <c r="I7" s="86"/>
      <c r="J7" s="92"/>
      <c r="K7" s="93"/>
      <c r="L7" s="94"/>
      <c r="M7" s="78"/>
      <c r="N7" s="95"/>
      <c r="O7" s="96"/>
    </row>
    <row r="8" spans="1:15" ht="24.9" customHeight="1" x14ac:dyDescent="0.3">
      <c r="A8" s="68"/>
      <c r="B8" s="70"/>
      <c r="C8" s="70"/>
      <c r="D8" s="70"/>
      <c r="E8" s="70"/>
      <c r="F8" s="76"/>
      <c r="G8" s="59"/>
      <c r="H8" s="82" t="s">
        <v>321</v>
      </c>
      <c r="I8" s="83"/>
      <c r="J8" s="57"/>
      <c r="K8" s="73"/>
      <c r="L8" s="94">
        <v>10</v>
      </c>
      <c r="M8" s="123" t="s">
        <v>324</v>
      </c>
      <c r="N8" s="95">
        <v>46000</v>
      </c>
      <c r="O8" s="96">
        <f>L8*N8</f>
        <v>460000</v>
      </c>
    </row>
    <row r="9" spans="1:15" ht="24.9" customHeight="1" x14ac:dyDescent="0.3">
      <c r="A9" s="68"/>
      <c r="B9" s="70"/>
      <c r="C9" s="70"/>
      <c r="D9" s="70"/>
      <c r="E9" s="70"/>
      <c r="F9" s="76"/>
      <c r="G9" s="59"/>
      <c r="H9" s="82" t="s">
        <v>322</v>
      </c>
      <c r="I9" s="83"/>
      <c r="J9" s="57"/>
      <c r="K9" s="73"/>
      <c r="L9" s="94">
        <v>5</v>
      </c>
      <c r="M9" s="123" t="s">
        <v>324</v>
      </c>
      <c r="N9" s="95">
        <v>40000</v>
      </c>
      <c r="O9" s="96">
        <f>L9*N9</f>
        <v>200000</v>
      </c>
    </row>
    <row r="10" spans="1:15" ht="24.9" customHeight="1" x14ac:dyDescent="0.3">
      <c r="A10" s="68"/>
      <c r="B10" s="70"/>
      <c r="C10" s="70"/>
      <c r="D10" s="70"/>
      <c r="E10" s="70"/>
      <c r="F10" s="76"/>
      <c r="G10" s="59"/>
      <c r="H10" s="82" t="s">
        <v>323</v>
      </c>
      <c r="I10" s="83"/>
      <c r="J10" s="57"/>
      <c r="K10" s="73"/>
      <c r="L10" s="94">
        <v>10</v>
      </c>
      <c r="M10" s="123" t="s">
        <v>325</v>
      </c>
      <c r="N10" s="95">
        <v>73000</v>
      </c>
      <c r="O10" s="96">
        <f>L10*N10</f>
        <v>730000</v>
      </c>
    </row>
    <row r="11" spans="1:15" ht="15" customHeight="1" x14ac:dyDescent="0.3">
      <c r="A11" s="89" t="s">
        <v>326</v>
      </c>
      <c r="B11" s="82"/>
      <c r="C11" s="82"/>
      <c r="D11" s="70"/>
      <c r="E11" s="70"/>
      <c r="F11" s="90" t="s">
        <v>327</v>
      </c>
      <c r="G11" s="85"/>
      <c r="H11" s="85"/>
      <c r="I11" s="83"/>
      <c r="J11" s="57"/>
      <c r="K11" s="73"/>
      <c r="L11" s="91"/>
      <c r="M11" s="72"/>
      <c r="N11" s="72"/>
      <c r="O11" s="74"/>
    </row>
    <row r="12" spans="1:15" ht="24.9" customHeight="1" x14ac:dyDescent="0.3">
      <c r="A12" s="68"/>
      <c r="B12" s="70"/>
      <c r="C12" s="70"/>
      <c r="D12" s="70"/>
      <c r="E12" s="70"/>
      <c r="F12" s="76"/>
      <c r="G12" s="59"/>
      <c r="H12" s="82" t="s">
        <v>328</v>
      </c>
      <c r="I12" s="83"/>
      <c r="J12" s="57"/>
      <c r="K12" s="73"/>
      <c r="L12" s="94">
        <v>5</v>
      </c>
      <c r="M12" s="123" t="s">
        <v>324</v>
      </c>
      <c r="N12" s="95">
        <v>93000</v>
      </c>
      <c r="O12" s="96">
        <f>L12*N12</f>
        <v>465000</v>
      </c>
    </row>
    <row r="13" spans="1:15" ht="24.9" customHeight="1" x14ac:dyDescent="0.3">
      <c r="A13" s="68"/>
      <c r="B13" s="70"/>
      <c r="C13" s="70"/>
      <c r="D13" s="70"/>
      <c r="E13" s="70"/>
      <c r="F13" s="76"/>
      <c r="G13" s="59"/>
      <c r="H13" s="82" t="s">
        <v>329</v>
      </c>
      <c r="I13" s="83"/>
      <c r="J13" s="57"/>
      <c r="K13" s="73"/>
      <c r="L13" s="94">
        <v>60</v>
      </c>
      <c r="M13" s="123" t="s">
        <v>331</v>
      </c>
      <c r="N13" s="95">
        <v>68000</v>
      </c>
      <c r="O13" s="96">
        <f>L13*N13</f>
        <v>4080000</v>
      </c>
    </row>
    <row r="14" spans="1:15" ht="24.9" customHeight="1" x14ac:dyDescent="0.3">
      <c r="A14" s="68"/>
      <c r="B14" s="70"/>
      <c r="C14" s="70"/>
      <c r="D14" s="70"/>
      <c r="E14" s="70"/>
      <c r="F14" s="76"/>
      <c r="G14" s="59"/>
      <c r="H14" s="82" t="s">
        <v>330</v>
      </c>
      <c r="I14" s="83"/>
      <c r="J14" s="57"/>
      <c r="K14" s="73"/>
      <c r="L14" s="94">
        <v>45</v>
      </c>
      <c r="M14" s="123" t="s">
        <v>331</v>
      </c>
      <c r="N14" s="95">
        <v>102000</v>
      </c>
      <c r="O14" s="96">
        <f>L14*N14</f>
        <v>4590000</v>
      </c>
    </row>
    <row r="15" spans="1:15" ht="15" customHeight="1" x14ac:dyDescent="0.3">
      <c r="A15" s="89" t="s">
        <v>105</v>
      </c>
      <c r="B15" s="82"/>
      <c r="C15" s="82"/>
      <c r="D15" s="70"/>
      <c r="E15" s="70"/>
      <c r="F15" s="90" t="s">
        <v>303</v>
      </c>
      <c r="G15" s="85"/>
      <c r="H15" s="85"/>
      <c r="I15" s="83"/>
      <c r="J15" s="57"/>
      <c r="K15" s="73"/>
      <c r="L15" s="91"/>
      <c r="M15" s="72"/>
      <c r="N15" s="72"/>
      <c r="O15" s="74"/>
    </row>
    <row r="16" spans="1:15" ht="24.9" customHeight="1" x14ac:dyDescent="0.3">
      <c r="A16" s="68"/>
      <c r="B16" s="70"/>
      <c r="C16" s="70"/>
      <c r="D16" s="70"/>
      <c r="E16" s="70"/>
      <c r="F16" s="76"/>
      <c r="G16" s="59"/>
      <c r="H16" s="82" t="s">
        <v>332</v>
      </c>
      <c r="I16" s="83"/>
      <c r="J16" s="57"/>
      <c r="K16" s="73"/>
      <c r="L16" s="94">
        <v>1695</v>
      </c>
      <c r="M16" s="123" t="s">
        <v>61</v>
      </c>
      <c r="N16" s="95">
        <v>200</v>
      </c>
      <c r="O16" s="96">
        <f>L16*N16</f>
        <v>339000</v>
      </c>
    </row>
    <row r="17" spans="1:15" ht="15" customHeight="1" x14ac:dyDescent="0.3">
      <c r="A17" s="89" t="s">
        <v>333</v>
      </c>
      <c r="B17" s="82"/>
      <c r="C17" s="82"/>
      <c r="D17" s="70"/>
      <c r="E17" s="70"/>
      <c r="F17" s="90" t="s">
        <v>334</v>
      </c>
      <c r="G17" s="85"/>
      <c r="H17" s="85"/>
      <c r="I17" s="83"/>
      <c r="J17" s="57"/>
      <c r="K17" s="73"/>
      <c r="L17" s="91"/>
      <c r="M17" s="72"/>
      <c r="N17" s="72"/>
      <c r="O17" s="74"/>
    </row>
    <row r="18" spans="1:15" ht="24.9" customHeight="1" x14ac:dyDescent="0.3">
      <c r="A18" s="68"/>
      <c r="B18" s="70"/>
      <c r="C18" s="70"/>
      <c r="D18" s="70"/>
      <c r="E18" s="70"/>
      <c r="F18" s="76"/>
      <c r="G18" s="59"/>
      <c r="H18" s="82" t="s">
        <v>335</v>
      </c>
      <c r="I18" s="83"/>
      <c r="J18" s="57"/>
      <c r="K18" s="73"/>
      <c r="L18" s="94">
        <v>4</v>
      </c>
      <c r="M18" s="123" t="s">
        <v>244</v>
      </c>
      <c r="N18" s="95">
        <v>615000</v>
      </c>
      <c r="O18" s="96">
        <f>L18*N18</f>
        <v>2460000</v>
      </c>
    </row>
    <row r="19" spans="1:15" ht="24.9" customHeight="1" x14ac:dyDescent="0.3">
      <c r="A19" s="68"/>
      <c r="B19" s="70"/>
      <c r="C19" s="70"/>
      <c r="D19" s="70"/>
      <c r="E19" s="70"/>
      <c r="F19" s="76"/>
      <c r="G19" s="59"/>
      <c r="H19" s="82" t="s">
        <v>336</v>
      </c>
      <c r="I19" s="83"/>
      <c r="J19" s="57"/>
      <c r="K19" s="73"/>
      <c r="L19" s="94">
        <v>5</v>
      </c>
      <c r="M19" s="123" t="s">
        <v>122</v>
      </c>
      <c r="N19" s="95">
        <v>1339000</v>
      </c>
      <c r="O19" s="96">
        <f>L19*N19</f>
        <v>6695000</v>
      </c>
    </row>
    <row r="20" spans="1:15" ht="24.9" customHeight="1" x14ac:dyDescent="0.3">
      <c r="A20" s="68"/>
      <c r="B20" s="70"/>
      <c r="C20" s="70"/>
      <c r="D20" s="70"/>
      <c r="E20" s="70"/>
      <c r="F20" s="76"/>
      <c r="G20" s="59"/>
      <c r="H20" s="82" t="s">
        <v>337</v>
      </c>
      <c r="I20" s="83"/>
      <c r="J20" s="57"/>
      <c r="K20" s="73"/>
      <c r="L20" s="94">
        <v>5</v>
      </c>
      <c r="M20" s="123" t="s">
        <v>122</v>
      </c>
      <c r="N20" s="95">
        <v>700000</v>
      </c>
      <c r="O20" s="96">
        <f>L20*N20</f>
        <v>3500000</v>
      </c>
    </row>
    <row r="21" spans="1:15" ht="14.25" customHeight="1" x14ac:dyDescent="0.3">
      <c r="A21" s="68" t="s">
        <v>75</v>
      </c>
      <c r="B21" s="69"/>
      <c r="C21" s="69"/>
      <c r="D21" s="69"/>
      <c r="E21" s="70"/>
      <c r="F21" s="102" t="s">
        <v>76</v>
      </c>
      <c r="G21" s="85"/>
      <c r="H21" s="85"/>
      <c r="I21" s="85"/>
      <c r="J21" s="85"/>
      <c r="K21" s="99"/>
      <c r="L21" s="103"/>
      <c r="M21" s="104"/>
      <c r="N21" s="73"/>
      <c r="O21" s="74"/>
    </row>
    <row r="22" spans="1:15" ht="14.25" customHeight="1" x14ac:dyDescent="0.3">
      <c r="A22" s="68" t="s">
        <v>77</v>
      </c>
      <c r="B22" s="69"/>
      <c r="C22" s="69"/>
      <c r="D22" s="69"/>
      <c r="E22" s="70"/>
      <c r="F22" s="102" t="s">
        <v>78</v>
      </c>
      <c r="G22" s="85"/>
      <c r="H22" s="85"/>
      <c r="I22" s="85"/>
      <c r="J22" s="85"/>
      <c r="K22" s="99"/>
      <c r="L22" s="103"/>
      <c r="M22" s="104"/>
      <c r="N22" s="73"/>
      <c r="O22" s="74"/>
    </row>
    <row r="23" spans="1:15" ht="14.25" customHeight="1" x14ac:dyDescent="0.3">
      <c r="A23" s="68"/>
      <c r="B23" s="70"/>
      <c r="C23" s="70"/>
      <c r="D23" s="70"/>
      <c r="E23" s="70"/>
      <c r="F23" s="90"/>
      <c r="G23" s="83" t="s">
        <v>220</v>
      </c>
      <c r="H23" s="85"/>
      <c r="I23" s="83"/>
      <c r="J23" s="57"/>
      <c r="K23" s="73"/>
      <c r="L23" s="105"/>
      <c r="M23" s="104"/>
      <c r="N23" s="73"/>
      <c r="O23" s="74"/>
    </row>
    <row r="24" spans="1:15" ht="14.25" customHeight="1" x14ac:dyDescent="0.3">
      <c r="A24" s="68"/>
      <c r="B24" s="70"/>
      <c r="C24" s="70"/>
      <c r="D24" s="70"/>
      <c r="E24" s="70"/>
      <c r="F24" s="97"/>
      <c r="G24" s="85"/>
      <c r="H24" s="86" t="s">
        <v>338</v>
      </c>
      <c r="I24" s="87"/>
      <c r="J24" s="87"/>
      <c r="K24" s="88"/>
      <c r="L24" s="84"/>
      <c r="M24" s="78"/>
      <c r="N24" s="79"/>
      <c r="O24" s="80"/>
    </row>
    <row r="25" spans="1:15" ht="24.9" customHeight="1" x14ac:dyDescent="0.3">
      <c r="A25" s="68"/>
      <c r="B25" s="70"/>
      <c r="C25" s="70"/>
      <c r="D25" s="70"/>
      <c r="E25" s="70"/>
      <c r="F25" s="76"/>
      <c r="G25" s="59"/>
      <c r="H25" s="86" t="s">
        <v>222</v>
      </c>
      <c r="I25" s="86"/>
      <c r="J25" s="86"/>
      <c r="K25" s="106"/>
      <c r="L25" s="84">
        <v>20</v>
      </c>
      <c r="M25" s="123" t="s">
        <v>179</v>
      </c>
      <c r="N25" s="79">
        <v>4200000</v>
      </c>
      <c r="O25" s="80">
        <f>L25*N25</f>
        <v>84000000</v>
      </c>
    </row>
    <row r="26" spans="1:15" ht="14.25" customHeight="1" x14ac:dyDescent="0.3">
      <c r="A26" s="68" t="s">
        <v>339</v>
      </c>
      <c r="B26" s="69"/>
      <c r="C26" s="69"/>
      <c r="D26" s="69"/>
      <c r="E26" s="70"/>
      <c r="F26" s="102" t="s">
        <v>341</v>
      </c>
      <c r="G26" s="85"/>
      <c r="H26" s="85"/>
      <c r="I26" s="85"/>
      <c r="J26" s="85"/>
      <c r="K26" s="99"/>
      <c r="L26" s="103"/>
      <c r="M26" s="104"/>
      <c r="N26" s="73"/>
      <c r="O26" s="74"/>
    </row>
    <row r="27" spans="1:15" ht="14.25" customHeight="1" x14ac:dyDescent="0.3">
      <c r="A27" s="68" t="s">
        <v>340</v>
      </c>
      <c r="B27" s="69"/>
      <c r="C27" s="69"/>
      <c r="D27" s="69"/>
      <c r="E27" s="70"/>
      <c r="F27" s="102" t="s">
        <v>342</v>
      </c>
      <c r="G27" s="85"/>
      <c r="H27" s="85"/>
      <c r="I27" s="85"/>
      <c r="J27" s="85"/>
      <c r="K27" s="99"/>
      <c r="L27" s="103"/>
      <c r="M27" s="104"/>
      <c r="N27" s="73"/>
      <c r="O27" s="74"/>
    </row>
    <row r="28" spans="1:15" ht="14.25" customHeight="1" x14ac:dyDescent="0.3">
      <c r="A28" s="68"/>
      <c r="B28" s="70"/>
      <c r="C28" s="70"/>
      <c r="D28" s="70"/>
      <c r="E28" s="70"/>
      <c r="F28" s="90"/>
      <c r="G28" s="83" t="s">
        <v>343</v>
      </c>
      <c r="H28" s="85"/>
      <c r="I28" s="83"/>
      <c r="J28" s="57"/>
      <c r="K28" s="73"/>
      <c r="L28" s="105"/>
      <c r="M28" s="104"/>
      <c r="N28" s="73"/>
      <c r="O28" s="74"/>
    </row>
    <row r="29" spans="1:15" ht="14.25" customHeight="1" x14ac:dyDescent="0.3">
      <c r="A29" s="68"/>
      <c r="B29" s="70"/>
      <c r="C29" s="70"/>
      <c r="D29" s="70"/>
      <c r="E29" s="70"/>
      <c r="F29" s="97"/>
      <c r="G29" s="85"/>
      <c r="H29" s="86" t="s">
        <v>344</v>
      </c>
      <c r="I29" s="87"/>
      <c r="J29" s="87"/>
      <c r="K29" s="88"/>
      <c r="L29" s="84"/>
      <c r="M29" s="78"/>
      <c r="N29" s="79"/>
      <c r="O29" s="80"/>
    </row>
    <row r="30" spans="1:15" ht="24.9" customHeight="1" x14ac:dyDescent="0.3">
      <c r="A30" s="68"/>
      <c r="B30" s="70"/>
      <c r="C30" s="70"/>
      <c r="D30" s="70"/>
      <c r="E30" s="70"/>
      <c r="F30" s="76"/>
      <c r="G30" s="59"/>
      <c r="H30" s="86" t="s">
        <v>345</v>
      </c>
      <c r="I30" s="86"/>
      <c r="J30" s="86"/>
      <c r="K30" s="106"/>
      <c r="L30" s="84">
        <v>2</v>
      </c>
      <c r="M30" s="123" t="s">
        <v>59</v>
      </c>
      <c r="N30" s="79">
        <v>30736000</v>
      </c>
      <c r="O30" s="80">
        <f>L30*N30</f>
        <v>61472000</v>
      </c>
    </row>
    <row r="31" spans="1:15" ht="14.25" customHeight="1" x14ac:dyDescent="0.3">
      <c r="A31" s="68"/>
      <c r="B31" s="70"/>
      <c r="C31" s="70"/>
      <c r="D31" s="70"/>
      <c r="E31" s="70"/>
      <c r="F31" s="97"/>
      <c r="G31" s="85"/>
      <c r="H31" s="86" t="s">
        <v>346</v>
      </c>
      <c r="I31" s="87"/>
      <c r="J31" s="87"/>
      <c r="K31" s="88"/>
      <c r="L31" s="84"/>
      <c r="M31" s="78"/>
      <c r="N31" s="79"/>
      <c r="O31" s="80"/>
    </row>
    <row r="32" spans="1:15" ht="24.9" customHeight="1" x14ac:dyDescent="0.3">
      <c r="A32" s="68"/>
      <c r="B32" s="70"/>
      <c r="C32" s="70"/>
      <c r="D32" s="70"/>
      <c r="E32" s="70"/>
      <c r="F32" s="76"/>
      <c r="G32" s="59"/>
      <c r="H32" s="86" t="s">
        <v>347</v>
      </c>
      <c r="I32" s="86"/>
      <c r="J32" s="86"/>
      <c r="K32" s="106"/>
      <c r="L32" s="84">
        <v>2</v>
      </c>
      <c r="M32" s="123" t="s">
        <v>59</v>
      </c>
      <c r="N32" s="79">
        <v>28476000</v>
      </c>
      <c r="O32" s="80">
        <f>L32*N32</f>
        <v>56952000</v>
      </c>
    </row>
    <row r="33" spans="1:15" ht="14.25" customHeight="1" x14ac:dyDescent="0.3">
      <c r="A33" s="68" t="s">
        <v>348</v>
      </c>
      <c r="B33" s="69"/>
      <c r="C33" s="69"/>
      <c r="D33" s="69"/>
      <c r="E33" s="70"/>
      <c r="F33" s="102" t="s">
        <v>350</v>
      </c>
      <c r="G33" s="85"/>
      <c r="H33" s="85"/>
      <c r="I33" s="85"/>
      <c r="J33" s="85"/>
      <c r="K33" s="99"/>
      <c r="L33" s="103"/>
      <c r="M33" s="104"/>
      <c r="N33" s="73"/>
      <c r="O33" s="74"/>
    </row>
    <row r="34" spans="1:15" ht="14.25" customHeight="1" x14ac:dyDescent="0.3">
      <c r="A34" s="68" t="s">
        <v>349</v>
      </c>
      <c r="B34" s="69"/>
      <c r="C34" s="69"/>
      <c r="D34" s="69"/>
      <c r="E34" s="70"/>
      <c r="F34" s="102" t="s">
        <v>351</v>
      </c>
      <c r="G34" s="85"/>
      <c r="H34" s="85"/>
      <c r="I34" s="85"/>
      <c r="J34" s="85"/>
      <c r="K34" s="99"/>
      <c r="L34" s="103"/>
      <c r="M34" s="104"/>
      <c r="N34" s="73"/>
      <c r="O34" s="74"/>
    </row>
    <row r="35" spans="1:15" ht="14.25" customHeight="1" x14ac:dyDescent="0.3">
      <c r="A35" s="68"/>
      <c r="B35" s="70"/>
      <c r="C35" s="70"/>
      <c r="D35" s="70"/>
      <c r="E35" s="70"/>
      <c r="F35" s="90"/>
      <c r="G35" s="83" t="s">
        <v>352</v>
      </c>
      <c r="H35" s="85"/>
      <c r="I35" s="83"/>
      <c r="J35" s="57"/>
      <c r="K35" s="73"/>
      <c r="L35" s="105"/>
      <c r="M35" s="104"/>
      <c r="N35" s="73"/>
      <c r="O35" s="74"/>
    </row>
    <row r="36" spans="1:15" ht="14.25" customHeight="1" x14ac:dyDescent="0.3">
      <c r="A36" s="68"/>
      <c r="B36" s="70"/>
      <c r="C36" s="70"/>
      <c r="D36" s="70"/>
      <c r="E36" s="70"/>
      <c r="F36" s="97"/>
      <c r="G36" s="85"/>
      <c r="H36" s="87" t="s">
        <v>353</v>
      </c>
      <c r="I36" s="87"/>
      <c r="J36" s="87"/>
      <c r="K36" s="88"/>
      <c r="L36" s="84"/>
      <c r="M36" s="78"/>
      <c r="N36" s="79"/>
      <c r="O36" s="80"/>
    </row>
    <row r="37" spans="1:15" ht="24.9" customHeight="1" thickBot="1" x14ac:dyDescent="0.35">
      <c r="A37" s="68"/>
      <c r="B37" s="70"/>
      <c r="C37" s="70"/>
      <c r="D37" s="70"/>
      <c r="E37" s="70"/>
      <c r="F37" s="76"/>
      <c r="G37" s="59"/>
      <c r="H37" s="86" t="s">
        <v>354</v>
      </c>
      <c r="I37" s="86"/>
      <c r="J37" s="86"/>
      <c r="K37" s="106"/>
      <c r="L37" s="84">
        <v>5</v>
      </c>
      <c r="M37" s="123" t="s">
        <v>59</v>
      </c>
      <c r="N37" s="79">
        <v>8000000</v>
      </c>
      <c r="O37" s="80">
        <f>L37*N37</f>
        <v>40000000</v>
      </c>
    </row>
    <row r="38" spans="1:15" ht="14.25" customHeight="1" thickBot="1" x14ac:dyDescent="0.35">
      <c r="A38" s="111"/>
      <c r="B38" s="112"/>
      <c r="C38" s="112"/>
      <c r="D38" s="112"/>
      <c r="E38" s="112"/>
      <c r="F38" s="113"/>
      <c r="G38" s="114"/>
      <c r="H38" s="115"/>
      <c r="I38" s="115"/>
      <c r="J38" s="115"/>
      <c r="K38" s="116"/>
      <c r="L38" s="117"/>
      <c r="M38" s="118"/>
      <c r="N38" s="119"/>
      <c r="O38" s="120">
        <f>SUM(O8:O37)</f>
        <v>265943000</v>
      </c>
    </row>
    <row r="39" spans="1:15" ht="13.5" customHeight="1" x14ac:dyDescent="0.3">
      <c r="I39" s="121"/>
      <c r="J39" s="121"/>
      <c r="K39" s="211"/>
      <c r="L39" s="211"/>
      <c r="M39" s="211"/>
      <c r="N39" s="211"/>
      <c r="O39" s="122"/>
    </row>
    <row r="40" spans="1:15" ht="14.25" customHeight="1" x14ac:dyDescent="0.3">
      <c r="K40" s="211"/>
      <c r="L40" s="211"/>
      <c r="M40" s="211"/>
      <c r="N40" s="211"/>
    </row>
    <row r="41" spans="1:15" x14ac:dyDescent="0.3">
      <c r="K41" s="212"/>
      <c r="L41" s="212"/>
      <c r="M41" s="212"/>
      <c r="N41" s="212"/>
    </row>
  </sheetData>
  <mergeCells count="4">
    <mergeCell ref="J3:O3"/>
    <mergeCell ref="K39:N39"/>
    <mergeCell ref="K40:N40"/>
    <mergeCell ref="K41:N41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24"/>
  <sheetViews>
    <sheetView zoomScale="145" zoomScaleNormal="145" workbookViewId="0">
      <selection activeCell="J3" sqref="J3:O3"/>
    </sheetView>
  </sheetViews>
  <sheetFormatPr defaultColWidth="9.08984375" defaultRowHeight="14" x14ac:dyDescent="0.3"/>
  <cols>
    <col min="1" max="1" width="2.6328125" style="75" customWidth="1"/>
    <col min="2" max="2" width="4.08984375" style="75" customWidth="1"/>
    <col min="3" max="3" width="2" style="75" customWidth="1"/>
    <col min="4" max="4" width="2.90625" style="75" customWidth="1"/>
    <col min="5" max="5" width="1.90625" style="75" customWidth="1"/>
    <col min="6" max="6" width="1.36328125" style="75" customWidth="1"/>
    <col min="7" max="7" width="0.90625" style="75" customWidth="1"/>
    <col min="8" max="8" width="1" style="75" customWidth="1"/>
    <col min="9" max="9" width="14.08984375" style="75" customWidth="1"/>
    <col min="10" max="10" width="17.08984375" style="75" customWidth="1"/>
    <col min="11" max="11" width="42" style="75" customWidth="1"/>
    <col min="12" max="12" width="7.90625" style="75" customWidth="1"/>
    <col min="13" max="13" width="10" style="75" customWidth="1"/>
    <col min="14" max="14" width="12.453125" style="75" customWidth="1"/>
    <col min="15" max="15" width="20" style="75" customWidth="1"/>
    <col min="16" max="16384" width="9.08984375" style="75"/>
  </cols>
  <sheetData>
    <row r="1" spans="1:15" s="57" customFormat="1" ht="15.75" customHeight="1" x14ac:dyDescent="0.35">
      <c r="A1" s="51" t="s">
        <v>50</v>
      </c>
      <c r="B1" s="52"/>
      <c r="C1" s="52"/>
      <c r="D1" s="52"/>
      <c r="E1" s="52" t="s">
        <v>51</v>
      </c>
      <c r="F1" s="53" t="s">
        <v>396</v>
      </c>
      <c r="G1" s="52"/>
      <c r="H1" s="54"/>
      <c r="I1" s="54"/>
      <c r="J1" s="53" t="s">
        <v>397</v>
      </c>
      <c r="K1" s="52"/>
      <c r="L1" s="55"/>
      <c r="M1" s="55"/>
      <c r="N1" s="55"/>
      <c r="O1" s="56"/>
    </row>
    <row r="2" spans="1:15" s="57" customFormat="1" ht="15.75" customHeight="1" x14ac:dyDescent="0.35">
      <c r="A2" s="58" t="s">
        <v>53</v>
      </c>
      <c r="B2" s="59"/>
      <c r="C2" s="59"/>
      <c r="D2" s="59"/>
      <c r="E2" s="59" t="s">
        <v>51</v>
      </c>
      <c r="F2" s="60" t="s">
        <v>11</v>
      </c>
      <c r="G2" s="59"/>
      <c r="J2" s="60" t="s">
        <v>445</v>
      </c>
      <c r="K2" s="61"/>
      <c r="L2" s="59"/>
      <c r="M2" s="61"/>
      <c r="N2" s="62"/>
      <c r="O2" s="63"/>
    </row>
    <row r="3" spans="1:15" s="57" customFormat="1" ht="30.65" customHeight="1" thickBot="1" x14ac:dyDescent="0.4">
      <c r="A3" s="64" t="s">
        <v>54</v>
      </c>
      <c r="B3" s="65"/>
      <c r="C3" s="65"/>
      <c r="D3" s="65"/>
      <c r="E3" s="65" t="s">
        <v>51</v>
      </c>
      <c r="F3" s="66" t="s">
        <v>358</v>
      </c>
      <c r="G3" s="65"/>
      <c r="H3" s="67"/>
      <c r="I3" s="67"/>
      <c r="J3" s="209" t="s">
        <v>395</v>
      </c>
      <c r="K3" s="209"/>
      <c r="L3" s="209"/>
      <c r="M3" s="209"/>
      <c r="N3" s="209"/>
      <c r="O3" s="210"/>
    </row>
    <row r="4" spans="1:15" ht="14.25" customHeight="1" x14ac:dyDescent="0.3">
      <c r="A4" s="68" t="s">
        <v>104</v>
      </c>
      <c r="B4" s="70"/>
      <c r="C4" s="70"/>
      <c r="D4" s="70"/>
      <c r="E4" s="70"/>
      <c r="F4" s="81" t="s">
        <v>60</v>
      </c>
      <c r="G4" s="59"/>
      <c r="H4" s="82"/>
      <c r="I4" s="83"/>
      <c r="J4" s="57"/>
      <c r="K4" s="73"/>
      <c r="L4" s="84"/>
      <c r="M4" s="78"/>
      <c r="N4" s="79"/>
      <c r="O4" s="80"/>
    </row>
    <row r="5" spans="1:15" ht="14.25" customHeight="1" x14ac:dyDescent="0.3">
      <c r="A5" s="68" t="s">
        <v>251</v>
      </c>
      <c r="B5" s="70"/>
      <c r="C5" s="70"/>
      <c r="D5" s="70"/>
      <c r="E5" s="70"/>
      <c r="F5" s="81" t="s">
        <v>252</v>
      </c>
      <c r="G5" s="59"/>
      <c r="H5" s="82"/>
      <c r="I5" s="83"/>
      <c r="J5" s="57"/>
      <c r="K5" s="73"/>
      <c r="L5" s="84"/>
      <c r="M5" s="78"/>
      <c r="N5" s="79"/>
      <c r="O5" s="80"/>
    </row>
    <row r="6" spans="1:15" ht="14.25" customHeight="1" x14ac:dyDescent="0.3">
      <c r="A6" s="68"/>
      <c r="B6" s="70"/>
      <c r="C6" s="70"/>
      <c r="D6" s="70"/>
      <c r="E6" s="70"/>
      <c r="F6" s="76"/>
      <c r="G6" s="83" t="s">
        <v>253</v>
      </c>
      <c r="H6" s="85"/>
      <c r="I6" s="83"/>
      <c r="J6" s="57"/>
      <c r="K6" s="73"/>
      <c r="L6" s="84"/>
      <c r="M6" s="78"/>
      <c r="N6" s="79"/>
      <c r="O6" s="80"/>
    </row>
    <row r="7" spans="1:15" ht="14.25" customHeight="1" x14ac:dyDescent="0.3">
      <c r="A7" s="68"/>
      <c r="B7" s="70"/>
      <c r="C7" s="70"/>
      <c r="D7" s="70"/>
      <c r="E7" s="70"/>
      <c r="F7" s="76"/>
      <c r="G7" s="85"/>
      <c r="H7" s="86" t="s">
        <v>377</v>
      </c>
      <c r="I7" s="86"/>
      <c r="J7" s="57"/>
      <c r="K7" s="73"/>
      <c r="L7" s="84"/>
      <c r="M7" s="78"/>
      <c r="N7" s="79"/>
      <c r="O7" s="80"/>
    </row>
    <row r="8" spans="1:15" ht="24.9" customHeight="1" x14ac:dyDescent="0.3">
      <c r="A8" s="68"/>
      <c r="B8" s="70"/>
      <c r="C8" s="70"/>
      <c r="D8" s="70"/>
      <c r="E8" s="70"/>
      <c r="F8" s="76"/>
      <c r="G8" s="59"/>
      <c r="H8" s="82" t="s">
        <v>256</v>
      </c>
      <c r="I8" s="83"/>
      <c r="J8" s="57"/>
      <c r="K8" s="73"/>
      <c r="L8" s="94">
        <v>120</v>
      </c>
      <c r="M8" s="123" t="s">
        <v>257</v>
      </c>
      <c r="N8" s="95">
        <v>24000</v>
      </c>
      <c r="O8" s="96">
        <f>L8*N8</f>
        <v>2880000</v>
      </c>
    </row>
    <row r="9" spans="1:15" ht="14.25" customHeight="1" x14ac:dyDescent="0.3">
      <c r="A9" s="68" t="s">
        <v>75</v>
      </c>
      <c r="B9" s="69"/>
      <c r="C9" s="69"/>
      <c r="D9" s="69"/>
      <c r="E9" s="70"/>
      <c r="F9" s="102" t="s">
        <v>76</v>
      </c>
      <c r="G9" s="85"/>
      <c r="H9" s="85"/>
      <c r="I9" s="85"/>
      <c r="J9" s="85"/>
      <c r="K9" s="99"/>
      <c r="L9" s="103"/>
      <c r="M9" s="104"/>
      <c r="N9" s="73"/>
      <c r="O9" s="74"/>
    </row>
    <row r="10" spans="1:15" ht="14.25" customHeight="1" x14ac:dyDescent="0.3">
      <c r="A10" s="68" t="s">
        <v>77</v>
      </c>
      <c r="B10" s="69"/>
      <c r="C10" s="69"/>
      <c r="D10" s="69"/>
      <c r="E10" s="70"/>
      <c r="F10" s="102" t="s">
        <v>78</v>
      </c>
      <c r="G10" s="85"/>
      <c r="H10" s="85"/>
      <c r="I10" s="85"/>
      <c r="J10" s="85"/>
      <c r="K10" s="99"/>
      <c r="L10" s="103"/>
      <c r="M10" s="104"/>
      <c r="N10" s="73"/>
      <c r="O10" s="74"/>
    </row>
    <row r="11" spans="1:15" ht="14.25" customHeight="1" x14ac:dyDescent="0.3">
      <c r="A11" s="68"/>
      <c r="B11" s="70"/>
      <c r="C11" s="70"/>
      <c r="D11" s="70"/>
      <c r="E11" s="70"/>
      <c r="F11" s="90"/>
      <c r="G11" s="83" t="s">
        <v>220</v>
      </c>
      <c r="H11" s="85"/>
      <c r="I11" s="83"/>
      <c r="J11" s="57"/>
      <c r="K11" s="73"/>
      <c r="L11" s="105"/>
      <c r="M11" s="104"/>
      <c r="N11" s="73"/>
      <c r="O11" s="74"/>
    </row>
    <row r="12" spans="1:15" ht="14.25" customHeight="1" x14ac:dyDescent="0.3">
      <c r="A12" s="68"/>
      <c r="B12" s="70"/>
      <c r="C12" s="70"/>
      <c r="D12" s="70"/>
      <c r="E12" s="70"/>
      <c r="F12" s="97"/>
      <c r="G12" s="85"/>
      <c r="H12" s="86" t="s">
        <v>398</v>
      </c>
      <c r="I12" s="87"/>
      <c r="J12" s="87"/>
      <c r="K12" s="88"/>
      <c r="L12" s="84"/>
      <c r="M12" s="78"/>
      <c r="N12" s="79"/>
      <c r="O12" s="80"/>
    </row>
    <row r="13" spans="1:15" ht="24.9" customHeight="1" x14ac:dyDescent="0.3">
      <c r="A13" s="68"/>
      <c r="B13" s="70"/>
      <c r="C13" s="70"/>
      <c r="D13" s="70"/>
      <c r="E13" s="70"/>
      <c r="F13" s="76"/>
      <c r="G13" s="59"/>
      <c r="H13" s="86" t="s">
        <v>222</v>
      </c>
      <c r="I13" s="86"/>
      <c r="J13" s="86"/>
      <c r="K13" s="106"/>
      <c r="L13" s="84">
        <v>8</v>
      </c>
      <c r="M13" s="123" t="s">
        <v>179</v>
      </c>
      <c r="N13" s="79">
        <v>4200000</v>
      </c>
      <c r="O13" s="80">
        <f>L13*N13</f>
        <v>33600000</v>
      </c>
    </row>
    <row r="14" spans="1:15" ht="14.25" customHeight="1" x14ac:dyDescent="0.3">
      <c r="A14" s="68"/>
      <c r="B14" s="70"/>
      <c r="C14" s="70"/>
      <c r="D14" s="70"/>
      <c r="E14" s="70"/>
      <c r="F14" s="97"/>
      <c r="G14" s="85"/>
      <c r="H14" s="86" t="s">
        <v>399</v>
      </c>
      <c r="I14" s="87"/>
      <c r="J14" s="87"/>
      <c r="K14" s="88"/>
      <c r="L14" s="84"/>
      <c r="M14" s="78"/>
      <c r="N14" s="79"/>
      <c r="O14" s="80"/>
    </row>
    <row r="15" spans="1:15" ht="24.9" customHeight="1" x14ac:dyDescent="0.3">
      <c r="A15" s="68"/>
      <c r="B15" s="70"/>
      <c r="C15" s="70"/>
      <c r="D15" s="70"/>
      <c r="E15" s="70"/>
      <c r="F15" s="76"/>
      <c r="G15" s="59"/>
      <c r="H15" s="86" t="s">
        <v>222</v>
      </c>
      <c r="I15" s="86"/>
      <c r="J15" s="86"/>
      <c r="K15" s="106"/>
      <c r="L15" s="84">
        <v>48</v>
      </c>
      <c r="M15" s="123" t="s">
        <v>179</v>
      </c>
      <c r="N15" s="79">
        <v>4200000</v>
      </c>
      <c r="O15" s="80">
        <f>L15*N15</f>
        <v>201600000</v>
      </c>
    </row>
    <row r="16" spans="1:15" ht="14.25" customHeight="1" x14ac:dyDescent="0.3">
      <c r="A16" s="68"/>
      <c r="B16" s="70"/>
      <c r="C16" s="70"/>
      <c r="D16" s="70"/>
      <c r="E16" s="70"/>
      <c r="F16" s="97"/>
      <c r="G16" s="85"/>
      <c r="H16" s="86" t="s">
        <v>400</v>
      </c>
      <c r="I16" s="87"/>
      <c r="J16" s="87"/>
      <c r="K16" s="88"/>
      <c r="L16" s="84"/>
      <c r="M16" s="78"/>
      <c r="N16" s="79"/>
      <c r="O16" s="80"/>
    </row>
    <row r="17" spans="1:15" ht="24.9" customHeight="1" x14ac:dyDescent="0.3">
      <c r="A17" s="68"/>
      <c r="B17" s="70"/>
      <c r="C17" s="70"/>
      <c r="D17" s="70"/>
      <c r="E17" s="70"/>
      <c r="F17" s="76"/>
      <c r="G17" s="59"/>
      <c r="H17" s="86" t="s">
        <v>222</v>
      </c>
      <c r="I17" s="86"/>
      <c r="J17" s="86"/>
      <c r="K17" s="106"/>
      <c r="L17" s="84">
        <v>32</v>
      </c>
      <c r="M17" s="123" t="s">
        <v>179</v>
      </c>
      <c r="N17" s="79">
        <v>4200000</v>
      </c>
      <c r="O17" s="80">
        <f>L17*N17</f>
        <v>134400000</v>
      </c>
    </row>
    <row r="18" spans="1:15" ht="14.25" customHeight="1" x14ac:dyDescent="0.3">
      <c r="A18" s="68"/>
      <c r="B18" s="70"/>
      <c r="C18" s="70"/>
      <c r="D18" s="70"/>
      <c r="E18" s="70"/>
      <c r="F18" s="90"/>
      <c r="G18" s="83" t="s">
        <v>85</v>
      </c>
      <c r="H18" s="85"/>
      <c r="I18" s="83"/>
      <c r="J18" s="57"/>
      <c r="K18" s="73"/>
      <c r="L18" s="105"/>
      <c r="M18" s="104"/>
      <c r="N18" s="73"/>
      <c r="O18" s="74"/>
    </row>
    <row r="19" spans="1:15" ht="14.25" customHeight="1" x14ac:dyDescent="0.3">
      <c r="A19" s="68"/>
      <c r="B19" s="70"/>
      <c r="C19" s="70"/>
      <c r="D19" s="70"/>
      <c r="E19" s="70"/>
      <c r="F19" s="97"/>
      <c r="G19" s="85"/>
      <c r="H19" s="86" t="s">
        <v>401</v>
      </c>
      <c r="I19" s="87"/>
      <c r="J19" s="87"/>
      <c r="K19" s="88"/>
      <c r="L19" s="84"/>
      <c r="M19" s="78"/>
      <c r="N19" s="79"/>
      <c r="O19" s="80"/>
    </row>
    <row r="20" spans="1:15" ht="24.9" customHeight="1" thickBot="1" x14ac:dyDescent="0.35">
      <c r="A20" s="68"/>
      <c r="B20" s="70"/>
      <c r="C20" s="70"/>
      <c r="D20" s="70"/>
      <c r="E20" s="70"/>
      <c r="F20" s="76"/>
      <c r="G20" s="59"/>
      <c r="H20" s="82" t="s">
        <v>280</v>
      </c>
      <c r="I20" s="87"/>
      <c r="J20" s="87"/>
      <c r="K20" s="88"/>
      <c r="L20" s="84">
        <v>4</v>
      </c>
      <c r="M20" s="123" t="s">
        <v>179</v>
      </c>
      <c r="N20" s="79">
        <v>9000000</v>
      </c>
      <c r="O20" s="80">
        <f>L20*N20</f>
        <v>36000000</v>
      </c>
    </row>
    <row r="21" spans="1:15" ht="14.25" customHeight="1" thickBot="1" x14ac:dyDescent="0.35">
      <c r="A21" s="111"/>
      <c r="B21" s="112"/>
      <c r="C21" s="112"/>
      <c r="D21" s="112"/>
      <c r="E21" s="112"/>
      <c r="F21" s="113"/>
      <c r="G21" s="114"/>
      <c r="H21" s="115"/>
      <c r="I21" s="115"/>
      <c r="J21" s="115"/>
      <c r="K21" s="116"/>
      <c r="L21" s="117"/>
      <c r="M21" s="118"/>
      <c r="N21" s="119"/>
      <c r="O21" s="120">
        <f>SUM(O8:O20)</f>
        <v>408480000</v>
      </c>
    </row>
    <row r="22" spans="1:15" ht="13.5" customHeight="1" x14ac:dyDescent="0.3">
      <c r="I22" s="121"/>
      <c r="J22" s="121"/>
      <c r="K22" s="211"/>
      <c r="L22" s="211"/>
      <c r="M22" s="211"/>
      <c r="N22" s="211"/>
      <c r="O22" s="122"/>
    </row>
    <row r="23" spans="1:15" ht="14.25" customHeight="1" x14ac:dyDescent="0.3">
      <c r="K23" s="211"/>
      <c r="L23" s="211"/>
      <c r="M23" s="211"/>
      <c r="N23" s="211"/>
    </row>
    <row r="24" spans="1:15" x14ac:dyDescent="0.3">
      <c r="K24" s="212"/>
      <c r="L24" s="212"/>
      <c r="M24" s="212"/>
      <c r="N24" s="212"/>
    </row>
  </sheetData>
  <mergeCells count="4">
    <mergeCell ref="J3:O3"/>
    <mergeCell ref="K22:N22"/>
    <mergeCell ref="K23:N23"/>
    <mergeCell ref="K24:N24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O51"/>
  <sheetViews>
    <sheetView zoomScale="145" zoomScaleNormal="145" workbookViewId="0">
      <selection activeCell="J11" sqref="J11"/>
    </sheetView>
  </sheetViews>
  <sheetFormatPr defaultColWidth="9.08984375" defaultRowHeight="14" x14ac:dyDescent="0.3"/>
  <cols>
    <col min="1" max="1" width="2.6328125" style="75" customWidth="1"/>
    <col min="2" max="2" width="4.08984375" style="75" customWidth="1"/>
    <col min="3" max="3" width="2" style="75" customWidth="1"/>
    <col min="4" max="4" width="2.90625" style="75" customWidth="1"/>
    <col min="5" max="5" width="1.90625" style="75" customWidth="1"/>
    <col min="6" max="6" width="1.36328125" style="75" customWidth="1"/>
    <col min="7" max="7" width="0.90625" style="75" customWidth="1"/>
    <col min="8" max="8" width="1" style="75" customWidth="1"/>
    <col min="9" max="9" width="14.08984375" style="75" customWidth="1"/>
    <col min="10" max="10" width="17.08984375" style="75" customWidth="1"/>
    <col min="11" max="11" width="42" style="75" customWidth="1"/>
    <col min="12" max="12" width="7.90625" style="75" customWidth="1"/>
    <col min="13" max="13" width="10" style="75" customWidth="1"/>
    <col min="14" max="14" width="12.453125" style="75" customWidth="1"/>
    <col min="15" max="15" width="20" style="75" customWidth="1"/>
    <col min="16" max="16384" width="9.08984375" style="75"/>
  </cols>
  <sheetData>
    <row r="1" spans="1:15" s="57" customFormat="1" ht="15.75" customHeight="1" x14ac:dyDescent="0.35">
      <c r="A1" s="51" t="s">
        <v>50</v>
      </c>
      <c r="B1" s="52"/>
      <c r="C1" s="52"/>
      <c r="D1" s="52"/>
      <c r="E1" s="52" t="s">
        <v>51</v>
      </c>
      <c r="F1" s="53" t="s">
        <v>93</v>
      </c>
      <c r="G1" s="52"/>
      <c r="H1" s="54"/>
      <c r="I1" s="54"/>
      <c r="J1" s="53" t="s">
        <v>52</v>
      </c>
      <c r="K1" s="52"/>
      <c r="L1" s="55"/>
      <c r="M1" s="55"/>
      <c r="N1" s="55"/>
      <c r="O1" s="56"/>
    </row>
    <row r="2" spans="1:15" s="57" customFormat="1" ht="15.75" customHeight="1" x14ac:dyDescent="0.35">
      <c r="A2" s="58" t="s">
        <v>53</v>
      </c>
      <c r="B2" s="59"/>
      <c r="C2" s="59"/>
      <c r="D2" s="59"/>
      <c r="E2" s="59" t="s">
        <v>51</v>
      </c>
      <c r="F2" s="60" t="s">
        <v>180</v>
      </c>
      <c r="G2" s="59"/>
      <c r="J2" s="138" t="s">
        <v>181</v>
      </c>
      <c r="K2" s="61"/>
      <c r="L2" s="59"/>
      <c r="M2" s="61"/>
      <c r="N2" s="62"/>
      <c r="O2" s="63"/>
    </row>
    <row r="3" spans="1:15" s="57" customFormat="1" ht="20.399999999999999" customHeight="1" thickBot="1" x14ac:dyDescent="0.4">
      <c r="A3" s="64" t="s">
        <v>54</v>
      </c>
      <c r="B3" s="65"/>
      <c r="C3" s="65"/>
      <c r="D3" s="65"/>
      <c r="E3" s="65" t="s">
        <v>51</v>
      </c>
      <c r="F3" s="66" t="s">
        <v>182</v>
      </c>
      <c r="G3" s="65"/>
      <c r="H3" s="67"/>
      <c r="I3" s="67"/>
      <c r="J3" s="209" t="s">
        <v>183</v>
      </c>
      <c r="K3" s="209"/>
      <c r="L3" s="209"/>
      <c r="M3" s="209"/>
      <c r="N3" s="209"/>
      <c r="O3" s="210"/>
    </row>
    <row r="4" spans="1:15" ht="14.25" customHeight="1" x14ac:dyDescent="0.3">
      <c r="A4" s="68" t="s">
        <v>104</v>
      </c>
      <c r="B4" s="70"/>
      <c r="C4" s="70"/>
      <c r="D4" s="70"/>
      <c r="E4" s="70"/>
      <c r="F4" s="81" t="s">
        <v>60</v>
      </c>
      <c r="G4" s="59"/>
      <c r="H4" s="82"/>
      <c r="I4" s="83"/>
      <c r="J4" s="57"/>
      <c r="K4" s="73"/>
      <c r="L4" s="84"/>
      <c r="M4" s="78"/>
      <c r="N4" s="79"/>
      <c r="O4" s="80"/>
    </row>
    <row r="5" spans="1:15" ht="14.25" customHeight="1" x14ac:dyDescent="0.3">
      <c r="A5" s="68" t="s">
        <v>184</v>
      </c>
      <c r="B5" s="70"/>
      <c r="C5" s="70"/>
      <c r="D5" s="70"/>
      <c r="E5" s="70"/>
      <c r="F5" s="81" t="s">
        <v>185</v>
      </c>
      <c r="G5" s="59"/>
      <c r="H5" s="82"/>
      <c r="I5" s="83"/>
      <c r="J5" s="57"/>
      <c r="K5" s="73"/>
      <c r="L5" s="84"/>
      <c r="M5" s="78"/>
      <c r="N5" s="79"/>
      <c r="O5" s="80"/>
    </row>
    <row r="6" spans="1:15" ht="14.25" customHeight="1" x14ac:dyDescent="0.3">
      <c r="A6" s="68"/>
      <c r="B6" s="70"/>
      <c r="C6" s="70"/>
      <c r="D6" s="70"/>
      <c r="E6" s="70"/>
      <c r="F6" s="76"/>
      <c r="G6" s="83" t="s">
        <v>186</v>
      </c>
      <c r="H6" s="85"/>
      <c r="I6" s="83"/>
      <c r="J6" s="57"/>
      <c r="K6" s="73"/>
      <c r="L6" s="84"/>
      <c r="M6" s="78"/>
      <c r="N6" s="79"/>
      <c r="O6" s="80"/>
    </row>
    <row r="7" spans="1:15" ht="14.25" customHeight="1" x14ac:dyDescent="0.3">
      <c r="A7" s="68"/>
      <c r="B7" s="70"/>
      <c r="C7" s="70"/>
      <c r="D7" s="70"/>
      <c r="E7" s="70"/>
      <c r="F7" s="76"/>
      <c r="G7" s="85"/>
      <c r="H7" s="86" t="s">
        <v>187</v>
      </c>
      <c r="I7" s="87"/>
      <c r="J7" s="87"/>
      <c r="K7" s="88"/>
      <c r="L7" s="84"/>
      <c r="M7" s="78"/>
      <c r="N7" s="79"/>
      <c r="O7" s="80"/>
    </row>
    <row r="8" spans="1:15" ht="14.25" customHeight="1" x14ac:dyDescent="0.3">
      <c r="A8" s="68"/>
      <c r="B8" s="70"/>
      <c r="C8" s="70"/>
      <c r="D8" s="70"/>
      <c r="E8" s="70"/>
      <c r="F8" s="76"/>
      <c r="G8" s="59"/>
      <c r="H8" s="82" t="s">
        <v>188</v>
      </c>
      <c r="I8" s="83"/>
      <c r="J8" s="57"/>
      <c r="K8" s="73"/>
      <c r="L8" s="77">
        <v>45</v>
      </c>
      <c r="M8" s="78" t="s">
        <v>189</v>
      </c>
      <c r="N8" s="79">
        <v>55000</v>
      </c>
      <c r="O8" s="80">
        <f>L8*N8</f>
        <v>2475000</v>
      </c>
    </row>
    <row r="9" spans="1:15" ht="15" customHeight="1" x14ac:dyDescent="0.3">
      <c r="A9" s="89" t="s">
        <v>190</v>
      </c>
      <c r="B9" s="82"/>
      <c r="C9" s="82"/>
      <c r="D9" s="70"/>
      <c r="E9" s="70"/>
      <c r="F9" s="90" t="s">
        <v>191</v>
      </c>
      <c r="G9" s="85"/>
      <c r="H9" s="85"/>
      <c r="I9" s="83"/>
      <c r="J9" s="57"/>
      <c r="K9" s="73"/>
      <c r="L9" s="91"/>
      <c r="M9" s="72"/>
      <c r="N9" s="72"/>
      <c r="O9" s="74"/>
    </row>
    <row r="10" spans="1:15" ht="15" customHeight="1" x14ac:dyDescent="0.3">
      <c r="A10" s="89"/>
      <c r="B10" s="82"/>
      <c r="C10" s="82"/>
      <c r="D10" s="70"/>
      <c r="E10" s="70"/>
      <c r="F10" s="90"/>
      <c r="G10" s="83" t="s">
        <v>192</v>
      </c>
      <c r="H10" s="85"/>
      <c r="I10" s="83"/>
      <c r="J10" s="57"/>
      <c r="K10" s="73"/>
      <c r="L10" s="91"/>
      <c r="M10" s="72"/>
      <c r="N10" s="72"/>
      <c r="O10" s="74"/>
    </row>
    <row r="11" spans="1:15" ht="14.25" customHeight="1" x14ac:dyDescent="0.3">
      <c r="A11" s="68"/>
      <c r="B11" s="70"/>
      <c r="C11" s="70"/>
      <c r="D11" s="70"/>
      <c r="E11" s="70"/>
      <c r="F11" s="76"/>
      <c r="G11" s="85"/>
      <c r="H11" s="86" t="s">
        <v>193</v>
      </c>
      <c r="I11" s="86"/>
      <c r="J11" s="92"/>
      <c r="K11" s="93"/>
      <c r="L11" s="94"/>
      <c r="M11" s="78"/>
      <c r="N11" s="95"/>
      <c r="O11" s="96"/>
    </row>
    <row r="12" spans="1:15" ht="15" customHeight="1" x14ac:dyDescent="0.3">
      <c r="A12" s="68"/>
      <c r="B12" s="70"/>
      <c r="C12" s="70"/>
      <c r="D12" s="70"/>
      <c r="E12" s="82"/>
      <c r="F12" s="97"/>
      <c r="G12" s="85"/>
      <c r="H12" s="86" t="s">
        <v>194</v>
      </c>
      <c r="I12" s="86"/>
      <c r="J12" s="92"/>
      <c r="K12" s="93"/>
      <c r="L12" s="84">
        <v>3000</v>
      </c>
      <c r="M12" s="78" t="s">
        <v>200</v>
      </c>
      <c r="N12" s="95">
        <v>10000</v>
      </c>
      <c r="O12" s="96">
        <f t="shared" ref="O12:O17" si="0">L12*N12</f>
        <v>30000000</v>
      </c>
    </row>
    <row r="13" spans="1:15" ht="15" customHeight="1" x14ac:dyDescent="0.3">
      <c r="A13" s="68"/>
      <c r="B13" s="70"/>
      <c r="C13" s="70"/>
      <c r="D13" s="70"/>
      <c r="E13" s="82"/>
      <c r="F13" s="97"/>
      <c r="G13" s="85"/>
      <c r="H13" s="86" t="s">
        <v>195</v>
      </c>
      <c r="I13" s="86"/>
      <c r="J13" s="92"/>
      <c r="K13" s="93"/>
      <c r="L13" s="84">
        <v>1400</v>
      </c>
      <c r="M13" s="78" t="s">
        <v>200</v>
      </c>
      <c r="N13" s="95">
        <v>43000</v>
      </c>
      <c r="O13" s="96">
        <f t="shared" si="0"/>
        <v>60200000</v>
      </c>
    </row>
    <row r="14" spans="1:15" ht="15" customHeight="1" x14ac:dyDescent="0.3">
      <c r="A14" s="68"/>
      <c r="B14" s="70"/>
      <c r="C14" s="70"/>
      <c r="D14" s="70"/>
      <c r="E14" s="82"/>
      <c r="F14" s="97"/>
      <c r="G14" s="85"/>
      <c r="H14" s="86" t="s">
        <v>196</v>
      </c>
      <c r="I14" s="86"/>
      <c r="J14" s="92"/>
      <c r="K14" s="93"/>
      <c r="L14" s="84">
        <v>400</v>
      </c>
      <c r="M14" s="78" t="s">
        <v>201</v>
      </c>
      <c r="N14" s="95">
        <v>88000</v>
      </c>
      <c r="O14" s="96">
        <f t="shared" si="0"/>
        <v>35200000</v>
      </c>
    </row>
    <row r="15" spans="1:15" ht="15" customHeight="1" x14ac:dyDescent="0.3">
      <c r="A15" s="68"/>
      <c r="B15" s="70"/>
      <c r="C15" s="70"/>
      <c r="D15" s="70"/>
      <c r="E15" s="82"/>
      <c r="F15" s="97"/>
      <c r="G15" s="85"/>
      <c r="H15" s="86" t="s">
        <v>197</v>
      </c>
      <c r="I15" s="86"/>
      <c r="J15" s="92"/>
      <c r="K15" s="93"/>
      <c r="L15" s="84">
        <v>400</v>
      </c>
      <c r="M15" s="78" t="s">
        <v>201</v>
      </c>
      <c r="N15" s="95">
        <v>56000</v>
      </c>
      <c r="O15" s="96">
        <f t="shared" si="0"/>
        <v>22400000</v>
      </c>
    </row>
    <row r="16" spans="1:15" ht="15" customHeight="1" x14ac:dyDescent="0.3">
      <c r="A16" s="68"/>
      <c r="B16" s="70"/>
      <c r="C16" s="70"/>
      <c r="D16" s="70"/>
      <c r="E16" s="82"/>
      <c r="F16" s="97"/>
      <c r="G16" s="85"/>
      <c r="H16" s="86" t="s">
        <v>198</v>
      </c>
      <c r="I16" s="86"/>
      <c r="J16" s="92"/>
      <c r="K16" s="93"/>
      <c r="L16" s="84">
        <v>400</v>
      </c>
      <c r="M16" s="78" t="s">
        <v>201</v>
      </c>
      <c r="N16" s="95">
        <v>50000</v>
      </c>
      <c r="O16" s="96">
        <f t="shared" si="0"/>
        <v>20000000</v>
      </c>
    </row>
    <row r="17" spans="1:15" ht="15" customHeight="1" x14ac:dyDescent="0.3">
      <c r="A17" s="68"/>
      <c r="B17" s="70"/>
      <c r="C17" s="70"/>
      <c r="D17" s="70"/>
      <c r="E17" s="82"/>
      <c r="F17" s="97"/>
      <c r="G17" s="85"/>
      <c r="H17" s="86" t="s">
        <v>199</v>
      </c>
      <c r="I17" s="86"/>
      <c r="J17" s="92"/>
      <c r="K17" s="93"/>
      <c r="L17" s="84">
        <v>400</v>
      </c>
      <c r="M17" s="78" t="s">
        <v>201</v>
      </c>
      <c r="N17" s="95">
        <v>77000</v>
      </c>
      <c r="O17" s="96">
        <f t="shared" si="0"/>
        <v>30800000</v>
      </c>
    </row>
    <row r="18" spans="1:15" ht="15" customHeight="1" x14ac:dyDescent="0.3">
      <c r="A18" s="89"/>
      <c r="B18" s="82"/>
      <c r="C18" s="82"/>
      <c r="D18" s="70"/>
      <c r="E18" s="70"/>
      <c r="F18" s="90"/>
      <c r="G18" s="83" t="s">
        <v>203</v>
      </c>
      <c r="H18" s="85"/>
      <c r="I18" s="83"/>
      <c r="J18" s="57"/>
      <c r="K18" s="73"/>
      <c r="L18" s="91"/>
      <c r="M18" s="72"/>
      <c r="N18" s="72"/>
      <c r="O18" s="74"/>
    </row>
    <row r="19" spans="1:15" ht="14.25" customHeight="1" x14ac:dyDescent="0.3">
      <c r="A19" s="68"/>
      <c r="B19" s="70"/>
      <c r="C19" s="70"/>
      <c r="D19" s="70"/>
      <c r="E19" s="70"/>
      <c r="F19" s="76"/>
      <c r="G19" s="85"/>
      <c r="H19" s="86" t="s">
        <v>204</v>
      </c>
      <c r="I19" s="86"/>
      <c r="J19" s="92"/>
      <c r="K19" s="93"/>
      <c r="L19" s="94"/>
      <c r="M19" s="78"/>
      <c r="N19" s="95"/>
      <c r="O19" s="96"/>
    </row>
    <row r="20" spans="1:15" ht="15" customHeight="1" x14ac:dyDescent="0.3">
      <c r="A20" s="68"/>
      <c r="B20" s="70"/>
      <c r="C20" s="70"/>
      <c r="D20" s="70"/>
      <c r="E20" s="82"/>
      <c r="F20" s="97"/>
      <c r="G20" s="85"/>
      <c r="H20" s="86" t="s">
        <v>205</v>
      </c>
      <c r="I20" s="86"/>
      <c r="J20" s="92"/>
      <c r="K20" s="93"/>
      <c r="L20" s="84">
        <v>800</v>
      </c>
      <c r="M20" s="78" t="s">
        <v>201</v>
      </c>
      <c r="N20" s="95">
        <v>84000</v>
      </c>
      <c r="O20" s="96">
        <f>L20*N20</f>
        <v>67200000</v>
      </c>
    </row>
    <row r="21" spans="1:15" ht="15" customHeight="1" x14ac:dyDescent="0.3">
      <c r="A21" s="68"/>
      <c r="B21" s="70"/>
      <c r="C21" s="70"/>
      <c r="D21" s="70"/>
      <c r="E21" s="82"/>
      <c r="F21" s="97"/>
      <c r="G21" s="85"/>
      <c r="H21" s="86" t="s">
        <v>206</v>
      </c>
      <c r="I21" s="86"/>
      <c r="J21" s="92"/>
      <c r="K21" s="93"/>
      <c r="L21" s="84">
        <v>800</v>
      </c>
      <c r="M21" s="78" t="s">
        <v>226</v>
      </c>
      <c r="N21" s="95">
        <v>43000</v>
      </c>
      <c r="O21" s="96">
        <f>L21*N21</f>
        <v>34400000</v>
      </c>
    </row>
    <row r="22" spans="1:15" ht="15" customHeight="1" x14ac:dyDescent="0.3">
      <c r="A22" s="68"/>
      <c r="B22" s="70"/>
      <c r="C22" s="70"/>
      <c r="D22" s="70"/>
      <c r="E22" s="82"/>
      <c r="F22" s="97"/>
      <c r="G22" s="85"/>
      <c r="H22" s="86" t="s">
        <v>207</v>
      </c>
      <c r="I22" s="86"/>
      <c r="J22" s="92"/>
      <c r="K22" s="93"/>
      <c r="L22" s="84">
        <v>1600</v>
      </c>
      <c r="M22" s="78" t="s">
        <v>226</v>
      </c>
      <c r="N22" s="95">
        <v>10000</v>
      </c>
      <c r="O22" s="96">
        <f>L22*N22</f>
        <v>16000000</v>
      </c>
    </row>
    <row r="23" spans="1:15" ht="15" customHeight="1" x14ac:dyDescent="0.3">
      <c r="A23" s="68"/>
      <c r="B23" s="70"/>
      <c r="C23" s="70"/>
      <c r="D23" s="70"/>
      <c r="E23" s="82"/>
      <c r="F23" s="97"/>
      <c r="G23" s="85"/>
      <c r="H23" s="86" t="s">
        <v>199</v>
      </c>
      <c r="I23" s="86"/>
      <c r="J23" s="92"/>
      <c r="K23" s="93"/>
      <c r="L23" s="84">
        <v>800</v>
      </c>
      <c r="M23" s="78" t="s">
        <v>201</v>
      </c>
      <c r="N23" s="95">
        <v>77000</v>
      </c>
      <c r="O23" s="96">
        <f>L23*N23</f>
        <v>61600000</v>
      </c>
    </row>
    <row r="24" spans="1:15" ht="14.25" customHeight="1" x14ac:dyDescent="0.3">
      <c r="A24" s="68" t="s">
        <v>202</v>
      </c>
      <c r="B24" s="70"/>
      <c r="C24" s="70"/>
      <c r="D24" s="70"/>
      <c r="E24" s="70"/>
      <c r="F24" s="81" t="s">
        <v>208</v>
      </c>
      <c r="G24" s="59"/>
      <c r="H24" s="82"/>
      <c r="I24" s="83"/>
      <c r="J24" s="57"/>
      <c r="K24" s="73"/>
      <c r="L24" s="84"/>
      <c r="M24" s="78"/>
      <c r="N24" s="79"/>
      <c r="O24" s="80"/>
    </row>
    <row r="25" spans="1:15" ht="14.25" customHeight="1" x14ac:dyDescent="0.3">
      <c r="A25" s="68"/>
      <c r="B25" s="70"/>
      <c r="C25" s="70"/>
      <c r="D25" s="70"/>
      <c r="E25" s="70"/>
      <c r="F25" s="76"/>
      <c r="G25" s="83" t="s">
        <v>209</v>
      </c>
      <c r="H25" s="85"/>
      <c r="I25" s="83"/>
      <c r="J25" s="57"/>
      <c r="K25" s="73"/>
      <c r="L25" s="84"/>
      <c r="M25" s="78"/>
      <c r="N25" s="79"/>
      <c r="O25" s="80"/>
    </row>
    <row r="26" spans="1:15" ht="14.25" customHeight="1" x14ac:dyDescent="0.3">
      <c r="A26" s="68"/>
      <c r="B26" s="70"/>
      <c r="C26" s="70"/>
      <c r="D26" s="70"/>
      <c r="E26" s="70"/>
      <c r="F26" s="76"/>
      <c r="G26" s="85"/>
      <c r="H26" s="86" t="s">
        <v>210</v>
      </c>
      <c r="I26" s="86"/>
      <c r="J26" s="57"/>
      <c r="K26" s="73"/>
      <c r="L26" s="84"/>
      <c r="M26" s="78"/>
      <c r="N26" s="79"/>
      <c r="O26" s="80"/>
    </row>
    <row r="27" spans="1:15" ht="14.25" customHeight="1" x14ac:dyDescent="0.3">
      <c r="A27" s="68"/>
      <c r="B27" s="70"/>
      <c r="C27" s="70"/>
      <c r="D27" s="70"/>
      <c r="E27" s="70"/>
      <c r="F27" s="76"/>
      <c r="G27" s="59"/>
      <c r="H27" s="82" t="s">
        <v>211</v>
      </c>
      <c r="I27" s="83"/>
      <c r="J27" s="57"/>
      <c r="K27" s="73"/>
      <c r="L27" s="94">
        <v>1410</v>
      </c>
      <c r="M27" s="78" t="s">
        <v>213</v>
      </c>
      <c r="N27" s="95">
        <v>7000</v>
      </c>
      <c r="O27" s="96">
        <f>L27*N27</f>
        <v>9870000</v>
      </c>
    </row>
    <row r="28" spans="1:15" ht="14.25" customHeight="1" x14ac:dyDescent="0.3">
      <c r="A28" s="68"/>
      <c r="B28" s="70"/>
      <c r="C28" s="70"/>
      <c r="D28" s="70"/>
      <c r="E28" s="70"/>
      <c r="F28" s="76"/>
      <c r="G28" s="83" t="s">
        <v>212</v>
      </c>
      <c r="H28" s="85"/>
      <c r="I28" s="83"/>
      <c r="J28" s="57"/>
      <c r="K28" s="73"/>
      <c r="L28" s="84"/>
      <c r="M28" s="78"/>
      <c r="N28" s="79"/>
      <c r="O28" s="80"/>
    </row>
    <row r="29" spans="1:15" ht="14.25" customHeight="1" x14ac:dyDescent="0.3">
      <c r="A29" s="68"/>
      <c r="B29" s="70"/>
      <c r="C29" s="70"/>
      <c r="D29" s="70"/>
      <c r="E29" s="70"/>
      <c r="F29" s="76"/>
      <c r="G29" s="85"/>
      <c r="H29" s="86" t="s">
        <v>210</v>
      </c>
      <c r="I29" s="86"/>
      <c r="J29" s="57"/>
      <c r="K29" s="73"/>
      <c r="L29" s="84"/>
      <c r="M29" s="78"/>
      <c r="N29" s="79"/>
      <c r="O29" s="80"/>
    </row>
    <row r="30" spans="1:15" ht="14.25" customHeight="1" x14ac:dyDescent="0.3">
      <c r="A30" s="68"/>
      <c r="B30" s="70"/>
      <c r="C30" s="70"/>
      <c r="D30" s="70"/>
      <c r="E30" s="70"/>
      <c r="F30" s="76"/>
      <c r="G30" s="59"/>
      <c r="H30" s="82" t="s">
        <v>211</v>
      </c>
      <c r="I30" s="83"/>
      <c r="J30" s="57"/>
      <c r="K30" s="73"/>
      <c r="L30" s="94">
        <v>940</v>
      </c>
      <c r="M30" s="78" t="s">
        <v>213</v>
      </c>
      <c r="N30" s="95">
        <v>7000</v>
      </c>
      <c r="O30" s="96">
        <f>L30*N30</f>
        <v>6580000</v>
      </c>
    </row>
    <row r="31" spans="1:15" ht="14.25" customHeight="1" x14ac:dyDescent="0.3">
      <c r="A31" s="68" t="s">
        <v>75</v>
      </c>
      <c r="B31" s="69"/>
      <c r="C31" s="69"/>
      <c r="D31" s="69"/>
      <c r="E31" s="70"/>
      <c r="F31" s="102" t="s">
        <v>76</v>
      </c>
      <c r="G31" s="85"/>
      <c r="H31" s="85"/>
      <c r="I31" s="85"/>
      <c r="J31" s="85"/>
      <c r="K31" s="99"/>
      <c r="L31" s="103"/>
      <c r="M31" s="104"/>
      <c r="N31" s="73"/>
      <c r="O31" s="74"/>
    </row>
    <row r="32" spans="1:15" ht="14.25" customHeight="1" x14ac:dyDescent="0.3">
      <c r="A32" s="68" t="s">
        <v>77</v>
      </c>
      <c r="B32" s="69"/>
      <c r="C32" s="69"/>
      <c r="D32" s="69"/>
      <c r="E32" s="70"/>
      <c r="F32" s="102" t="s">
        <v>78</v>
      </c>
      <c r="G32" s="85"/>
      <c r="H32" s="85"/>
      <c r="I32" s="85"/>
      <c r="J32" s="85"/>
      <c r="K32" s="99"/>
      <c r="L32" s="103"/>
      <c r="M32" s="104"/>
      <c r="N32" s="73"/>
      <c r="O32" s="74"/>
    </row>
    <row r="33" spans="1:15" ht="14.25" customHeight="1" x14ac:dyDescent="0.3">
      <c r="A33" s="68"/>
      <c r="B33" s="70"/>
      <c r="C33" s="70"/>
      <c r="D33" s="70"/>
      <c r="E33" s="70"/>
      <c r="F33" s="90"/>
      <c r="G33" s="83" t="s">
        <v>214</v>
      </c>
      <c r="H33" s="85"/>
      <c r="I33" s="83"/>
      <c r="J33" s="57"/>
      <c r="K33" s="73"/>
      <c r="L33" s="105"/>
      <c r="M33" s="104"/>
      <c r="N33" s="73"/>
      <c r="O33" s="74"/>
    </row>
    <row r="34" spans="1:15" ht="14.25" customHeight="1" x14ac:dyDescent="0.3">
      <c r="A34" s="68"/>
      <c r="B34" s="70"/>
      <c r="C34" s="70"/>
      <c r="D34" s="70"/>
      <c r="E34" s="70"/>
      <c r="F34" s="97"/>
      <c r="G34" s="85"/>
      <c r="H34" s="86" t="s">
        <v>215</v>
      </c>
      <c r="I34" s="87"/>
      <c r="J34" s="87"/>
      <c r="K34" s="88"/>
      <c r="L34" s="84"/>
      <c r="M34" s="78"/>
      <c r="N34" s="79"/>
      <c r="O34" s="80"/>
    </row>
    <row r="35" spans="1:15" ht="24.9" customHeight="1" x14ac:dyDescent="0.3">
      <c r="A35" s="68"/>
      <c r="B35" s="70"/>
      <c r="C35" s="70"/>
      <c r="D35" s="70"/>
      <c r="E35" s="70"/>
      <c r="F35" s="76"/>
      <c r="G35" s="59"/>
      <c r="H35" s="86" t="s">
        <v>216</v>
      </c>
      <c r="I35" s="86"/>
      <c r="J35" s="86"/>
      <c r="K35" s="106"/>
      <c r="L35" s="84">
        <v>500</v>
      </c>
      <c r="M35" s="123" t="s">
        <v>225</v>
      </c>
      <c r="N35" s="79">
        <v>170000</v>
      </c>
      <c r="O35" s="80">
        <f>L35*N35</f>
        <v>85000000</v>
      </c>
    </row>
    <row r="36" spans="1:15" ht="14.25" customHeight="1" x14ac:dyDescent="0.3">
      <c r="A36" s="68"/>
      <c r="B36" s="70"/>
      <c r="C36" s="70"/>
      <c r="D36" s="70"/>
      <c r="E36" s="70"/>
      <c r="F36" s="76"/>
      <c r="G36" s="59"/>
      <c r="H36" s="86" t="s">
        <v>217</v>
      </c>
      <c r="I36" s="87"/>
      <c r="J36" s="87"/>
      <c r="K36" s="88"/>
      <c r="L36" s="84"/>
      <c r="M36" s="78"/>
      <c r="N36" s="79"/>
      <c r="O36" s="80"/>
    </row>
    <row r="37" spans="1:15" ht="24.9" customHeight="1" x14ac:dyDescent="0.3">
      <c r="A37" s="68"/>
      <c r="B37" s="70"/>
      <c r="C37" s="70"/>
      <c r="D37" s="70"/>
      <c r="E37" s="70"/>
      <c r="F37" s="76"/>
      <c r="G37" s="59"/>
      <c r="H37" s="86" t="s">
        <v>216</v>
      </c>
      <c r="I37" s="87"/>
      <c r="J37" s="87"/>
      <c r="K37" s="88"/>
      <c r="L37" s="84">
        <v>370</v>
      </c>
      <c r="M37" s="123" t="s">
        <v>225</v>
      </c>
      <c r="N37" s="79">
        <v>170000</v>
      </c>
      <c r="O37" s="80">
        <f>L37*N37</f>
        <v>62900000</v>
      </c>
    </row>
    <row r="38" spans="1:15" ht="14.25" customHeight="1" x14ac:dyDescent="0.3">
      <c r="A38" s="68"/>
      <c r="B38" s="70"/>
      <c r="C38" s="70"/>
      <c r="D38" s="70"/>
      <c r="E38" s="70"/>
      <c r="F38" s="90"/>
      <c r="G38" s="83" t="s">
        <v>218</v>
      </c>
      <c r="H38" s="85"/>
      <c r="I38" s="83"/>
      <c r="J38" s="57"/>
      <c r="K38" s="73"/>
      <c r="L38" s="105"/>
      <c r="M38" s="104"/>
      <c r="N38" s="73"/>
      <c r="O38" s="74"/>
    </row>
    <row r="39" spans="1:15" ht="14.25" customHeight="1" x14ac:dyDescent="0.3">
      <c r="A39" s="68"/>
      <c r="B39" s="70"/>
      <c r="C39" s="70"/>
      <c r="D39" s="70"/>
      <c r="E39" s="70"/>
      <c r="F39" s="97"/>
      <c r="G39" s="85"/>
      <c r="H39" s="86" t="s">
        <v>219</v>
      </c>
      <c r="I39" s="87"/>
      <c r="J39" s="87"/>
      <c r="K39" s="88"/>
      <c r="L39" s="84"/>
      <c r="M39" s="78"/>
      <c r="N39" s="79"/>
      <c r="O39" s="80"/>
    </row>
    <row r="40" spans="1:15" ht="24.9" customHeight="1" x14ac:dyDescent="0.3">
      <c r="A40" s="68"/>
      <c r="B40" s="70"/>
      <c r="C40" s="70"/>
      <c r="D40" s="70"/>
      <c r="E40" s="70"/>
      <c r="F40" s="76"/>
      <c r="G40" s="59"/>
      <c r="H40" s="86" t="s">
        <v>216</v>
      </c>
      <c r="I40" s="86"/>
      <c r="J40" s="86"/>
      <c r="K40" s="106"/>
      <c r="L40" s="84">
        <v>265</v>
      </c>
      <c r="M40" s="123" t="s">
        <v>225</v>
      </c>
      <c r="N40" s="79">
        <v>170000</v>
      </c>
      <c r="O40" s="80">
        <f>L40*N40</f>
        <v>45050000</v>
      </c>
    </row>
    <row r="41" spans="1:15" ht="14.25" customHeight="1" x14ac:dyDescent="0.3">
      <c r="A41" s="68"/>
      <c r="B41" s="70"/>
      <c r="C41" s="70"/>
      <c r="D41" s="70"/>
      <c r="E41" s="70"/>
      <c r="F41" s="90"/>
      <c r="G41" s="83" t="s">
        <v>220</v>
      </c>
      <c r="H41" s="85"/>
      <c r="I41" s="83"/>
      <c r="J41" s="57"/>
      <c r="K41" s="73"/>
      <c r="L41" s="105"/>
      <c r="M41" s="104"/>
      <c r="N41" s="73"/>
      <c r="O41" s="74"/>
    </row>
    <row r="42" spans="1:15" ht="14.25" customHeight="1" x14ac:dyDescent="0.3">
      <c r="A42" s="68"/>
      <c r="B42" s="70"/>
      <c r="C42" s="70"/>
      <c r="D42" s="70"/>
      <c r="E42" s="70"/>
      <c r="F42" s="97"/>
      <c r="G42" s="85"/>
      <c r="H42" s="86" t="s">
        <v>221</v>
      </c>
      <c r="I42" s="87"/>
      <c r="J42" s="87"/>
      <c r="K42" s="88"/>
      <c r="L42" s="84"/>
      <c r="M42" s="78"/>
      <c r="N42" s="79"/>
      <c r="O42" s="80"/>
    </row>
    <row r="43" spans="1:15" ht="14.25" customHeight="1" x14ac:dyDescent="0.3">
      <c r="A43" s="68"/>
      <c r="B43" s="70"/>
      <c r="C43" s="70"/>
      <c r="D43" s="70"/>
      <c r="E43" s="70"/>
      <c r="F43" s="76"/>
      <c r="G43" s="59"/>
      <c r="H43" s="82" t="s">
        <v>222</v>
      </c>
      <c r="I43" s="87"/>
      <c r="J43" s="87"/>
      <c r="K43" s="88"/>
      <c r="L43" s="84">
        <v>40</v>
      </c>
      <c r="M43" s="78" t="s">
        <v>70</v>
      </c>
      <c r="N43" s="79">
        <v>4200000</v>
      </c>
      <c r="O43" s="80">
        <f>L43*N43</f>
        <v>168000000</v>
      </c>
    </row>
    <row r="44" spans="1:15" ht="14.25" customHeight="1" x14ac:dyDescent="0.3">
      <c r="A44" s="68"/>
      <c r="B44" s="70"/>
      <c r="C44" s="70"/>
      <c r="D44" s="70"/>
      <c r="E44" s="70"/>
      <c r="F44" s="97"/>
      <c r="G44" s="85"/>
      <c r="H44" s="86" t="s">
        <v>223</v>
      </c>
      <c r="I44" s="87"/>
      <c r="J44" s="87"/>
      <c r="K44" s="88"/>
      <c r="L44" s="84"/>
      <c r="M44" s="78"/>
      <c r="N44" s="79"/>
      <c r="O44" s="80"/>
    </row>
    <row r="45" spans="1:15" ht="14.25" customHeight="1" x14ac:dyDescent="0.3">
      <c r="A45" s="68"/>
      <c r="B45" s="70"/>
      <c r="C45" s="70"/>
      <c r="D45" s="70"/>
      <c r="E45" s="70"/>
      <c r="F45" s="76"/>
      <c r="G45" s="59"/>
      <c r="H45" s="82" t="s">
        <v>222</v>
      </c>
      <c r="I45" s="87"/>
      <c r="J45" s="87"/>
      <c r="K45" s="88"/>
      <c r="L45" s="84">
        <v>12</v>
      </c>
      <c r="M45" s="78" t="s">
        <v>70</v>
      </c>
      <c r="N45" s="79">
        <v>4200000</v>
      </c>
      <c r="O45" s="80">
        <f>L45*N45</f>
        <v>50400000</v>
      </c>
    </row>
    <row r="46" spans="1:15" ht="14.25" customHeight="1" x14ac:dyDescent="0.3">
      <c r="A46" s="68"/>
      <c r="B46" s="70"/>
      <c r="C46" s="70"/>
      <c r="D46" s="70"/>
      <c r="E46" s="70"/>
      <c r="F46" s="97"/>
      <c r="G46" s="85"/>
      <c r="H46" s="86" t="s">
        <v>224</v>
      </c>
      <c r="I46" s="87"/>
      <c r="J46" s="87"/>
      <c r="K46" s="88"/>
      <c r="L46" s="84"/>
      <c r="M46" s="78"/>
      <c r="N46" s="79"/>
      <c r="O46" s="80"/>
    </row>
    <row r="47" spans="1:15" ht="14.25" customHeight="1" thickBot="1" x14ac:dyDescent="0.35">
      <c r="A47" s="68"/>
      <c r="B47" s="70"/>
      <c r="C47" s="70"/>
      <c r="D47" s="70"/>
      <c r="E47" s="70"/>
      <c r="F47" s="76"/>
      <c r="G47" s="59"/>
      <c r="H47" s="82" t="s">
        <v>222</v>
      </c>
      <c r="I47" s="87"/>
      <c r="J47" s="87"/>
      <c r="K47" s="88"/>
      <c r="L47" s="84">
        <v>8</v>
      </c>
      <c r="M47" s="78" t="s">
        <v>70</v>
      </c>
      <c r="N47" s="79">
        <v>4200000</v>
      </c>
      <c r="O47" s="80">
        <f>L47*N47</f>
        <v>33600000</v>
      </c>
    </row>
    <row r="48" spans="1:15" ht="14.25" customHeight="1" thickBot="1" x14ac:dyDescent="0.35">
      <c r="A48" s="111"/>
      <c r="B48" s="112"/>
      <c r="C48" s="112"/>
      <c r="D48" s="112"/>
      <c r="E48" s="112"/>
      <c r="F48" s="113"/>
      <c r="G48" s="114"/>
      <c r="H48" s="115"/>
      <c r="I48" s="115"/>
      <c r="J48" s="115"/>
      <c r="K48" s="116"/>
      <c r="L48" s="117"/>
      <c r="M48" s="118"/>
      <c r="N48" s="119"/>
      <c r="O48" s="120">
        <f>SUM(O5:O47)</f>
        <v>841675000</v>
      </c>
    </row>
    <row r="49" spans="9:15" ht="13.5" customHeight="1" x14ac:dyDescent="0.3">
      <c r="I49" s="121"/>
      <c r="J49" s="121"/>
      <c r="K49" s="211"/>
      <c r="L49" s="211"/>
      <c r="M49" s="211"/>
      <c r="N49" s="211"/>
      <c r="O49" s="122"/>
    </row>
    <row r="50" spans="9:15" ht="14.25" customHeight="1" x14ac:dyDescent="0.3">
      <c r="K50" s="211"/>
      <c r="L50" s="211"/>
      <c r="M50" s="211"/>
      <c r="N50" s="211"/>
    </row>
    <row r="51" spans="9:15" x14ac:dyDescent="0.3">
      <c r="K51" s="212"/>
      <c r="L51" s="212"/>
      <c r="M51" s="212"/>
      <c r="N51" s="212"/>
    </row>
  </sheetData>
  <mergeCells count="4">
    <mergeCell ref="J3:O3"/>
    <mergeCell ref="K49:N49"/>
    <mergeCell ref="K50:N50"/>
    <mergeCell ref="K51:N51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O68"/>
  <sheetViews>
    <sheetView topLeftCell="A10" zoomScale="145" zoomScaleNormal="145" workbookViewId="0">
      <selection activeCell="J5" sqref="J5"/>
    </sheetView>
  </sheetViews>
  <sheetFormatPr defaultColWidth="9.08984375" defaultRowHeight="14" x14ac:dyDescent="0.3"/>
  <cols>
    <col min="1" max="1" width="2.6328125" style="75" customWidth="1"/>
    <col min="2" max="2" width="4.08984375" style="75" customWidth="1"/>
    <col min="3" max="3" width="2" style="75" customWidth="1"/>
    <col min="4" max="4" width="2.90625" style="75" customWidth="1"/>
    <col min="5" max="5" width="1.90625" style="75" customWidth="1"/>
    <col min="6" max="6" width="1.36328125" style="75" customWidth="1"/>
    <col min="7" max="7" width="0.90625" style="75" customWidth="1"/>
    <col min="8" max="8" width="1" style="75" customWidth="1"/>
    <col min="9" max="9" width="14.08984375" style="75" customWidth="1"/>
    <col min="10" max="10" width="17.08984375" style="75" customWidth="1"/>
    <col min="11" max="11" width="42" style="75" customWidth="1"/>
    <col min="12" max="12" width="7.90625" style="75" customWidth="1"/>
    <col min="13" max="13" width="10" style="75" customWidth="1"/>
    <col min="14" max="14" width="12.453125" style="75" customWidth="1"/>
    <col min="15" max="15" width="20" style="75" customWidth="1"/>
    <col min="16" max="16384" width="9.08984375" style="75"/>
  </cols>
  <sheetData>
    <row r="1" spans="1:15" s="57" customFormat="1" ht="15.75" customHeight="1" x14ac:dyDescent="0.35">
      <c r="A1" s="51" t="s">
        <v>50</v>
      </c>
      <c r="B1" s="52"/>
      <c r="C1" s="52"/>
      <c r="D1" s="52"/>
      <c r="E1" s="52" t="s">
        <v>51</v>
      </c>
      <c r="F1" s="53" t="s">
        <v>93</v>
      </c>
      <c r="G1" s="52"/>
      <c r="H1" s="54"/>
      <c r="I1" s="54"/>
      <c r="J1" s="53" t="s">
        <v>52</v>
      </c>
      <c r="K1" s="52"/>
      <c r="L1" s="55"/>
      <c r="M1" s="55"/>
      <c r="N1" s="55"/>
      <c r="O1" s="56"/>
    </row>
    <row r="2" spans="1:15" s="57" customFormat="1" ht="15.75" customHeight="1" x14ac:dyDescent="0.35">
      <c r="A2" s="58" t="s">
        <v>53</v>
      </c>
      <c r="B2" s="59"/>
      <c r="C2" s="59"/>
      <c r="D2" s="59"/>
      <c r="E2" s="59" t="s">
        <v>51</v>
      </c>
      <c r="F2" s="60" t="s">
        <v>180</v>
      </c>
      <c r="G2" s="59"/>
      <c r="J2" s="60" t="s">
        <v>181</v>
      </c>
      <c r="K2" s="61"/>
      <c r="L2" s="59"/>
      <c r="M2" s="61"/>
      <c r="N2" s="62"/>
      <c r="O2" s="63"/>
    </row>
    <row r="3" spans="1:15" s="57" customFormat="1" ht="24" customHeight="1" thickBot="1" x14ac:dyDescent="0.4">
      <c r="A3" s="64" t="s">
        <v>54</v>
      </c>
      <c r="B3" s="65"/>
      <c r="C3" s="65"/>
      <c r="D3" s="65"/>
      <c r="E3" s="65" t="s">
        <v>51</v>
      </c>
      <c r="F3" s="66" t="s">
        <v>227</v>
      </c>
      <c r="G3" s="65"/>
      <c r="H3" s="67"/>
      <c r="I3" s="67"/>
      <c r="J3" s="209" t="s">
        <v>228</v>
      </c>
      <c r="K3" s="209"/>
      <c r="L3" s="209"/>
      <c r="M3" s="209"/>
      <c r="N3" s="209"/>
      <c r="O3" s="210"/>
    </row>
    <row r="4" spans="1:15" ht="14.25" customHeight="1" x14ac:dyDescent="0.3">
      <c r="A4" s="68" t="s">
        <v>104</v>
      </c>
      <c r="B4" s="70"/>
      <c r="C4" s="70"/>
      <c r="D4" s="70"/>
      <c r="E4" s="70"/>
      <c r="F4" s="81" t="s">
        <v>60</v>
      </c>
      <c r="G4" s="59"/>
      <c r="H4" s="82"/>
      <c r="I4" s="83"/>
      <c r="J4" s="57"/>
      <c r="K4" s="73"/>
      <c r="L4" s="84"/>
      <c r="M4" s="78"/>
      <c r="N4" s="79"/>
      <c r="O4" s="80"/>
    </row>
    <row r="5" spans="1:15" ht="15" customHeight="1" x14ac:dyDescent="0.3">
      <c r="A5" s="89" t="s">
        <v>190</v>
      </c>
      <c r="B5" s="82"/>
      <c r="C5" s="82"/>
      <c r="D5" s="70"/>
      <c r="E5" s="70"/>
      <c r="F5" s="90" t="s">
        <v>191</v>
      </c>
      <c r="G5" s="85"/>
      <c r="H5" s="85"/>
      <c r="I5" s="83"/>
      <c r="J5" s="57"/>
      <c r="K5" s="73"/>
      <c r="L5" s="91"/>
      <c r="M5" s="72"/>
      <c r="N5" s="72"/>
      <c r="O5" s="74"/>
    </row>
    <row r="6" spans="1:15" ht="15" customHeight="1" x14ac:dyDescent="0.3">
      <c r="A6" s="89"/>
      <c r="B6" s="82"/>
      <c r="C6" s="82"/>
      <c r="D6" s="70"/>
      <c r="E6" s="70"/>
      <c r="F6" s="90"/>
      <c r="G6" s="83" t="s">
        <v>229</v>
      </c>
      <c r="H6" s="85"/>
      <c r="I6" s="83"/>
      <c r="J6" s="57"/>
      <c r="K6" s="73"/>
      <c r="L6" s="91"/>
      <c r="M6" s="72"/>
      <c r="N6" s="72"/>
      <c r="O6" s="74"/>
    </row>
    <row r="7" spans="1:15" ht="14.25" customHeight="1" x14ac:dyDescent="0.3">
      <c r="A7" s="68"/>
      <c r="B7" s="70"/>
      <c r="C7" s="70"/>
      <c r="D7" s="70"/>
      <c r="E7" s="70"/>
      <c r="F7" s="76"/>
      <c r="G7" s="85"/>
      <c r="H7" s="86" t="s">
        <v>230</v>
      </c>
      <c r="I7" s="86"/>
      <c r="J7" s="92"/>
      <c r="K7" s="93"/>
      <c r="L7" s="94"/>
      <c r="M7" s="78"/>
      <c r="N7" s="95"/>
      <c r="O7" s="96"/>
    </row>
    <row r="8" spans="1:15" ht="15" customHeight="1" x14ac:dyDescent="0.3">
      <c r="A8" s="68"/>
      <c r="B8" s="70"/>
      <c r="C8" s="70"/>
      <c r="D8" s="70"/>
      <c r="E8" s="82"/>
      <c r="F8" s="97"/>
      <c r="G8" s="85"/>
      <c r="H8" s="86" t="s">
        <v>231</v>
      </c>
      <c r="I8" s="86"/>
      <c r="J8" s="92"/>
      <c r="K8" s="93"/>
      <c r="L8" s="84">
        <v>150</v>
      </c>
      <c r="M8" s="78" t="s">
        <v>201</v>
      </c>
      <c r="N8" s="95">
        <v>46000</v>
      </c>
      <c r="O8" s="96">
        <f>L8*N8</f>
        <v>6900000</v>
      </c>
    </row>
    <row r="9" spans="1:15" ht="15" customHeight="1" x14ac:dyDescent="0.3">
      <c r="A9" s="68"/>
      <c r="B9" s="70"/>
      <c r="C9" s="70"/>
      <c r="D9" s="70"/>
      <c r="E9" s="82"/>
      <c r="F9" s="97"/>
      <c r="G9" s="85"/>
      <c r="H9" s="86" t="s">
        <v>232</v>
      </c>
      <c r="I9" s="86"/>
      <c r="J9" s="92"/>
      <c r="K9" s="93"/>
      <c r="L9" s="84">
        <v>200</v>
      </c>
      <c r="M9" s="78" t="s">
        <v>226</v>
      </c>
      <c r="N9" s="95">
        <v>16000</v>
      </c>
      <c r="O9" s="96">
        <f>L9*N9</f>
        <v>3200000</v>
      </c>
    </row>
    <row r="10" spans="1:15" ht="15" customHeight="1" x14ac:dyDescent="0.3">
      <c r="A10" s="68"/>
      <c r="B10" s="70"/>
      <c r="C10" s="70"/>
      <c r="D10" s="70"/>
      <c r="E10" s="82"/>
      <c r="F10" s="97"/>
      <c r="G10" s="85"/>
      <c r="H10" s="86" t="s">
        <v>233</v>
      </c>
      <c r="I10" s="86"/>
      <c r="J10" s="92"/>
      <c r="K10" s="93"/>
      <c r="L10" s="84">
        <v>150</v>
      </c>
      <c r="M10" s="78" t="s">
        <v>201</v>
      </c>
      <c r="N10" s="95">
        <v>88000</v>
      </c>
      <c r="O10" s="96">
        <f>L10*N10</f>
        <v>13200000</v>
      </c>
    </row>
    <row r="11" spans="1:15" ht="15" customHeight="1" x14ac:dyDescent="0.3">
      <c r="A11" s="68"/>
      <c r="B11" s="70"/>
      <c r="C11" s="70"/>
      <c r="D11" s="70"/>
      <c r="E11" s="82"/>
      <c r="F11" s="97"/>
      <c r="G11" s="85"/>
      <c r="H11" s="86" t="s">
        <v>234</v>
      </c>
      <c r="I11" s="86"/>
      <c r="J11" s="92"/>
      <c r="K11" s="93"/>
      <c r="L11" s="84">
        <v>150</v>
      </c>
      <c r="M11" s="78" t="s">
        <v>201</v>
      </c>
      <c r="N11" s="95">
        <v>84000</v>
      </c>
      <c r="O11" s="96">
        <f>L11*N11</f>
        <v>12600000</v>
      </c>
    </row>
    <row r="12" spans="1:15" ht="15" customHeight="1" x14ac:dyDescent="0.3">
      <c r="A12" s="68"/>
      <c r="B12" s="70"/>
      <c r="C12" s="70"/>
      <c r="D12" s="70"/>
      <c r="E12" s="82"/>
      <c r="F12" s="97"/>
      <c r="G12" s="85"/>
      <c r="H12" s="86" t="s">
        <v>235</v>
      </c>
      <c r="I12" s="86"/>
      <c r="J12" s="92"/>
      <c r="K12" s="93"/>
      <c r="L12" s="84">
        <v>150</v>
      </c>
      <c r="M12" s="78" t="s">
        <v>201</v>
      </c>
      <c r="N12" s="95">
        <v>77000</v>
      </c>
      <c r="O12" s="96">
        <f>L12*N12</f>
        <v>11550000</v>
      </c>
    </row>
    <row r="13" spans="1:15" ht="15" customHeight="1" x14ac:dyDescent="0.3">
      <c r="A13" s="89" t="s">
        <v>236</v>
      </c>
      <c r="B13" s="82"/>
      <c r="C13" s="82"/>
      <c r="D13" s="70"/>
      <c r="E13" s="70"/>
      <c r="F13" s="90" t="s">
        <v>237</v>
      </c>
      <c r="G13" s="85"/>
      <c r="H13" s="85"/>
      <c r="I13" s="83"/>
      <c r="J13" s="57"/>
      <c r="K13" s="73"/>
      <c r="L13" s="91"/>
      <c r="M13" s="72"/>
      <c r="N13" s="72"/>
      <c r="O13" s="74"/>
    </row>
    <row r="14" spans="1:15" ht="15" customHeight="1" x14ac:dyDescent="0.3">
      <c r="A14" s="89"/>
      <c r="B14" s="82"/>
      <c r="C14" s="82"/>
      <c r="D14" s="70"/>
      <c r="E14" s="70"/>
      <c r="F14" s="90"/>
      <c r="G14" s="83" t="s">
        <v>238</v>
      </c>
      <c r="H14" s="85"/>
      <c r="I14" s="83"/>
      <c r="J14" s="57"/>
      <c r="K14" s="73"/>
      <c r="L14" s="91"/>
      <c r="M14" s="72"/>
      <c r="N14" s="72"/>
      <c r="O14" s="74"/>
    </row>
    <row r="15" spans="1:15" ht="14.25" customHeight="1" x14ac:dyDescent="0.3">
      <c r="A15" s="68"/>
      <c r="B15" s="70"/>
      <c r="C15" s="70"/>
      <c r="D15" s="70"/>
      <c r="E15" s="70"/>
      <c r="F15" s="76"/>
      <c r="G15" s="85"/>
      <c r="H15" s="86" t="s">
        <v>239</v>
      </c>
      <c r="I15" s="86"/>
      <c r="J15" s="92"/>
      <c r="K15" s="93"/>
      <c r="L15" s="94"/>
      <c r="M15" s="78"/>
      <c r="N15" s="95"/>
      <c r="O15" s="96"/>
    </row>
    <row r="16" spans="1:15" ht="15" customHeight="1" x14ac:dyDescent="0.3">
      <c r="A16" s="68"/>
      <c r="B16" s="70"/>
      <c r="C16" s="70"/>
      <c r="D16" s="70"/>
      <c r="E16" s="82"/>
      <c r="F16" s="97"/>
      <c r="G16" s="85"/>
      <c r="H16" s="86" t="s">
        <v>240</v>
      </c>
      <c r="I16" s="86"/>
      <c r="J16" s="92"/>
      <c r="K16" s="93"/>
      <c r="L16" s="84">
        <v>30</v>
      </c>
      <c r="M16" s="78" t="s">
        <v>113</v>
      </c>
      <c r="N16" s="95">
        <v>52000</v>
      </c>
      <c r="O16" s="96">
        <f>L16*N16</f>
        <v>1560000</v>
      </c>
    </row>
    <row r="17" spans="1:15" ht="15" customHeight="1" x14ac:dyDescent="0.3">
      <c r="A17" s="89" t="s">
        <v>286</v>
      </c>
      <c r="B17" s="82"/>
      <c r="C17" s="82"/>
      <c r="D17" s="70"/>
      <c r="E17" s="70"/>
      <c r="F17" s="90" t="s">
        <v>287</v>
      </c>
      <c r="G17" s="85"/>
      <c r="H17" s="85"/>
      <c r="I17" s="83"/>
      <c r="J17" s="57"/>
      <c r="K17" s="73"/>
      <c r="L17" s="91"/>
      <c r="M17" s="72"/>
      <c r="N17" s="72"/>
      <c r="O17" s="74"/>
    </row>
    <row r="18" spans="1:15" ht="15" customHeight="1" x14ac:dyDescent="0.3">
      <c r="A18" s="89"/>
      <c r="B18" s="82"/>
      <c r="C18" s="82"/>
      <c r="D18" s="70"/>
      <c r="E18" s="70"/>
      <c r="F18" s="90"/>
      <c r="G18" s="83" t="s">
        <v>288</v>
      </c>
      <c r="H18" s="85"/>
      <c r="I18" s="83"/>
      <c r="J18" s="57"/>
      <c r="K18" s="73"/>
      <c r="L18" s="91"/>
      <c r="M18" s="72"/>
      <c r="N18" s="72"/>
      <c r="O18" s="74"/>
    </row>
    <row r="19" spans="1:15" ht="14.25" customHeight="1" x14ac:dyDescent="0.3">
      <c r="A19" s="68"/>
      <c r="B19" s="70"/>
      <c r="C19" s="70"/>
      <c r="D19" s="70"/>
      <c r="E19" s="70"/>
      <c r="F19" s="76"/>
      <c r="G19" s="85"/>
      <c r="H19" s="86" t="s">
        <v>289</v>
      </c>
      <c r="I19" s="86"/>
      <c r="J19" s="92"/>
      <c r="K19" s="93"/>
      <c r="L19" s="94"/>
      <c r="M19" s="78"/>
      <c r="N19" s="95"/>
      <c r="O19" s="96"/>
    </row>
    <row r="20" spans="1:15" ht="15" customHeight="1" x14ac:dyDescent="0.3">
      <c r="A20" s="68"/>
      <c r="B20" s="70"/>
      <c r="C20" s="70"/>
      <c r="D20" s="70"/>
      <c r="E20" s="82"/>
      <c r="F20" s="97"/>
      <c r="G20" s="85"/>
      <c r="H20" s="86" t="s">
        <v>290</v>
      </c>
      <c r="I20" s="86"/>
      <c r="J20" s="92"/>
      <c r="K20" s="93"/>
      <c r="L20" s="84">
        <v>6</v>
      </c>
      <c r="M20" s="78" t="s">
        <v>244</v>
      </c>
      <c r="N20" s="95">
        <v>515000</v>
      </c>
      <c r="O20" s="96">
        <f>L20*N20</f>
        <v>3090000</v>
      </c>
    </row>
    <row r="21" spans="1:15" ht="14.25" customHeight="1" x14ac:dyDescent="0.3">
      <c r="A21" s="68" t="s">
        <v>62</v>
      </c>
      <c r="B21" s="70"/>
      <c r="C21" s="70"/>
      <c r="D21" s="70"/>
      <c r="E21" s="70"/>
      <c r="F21" s="81" t="s">
        <v>63</v>
      </c>
      <c r="G21" s="59"/>
      <c r="H21" s="82"/>
      <c r="I21" s="83"/>
      <c r="J21" s="57"/>
      <c r="K21" s="73"/>
      <c r="L21" s="84"/>
      <c r="M21" s="78"/>
      <c r="N21" s="79"/>
      <c r="O21" s="80"/>
    </row>
    <row r="22" spans="1:15" ht="14.25" customHeight="1" x14ac:dyDescent="0.3">
      <c r="A22" s="68"/>
      <c r="B22" s="70"/>
      <c r="C22" s="70"/>
      <c r="D22" s="70"/>
      <c r="E22" s="70"/>
      <c r="F22" s="76"/>
      <c r="G22" s="83" t="s">
        <v>241</v>
      </c>
      <c r="H22" s="85"/>
      <c r="I22" s="83"/>
      <c r="J22" s="57"/>
      <c r="K22" s="73"/>
      <c r="L22" s="84"/>
      <c r="M22" s="78"/>
      <c r="N22" s="79"/>
      <c r="O22" s="80"/>
    </row>
    <row r="23" spans="1:15" ht="14.25" customHeight="1" x14ac:dyDescent="0.3">
      <c r="A23" s="68"/>
      <c r="B23" s="70"/>
      <c r="C23" s="70"/>
      <c r="D23" s="70"/>
      <c r="E23" s="70"/>
      <c r="F23" s="76"/>
      <c r="G23" s="85"/>
      <c r="H23" s="86" t="s">
        <v>242</v>
      </c>
      <c r="I23" s="86"/>
      <c r="J23" s="57"/>
      <c r="K23" s="73"/>
      <c r="L23" s="84"/>
      <c r="M23" s="78"/>
      <c r="N23" s="79"/>
      <c r="O23" s="80"/>
    </row>
    <row r="24" spans="1:15" ht="14.25" customHeight="1" x14ac:dyDescent="0.3">
      <c r="A24" s="68"/>
      <c r="B24" s="70"/>
      <c r="C24" s="70"/>
      <c r="D24" s="70"/>
      <c r="E24" s="70"/>
      <c r="F24" s="76"/>
      <c r="G24" s="59"/>
      <c r="H24" s="82" t="s">
        <v>243</v>
      </c>
      <c r="I24" s="83"/>
      <c r="J24" s="57"/>
      <c r="K24" s="73"/>
      <c r="L24" s="94">
        <v>80</v>
      </c>
      <c r="M24" s="78" t="s">
        <v>61</v>
      </c>
      <c r="N24" s="95">
        <v>206000</v>
      </c>
      <c r="O24" s="96">
        <f>L24*N24</f>
        <v>16480000</v>
      </c>
    </row>
    <row r="25" spans="1:15" ht="14.25" customHeight="1" x14ac:dyDescent="0.3">
      <c r="A25" s="68" t="s">
        <v>245</v>
      </c>
      <c r="B25" s="70"/>
      <c r="C25" s="70"/>
      <c r="D25" s="70"/>
      <c r="E25" s="70"/>
      <c r="F25" s="81" t="s">
        <v>246</v>
      </c>
      <c r="G25" s="59"/>
      <c r="H25" s="82"/>
      <c r="I25" s="83"/>
      <c r="J25" s="57"/>
      <c r="K25" s="73"/>
      <c r="L25" s="84"/>
      <c r="M25" s="78"/>
      <c r="N25" s="79"/>
      <c r="O25" s="80"/>
    </row>
    <row r="26" spans="1:15" ht="14.25" customHeight="1" x14ac:dyDescent="0.3">
      <c r="A26" s="68"/>
      <c r="B26" s="70"/>
      <c r="C26" s="70"/>
      <c r="D26" s="70"/>
      <c r="E26" s="70"/>
      <c r="F26" s="76"/>
      <c r="G26" s="83" t="s">
        <v>247</v>
      </c>
      <c r="H26" s="85"/>
      <c r="I26" s="83"/>
      <c r="J26" s="57"/>
      <c r="K26" s="73"/>
      <c r="L26" s="84"/>
      <c r="M26" s="78"/>
      <c r="N26" s="79"/>
      <c r="O26" s="80"/>
    </row>
    <row r="27" spans="1:15" ht="14.25" customHeight="1" x14ac:dyDescent="0.3">
      <c r="A27" s="68"/>
      <c r="B27" s="70"/>
      <c r="C27" s="70"/>
      <c r="D27" s="70"/>
      <c r="E27" s="70"/>
      <c r="F27" s="76"/>
      <c r="G27" s="85"/>
      <c r="H27" s="86" t="s">
        <v>248</v>
      </c>
      <c r="I27" s="86"/>
      <c r="J27" s="57"/>
      <c r="K27" s="73"/>
      <c r="L27" s="84"/>
      <c r="M27" s="78"/>
      <c r="N27" s="79"/>
      <c r="O27" s="80"/>
    </row>
    <row r="28" spans="1:15" ht="14.25" customHeight="1" x14ac:dyDescent="0.3">
      <c r="A28" s="68"/>
      <c r="B28" s="70"/>
      <c r="C28" s="70"/>
      <c r="D28" s="70"/>
      <c r="E28" s="70"/>
      <c r="F28" s="76"/>
      <c r="G28" s="59"/>
      <c r="H28" s="82" t="s">
        <v>249</v>
      </c>
      <c r="I28" s="83"/>
      <c r="J28" s="57"/>
      <c r="K28" s="73"/>
      <c r="L28" s="94">
        <v>120</v>
      </c>
      <c r="M28" s="78" t="s">
        <v>250</v>
      </c>
      <c r="N28" s="95">
        <v>67000</v>
      </c>
      <c r="O28" s="96">
        <f>L28*N28</f>
        <v>8040000</v>
      </c>
    </row>
    <row r="29" spans="1:15" ht="14.25" customHeight="1" x14ac:dyDescent="0.3">
      <c r="A29" s="68" t="s">
        <v>251</v>
      </c>
      <c r="B29" s="70"/>
      <c r="C29" s="70"/>
      <c r="D29" s="70"/>
      <c r="E29" s="70"/>
      <c r="F29" s="81" t="s">
        <v>252</v>
      </c>
      <c r="G29" s="59"/>
      <c r="H29" s="82"/>
      <c r="I29" s="83"/>
      <c r="J29" s="57"/>
      <c r="K29" s="73"/>
      <c r="L29" s="84"/>
      <c r="M29" s="78"/>
      <c r="N29" s="79"/>
      <c r="O29" s="80"/>
    </row>
    <row r="30" spans="1:15" ht="14.25" customHeight="1" x14ac:dyDescent="0.3">
      <c r="A30" s="68"/>
      <c r="B30" s="70"/>
      <c r="C30" s="70"/>
      <c r="D30" s="70"/>
      <c r="E30" s="70"/>
      <c r="F30" s="76"/>
      <c r="G30" s="83" t="s">
        <v>253</v>
      </c>
      <c r="H30" s="85"/>
      <c r="I30" s="83"/>
      <c r="J30" s="57"/>
      <c r="K30" s="73"/>
      <c r="L30" s="84"/>
      <c r="M30" s="78"/>
      <c r="N30" s="79"/>
      <c r="O30" s="80"/>
    </row>
    <row r="31" spans="1:15" ht="14.25" customHeight="1" x14ac:dyDescent="0.3">
      <c r="A31" s="68"/>
      <c r="B31" s="70"/>
      <c r="C31" s="70"/>
      <c r="D31" s="70"/>
      <c r="E31" s="70"/>
      <c r="F31" s="76"/>
      <c r="G31" s="85"/>
      <c r="H31" s="86" t="s">
        <v>254</v>
      </c>
      <c r="I31" s="86"/>
      <c r="J31" s="57"/>
      <c r="K31" s="73"/>
      <c r="L31" s="84"/>
      <c r="M31" s="78"/>
      <c r="N31" s="79"/>
      <c r="O31" s="80"/>
    </row>
    <row r="32" spans="1:15" s="137" customFormat="1" ht="14.25" customHeight="1" x14ac:dyDescent="0.3">
      <c r="A32" s="125"/>
      <c r="B32" s="126"/>
      <c r="C32" s="126"/>
      <c r="D32" s="126"/>
      <c r="E32" s="126"/>
      <c r="F32" s="127"/>
      <c r="G32" s="128"/>
      <c r="H32" s="129" t="s">
        <v>255</v>
      </c>
      <c r="I32" s="130"/>
      <c r="J32" s="131"/>
      <c r="K32" s="132"/>
      <c r="L32" s="133">
        <v>270</v>
      </c>
      <c r="M32" s="134" t="s">
        <v>70</v>
      </c>
      <c r="N32" s="135">
        <v>43000</v>
      </c>
      <c r="O32" s="136">
        <f>L32*N32</f>
        <v>11610000</v>
      </c>
    </row>
    <row r="33" spans="1:15" ht="24.9" customHeight="1" x14ac:dyDescent="0.3">
      <c r="A33" s="68"/>
      <c r="B33" s="70"/>
      <c r="C33" s="70"/>
      <c r="D33" s="70"/>
      <c r="E33" s="70"/>
      <c r="F33" s="76"/>
      <c r="G33" s="59"/>
      <c r="H33" s="82" t="s">
        <v>256</v>
      </c>
      <c r="I33" s="83"/>
      <c r="J33" s="57"/>
      <c r="K33" s="73"/>
      <c r="L33" s="94">
        <v>90</v>
      </c>
      <c r="M33" s="123" t="s">
        <v>257</v>
      </c>
      <c r="N33" s="95">
        <v>24000</v>
      </c>
      <c r="O33" s="96">
        <f>L33*N33</f>
        <v>2160000</v>
      </c>
    </row>
    <row r="34" spans="1:15" ht="14.25" customHeight="1" x14ac:dyDescent="0.3">
      <c r="A34" s="68" t="s">
        <v>258</v>
      </c>
      <c r="B34" s="69"/>
      <c r="C34" s="69"/>
      <c r="D34" s="69"/>
      <c r="E34" s="70"/>
      <c r="F34" s="102" t="s">
        <v>259</v>
      </c>
      <c r="G34" s="85"/>
      <c r="H34" s="85"/>
      <c r="I34" s="85"/>
      <c r="J34" s="85"/>
      <c r="K34" s="99"/>
      <c r="L34" s="103"/>
      <c r="M34" s="104"/>
      <c r="N34" s="73"/>
      <c r="O34" s="74"/>
    </row>
    <row r="35" spans="1:15" ht="14.25" customHeight="1" x14ac:dyDescent="0.3">
      <c r="A35" s="68" t="s">
        <v>260</v>
      </c>
      <c r="B35" s="69"/>
      <c r="C35" s="69"/>
      <c r="D35" s="69"/>
      <c r="E35" s="70"/>
      <c r="F35" s="102" t="s">
        <v>261</v>
      </c>
      <c r="G35" s="85"/>
      <c r="H35" s="85"/>
      <c r="I35" s="85"/>
      <c r="J35" s="85"/>
      <c r="K35" s="99"/>
      <c r="L35" s="103"/>
      <c r="M35" s="104"/>
      <c r="N35" s="73"/>
      <c r="O35" s="74"/>
    </row>
    <row r="36" spans="1:15" ht="14.25" customHeight="1" x14ac:dyDescent="0.3">
      <c r="A36" s="68"/>
      <c r="B36" s="70"/>
      <c r="C36" s="70"/>
      <c r="D36" s="70"/>
      <c r="E36" s="70"/>
      <c r="F36" s="90"/>
      <c r="G36" s="83" t="s">
        <v>262</v>
      </c>
      <c r="H36" s="85"/>
      <c r="I36" s="83"/>
      <c r="J36" s="57"/>
      <c r="K36" s="73"/>
      <c r="L36" s="105"/>
      <c r="M36" s="104"/>
      <c r="N36" s="73"/>
      <c r="O36" s="74"/>
    </row>
    <row r="37" spans="1:15" ht="14.25" customHeight="1" x14ac:dyDescent="0.3">
      <c r="A37" s="68"/>
      <c r="B37" s="70"/>
      <c r="C37" s="70"/>
      <c r="D37" s="70"/>
      <c r="E37" s="70"/>
      <c r="F37" s="97"/>
      <c r="G37" s="85"/>
      <c r="H37" s="124" t="s">
        <v>263</v>
      </c>
      <c r="I37" s="87"/>
      <c r="J37" s="87"/>
      <c r="K37" s="88"/>
      <c r="L37" s="84"/>
      <c r="M37" s="78"/>
      <c r="N37" s="79"/>
      <c r="O37" s="80"/>
    </row>
    <row r="38" spans="1:15" s="137" customFormat="1" ht="14.25" customHeight="1" x14ac:dyDescent="0.3">
      <c r="A38" s="125"/>
      <c r="B38" s="126"/>
      <c r="C38" s="126"/>
      <c r="D38" s="126"/>
      <c r="E38" s="126"/>
      <c r="F38" s="127"/>
      <c r="G38" s="128"/>
      <c r="H38" s="129" t="s">
        <v>264</v>
      </c>
      <c r="I38" s="130"/>
      <c r="J38" s="131"/>
      <c r="K38" s="132"/>
      <c r="L38" s="133">
        <v>5</v>
      </c>
      <c r="M38" s="134" t="s">
        <v>244</v>
      </c>
      <c r="N38" s="135">
        <v>85000</v>
      </c>
      <c r="O38" s="136">
        <f>L38*N38</f>
        <v>425000</v>
      </c>
    </row>
    <row r="39" spans="1:15" ht="24.9" customHeight="1" x14ac:dyDescent="0.3">
      <c r="A39" s="68"/>
      <c r="B39" s="70"/>
      <c r="C39" s="70"/>
      <c r="D39" s="70"/>
      <c r="E39" s="70"/>
      <c r="F39" s="76"/>
      <c r="G39" s="59"/>
      <c r="H39" s="82" t="s">
        <v>265</v>
      </c>
      <c r="I39" s="83"/>
      <c r="J39" s="57"/>
      <c r="K39" s="73"/>
      <c r="L39" s="94">
        <v>20</v>
      </c>
      <c r="M39" s="123" t="s">
        <v>244</v>
      </c>
      <c r="N39" s="95">
        <v>62000</v>
      </c>
      <c r="O39" s="96">
        <f>L39*N39</f>
        <v>1240000</v>
      </c>
    </row>
    <row r="40" spans="1:15" ht="14.25" customHeight="1" x14ac:dyDescent="0.3">
      <c r="A40" s="68" t="s">
        <v>167</v>
      </c>
      <c r="B40" s="69"/>
      <c r="C40" s="69"/>
      <c r="D40" s="69"/>
      <c r="E40" s="70"/>
      <c r="F40" s="102" t="s">
        <v>266</v>
      </c>
      <c r="G40" s="85"/>
      <c r="H40" s="85"/>
      <c r="I40" s="85"/>
      <c r="J40" s="85"/>
      <c r="K40" s="99"/>
      <c r="L40" s="103"/>
      <c r="M40" s="104"/>
      <c r="N40" s="73"/>
      <c r="O40" s="74"/>
    </row>
    <row r="41" spans="1:15" ht="14.25" customHeight="1" x14ac:dyDescent="0.3">
      <c r="A41" s="68" t="s">
        <v>267</v>
      </c>
      <c r="B41" s="69"/>
      <c r="C41" s="69"/>
      <c r="D41" s="69"/>
      <c r="E41" s="70"/>
      <c r="F41" s="102" t="s">
        <v>268</v>
      </c>
      <c r="G41" s="85"/>
      <c r="H41" s="85"/>
      <c r="I41" s="85"/>
      <c r="J41" s="85"/>
      <c r="K41" s="99"/>
      <c r="L41" s="103"/>
      <c r="M41" s="104"/>
      <c r="N41" s="73"/>
      <c r="O41" s="74"/>
    </row>
    <row r="42" spans="1:15" ht="14.25" customHeight="1" x14ac:dyDescent="0.3">
      <c r="A42" s="68"/>
      <c r="B42" s="70"/>
      <c r="C42" s="70"/>
      <c r="D42" s="70"/>
      <c r="E42" s="70"/>
      <c r="F42" s="90"/>
      <c r="G42" s="83" t="s">
        <v>269</v>
      </c>
      <c r="H42" s="85"/>
      <c r="I42" s="83"/>
      <c r="J42" s="57"/>
      <c r="K42" s="73"/>
      <c r="L42" s="105"/>
      <c r="M42" s="104"/>
      <c r="N42" s="73"/>
      <c r="O42" s="74"/>
    </row>
    <row r="43" spans="1:15" ht="14.25" customHeight="1" x14ac:dyDescent="0.3">
      <c r="A43" s="68"/>
      <c r="B43" s="70"/>
      <c r="C43" s="70"/>
      <c r="D43" s="70"/>
      <c r="E43" s="70"/>
      <c r="F43" s="97"/>
      <c r="G43" s="85"/>
      <c r="H43" s="124" t="s">
        <v>270</v>
      </c>
      <c r="I43" s="87"/>
      <c r="J43" s="87"/>
      <c r="K43" s="88"/>
      <c r="L43" s="84"/>
      <c r="M43" s="78"/>
      <c r="N43" s="79"/>
      <c r="O43" s="80"/>
    </row>
    <row r="44" spans="1:15" s="137" customFormat="1" ht="14.25" customHeight="1" x14ac:dyDescent="0.3">
      <c r="A44" s="125"/>
      <c r="B44" s="126"/>
      <c r="C44" s="126"/>
      <c r="D44" s="126"/>
      <c r="E44" s="126"/>
      <c r="F44" s="127"/>
      <c r="G44" s="128"/>
      <c r="H44" s="129" t="s">
        <v>271</v>
      </c>
      <c r="I44" s="130"/>
      <c r="J44" s="131"/>
      <c r="K44" s="132"/>
      <c r="L44" s="133">
        <v>1</v>
      </c>
      <c r="M44" s="134" t="s">
        <v>272</v>
      </c>
      <c r="N44" s="135">
        <v>6500000</v>
      </c>
      <c r="O44" s="136">
        <f>L44*N44</f>
        <v>6500000</v>
      </c>
    </row>
    <row r="45" spans="1:15" ht="14.25" customHeight="1" x14ac:dyDescent="0.3">
      <c r="A45" s="68"/>
      <c r="B45" s="70"/>
      <c r="C45" s="70"/>
      <c r="D45" s="70"/>
      <c r="E45" s="70"/>
      <c r="F45" s="90"/>
      <c r="G45" s="83" t="s">
        <v>273</v>
      </c>
      <c r="H45" s="85"/>
      <c r="I45" s="83"/>
      <c r="J45" s="57"/>
      <c r="K45" s="73"/>
      <c r="L45" s="105"/>
      <c r="M45" s="104"/>
      <c r="N45" s="73"/>
      <c r="O45" s="74"/>
    </row>
    <row r="46" spans="1:15" ht="14.25" customHeight="1" x14ac:dyDescent="0.3">
      <c r="A46" s="68"/>
      <c r="B46" s="70"/>
      <c r="C46" s="70"/>
      <c r="D46" s="70"/>
      <c r="E46" s="70"/>
      <c r="F46" s="97"/>
      <c r="G46" s="85"/>
      <c r="H46" s="124" t="s">
        <v>274</v>
      </c>
      <c r="I46" s="87"/>
      <c r="J46" s="87"/>
      <c r="K46" s="88"/>
      <c r="L46" s="84"/>
      <c r="M46" s="78"/>
      <c r="N46" s="79"/>
      <c r="O46" s="80"/>
    </row>
    <row r="47" spans="1:15" s="137" customFormat="1" ht="14.25" customHeight="1" x14ac:dyDescent="0.3">
      <c r="A47" s="125"/>
      <c r="B47" s="126"/>
      <c r="C47" s="126"/>
      <c r="D47" s="126"/>
      <c r="E47" s="126"/>
      <c r="F47" s="127"/>
      <c r="G47" s="128"/>
      <c r="H47" s="129" t="s">
        <v>275</v>
      </c>
      <c r="I47" s="130"/>
      <c r="J47" s="131"/>
      <c r="K47" s="132"/>
      <c r="L47" s="133">
        <v>6</v>
      </c>
      <c r="M47" s="134" t="s">
        <v>244</v>
      </c>
      <c r="N47" s="135">
        <v>1500000</v>
      </c>
      <c r="O47" s="136">
        <f>L47*N47</f>
        <v>9000000</v>
      </c>
    </row>
    <row r="48" spans="1:15" ht="14.25" customHeight="1" x14ac:dyDescent="0.3">
      <c r="A48" s="68" t="s">
        <v>75</v>
      </c>
      <c r="B48" s="69"/>
      <c r="C48" s="69"/>
      <c r="D48" s="69"/>
      <c r="E48" s="70"/>
      <c r="F48" s="102" t="s">
        <v>76</v>
      </c>
      <c r="G48" s="85"/>
      <c r="H48" s="85"/>
      <c r="I48" s="85"/>
      <c r="J48" s="85"/>
      <c r="K48" s="99"/>
      <c r="L48" s="103"/>
      <c r="M48" s="104"/>
      <c r="N48" s="73"/>
      <c r="O48" s="74"/>
    </row>
    <row r="49" spans="1:15" ht="14.25" customHeight="1" x14ac:dyDescent="0.3">
      <c r="A49" s="68" t="s">
        <v>77</v>
      </c>
      <c r="B49" s="69"/>
      <c r="C49" s="69"/>
      <c r="D49" s="69"/>
      <c r="E49" s="70"/>
      <c r="F49" s="102" t="s">
        <v>78</v>
      </c>
      <c r="G49" s="85"/>
      <c r="H49" s="85"/>
      <c r="I49" s="85"/>
      <c r="J49" s="85"/>
      <c r="K49" s="99"/>
      <c r="L49" s="103"/>
      <c r="M49" s="104"/>
      <c r="N49" s="73"/>
      <c r="O49" s="74"/>
    </row>
    <row r="50" spans="1:15" ht="14.25" customHeight="1" x14ac:dyDescent="0.3">
      <c r="A50" s="68"/>
      <c r="B50" s="70"/>
      <c r="C50" s="70"/>
      <c r="D50" s="70"/>
      <c r="E50" s="70"/>
      <c r="F50" s="90"/>
      <c r="G50" s="83" t="s">
        <v>220</v>
      </c>
      <c r="H50" s="85"/>
      <c r="I50" s="83"/>
      <c r="J50" s="57"/>
      <c r="K50" s="73"/>
      <c r="L50" s="105"/>
      <c r="M50" s="104"/>
      <c r="N50" s="73"/>
      <c r="O50" s="74"/>
    </row>
    <row r="51" spans="1:15" ht="14.25" customHeight="1" x14ac:dyDescent="0.3">
      <c r="A51" s="68"/>
      <c r="B51" s="70"/>
      <c r="C51" s="70"/>
      <c r="D51" s="70"/>
      <c r="E51" s="70"/>
      <c r="F51" s="97"/>
      <c r="G51" s="85"/>
      <c r="H51" s="86" t="s">
        <v>276</v>
      </c>
      <c r="I51" s="87"/>
      <c r="J51" s="87"/>
      <c r="K51" s="88"/>
      <c r="L51" s="84"/>
      <c r="M51" s="78"/>
      <c r="N51" s="79"/>
      <c r="O51" s="80"/>
    </row>
    <row r="52" spans="1:15" ht="24.9" customHeight="1" x14ac:dyDescent="0.3">
      <c r="A52" s="68"/>
      <c r="B52" s="70"/>
      <c r="C52" s="70"/>
      <c r="D52" s="70"/>
      <c r="E52" s="70"/>
      <c r="F52" s="76"/>
      <c r="G52" s="59"/>
      <c r="H52" s="86" t="s">
        <v>278</v>
      </c>
      <c r="I52" s="86"/>
      <c r="J52" s="86"/>
      <c r="K52" s="106"/>
      <c r="L52" s="84">
        <v>24</v>
      </c>
      <c r="M52" s="123" t="s">
        <v>179</v>
      </c>
      <c r="N52" s="79">
        <v>4200000</v>
      </c>
      <c r="O52" s="80">
        <f>L52*N52</f>
        <v>100800000</v>
      </c>
    </row>
    <row r="53" spans="1:15" ht="14.25" customHeight="1" x14ac:dyDescent="0.3">
      <c r="A53" s="68"/>
      <c r="B53" s="70"/>
      <c r="C53" s="70"/>
      <c r="D53" s="70"/>
      <c r="E53" s="70"/>
      <c r="F53" s="76"/>
      <c r="G53" s="59"/>
      <c r="H53" s="86" t="s">
        <v>277</v>
      </c>
      <c r="I53" s="87"/>
      <c r="J53" s="87"/>
      <c r="K53" s="88"/>
      <c r="L53" s="84"/>
      <c r="M53" s="78"/>
      <c r="N53" s="79"/>
      <c r="O53" s="80"/>
    </row>
    <row r="54" spans="1:15" ht="24.9" customHeight="1" x14ac:dyDescent="0.3">
      <c r="A54" s="68"/>
      <c r="B54" s="70"/>
      <c r="C54" s="70"/>
      <c r="D54" s="70"/>
      <c r="E54" s="70"/>
      <c r="F54" s="76"/>
      <c r="G54" s="59"/>
      <c r="H54" s="86" t="s">
        <v>278</v>
      </c>
      <c r="I54" s="87"/>
      <c r="J54" s="87"/>
      <c r="K54" s="88"/>
      <c r="L54" s="84">
        <v>6</v>
      </c>
      <c r="M54" s="123" t="s">
        <v>179</v>
      </c>
      <c r="N54" s="79">
        <v>4200000</v>
      </c>
      <c r="O54" s="80">
        <f>L54*N54</f>
        <v>25200000</v>
      </c>
    </row>
    <row r="55" spans="1:15" ht="14.25" customHeight="1" x14ac:dyDescent="0.3">
      <c r="A55" s="68"/>
      <c r="B55" s="70"/>
      <c r="C55" s="70"/>
      <c r="D55" s="70"/>
      <c r="E55" s="70"/>
      <c r="F55" s="90"/>
      <c r="G55" s="83" t="s">
        <v>85</v>
      </c>
      <c r="H55" s="85"/>
      <c r="I55" s="83"/>
      <c r="J55" s="57"/>
      <c r="K55" s="73"/>
      <c r="L55" s="105"/>
      <c r="M55" s="104"/>
      <c r="N55" s="73"/>
      <c r="O55" s="74"/>
    </row>
    <row r="56" spans="1:15" ht="14.25" customHeight="1" x14ac:dyDescent="0.3">
      <c r="A56" s="68"/>
      <c r="B56" s="70"/>
      <c r="C56" s="70"/>
      <c r="D56" s="70"/>
      <c r="E56" s="70"/>
      <c r="F56" s="97"/>
      <c r="G56" s="85"/>
      <c r="H56" s="86" t="s">
        <v>279</v>
      </c>
      <c r="I56" s="87"/>
      <c r="J56" s="87"/>
      <c r="K56" s="88"/>
      <c r="L56" s="84"/>
      <c r="M56" s="78"/>
      <c r="N56" s="79"/>
      <c r="O56" s="80"/>
    </row>
    <row r="57" spans="1:15" ht="24.9" customHeight="1" x14ac:dyDescent="0.3">
      <c r="A57" s="68"/>
      <c r="B57" s="70"/>
      <c r="C57" s="70"/>
      <c r="D57" s="70"/>
      <c r="E57" s="70"/>
      <c r="F57" s="76"/>
      <c r="G57" s="59"/>
      <c r="H57" s="82" t="s">
        <v>280</v>
      </c>
      <c r="I57" s="87"/>
      <c r="J57" s="87"/>
      <c r="K57" s="88"/>
      <c r="L57" s="84">
        <v>2</v>
      </c>
      <c r="M57" s="123" t="s">
        <v>179</v>
      </c>
      <c r="N57" s="79">
        <v>9000000</v>
      </c>
      <c r="O57" s="80">
        <f>L57*N57</f>
        <v>18000000</v>
      </c>
    </row>
    <row r="58" spans="1:15" ht="14.25" customHeight="1" x14ac:dyDescent="0.3">
      <c r="A58" s="68"/>
      <c r="B58" s="70"/>
      <c r="C58" s="70"/>
      <c r="D58" s="70"/>
      <c r="E58" s="70"/>
      <c r="F58" s="90"/>
      <c r="G58" s="83" t="s">
        <v>281</v>
      </c>
      <c r="H58" s="85"/>
      <c r="I58" s="83"/>
      <c r="J58" s="57"/>
      <c r="K58" s="73"/>
      <c r="L58" s="105"/>
      <c r="M58" s="104"/>
      <c r="N58" s="73"/>
      <c r="O58" s="74"/>
    </row>
    <row r="59" spans="1:15" ht="14.25" customHeight="1" x14ac:dyDescent="0.3">
      <c r="A59" s="68"/>
      <c r="B59" s="70"/>
      <c r="C59" s="70"/>
      <c r="D59" s="70"/>
      <c r="E59" s="70"/>
      <c r="F59" s="97"/>
      <c r="G59" s="85"/>
      <c r="H59" s="86" t="s">
        <v>282</v>
      </c>
      <c r="I59" s="87"/>
      <c r="J59" s="87"/>
      <c r="K59" s="88"/>
      <c r="L59" s="84"/>
      <c r="M59" s="78"/>
      <c r="N59" s="79"/>
      <c r="O59" s="80"/>
    </row>
    <row r="60" spans="1:15" ht="14.25" customHeight="1" x14ac:dyDescent="0.3">
      <c r="A60" s="68"/>
      <c r="B60" s="70"/>
      <c r="C60" s="70"/>
      <c r="D60" s="70"/>
      <c r="E60" s="70"/>
      <c r="F60" s="76"/>
      <c r="G60" s="59"/>
      <c r="H60" s="82" t="s">
        <v>283</v>
      </c>
      <c r="I60" s="87"/>
      <c r="J60" s="87"/>
      <c r="K60" s="88"/>
      <c r="L60" s="84">
        <v>30</v>
      </c>
      <c r="M60" s="78" t="s">
        <v>225</v>
      </c>
      <c r="N60" s="79">
        <v>170000</v>
      </c>
      <c r="O60" s="80">
        <f>L60*N60</f>
        <v>5100000</v>
      </c>
    </row>
    <row r="61" spans="1:15" ht="14.25" customHeight="1" x14ac:dyDescent="0.3">
      <c r="A61" s="68"/>
      <c r="B61" s="70"/>
      <c r="C61" s="70"/>
      <c r="D61" s="70"/>
      <c r="E61" s="70"/>
      <c r="F61" s="97"/>
      <c r="G61" s="85"/>
      <c r="H61" s="86" t="s">
        <v>284</v>
      </c>
      <c r="I61" s="87"/>
      <c r="J61" s="87"/>
      <c r="K61" s="88"/>
      <c r="L61" s="84"/>
      <c r="M61" s="78"/>
      <c r="N61" s="79"/>
      <c r="O61" s="80"/>
    </row>
    <row r="62" spans="1:15" ht="14.25" customHeight="1" x14ac:dyDescent="0.3">
      <c r="A62" s="68"/>
      <c r="B62" s="70"/>
      <c r="C62" s="70"/>
      <c r="D62" s="70"/>
      <c r="E62" s="70"/>
      <c r="F62" s="76"/>
      <c r="G62" s="59"/>
      <c r="H62" s="82" t="s">
        <v>283</v>
      </c>
      <c r="I62" s="87"/>
      <c r="J62" s="87"/>
      <c r="K62" s="88"/>
      <c r="L62" s="84">
        <v>30</v>
      </c>
      <c r="M62" s="78" t="s">
        <v>225</v>
      </c>
      <c r="N62" s="79">
        <v>170000</v>
      </c>
      <c r="O62" s="80">
        <f>L62*N62</f>
        <v>5100000</v>
      </c>
    </row>
    <row r="63" spans="1:15" ht="14.25" customHeight="1" x14ac:dyDescent="0.3">
      <c r="A63" s="68"/>
      <c r="B63" s="70"/>
      <c r="C63" s="70"/>
      <c r="D63" s="70"/>
      <c r="E63" s="70"/>
      <c r="F63" s="97"/>
      <c r="G63" s="85"/>
      <c r="H63" s="86" t="s">
        <v>285</v>
      </c>
      <c r="I63" s="87"/>
      <c r="J63" s="87"/>
      <c r="K63" s="88"/>
      <c r="L63" s="84"/>
      <c r="M63" s="78"/>
      <c r="N63" s="79"/>
      <c r="O63" s="80"/>
    </row>
    <row r="64" spans="1:15" ht="14.25" customHeight="1" thickBot="1" x14ac:dyDescent="0.35">
      <c r="A64" s="68"/>
      <c r="B64" s="70"/>
      <c r="C64" s="70"/>
      <c r="D64" s="70"/>
      <c r="E64" s="70"/>
      <c r="F64" s="76"/>
      <c r="G64" s="59"/>
      <c r="H64" s="82" t="s">
        <v>283</v>
      </c>
      <c r="I64" s="87"/>
      <c r="J64" s="87"/>
      <c r="K64" s="88"/>
      <c r="L64" s="84">
        <v>30</v>
      </c>
      <c r="M64" s="78" t="s">
        <v>225</v>
      </c>
      <c r="N64" s="79">
        <v>170000</v>
      </c>
      <c r="O64" s="80">
        <f>L64*N64</f>
        <v>5100000</v>
      </c>
    </row>
    <row r="65" spans="1:15" ht="14.25" customHeight="1" thickBot="1" x14ac:dyDescent="0.35">
      <c r="A65" s="111"/>
      <c r="B65" s="112"/>
      <c r="C65" s="112"/>
      <c r="D65" s="112"/>
      <c r="E65" s="112"/>
      <c r="F65" s="113"/>
      <c r="G65" s="114"/>
      <c r="H65" s="115"/>
      <c r="I65" s="115"/>
      <c r="J65" s="115"/>
      <c r="K65" s="116"/>
      <c r="L65" s="117"/>
      <c r="M65" s="118"/>
      <c r="N65" s="119"/>
      <c r="O65" s="120">
        <f>SUM(O5:O64)</f>
        <v>266855000</v>
      </c>
    </row>
    <row r="66" spans="1:15" ht="13.5" customHeight="1" x14ac:dyDescent="0.3">
      <c r="I66" s="121"/>
      <c r="J66" s="121"/>
      <c r="K66" s="211"/>
      <c r="L66" s="211"/>
      <c r="M66" s="211"/>
      <c r="N66" s="211"/>
      <c r="O66" s="122"/>
    </row>
    <row r="67" spans="1:15" ht="14.25" customHeight="1" x14ac:dyDescent="0.3">
      <c r="K67" s="211"/>
      <c r="L67" s="211"/>
      <c r="M67" s="211"/>
      <c r="N67" s="211"/>
    </row>
    <row r="68" spans="1:15" x14ac:dyDescent="0.3">
      <c r="K68" s="212"/>
      <c r="L68" s="212"/>
      <c r="M68" s="212"/>
      <c r="N68" s="212"/>
    </row>
  </sheetData>
  <mergeCells count="4">
    <mergeCell ref="J3:O3"/>
    <mergeCell ref="K66:N66"/>
    <mergeCell ref="K67:N67"/>
    <mergeCell ref="K68:N68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O29"/>
  <sheetViews>
    <sheetView topLeftCell="A2" zoomScale="145" zoomScaleNormal="145" workbookViewId="0">
      <selection activeCell="G11" sqref="G11"/>
    </sheetView>
  </sheetViews>
  <sheetFormatPr defaultColWidth="9.08984375" defaultRowHeight="14" x14ac:dyDescent="0.3"/>
  <cols>
    <col min="1" max="1" width="2.6328125" style="75" customWidth="1"/>
    <col min="2" max="2" width="4.08984375" style="75" customWidth="1"/>
    <col min="3" max="3" width="2" style="75" customWidth="1"/>
    <col min="4" max="4" width="2.90625" style="75" customWidth="1"/>
    <col min="5" max="5" width="1.90625" style="75" customWidth="1"/>
    <col min="6" max="6" width="1.36328125" style="75" customWidth="1"/>
    <col min="7" max="7" width="0.90625" style="75" customWidth="1"/>
    <col min="8" max="8" width="1" style="75" customWidth="1"/>
    <col min="9" max="9" width="14.08984375" style="75" customWidth="1"/>
    <col min="10" max="10" width="17.08984375" style="75" customWidth="1"/>
    <col min="11" max="11" width="42" style="75" customWidth="1"/>
    <col min="12" max="12" width="7.90625" style="75" customWidth="1"/>
    <col min="13" max="13" width="10" style="75" customWidth="1"/>
    <col min="14" max="14" width="12.453125" style="75" customWidth="1"/>
    <col min="15" max="15" width="20" style="75" customWidth="1"/>
    <col min="16" max="16384" width="9.08984375" style="75"/>
  </cols>
  <sheetData>
    <row r="1" spans="1:15" s="57" customFormat="1" ht="15.75" customHeight="1" x14ac:dyDescent="0.35">
      <c r="A1" s="51" t="s">
        <v>50</v>
      </c>
      <c r="B1" s="52"/>
      <c r="C1" s="52"/>
      <c r="D1" s="52"/>
      <c r="E1" s="52" t="s">
        <v>51</v>
      </c>
      <c r="F1" s="53" t="s">
        <v>93</v>
      </c>
      <c r="G1" s="52"/>
      <c r="H1" s="54"/>
      <c r="I1" s="54"/>
      <c r="J1" s="53" t="s">
        <v>52</v>
      </c>
      <c r="K1" s="52"/>
      <c r="L1" s="55"/>
      <c r="M1" s="55"/>
      <c r="N1" s="55"/>
      <c r="O1" s="56"/>
    </row>
    <row r="2" spans="1:15" s="57" customFormat="1" ht="15.75" customHeight="1" x14ac:dyDescent="0.35">
      <c r="A2" s="58" t="s">
        <v>53</v>
      </c>
      <c r="B2" s="59"/>
      <c r="C2" s="59"/>
      <c r="D2" s="59"/>
      <c r="E2" s="59" t="s">
        <v>51</v>
      </c>
      <c r="F2" s="60" t="s">
        <v>180</v>
      </c>
      <c r="G2" s="59"/>
      <c r="J2" s="60" t="s">
        <v>181</v>
      </c>
      <c r="K2" s="61"/>
      <c r="L2" s="59"/>
      <c r="M2" s="61"/>
      <c r="N2" s="62"/>
      <c r="O2" s="63"/>
    </row>
    <row r="3" spans="1:15" s="57" customFormat="1" ht="25.25" customHeight="1" thickBot="1" x14ac:dyDescent="0.4">
      <c r="A3" s="64" t="s">
        <v>54</v>
      </c>
      <c r="B3" s="65"/>
      <c r="C3" s="65"/>
      <c r="D3" s="65"/>
      <c r="E3" s="65" t="s">
        <v>51</v>
      </c>
      <c r="F3" s="66" t="s">
        <v>291</v>
      </c>
      <c r="G3" s="65"/>
      <c r="H3" s="67"/>
      <c r="I3" s="67"/>
      <c r="J3" s="209" t="s">
        <v>292</v>
      </c>
      <c r="K3" s="209"/>
      <c r="L3" s="209"/>
      <c r="M3" s="209"/>
      <c r="N3" s="209"/>
      <c r="O3" s="210"/>
    </row>
    <row r="4" spans="1:15" ht="14.25" customHeight="1" x14ac:dyDescent="0.3">
      <c r="A4" s="68" t="s">
        <v>104</v>
      </c>
      <c r="B4" s="70"/>
      <c r="C4" s="70"/>
      <c r="D4" s="70"/>
      <c r="E4" s="70"/>
      <c r="F4" s="81" t="s">
        <v>60</v>
      </c>
      <c r="G4" s="59"/>
      <c r="H4" s="82"/>
      <c r="I4" s="83"/>
      <c r="J4" s="57"/>
      <c r="K4" s="73"/>
      <c r="L4" s="84"/>
      <c r="M4" s="78"/>
      <c r="N4" s="79"/>
      <c r="O4" s="80"/>
    </row>
    <row r="5" spans="1:15" ht="15" customHeight="1" x14ac:dyDescent="0.3">
      <c r="A5" s="89" t="s">
        <v>190</v>
      </c>
      <c r="B5" s="82"/>
      <c r="C5" s="82"/>
      <c r="D5" s="70"/>
      <c r="E5" s="70"/>
      <c r="F5" s="90" t="s">
        <v>191</v>
      </c>
      <c r="G5" s="85"/>
      <c r="H5" s="85"/>
      <c r="I5" s="83"/>
      <c r="J5" s="57"/>
      <c r="K5" s="73"/>
      <c r="L5" s="91"/>
      <c r="M5" s="72"/>
      <c r="N5" s="72"/>
      <c r="O5" s="74"/>
    </row>
    <row r="6" spans="1:15" ht="15" customHeight="1" x14ac:dyDescent="0.3">
      <c r="A6" s="89"/>
      <c r="B6" s="82"/>
      <c r="C6" s="82"/>
      <c r="D6" s="70"/>
      <c r="E6" s="70"/>
      <c r="F6" s="90"/>
      <c r="G6" s="83" t="s">
        <v>293</v>
      </c>
      <c r="H6" s="85"/>
      <c r="I6" s="83"/>
      <c r="J6" s="57"/>
      <c r="K6" s="73"/>
      <c r="L6" s="91"/>
      <c r="M6" s="72"/>
      <c r="N6" s="72"/>
      <c r="O6" s="74"/>
    </row>
    <row r="7" spans="1:15" ht="14.25" customHeight="1" x14ac:dyDescent="0.3">
      <c r="A7" s="68"/>
      <c r="B7" s="70"/>
      <c r="C7" s="70"/>
      <c r="D7" s="70"/>
      <c r="E7" s="70"/>
      <c r="F7" s="76"/>
      <c r="G7" s="85"/>
      <c r="H7" s="86" t="s">
        <v>294</v>
      </c>
      <c r="I7" s="86"/>
      <c r="J7" s="92"/>
      <c r="K7" s="93"/>
      <c r="L7" s="94"/>
      <c r="M7" s="78"/>
      <c r="N7" s="95"/>
      <c r="O7" s="96"/>
    </row>
    <row r="8" spans="1:15" ht="15" customHeight="1" x14ac:dyDescent="0.3">
      <c r="A8" s="68"/>
      <c r="B8" s="70"/>
      <c r="C8" s="70"/>
      <c r="D8" s="70"/>
      <c r="E8" s="82"/>
      <c r="F8" s="97"/>
      <c r="G8" s="85"/>
      <c r="H8" s="86" t="s">
        <v>295</v>
      </c>
      <c r="I8" s="86"/>
      <c r="J8" s="92"/>
      <c r="K8" s="93"/>
      <c r="L8" s="84">
        <v>900</v>
      </c>
      <c r="M8" s="78" t="s">
        <v>226</v>
      </c>
      <c r="N8" s="95">
        <v>43000</v>
      </c>
      <c r="O8" s="96">
        <f>L8*N8</f>
        <v>38700000</v>
      </c>
    </row>
    <row r="9" spans="1:15" ht="15" customHeight="1" x14ac:dyDescent="0.3">
      <c r="A9" s="68"/>
      <c r="B9" s="70"/>
      <c r="C9" s="70"/>
      <c r="D9" s="70"/>
      <c r="E9" s="82"/>
      <c r="F9" s="97"/>
      <c r="G9" s="85"/>
      <c r="H9" s="86" t="s">
        <v>194</v>
      </c>
      <c r="I9" s="86"/>
      <c r="J9" s="92"/>
      <c r="K9" s="93"/>
      <c r="L9" s="84">
        <v>1300</v>
      </c>
      <c r="M9" s="78" t="s">
        <v>226</v>
      </c>
      <c r="N9" s="95">
        <v>10000</v>
      </c>
      <c r="O9" s="96">
        <f>L9*N9</f>
        <v>13000000</v>
      </c>
    </row>
    <row r="10" spans="1:15" ht="15" customHeight="1" x14ac:dyDescent="0.3">
      <c r="A10" s="68"/>
      <c r="B10" s="70"/>
      <c r="C10" s="70"/>
      <c r="D10" s="70"/>
      <c r="E10" s="82"/>
      <c r="F10" s="97"/>
      <c r="G10" s="85"/>
      <c r="H10" s="86" t="s">
        <v>296</v>
      </c>
      <c r="I10" s="86"/>
      <c r="J10" s="92"/>
      <c r="K10" s="93"/>
      <c r="L10" s="84">
        <v>900</v>
      </c>
      <c r="M10" s="78" t="s">
        <v>201</v>
      </c>
      <c r="N10" s="95">
        <v>77000</v>
      </c>
      <c r="O10" s="96">
        <f>L10*N10</f>
        <v>69300000</v>
      </c>
    </row>
    <row r="11" spans="1:15" ht="15" customHeight="1" x14ac:dyDescent="0.3">
      <c r="A11" s="68"/>
      <c r="B11" s="70"/>
      <c r="C11" s="70"/>
      <c r="D11" s="70"/>
      <c r="E11" s="82"/>
      <c r="F11" s="97"/>
      <c r="G11" s="85"/>
      <c r="H11" s="86" t="s">
        <v>205</v>
      </c>
      <c r="I11" s="86"/>
      <c r="J11" s="92"/>
      <c r="K11" s="93"/>
      <c r="L11" s="84">
        <v>900</v>
      </c>
      <c r="M11" s="78" t="s">
        <v>201</v>
      </c>
      <c r="N11" s="95">
        <v>84000</v>
      </c>
      <c r="O11" s="96">
        <f>L11*N11</f>
        <v>75600000</v>
      </c>
    </row>
    <row r="12" spans="1:15" ht="14.25" customHeight="1" x14ac:dyDescent="0.3">
      <c r="A12" s="68" t="s">
        <v>251</v>
      </c>
      <c r="B12" s="70"/>
      <c r="C12" s="70"/>
      <c r="D12" s="70"/>
      <c r="E12" s="70"/>
      <c r="F12" s="81" t="s">
        <v>252</v>
      </c>
      <c r="G12" s="59"/>
      <c r="H12" s="82"/>
      <c r="I12" s="83"/>
      <c r="J12" s="57"/>
      <c r="K12" s="73"/>
      <c r="L12" s="84"/>
      <c r="M12" s="78"/>
      <c r="N12" s="79"/>
      <c r="O12" s="80"/>
    </row>
    <row r="13" spans="1:15" ht="14.25" customHeight="1" x14ac:dyDescent="0.3">
      <c r="A13" s="68"/>
      <c r="B13" s="70"/>
      <c r="C13" s="70"/>
      <c r="D13" s="70"/>
      <c r="E13" s="70"/>
      <c r="F13" s="76"/>
      <c r="G13" s="83" t="s">
        <v>253</v>
      </c>
      <c r="H13" s="85"/>
      <c r="I13" s="83"/>
      <c r="J13" s="57"/>
      <c r="K13" s="73"/>
      <c r="L13" s="84"/>
      <c r="M13" s="78"/>
      <c r="N13" s="79"/>
      <c r="O13" s="80"/>
    </row>
    <row r="14" spans="1:15" ht="14.25" customHeight="1" x14ac:dyDescent="0.3">
      <c r="A14" s="68"/>
      <c r="B14" s="70"/>
      <c r="C14" s="70"/>
      <c r="D14" s="70"/>
      <c r="E14" s="70"/>
      <c r="F14" s="76"/>
      <c r="G14" s="85"/>
      <c r="H14" s="86" t="s">
        <v>254</v>
      </c>
      <c r="I14" s="86"/>
      <c r="J14" s="57"/>
      <c r="K14" s="73"/>
      <c r="L14" s="84"/>
      <c r="M14" s="78"/>
      <c r="N14" s="79"/>
      <c r="O14" s="80"/>
    </row>
    <row r="15" spans="1:15" ht="24.9" customHeight="1" x14ac:dyDescent="0.3">
      <c r="A15" s="68"/>
      <c r="B15" s="70"/>
      <c r="C15" s="70"/>
      <c r="D15" s="70"/>
      <c r="E15" s="70"/>
      <c r="F15" s="76"/>
      <c r="G15" s="59"/>
      <c r="H15" s="82" t="s">
        <v>256</v>
      </c>
      <c r="I15" s="83"/>
      <c r="J15" s="57"/>
      <c r="K15" s="73"/>
      <c r="L15" s="94">
        <v>120</v>
      </c>
      <c r="M15" s="123" t="s">
        <v>257</v>
      </c>
      <c r="N15" s="95">
        <v>24000</v>
      </c>
      <c r="O15" s="96">
        <f>L15*N15</f>
        <v>2880000</v>
      </c>
    </row>
    <row r="16" spans="1:15" ht="14.25" customHeight="1" x14ac:dyDescent="0.3">
      <c r="A16" s="68" t="s">
        <v>75</v>
      </c>
      <c r="B16" s="69"/>
      <c r="C16" s="69"/>
      <c r="D16" s="69"/>
      <c r="E16" s="70"/>
      <c r="F16" s="102" t="s">
        <v>76</v>
      </c>
      <c r="G16" s="85"/>
      <c r="H16" s="85"/>
      <c r="I16" s="85"/>
      <c r="J16" s="85"/>
      <c r="K16" s="99"/>
      <c r="L16" s="103"/>
      <c r="M16" s="104"/>
      <c r="N16" s="73"/>
      <c r="O16" s="74"/>
    </row>
    <row r="17" spans="1:15" ht="14.25" customHeight="1" x14ac:dyDescent="0.3">
      <c r="A17" s="68" t="s">
        <v>77</v>
      </c>
      <c r="B17" s="69"/>
      <c r="C17" s="69"/>
      <c r="D17" s="69"/>
      <c r="E17" s="70"/>
      <c r="F17" s="102" t="s">
        <v>78</v>
      </c>
      <c r="G17" s="85"/>
      <c r="H17" s="85"/>
      <c r="I17" s="85"/>
      <c r="J17" s="85"/>
      <c r="K17" s="99"/>
      <c r="L17" s="103"/>
      <c r="M17" s="104"/>
      <c r="N17" s="73"/>
      <c r="O17" s="74"/>
    </row>
    <row r="18" spans="1:15" ht="14.25" customHeight="1" x14ac:dyDescent="0.3">
      <c r="A18" s="68"/>
      <c r="B18" s="70"/>
      <c r="C18" s="70"/>
      <c r="D18" s="70"/>
      <c r="E18" s="70"/>
      <c r="F18" s="90"/>
      <c r="G18" s="83" t="s">
        <v>220</v>
      </c>
      <c r="H18" s="85"/>
      <c r="I18" s="83"/>
      <c r="J18" s="57"/>
      <c r="K18" s="73"/>
      <c r="L18" s="105"/>
      <c r="M18" s="104"/>
      <c r="N18" s="73"/>
      <c r="O18" s="74"/>
    </row>
    <row r="19" spans="1:15" ht="14.25" customHeight="1" x14ac:dyDescent="0.3">
      <c r="A19" s="68"/>
      <c r="B19" s="70"/>
      <c r="C19" s="70"/>
      <c r="D19" s="70"/>
      <c r="E19" s="70"/>
      <c r="F19" s="97"/>
      <c r="G19" s="85"/>
      <c r="H19" s="86" t="s">
        <v>297</v>
      </c>
      <c r="I19" s="87"/>
      <c r="J19" s="87"/>
      <c r="K19" s="88"/>
      <c r="L19" s="84"/>
      <c r="M19" s="78"/>
      <c r="N19" s="79"/>
      <c r="O19" s="80"/>
    </row>
    <row r="20" spans="1:15" ht="24.9" customHeight="1" x14ac:dyDescent="0.3">
      <c r="A20" s="68"/>
      <c r="B20" s="70"/>
      <c r="C20" s="70"/>
      <c r="D20" s="70"/>
      <c r="E20" s="70"/>
      <c r="F20" s="76"/>
      <c r="G20" s="59"/>
      <c r="H20" s="86" t="s">
        <v>278</v>
      </c>
      <c r="I20" s="86"/>
      <c r="J20" s="86"/>
      <c r="K20" s="106"/>
      <c r="L20" s="84">
        <v>32</v>
      </c>
      <c r="M20" s="123" t="s">
        <v>179</v>
      </c>
      <c r="N20" s="79">
        <v>4200000</v>
      </c>
      <c r="O20" s="80">
        <f>L20*N20</f>
        <v>134400000</v>
      </c>
    </row>
    <row r="21" spans="1:15" ht="14.25" customHeight="1" x14ac:dyDescent="0.3">
      <c r="A21" s="68"/>
      <c r="B21" s="70"/>
      <c r="C21" s="70"/>
      <c r="D21" s="70"/>
      <c r="E21" s="70"/>
      <c r="F21" s="76"/>
      <c r="G21" s="59"/>
      <c r="H21" s="86" t="s">
        <v>277</v>
      </c>
      <c r="I21" s="87"/>
      <c r="J21" s="87"/>
      <c r="K21" s="88"/>
      <c r="L21" s="84"/>
      <c r="M21" s="78"/>
      <c r="N21" s="79"/>
      <c r="O21" s="80"/>
    </row>
    <row r="22" spans="1:15" ht="24.9" customHeight="1" x14ac:dyDescent="0.3">
      <c r="A22" s="68"/>
      <c r="B22" s="70"/>
      <c r="C22" s="70"/>
      <c r="D22" s="70"/>
      <c r="E22" s="70"/>
      <c r="F22" s="76"/>
      <c r="G22" s="59"/>
      <c r="H22" s="86" t="s">
        <v>278</v>
      </c>
      <c r="I22" s="87"/>
      <c r="J22" s="87"/>
      <c r="K22" s="88"/>
      <c r="L22" s="84">
        <v>12</v>
      </c>
      <c r="M22" s="123" t="s">
        <v>179</v>
      </c>
      <c r="N22" s="79">
        <v>4200000</v>
      </c>
      <c r="O22" s="80">
        <f>L22*N22</f>
        <v>50400000</v>
      </c>
    </row>
    <row r="23" spans="1:15" ht="14.25" customHeight="1" x14ac:dyDescent="0.3">
      <c r="A23" s="68"/>
      <c r="B23" s="70"/>
      <c r="C23" s="70"/>
      <c r="D23" s="70"/>
      <c r="E23" s="70"/>
      <c r="F23" s="90"/>
      <c r="G23" s="83" t="s">
        <v>85</v>
      </c>
      <c r="H23" s="85"/>
      <c r="I23" s="83"/>
      <c r="J23" s="57"/>
      <c r="K23" s="73"/>
      <c r="L23" s="105"/>
      <c r="M23" s="104"/>
      <c r="N23" s="73"/>
      <c r="O23" s="74"/>
    </row>
    <row r="24" spans="1:15" ht="14.25" customHeight="1" x14ac:dyDescent="0.3">
      <c r="A24" s="68"/>
      <c r="B24" s="70"/>
      <c r="C24" s="70"/>
      <c r="D24" s="70"/>
      <c r="E24" s="70"/>
      <c r="F24" s="97"/>
      <c r="G24" s="85"/>
      <c r="H24" s="86" t="s">
        <v>298</v>
      </c>
      <c r="I24" s="87"/>
      <c r="J24" s="87"/>
      <c r="K24" s="88"/>
      <c r="L24" s="84"/>
      <c r="M24" s="78"/>
      <c r="N24" s="79"/>
      <c r="O24" s="80"/>
    </row>
    <row r="25" spans="1:15" ht="24.9" customHeight="1" thickBot="1" x14ac:dyDescent="0.35">
      <c r="A25" s="68"/>
      <c r="B25" s="70"/>
      <c r="C25" s="70"/>
      <c r="D25" s="70"/>
      <c r="E25" s="70"/>
      <c r="F25" s="76"/>
      <c r="G25" s="59"/>
      <c r="H25" s="82" t="s">
        <v>280</v>
      </c>
      <c r="I25" s="87"/>
      <c r="J25" s="87"/>
      <c r="K25" s="88"/>
      <c r="L25" s="84">
        <v>2</v>
      </c>
      <c r="M25" s="123" t="s">
        <v>179</v>
      </c>
      <c r="N25" s="79">
        <v>9000000</v>
      </c>
      <c r="O25" s="80">
        <f>L25*N25</f>
        <v>18000000</v>
      </c>
    </row>
    <row r="26" spans="1:15" ht="14.25" customHeight="1" thickBot="1" x14ac:dyDescent="0.35">
      <c r="A26" s="111"/>
      <c r="B26" s="112"/>
      <c r="C26" s="112"/>
      <c r="D26" s="112"/>
      <c r="E26" s="112"/>
      <c r="F26" s="113"/>
      <c r="G26" s="114"/>
      <c r="H26" s="115"/>
      <c r="I26" s="115"/>
      <c r="J26" s="115"/>
      <c r="K26" s="116"/>
      <c r="L26" s="117"/>
      <c r="M26" s="118"/>
      <c r="N26" s="119"/>
      <c r="O26" s="120">
        <f>SUM(O5:O25)</f>
        <v>402280000</v>
      </c>
    </row>
    <row r="27" spans="1:15" ht="13.5" customHeight="1" x14ac:dyDescent="0.3">
      <c r="I27" s="121"/>
      <c r="J27" s="121"/>
      <c r="K27" s="211"/>
      <c r="L27" s="211"/>
      <c r="M27" s="211"/>
      <c r="N27" s="211"/>
      <c r="O27" s="122"/>
    </row>
    <row r="28" spans="1:15" ht="14.25" customHeight="1" x14ac:dyDescent="0.3">
      <c r="K28" s="211"/>
      <c r="L28" s="211"/>
      <c r="M28" s="211"/>
      <c r="N28" s="211"/>
    </row>
    <row r="29" spans="1:15" x14ac:dyDescent="0.3">
      <c r="K29" s="212"/>
      <c r="L29" s="212"/>
      <c r="M29" s="212"/>
      <c r="N29" s="212"/>
    </row>
  </sheetData>
  <mergeCells count="4">
    <mergeCell ref="J3:O3"/>
    <mergeCell ref="K27:N27"/>
    <mergeCell ref="K28:N28"/>
    <mergeCell ref="K29:N29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O39"/>
  <sheetViews>
    <sheetView topLeftCell="A5" zoomScale="145" zoomScaleNormal="145" workbookViewId="0">
      <selection activeCell="N33" sqref="N33"/>
    </sheetView>
  </sheetViews>
  <sheetFormatPr defaultColWidth="9.08984375" defaultRowHeight="14" x14ac:dyDescent="0.3"/>
  <cols>
    <col min="1" max="1" width="2.6328125" style="75" customWidth="1"/>
    <col min="2" max="2" width="4.08984375" style="75" customWidth="1"/>
    <col min="3" max="3" width="2" style="75" customWidth="1"/>
    <col min="4" max="4" width="2.90625" style="75" customWidth="1"/>
    <col min="5" max="5" width="1.90625" style="75" customWidth="1"/>
    <col min="6" max="6" width="1.36328125" style="75" customWidth="1"/>
    <col min="7" max="7" width="0.90625" style="75" customWidth="1"/>
    <col min="8" max="8" width="1" style="75" customWidth="1"/>
    <col min="9" max="9" width="14.08984375" style="75" customWidth="1"/>
    <col min="10" max="10" width="17.08984375" style="75" customWidth="1"/>
    <col min="11" max="11" width="42" style="75" customWidth="1"/>
    <col min="12" max="12" width="7.90625" style="75" customWidth="1"/>
    <col min="13" max="13" width="10" style="75" customWidth="1"/>
    <col min="14" max="14" width="12.453125" style="75" customWidth="1"/>
    <col min="15" max="15" width="20" style="75" customWidth="1"/>
    <col min="16" max="16384" width="9.08984375" style="75"/>
  </cols>
  <sheetData>
    <row r="1" spans="1:15" s="57" customFormat="1" ht="15.75" customHeight="1" x14ac:dyDescent="0.35">
      <c r="A1" s="51" t="s">
        <v>50</v>
      </c>
      <c r="B1" s="52"/>
      <c r="C1" s="52"/>
      <c r="D1" s="52"/>
      <c r="E1" s="52" t="s">
        <v>51</v>
      </c>
      <c r="F1" s="53" t="s">
        <v>93</v>
      </c>
      <c r="G1" s="52"/>
      <c r="H1" s="54"/>
      <c r="I1" s="54"/>
      <c r="J1" s="53" t="s">
        <v>52</v>
      </c>
      <c r="K1" s="52"/>
      <c r="L1" s="55"/>
      <c r="M1" s="55"/>
      <c r="N1" s="55"/>
      <c r="O1" s="56"/>
    </row>
    <row r="2" spans="1:15" s="57" customFormat="1" ht="15.75" customHeight="1" x14ac:dyDescent="0.35">
      <c r="A2" s="58" t="s">
        <v>53</v>
      </c>
      <c r="B2" s="59"/>
      <c r="C2" s="59"/>
      <c r="D2" s="59"/>
      <c r="E2" s="59" t="s">
        <v>51</v>
      </c>
      <c r="F2" s="60" t="s">
        <v>157</v>
      </c>
      <c r="G2" s="59"/>
      <c r="J2" s="138" t="s">
        <v>158</v>
      </c>
      <c r="K2" s="61"/>
      <c r="L2" s="59"/>
      <c r="M2" s="61"/>
      <c r="N2" s="62"/>
      <c r="O2" s="63"/>
    </row>
    <row r="3" spans="1:15" s="57" customFormat="1" ht="23" customHeight="1" thickBot="1" x14ac:dyDescent="0.4">
      <c r="A3" s="64" t="s">
        <v>54</v>
      </c>
      <c r="B3" s="65"/>
      <c r="C3" s="65"/>
      <c r="D3" s="65"/>
      <c r="E3" s="65" t="s">
        <v>51</v>
      </c>
      <c r="F3" s="66" t="s">
        <v>159</v>
      </c>
      <c r="G3" s="65"/>
      <c r="H3" s="67"/>
      <c r="I3" s="67"/>
      <c r="J3" s="213" t="s">
        <v>160</v>
      </c>
      <c r="K3" s="213"/>
      <c r="L3" s="213"/>
      <c r="M3" s="213"/>
      <c r="N3" s="213"/>
      <c r="O3" s="214"/>
    </row>
    <row r="4" spans="1:15" ht="14.25" customHeight="1" x14ac:dyDescent="0.3">
      <c r="A4" s="68" t="s">
        <v>104</v>
      </c>
      <c r="B4" s="70"/>
      <c r="C4" s="70"/>
      <c r="D4" s="70"/>
      <c r="E4" s="70"/>
      <c r="F4" s="81" t="s">
        <v>60</v>
      </c>
      <c r="G4" s="59"/>
      <c r="H4" s="82"/>
      <c r="I4" s="83"/>
      <c r="J4" s="57"/>
      <c r="K4" s="73"/>
      <c r="L4" s="84"/>
      <c r="M4" s="78"/>
      <c r="N4" s="79"/>
      <c r="O4" s="80"/>
    </row>
    <row r="5" spans="1:15" ht="14.25" customHeight="1" x14ac:dyDescent="0.3">
      <c r="A5" s="68" t="s">
        <v>55</v>
      </c>
      <c r="B5" s="70"/>
      <c r="C5" s="70"/>
      <c r="D5" s="70"/>
      <c r="E5" s="70"/>
      <c r="F5" s="81" t="s">
        <v>56</v>
      </c>
      <c r="G5" s="59"/>
      <c r="H5" s="82"/>
      <c r="I5" s="83"/>
      <c r="J5" s="57"/>
      <c r="K5" s="73"/>
      <c r="L5" s="84"/>
      <c r="M5" s="78"/>
      <c r="N5" s="79"/>
      <c r="O5" s="80"/>
    </row>
    <row r="6" spans="1:15" ht="14.25" customHeight="1" x14ac:dyDescent="0.3">
      <c r="A6" s="68"/>
      <c r="B6" s="70"/>
      <c r="C6" s="70"/>
      <c r="D6" s="70"/>
      <c r="E6" s="70"/>
      <c r="F6" s="76"/>
      <c r="G6" s="83" t="s">
        <v>161</v>
      </c>
      <c r="H6" s="85"/>
      <c r="I6" s="83"/>
      <c r="J6" s="57"/>
      <c r="K6" s="73"/>
      <c r="L6" s="84"/>
      <c r="M6" s="78"/>
      <c r="N6" s="79"/>
      <c r="O6" s="80"/>
    </row>
    <row r="7" spans="1:15" ht="14.25" customHeight="1" x14ac:dyDescent="0.3">
      <c r="A7" s="68"/>
      <c r="B7" s="70"/>
      <c r="C7" s="70"/>
      <c r="D7" s="70"/>
      <c r="E7" s="70"/>
      <c r="F7" s="76"/>
      <c r="G7" s="85"/>
      <c r="H7" s="86" t="s">
        <v>162</v>
      </c>
      <c r="I7" s="87"/>
      <c r="J7" s="87"/>
      <c r="K7" s="88"/>
      <c r="L7" s="84"/>
      <c r="M7" s="78"/>
      <c r="N7" s="79"/>
      <c r="O7" s="80"/>
    </row>
    <row r="8" spans="1:15" ht="14.25" customHeight="1" x14ac:dyDescent="0.3">
      <c r="A8" s="68"/>
      <c r="B8" s="70"/>
      <c r="C8" s="70"/>
      <c r="D8" s="70"/>
      <c r="E8" s="70"/>
      <c r="F8" s="76"/>
      <c r="G8" s="59"/>
      <c r="H8" s="82" t="s">
        <v>163</v>
      </c>
      <c r="I8" s="83"/>
      <c r="J8" s="57"/>
      <c r="K8" s="73"/>
      <c r="L8" s="77">
        <v>1</v>
      </c>
      <c r="M8" s="78" t="s">
        <v>103</v>
      </c>
      <c r="N8" s="79">
        <v>25291000</v>
      </c>
      <c r="O8" s="80">
        <f>L8*N8</f>
        <v>25291000</v>
      </c>
    </row>
    <row r="9" spans="1:15" ht="15" customHeight="1" x14ac:dyDescent="0.3">
      <c r="A9" s="89" t="s">
        <v>62</v>
      </c>
      <c r="B9" s="82"/>
      <c r="C9" s="82"/>
      <c r="D9" s="70"/>
      <c r="E9" s="70"/>
      <c r="F9" s="90" t="s">
        <v>63</v>
      </c>
      <c r="G9" s="85"/>
      <c r="H9" s="85"/>
      <c r="I9" s="83"/>
      <c r="J9" s="57"/>
      <c r="K9" s="73"/>
      <c r="L9" s="91"/>
      <c r="M9" s="72"/>
      <c r="N9" s="72"/>
      <c r="O9" s="74"/>
    </row>
    <row r="10" spans="1:15" ht="15" customHeight="1" x14ac:dyDescent="0.3">
      <c r="A10" s="89"/>
      <c r="B10" s="82"/>
      <c r="C10" s="82"/>
      <c r="D10" s="70"/>
      <c r="E10" s="70"/>
      <c r="F10" s="90"/>
      <c r="G10" s="83" t="s">
        <v>164</v>
      </c>
      <c r="H10" s="85"/>
      <c r="I10" s="83"/>
      <c r="J10" s="57"/>
      <c r="K10" s="73"/>
      <c r="L10" s="91"/>
      <c r="M10" s="72"/>
      <c r="N10" s="72"/>
      <c r="O10" s="74"/>
    </row>
    <row r="11" spans="1:15" ht="14.25" customHeight="1" x14ac:dyDescent="0.3">
      <c r="A11" s="68"/>
      <c r="B11" s="70"/>
      <c r="C11" s="70"/>
      <c r="D11" s="70"/>
      <c r="E11" s="70"/>
      <c r="F11" s="76"/>
      <c r="G11" s="85"/>
      <c r="H11" s="86" t="s">
        <v>165</v>
      </c>
      <c r="I11" s="86"/>
      <c r="J11" s="92"/>
      <c r="K11" s="93"/>
      <c r="L11" s="94"/>
      <c r="M11" s="78"/>
      <c r="N11" s="95"/>
      <c r="O11" s="96"/>
    </row>
    <row r="12" spans="1:15" ht="15" customHeight="1" x14ac:dyDescent="0.3">
      <c r="A12" s="68"/>
      <c r="B12" s="70"/>
      <c r="C12" s="70"/>
      <c r="D12" s="70"/>
      <c r="E12" s="82"/>
      <c r="F12" s="97"/>
      <c r="G12" s="85"/>
      <c r="H12" s="86" t="s">
        <v>166</v>
      </c>
      <c r="I12" s="86"/>
      <c r="J12" s="92"/>
      <c r="K12" s="93"/>
      <c r="L12" s="84">
        <v>120</v>
      </c>
      <c r="M12" s="78" t="s">
        <v>61</v>
      </c>
      <c r="N12" s="95">
        <v>206000</v>
      </c>
      <c r="O12" s="96">
        <f>L12*N12</f>
        <v>24720000</v>
      </c>
    </row>
    <row r="13" spans="1:15" ht="14.25" customHeight="1" x14ac:dyDescent="0.3">
      <c r="A13" s="68" t="s">
        <v>66</v>
      </c>
      <c r="B13" s="70"/>
      <c r="C13" s="70"/>
      <c r="D13" s="70"/>
      <c r="E13" s="70"/>
      <c r="F13" s="81" t="s">
        <v>67</v>
      </c>
      <c r="G13" s="59"/>
      <c r="H13" s="82"/>
      <c r="I13" s="83"/>
      <c r="J13" s="57"/>
      <c r="K13" s="73"/>
      <c r="L13" s="84"/>
      <c r="M13" s="78"/>
      <c r="N13" s="79"/>
      <c r="O13" s="80"/>
    </row>
    <row r="14" spans="1:15" ht="14.25" customHeight="1" x14ac:dyDescent="0.3">
      <c r="A14" s="68"/>
      <c r="B14" s="70"/>
      <c r="C14" s="70"/>
      <c r="D14" s="70"/>
      <c r="E14" s="70"/>
      <c r="F14" s="76"/>
      <c r="G14" s="83" t="s">
        <v>123</v>
      </c>
      <c r="H14" s="85"/>
      <c r="I14" s="83"/>
      <c r="J14" s="57"/>
      <c r="K14" s="73"/>
      <c r="L14" s="84"/>
      <c r="M14" s="78"/>
      <c r="N14" s="79"/>
      <c r="O14" s="80"/>
    </row>
    <row r="15" spans="1:15" ht="14.25" customHeight="1" x14ac:dyDescent="0.3">
      <c r="A15" s="68"/>
      <c r="B15" s="70"/>
      <c r="C15" s="70"/>
      <c r="D15" s="70"/>
      <c r="E15" s="70"/>
      <c r="F15" s="76"/>
      <c r="G15" s="85"/>
      <c r="H15" s="86" t="s">
        <v>124</v>
      </c>
      <c r="I15" s="86"/>
      <c r="J15" s="57"/>
      <c r="K15" s="73"/>
      <c r="L15" s="84"/>
      <c r="M15" s="78"/>
      <c r="N15" s="79"/>
      <c r="O15" s="80"/>
    </row>
    <row r="16" spans="1:15" ht="14.25" customHeight="1" x14ac:dyDescent="0.3">
      <c r="A16" s="68"/>
      <c r="B16" s="70"/>
      <c r="C16" s="70"/>
      <c r="D16" s="70"/>
      <c r="E16" s="70"/>
      <c r="F16" s="76"/>
      <c r="G16" s="59"/>
      <c r="H16" s="82" t="s">
        <v>94</v>
      </c>
      <c r="I16" s="83"/>
      <c r="J16" s="57"/>
      <c r="K16" s="73"/>
      <c r="L16" s="94">
        <v>120</v>
      </c>
      <c r="M16" s="78" t="s">
        <v>70</v>
      </c>
      <c r="N16" s="95">
        <v>24000</v>
      </c>
      <c r="O16" s="96">
        <f>L16*N16</f>
        <v>2880000</v>
      </c>
    </row>
    <row r="17" spans="1:15" ht="15" customHeight="1" x14ac:dyDescent="0.3">
      <c r="A17" s="68" t="s">
        <v>167</v>
      </c>
      <c r="B17" s="70"/>
      <c r="C17" s="70"/>
      <c r="D17" s="70"/>
      <c r="E17" s="70"/>
      <c r="F17" s="97" t="s">
        <v>168</v>
      </c>
      <c r="G17" s="59"/>
      <c r="H17" s="82"/>
      <c r="I17" s="83"/>
      <c r="J17" s="57"/>
      <c r="K17" s="73"/>
      <c r="L17" s="84"/>
      <c r="M17" s="78"/>
      <c r="N17" s="79"/>
      <c r="O17" s="80"/>
    </row>
    <row r="18" spans="1:15" ht="15" customHeight="1" x14ac:dyDescent="0.3">
      <c r="A18" s="68" t="s">
        <v>169</v>
      </c>
      <c r="B18" s="70"/>
      <c r="C18" s="70"/>
      <c r="D18" s="70"/>
      <c r="E18" s="70"/>
      <c r="F18" s="97" t="s">
        <v>170</v>
      </c>
      <c r="G18" s="59"/>
      <c r="H18" s="82"/>
      <c r="I18" s="83"/>
      <c r="J18" s="57"/>
      <c r="K18" s="73"/>
      <c r="L18" s="84"/>
      <c r="M18" s="78"/>
      <c r="N18" s="79"/>
      <c r="O18" s="80"/>
    </row>
    <row r="19" spans="1:15" ht="15" customHeight="1" x14ac:dyDescent="0.3">
      <c r="A19" s="68"/>
      <c r="B19" s="70"/>
      <c r="C19" s="70"/>
      <c r="D19" s="70"/>
      <c r="E19" s="70"/>
      <c r="F19" s="76"/>
      <c r="G19" s="83" t="s">
        <v>171</v>
      </c>
      <c r="H19" s="85"/>
      <c r="I19" s="83"/>
      <c r="J19" s="57"/>
      <c r="K19" s="73"/>
      <c r="L19" s="84"/>
      <c r="M19" s="78"/>
      <c r="N19" s="79"/>
      <c r="O19" s="80"/>
    </row>
    <row r="20" spans="1:15" ht="15" customHeight="1" x14ac:dyDescent="0.3">
      <c r="A20" s="68"/>
      <c r="B20" s="70"/>
      <c r="C20" s="70"/>
      <c r="D20" s="70"/>
      <c r="E20" s="70"/>
      <c r="F20" s="76"/>
      <c r="G20" s="85"/>
      <c r="H20" s="86" t="s">
        <v>172</v>
      </c>
      <c r="I20" s="87"/>
      <c r="J20" s="57"/>
      <c r="K20" s="73"/>
      <c r="L20" s="84"/>
      <c r="M20" s="78"/>
      <c r="N20" s="79"/>
      <c r="O20" s="80"/>
    </row>
    <row r="21" spans="1:15" ht="15" customHeight="1" x14ac:dyDescent="0.3">
      <c r="A21" s="68"/>
      <c r="B21" s="70"/>
      <c r="C21" s="70"/>
      <c r="D21" s="70"/>
      <c r="E21" s="70"/>
      <c r="F21" s="76"/>
      <c r="G21" s="59"/>
      <c r="H21" s="82" t="s">
        <v>173</v>
      </c>
      <c r="I21" s="83"/>
      <c r="J21" s="57"/>
      <c r="K21" s="73"/>
      <c r="L21" s="84">
        <v>360</v>
      </c>
      <c r="M21" s="78" t="s">
        <v>174</v>
      </c>
      <c r="N21" s="79">
        <v>249500</v>
      </c>
      <c r="O21" s="80">
        <f>L21*N21</f>
        <v>89820000</v>
      </c>
    </row>
    <row r="22" spans="1:15" ht="14.25" customHeight="1" x14ac:dyDescent="0.3">
      <c r="A22" s="68" t="s">
        <v>75</v>
      </c>
      <c r="B22" s="69"/>
      <c r="C22" s="69"/>
      <c r="D22" s="69"/>
      <c r="E22" s="70"/>
      <c r="F22" s="102" t="s">
        <v>76</v>
      </c>
      <c r="G22" s="85"/>
      <c r="H22" s="85"/>
      <c r="I22" s="85"/>
      <c r="J22" s="85"/>
      <c r="K22" s="99"/>
      <c r="L22" s="103"/>
      <c r="M22" s="104"/>
      <c r="N22" s="73"/>
      <c r="O22" s="74"/>
    </row>
    <row r="23" spans="1:15" ht="14.25" customHeight="1" x14ac:dyDescent="0.3">
      <c r="A23" s="68" t="s">
        <v>77</v>
      </c>
      <c r="B23" s="69"/>
      <c r="C23" s="69"/>
      <c r="D23" s="69"/>
      <c r="E23" s="70"/>
      <c r="F23" s="102" t="s">
        <v>78</v>
      </c>
      <c r="G23" s="85"/>
      <c r="H23" s="85"/>
      <c r="I23" s="85"/>
      <c r="J23" s="85"/>
      <c r="K23" s="99"/>
      <c r="L23" s="103"/>
      <c r="M23" s="104"/>
      <c r="N23" s="73"/>
      <c r="O23" s="74"/>
    </row>
    <row r="24" spans="1:15" ht="14.25" customHeight="1" x14ac:dyDescent="0.3">
      <c r="A24" s="68"/>
      <c r="B24" s="70"/>
      <c r="C24" s="70"/>
      <c r="D24" s="70"/>
      <c r="E24" s="70"/>
      <c r="F24" s="90"/>
      <c r="G24" s="83" t="s">
        <v>79</v>
      </c>
      <c r="H24" s="85"/>
      <c r="I24" s="83"/>
      <c r="J24" s="57"/>
      <c r="K24" s="73"/>
      <c r="L24" s="105"/>
      <c r="M24" s="104"/>
      <c r="N24" s="73"/>
      <c r="O24" s="74"/>
    </row>
    <row r="25" spans="1:15" ht="14.25" customHeight="1" x14ac:dyDescent="0.3">
      <c r="A25" s="68"/>
      <c r="B25" s="70"/>
      <c r="C25" s="70"/>
      <c r="D25" s="70"/>
      <c r="E25" s="70"/>
      <c r="F25" s="97"/>
      <c r="G25" s="85"/>
      <c r="H25" s="86" t="s">
        <v>175</v>
      </c>
      <c r="I25" s="87"/>
      <c r="J25" s="87"/>
      <c r="K25" s="88"/>
      <c r="L25" s="84"/>
      <c r="M25" s="78"/>
      <c r="N25" s="79"/>
      <c r="O25" s="80"/>
    </row>
    <row r="26" spans="1:15" ht="24.9" customHeight="1" x14ac:dyDescent="0.3">
      <c r="A26" s="68"/>
      <c r="B26" s="70"/>
      <c r="C26" s="70"/>
      <c r="D26" s="70"/>
      <c r="E26" s="70"/>
      <c r="F26" s="76"/>
      <c r="G26" s="59"/>
      <c r="H26" s="86" t="s">
        <v>133</v>
      </c>
      <c r="I26" s="86"/>
      <c r="J26" s="86"/>
      <c r="K26" s="106"/>
      <c r="L26" s="84">
        <v>60</v>
      </c>
      <c r="M26" s="123" t="s">
        <v>179</v>
      </c>
      <c r="N26" s="79">
        <v>4200000</v>
      </c>
      <c r="O26" s="80">
        <f>L26*N26</f>
        <v>252000000</v>
      </c>
    </row>
    <row r="27" spans="1:15" ht="14.25" customHeight="1" x14ac:dyDescent="0.3">
      <c r="A27" s="68"/>
      <c r="B27" s="70"/>
      <c r="C27" s="70"/>
      <c r="D27" s="70"/>
      <c r="E27" s="70"/>
      <c r="F27" s="76"/>
      <c r="G27" s="59"/>
      <c r="H27" s="86" t="s">
        <v>176</v>
      </c>
      <c r="I27" s="87"/>
      <c r="J27" s="87"/>
      <c r="K27" s="88"/>
      <c r="L27" s="84"/>
      <c r="M27" s="78"/>
      <c r="N27" s="79"/>
      <c r="O27" s="80"/>
    </row>
    <row r="28" spans="1:15" ht="24.9" customHeight="1" x14ac:dyDescent="0.3">
      <c r="A28" s="68"/>
      <c r="B28" s="70"/>
      <c r="C28" s="70"/>
      <c r="D28" s="70"/>
      <c r="E28" s="70"/>
      <c r="F28" s="76"/>
      <c r="G28" s="59"/>
      <c r="H28" s="86" t="s">
        <v>133</v>
      </c>
      <c r="I28" s="87"/>
      <c r="J28" s="87"/>
      <c r="K28" s="88"/>
      <c r="L28" s="84">
        <v>8</v>
      </c>
      <c r="M28" s="123" t="s">
        <v>179</v>
      </c>
      <c r="N28" s="79">
        <v>4200000</v>
      </c>
      <c r="O28" s="80">
        <f>L28*N28</f>
        <v>33600000</v>
      </c>
    </row>
    <row r="29" spans="1:15" ht="14.25" customHeight="1" x14ac:dyDescent="0.3">
      <c r="A29" s="68"/>
      <c r="B29" s="70"/>
      <c r="C29" s="70"/>
      <c r="D29" s="70"/>
      <c r="E29" s="70"/>
      <c r="F29" s="76"/>
      <c r="G29" s="59"/>
      <c r="H29" s="86" t="s">
        <v>177</v>
      </c>
      <c r="I29" s="87"/>
      <c r="J29" s="87"/>
      <c r="K29" s="88"/>
      <c r="L29" s="84"/>
      <c r="M29" s="78"/>
      <c r="N29" s="79"/>
      <c r="O29" s="80"/>
    </row>
    <row r="30" spans="1:15" ht="24.9" customHeight="1" x14ac:dyDescent="0.3">
      <c r="A30" s="68"/>
      <c r="B30" s="70"/>
      <c r="C30" s="70"/>
      <c r="D30" s="70"/>
      <c r="E30" s="70"/>
      <c r="F30" s="76"/>
      <c r="G30" s="59"/>
      <c r="H30" s="86" t="s">
        <v>133</v>
      </c>
      <c r="I30" s="86"/>
      <c r="J30" s="86"/>
      <c r="K30" s="106"/>
      <c r="L30" s="84">
        <v>360</v>
      </c>
      <c r="M30" s="123" t="s">
        <v>179</v>
      </c>
      <c r="N30" s="79">
        <v>170000</v>
      </c>
      <c r="O30" s="80">
        <f>L30*N30</f>
        <v>61200000</v>
      </c>
    </row>
    <row r="31" spans="1:15" ht="14.25" customHeight="1" x14ac:dyDescent="0.3">
      <c r="A31" s="68"/>
      <c r="B31" s="70"/>
      <c r="C31" s="70"/>
      <c r="D31" s="70"/>
      <c r="E31" s="70"/>
      <c r="F31" s="76"/>
      <c r="G31" s="59"/>
      <c r="H31" s="86" t="s">
        <v>178</v>
      </c>
      <c r="I31" s="87"/>
      <c r="J31" s="87"/>
      <c r="K31" s="88"/>
      <c r="L31" s="84"/>
      <c r="M31" s="78"/>
      <c r="N31" s="79"/>
      <c r="O31" s="80"/>
    </row>
    <row r="32" spans="1:15" ht="24.9" customHeight="1" x14ac:dyDescent="0.3">
      <c r="A32" s="68"/>
      <c r="B32" s="70"/>
      <c r="C32" s="70"/>
      <c r="D32" s="70"/>
      <c r="E32" s="70"/>
      <c r="F32" s="76"/>
      <c r="G32" s="59"/>
      <c r="H32" s="86" t="s">
        <v>133</v>
      </c>
      <c r="I32" s="86"/>
      <c r="J32" s="86"/>
      <c r="K32" s="106"/>
      <c r="L32" s="84">
        <v>8</v>
      </c>
      <c r="M32" s="123" t="s">
        <v>179</v>
      </c>
      <c r="N32" s="79">
        <v>4200000</v>
      </c>
      <c r="O32" s="80">
        <f>L32*N32</f>
        <v>33600000</v>
      </c>
    </row>
    <row r="33" spans="1:15" ht="14.25" customHeight="1" x14ac:dyDescent="0.3">
      <c r="A33" s="68"/>
      <c r="B33" s="70"/>
      <c r="C33" s="70"/>
      <c r="D33" s="70"/>
      <c r="E33" s="70"/>
      <c r="F33" s="90"/>
      <c r="G33" s="83" t="s">
        <v>85</v>
      </c>
      <c r="H33" s="85"/>
      <c r="I33" s="83"/>
      <c r="J33" s="57"/>
      <c r="K33" s="73"/>
      <c r="L33" s="105"/>
      <c r="M33" s="104"/>
      <c r="N33" s="73"/>
      <c r="O33" s="74"/>
    </row>
    <row r="34" spans="1:15" ht="14.25" customHeight="1" x14ac:dyDescent="0.3">
      <c r="A34" s="68"/>
      <c r="B34" s="70"/>
      <c r="C34" s="70"/>
      <c r="D34" s="70"/>
      <c r="E34" s="70"/>
      <c r="F34" s="97"/>
      <c r="G34" s="85"/>
      <c r="H34" s="86" t="s">
        <v>86</v>
      </c>
      <c r="I34" s="87"/>
      <c r="J34" s="87"/>
      <c r="K34" s="88"/>
      <c r="L34" s="84"/>
      <c r="M34" s="78"/>
      <c r="N34" s="79"/>
      <c r="O34" s="80"/>
    </row>
    <row r="35" spans="1:15" ht="14.25" customHeight="1" thickBot="1" x14ac:dyDescent="0.35">
      <c r="A35" s="68"/>
      <c r="B35" s="70"/>
      <c r="C35" s="70"/>
      <c r="D35" s="70"/>
      <c r="E35" s="70"/>
      <c r="F35" s="76"/>
      <c r="G35" s="59"/>
      <c r="H35" s="82" t="s">
        <v>138</v>
      </c>
      <c r="I35" s="87"/>
      <c r="J35" s="87"/>
      <c r="K35" s="88"/>
      <c r="L35" s="84">
        <v>4</v>
      </c>
      <c r="M35" s="78" t="s">
        <v>70</v>
      </c>
      <c r="N35" s="79">
        <v>9000000</v>
      </c>
      <c r="O35" s="80">
        <f>L35*N35</f>
        <v>36000000</v>
      </c>
    </row>
    <row r="36" spans="1:15" ht="14.25" customHeight="1" thickBot="1" x14ac:dyDescent="0.35">
      <c r="A36" s="111"/>
      <c r="B36" s="112"/>
      <c r="C36" s="112"/>
      <c r="D36" s="112"/>
      <c r="E36" s="112"/>
      <c r="F36" s="113"/>
      <c r="G36" s="114"/>
      <c r="H36" s="115"/>
      <c r="I36" s="115"/>
      <c r="J36" s="115"/>
      <c r="K36" s="116"/>
      <c r="L36" s="117"/>
      <c r="M36" s="118"/>
      <c r="N36" s="119"/>
      <c r="O36" s="120">
        <f>SUM(O5:O35)</f>
        <v>559111000</v>
      </c>
    </row>
    <row r="37" spans="1:15" ht="13.5" customHeight="1" x14ac:dyDescent="0.3">
      <c r="I37" s="121"/>
      <c r="J37" s="121"/>
      <c r="K37" s="211"/>
      <c r="L37" s="211"/>
      <c r="M37" s="211"/>
      <c r="N37" s="211"/>
      <c r="O37" s="122"/>
    </row>
    <row r="38" spans="1:15" ht="14.25" customHeight="1" x14ac:dyDescent="0.3">
      <c r="K38" s="211"/>
      <c r="L38" s="211"/>
      <c r="M38" s="211"/>
      <c r="N38" s="211"/>
    </row>
    <row r="39" spans="1:15" x14ac:dyDescent="0.3">
      <c r="K39" s="212"/>
      <c r="L39" s="212"/>
      <c r="M39" s="212"/>
      <c r="N39" s="212"/>
    </row>
  </sheetData>
  <mergeCells count="4">
    <mergeCell ref="J3:O3"/>
    <mergeCell ref="K37:N37"/>
    <mergeCell ref="K38:N38"/>
    <mergeCell ref="K39:N39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DBH </vt:lpstr>
      <vt:lpstr>SWAKELOLA DBH</vt:lpstr>
      <vt:lpstr>RANCANG BANGUN</vt:lpstr>
      <vt:lpstr>SAPRAS KPH</vt:lpstr>
      <vt:lpstr>PENYUSUNAN RPKPH</vt:lpstr>
      <vt:lpstr>HUTAN RAKYAT</vt:lpstr>
      <vt:lpstr>PENGHIJAUAN </vt:lpstr>
      <vt:lpstr>PERBENIHAN</vt:lpstr>
      <vt:lpstr>KOORDINASI</vt:lpstr>
      <vt:lpstr>Karhutla</vt:lpstr>
      <vt:lpstr>IUIPHHK</vt:lpstr>
      <vt:lpstr>KTH</vt:lpstr>
      <vt:lpstr>PS</vt:lpstr>
      <vt:lpstr>'DBH '!Print_Area</vt:lpstr>
      <vt:lpstr>'HUTAN RAKYAT'!Print_Area</vt:lpstr>
      <vt:lpstr>IUIPHHK!Print_Area</vt:lpstr>
      <vt:lpstr>Karhutla!Print_Area</vt:lpstr>
      <vt:lpstr>KOORDINASI!Print_Area</vt:lpstr>
      <vt:lpstr>KTH!Print_Area</vt:lpstr>
      <vt:lpstr>'PENGHIJAUAN '!Print_Area</vt:lpstr>
      <vt:lpstr>'PENYUSUNAN RPKPH'!Print_Area</vt:lpstr>
      <vt:lpstr>PERBENIHAN!Print_Area</vt:lpstr>
      <vt:lpstr>PS!Print_Area</vt:lpstr>
      <vt:lpstr>'RANCANG BANGUN'!Print_Area</vt:lpstr>
      <vt:lpstr>'SAPRAS KPH'!Print_Area</vt:lpstr>
      <vt:lpstr>'SWAKELOLA DBH'!Print_Area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uzhlu</cp:lastModifiedBy>
  <cp:lastPrinted>2021-10-16T13:07:36Z</cp:lastPrinted>
  <dcterms:created xsi:type="dcterms:W3CDTF">2021-09-13T08:06:15Z</dcterms:created>
  <dcterms:modified xsi:type="dcterms:W3CDTF">2022-02-11T02:07:19Z</dcterms:modified>
</cp:coreProperties>
</file>