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code\python\online-Nurullo\"/>
    </mc:Choice>
  </mc:AlternateContent>
  <xr:revisionPtr revIDLastSave="0" documentId="13_ncr:1_{8D7569DE-84B0-4692-A548-649B1E8F1B2B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Requirements" sheetId="1" r:id="rId1"/>
    <sheet name="Raw Data" sheetId="2" r:id="rId2"/>
    <sheet name="Statistical Analysis" sheetId="3" r:id="rId3"/>
    <sheet name="Cha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" l="1"/>
  <c r="A30" i="3"/>
  <c r="A29" i="3"/>
  <c r="A28" i="3"/>
  <c r="A27" i="3"/>
  <c r="A26" i="3"/>
  <c r="B23" i="3"/>
  <c r="B22" i="3"/>
  <c r="B21" i="3"/>
  <c r="B20" i="3"/>
  <c r="B19" i="3"/>
  <c r="B18" i="3"/>
  <c r="B17" i="3"/>
  <c r="B16" i="3"/>
  <c r="F15" i="3"/>
  <c r="E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<sst xmlns="http://schemas.openxmlformats.org/spreadsheetml/2006/main" count="791" uniqueCount="233">
  <si>
    <t>Task</t>
  </si>
  <si>
    <t>Description (Uzbek)</t>
  </si>
  <si>
    <t>Tanlanmaning variantalar sifatida - bir oy davomida uchragan so‘zlashuvlar davomiyligi qabul qilinsin.</t>
  </si>
  <si>
    <t>Ushbu so‘zlashuvlar davomiyligi chastotalari va nisbiy chastotalari aniqlansin.</t>
  </si>
  <si>
    <t>Taqsimot qonuni topilsin.</t>
  </si>
  <si>
    <t>Taqsimot ko‘pburchagi chizilsin.</t>
  </si>
  <si>
    <t>Emperik taqsimot funksiyasi topilsin.</t>
  </si>
  <si>
    <t>Emperik taqsimot funksiyasi grafigi chizilsin.</t>
  </si>
  <si>
    <t>Tanlanma o‘rta qiymat hisoblansin.</t>
  </si>
  <si>
    <t>Tanlanma dispersiya hisoblansin.</t>
  </si>
  <si>
    <t>Tanlanma o‘rtacha kvadratik chetlanishi hisoblansin.</t>
  </si>
  <si>
    <t>Tanlanmaning modasi aniqlansin.</t>
  </si>
  <si>
    <t>Tanlanmaning medianasi aniqlansin.</t>
  </si>
  <si>
    <t>Abonentni 3 minutdan kam gaplashish ehtimolini toping.</t>
  </si>
  <si>
    <t>Abonentni 2 minut yoki 3 minut gaplashish ehtimolini toping.</t>
  </si>
  <si>
    <t>Abonentni 1 minutdan ortiq gaplashish ehtimolini toping.</t>
  </si>
  <si>
    <t>Barcha olingan natijalar bo‘yicha xulosalar berilsin.</t>
  </si>
  <si>
    <t>Excel faylning bitta listida uyali aloqa kompaniyasidan olingan ma‘lumotlar turishi lozim.</t>
  </si>
  <si>
    <t>Date</t>
  </si>
  <si>
    <t>Time</t>
  </si>
  <si>
    <t>Service</t>
  </si>
  <si>
    <t>Duration (min:sec)</t>
  </si>
  <si>
    <t>Tariff Duration (min)</t>
  </si>
  <si>
    <t>Duration (min)</t>
  </si>
  <si>
    <t>08.03.2025</t>
  </si>
  <si>
    <t>21:14:01</t>
  </si>
  <si>
    <t>Chiqish</t>
  </si>
  <si>
    <t>2:00</t>
  </si>
  <si>
    <t>03.03.2025</t>
  </si>
  <si>
    <t>19:57:35</t>
  </si>
  <si>
    <t>Kirish</t>
  </si>
  <si>
    <t>3:00</t>
  </si>
  <si>
    <t>15.03.2025</t>
  </si>
  <si>
    <t>12:55:11</t>
  </si>
  <si>
    <t>6:00</t>
  </si>
  <si>
    <t>13.03.2025</t>
  </si>
  <si>
    <t>20:22:08</t>
  </si>
  <si>
    <t>1:00</t>
  </si>
  <si>
    <t>23.03.2025</t>
  </si>
  <si>
    <t>15:09:03</t>
  </si>
  <si>
    <t>30.03.2025</t>
  </si>
  <si>
    <t>15:11:32</t>
  </si>
  <si>
    <t>07.03.2025</t>
  </si>
  <si>
    <t>18:33:29</t>
  </si>
  <si>
    <t>11.03.2025</t>
  </si>
  <si>
    <t>21:37:50</t>
  </si>
  <si>
    <t>5:00</t>
  </si>
  <si>
    <t>28.03.2025</t>
  </si>
  <si>
    <t>17:21:12</t>
  </si>
  <si>
    <t>16.03.2025</t>
  </si>
  <si>
    <t>13:49:09</t>
  </si>
  <si>
    <t>06.03.2025</t>
  </si>
  <si>
    <t>10:36:48</t>
  </si>
  <si>
    <t>19.03.2025</t>
  </si>
  <si>
    <t>18:20:00</t>
  </si>
  <si>
    <t>21:24:58</t>
  </si>
  <si>
    <t>12.03.2025</t>
  </si>
  <si>
    <t>16:20:45</t>
  </si>
  <si>
    <t>31.03.2025</t>
  </si>
  <si>
    <t>15:21:59</t>
  </si>
  <si>
    <t>09.03.2025</t>
  </si>
  <si>
    <t>08:01:40</t>
  </si>
  <si>
    <t>20.03.2025</t>
  </si>
  <si>
    <t>20:08:53</t>
  </si>
  <si>
    <t>17.03.2025</t>
  </si>
  <si>
    <t>16:31:41</t>
  </si>
  <si>
    <t>24.03.2025</t>
  </si>
  <si>
    <t>10:35:29</t>
  </si>
  <si>
    <t>20:54:21</t>
  </si>
  <si>
    <t>4:00</t>
  </si>
  <si>
    <t>05.03.2025</t>
  </si>
  <si>
    <t>17:32:04</t>
  </si>
  <si>
    <t>20:10:58</t>
  </si>
  <si>
    <t>12:00</t>
  </si>
  <si>
    <t>12:16:11</t>
  </si>
  <si>
    <t>29.03.2025</t>
  </si>
  <si>
    <t>14:38:40</t>
  </si>
  <si>
    <t>04.03.2025</t>
  </si>
  <si>
    <t>18:11:58</t>
  </si>
  <si>
    <t>12:34:23</t>
  </si>
  <si>
    <t>17:09:23</t>
  </si>
  <si>
    <t>13:29:48</t>
  </si>
  <si>
    <t>10:04:21</t>
  </si>
  <si>
    <t>27.03.2025</t>
  </si>
  <si>
    <t>21:36:46</t>
  </si>
  <si>
    <t>20:04:17</t>
  </si>
  <si>
    <t>01.03.2025</t>
  </si>
  <si>
    <t>16:04:30</t>
  </si>
  <si>
    <t>20:12:39</t>
  </si>
  <si>
    <t>18:33:45</t>
  </si>
  <si>
    <t>21.03.2025</t>
  </si>
  <si>
    <t>16:28:08</t>
  </si>
  <si>
    <t>15:32:23</t>
  </si>
  <si>
    <t>10:50:22</t>
  </si>
  <si>
    <t>18.03.2025</t>
  </si>
  <si>
    <t>11:49:46</t>
  </si>
  <si>
    <t>21:13:51</t>
  </si>
  <si>
    <t>22.03.2025</t>
  </si>
  <si>
    <t>16:30:54</t>
  </si>
  <si>
    <t>14:58:21</t>
  </si>
  <si>
    <t>19:59:58</t>
  </si>
  <si>
    <t>20:20:17</t>
  </si>
  <si>
    <t>18:38:44</t>
  </si>
  <si>
    <t>14:58:59</t>
  </si>
  <si>
    <t>15:09:46</t>
  </si>
  <si>
    <t>18:14:52</t>
  </si>
  <si>
    <t>10:24:06</t>
  </si>
  <si>
    <t>19:26:19</t>
  </si>
  <si>
    <t>10:23:16</t>
  </si>
  <si>
    <t>15:51:27</t>
  </si>
  <si>
    <t>13:20:04</t>
  </si>
  <si>
    <t>11:02:34</t>
  </si>
  <si>
    <t>09:16:26</t>
  </si>
  <si>
    <t>02.03.2025</t>
  </si>
  <si>
    <t>17:45:48</t>
  </si>
  <si>
    <t>25.03.2025</t>
  </si>
  <si>
    <t>12:43:52</t>
  </si>
  <si>
    <t>19:21:58</t>
  </si>
  <si>
    <t>08:19:55</t>
  </si>
  <si>
    <t>9:00</t>
  </si>
  <si>
    <t>10:23:12</t>
  </si>
  <si>
    <t>13:06:55</t>
  </si>
  <si>
    <t>17:06:38</t>
  </si>
  <si>
    <t>17:07:12</t>
  </si>
  <si>
    <t>14.03.2025</t>
  </si>
  <si>
    <t>18:08:04</t>
  </si>
  <si>
    <t>12:59:13</t>
  </si>
  <si>
    <t>08:54:27</t>
  </si>
  <si>
    <t>15:16:43</t>
  </si>
  <si>
    <t>14:54:35</t>
  </si>
  <si>
    <t>13:18:39</t>
  </si>
  <si>
    <t>19:14:07</t>
  </si>
  <si>
    <t>11:23:45</t>
  </si>
  <si>
    <t>20:19:29</t>
  </si>
  <si>
    <t>15:56:15</t>
  </si>
  <si>
    <t>18:30:07</t>
  </si>
  <si>
    <t>16:40:49</t>
  </si>
  <si>
    <t>11:00:04</t>
  </si>
  <si>
    <t>10:43:45</t>
  </si>
  <si>
    <t>18:45:35</t>
  </si>
  <si>
    <t>21:51:16</t>
  </si>
  <si>
    <t>12:42:45</t>
  </si>
  <si>
    <t>10:41:54</t>
  </si>
  <si>
    <t>18:14:46</t>
  </si>
  <si>
    <t>10:48:51</t>
  </si>
  <si>
    <t>17:37:49</t>
  </si>
  <si>
    <t>15:09:21</t>
  </si>
  <si>
    <t>21:06:27</t>
  </si>
  <si>
    <t>16:57:03</t>
  </si>
  <si>
    <t>19:03:34</t>
  </si>
  <si>
    <t>14:04:56</t>
  </si>
  <si>
    <t>10.03.2025</t>
  </si>
  <si>
    <t>11:20:22</t>
  </si>
  <si>
    <t>19:33:33</t>
  </si>
  <si>
    <t>12:27:29</t>
  </si>
  <si>
    <t>21:19:19</t>
  </si>
  <si>
    <t>19:29:54</t>
  </si>
  <si>
    <t>12:02:52</t>
  </si>
  <si>
    <t>16:55:54</t>
  </si>
  <si>
    <t>10:54:16</t>
  </si>
  <si>
    <t>17:06:22</t>
  </si>
  <si>
    <t>08:11:27</t>
  </si>
  <si>
    <t>15:13:32</t>
  </si>
  <si>
    <t>18:43:37</t>
  </si>
  <si>
    <t>08:31:31</t>
  </si>
  <si>
    <t>09:25:38</t>
  </si>
  <si>
    <t>08:50:01</t>
  </si>
  <si>
    <t>10:19:03</t>
  </si>
  <si>
    <t>14:03:13</t>
  </si>
  <si>
    <t>17:31:14</t>
  </si>
  <si>
    <t>17:22:35</t>
  </si>
  <si>
    <t>12:25:17</t>
  </si>
  <si>
    <t>8:00</t>
  </si>
  <si>
    <t>10:40:38</t>
  </si>
  <si>
    <t>21:04:24</t>
  </si>
  <si>
    <t>11:40:39</t>
  </si>
  <si>
    <t>20:28:25</t>
  </si>
  <si>
    <t>12:26:07</t>
  </si>
  <si>
    <t>20:52:43</t>
  </si>
  <si>
    <t>21:41:45</t>
  </si>
  <si>
    <t>16:49:21</t>
  </si>
  <si>
    <t>26.03.2025</t>
  </si>
  <si>
    <t>17:14:30</t>
  </si>
  <si>
    <t>08:14:10</t>
  </si>
  <si>
    <t>13:50:52</t>
  </si>
  <si>
    <t>10:24:49</t>
  </si>
  <si>
    <t>16:20:54</t>
  </si>
  <si>
    <t>19:46:27</t>
  </si>
  <si>
    <t>10:05:49</t>
  </si>
  <si>
    <t>17:38:51</t>
  </si>
  <si>
    <t>13:37:54</t>
  </si>
  <si>
    <t>17:30:42</t>
  </si>
  <si>
    <t>17:56:52</t>
  </si>
  <si>
    <t>14:26:24</t>
  </si>
  <si>
    <t>09:44:35</t>
  </si>
  <si>
    <t>15:50:32</t>
  </si>
  <si>
    <t>11:43:51</t>
  </si>
  <si>
    <t>13:30:33</t>
  </si>
  <si>
    <t>11:43:10</t>
  </si>
  <si>
    <t>17:42:29</t>
  </si>
  <si>
    <t>13:45:03</t>
  </si>
  <si>
    <t>11:27:34</t>
  </si>
  <si>
    <t>09:25:19</t>
  </si>
  <si>
    <t>15:02:14</t>
  </si>
  <si>
    <t>16:31:01</t>
  </si>
  <si>
    <t>10:33:41</t>
  </si>
  <si>
    <t>7:00</t>
  </si>
  <si>
    <t>17:32:36</t>
  </si>
  <si>
    <t>12:49:15</t>
  </si>
  <si>
    <t>20:06:25</t>
  </si>
  <si>
    <t>15:57:05</t>
  </si>
  <si>
    <t>17:35:15</t>
  </si>
  <si>
    <t>19:13:40</t>
  </si>
  <si>
    <t>19:30:13</t>
  </si>
  <si>
    <t>14:38:42</t>
  </si>
  <si>
    <t>08:36:20</t>
  </si>
  <si>
    <t>20:00:02</t>
  </si>
  <si>
    <t>Frequency</t>
  </si>
  <si>
    <t>Relative Frequency</t>
  </si>
  <si>
    <t>Cumulative Frequency</t>
  </si>
  <si>
    <t>x * Frequency</t>
  </si>
  <si>
    <t>x^2 * Frequency</t>
  </si>
  <si>
    <t>Mean</t>
  </si>
  <si>
    <t>Variance</t>
  </si>
  <si>
    <t>Standard Deviation</t>
  </si>
  <si>
    <t>Mode</t>
  </si>
  <si>
    <t>Median</t>
  </si>
  <si>
    <t>P(&lt;3 min)</t>
  </si>
  <si>
    <t>P(2 or 3 min)</t>
  </si>
  <si>
    <t>P(&gt;1 min)</t>
  </si>
  <si>
    <t>Conclusions</t>
  </si>
  <si>
    <t>Task 16 Note</t>
  </si>
  <si>
    <t>Raw data is provided in the 'Raw Data' sheet, simulating mobile operator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</si>
</sst>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z-Latn-UZ"/>
              <a:t>Distribution Polygon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Analysis'!$C$1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'Statistical Analysis'!$A$2:$A$14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'Statistical Analysis'!$C$2:$C$14</c:f>
              <c:numCache>
                <c:formatCode>General</c:formatCode>
                <c:ptCount val="13"/>
                <c:pt idx="0">
                  <c:v>0.53333333333333299</c:v>
                </c:pt>
                <c:pt idx="1">
                  <c:v>0.24</c:v>
                </c:pt>
                <c:pt idx="2">
                  <c:v>0.1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  <c:pt idx="6">
                  <c:v>6.6666666666666697E-3</c:v>
                </c:pt>
                <c:pt idx="7">
                  <c:v>6.6666666666666697E-3</c:v>
                </c:pt>
                <c:pt idx="8">
                  <c:v>6.6666666666666697E-3</c:v>
                </c:pt>
                <c:pt idx="9">
                  <c:v>0</c:v>
                </c:pt>
                <c:pt idx="10">
                  <c:v>0</c:v>
                </c:pt>
                <c:pt idx="11">
                  <c:v>6.6666666666666697E-3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0C-42E5-A70F-A37B3F4C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z-Latn-UZ"/>
                  <a:t>Duration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z-Latn-UZ"/>
                  <a:t>Relative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290c18-8cf5-4c56-9c02-61e3c290b6b6}"/>
      </c:ext>
    </c:extLst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z-Latn-UZ"/>
              <a:t>Empirical Distribution Function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'Statistical Analysis'!$A$2:$A$14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'Statistical Analysis'!$D$2:$D$14</c:f>
              <c:numCache>
                <c:formatCode>General</c:formatCode>
                <c:ptCount val="13"/>
                <c:pt idx="0">
                  <c:v>0.53333333333333299</c:v>
                </c:pt>
                <c:pt idx="1">
                  <c:v>0.77333333333333298</c:v>
                </c:pt>
                <c:pt idx="2">
                  <c:v>0.87333333333333296</c:v>
                </c:pt>
                <c:pt idx="3">
                  <c:v>0.913333333333333</c:v>
                </c:pt>
                <c:pt idx="4">
                  <c:v>0.95333333333333303</c:v>
                </c:pt>
                <c:pt idx="5">
                  <c:v>0.97333333333333305</c:v>
                </c:pt>
                <c:pt idx="6">
                  <c:v>0.98</c:v>
                </c:pt>
                <c:pt idx="7">
                  <c:v>0.98666666666666702</c:v>
                </c:pt>
                <c:pt idx="8">
                  <c:v>0.99333333333333396</c:v>
                </c:pt>
                <c:pt idx="9">
                  <c:v>0.99333333333333396</c:v>
                </c:pt>
                <c:pt idx="10">
                  <c:v>0.99333333333333396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B5-4879-AFE6-7200E3EB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z-Latn-UZ"/>
                  <a:t>Duration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z-Latn-UZ"/>
                  <a:t>Cumulative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6f70cb3-ff85-425a-8384-c7d2503a429a}"/>
      </c:ext>
    </c:extLst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611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19</xdr:row>
      <xdr:rowOff>0</xdr:rowOff>
    </xdr:from>
    <xdr:ext cx="5400000" cy="2611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9" sqref="A18:A19"/>
    </sheetView>
  </sheetViews>
  <sheetFormatPr defaultColWidth="9" defaultRowHeight="14.5"/>
  <cols>
    <col min="2" max="2" width="255" customWidth="1"/>
    <col min="3" max="3" width="50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2"/>
  <sheetViews>
    <sheetView topLeftCell="A149" workbookViewId="0"/>
  </sheetViews>
  <sheetFormatPr defaultColWidth="9" defaultRowHeight="14.5"/>
  <sheetData>
    <row r="1" spans="1: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s">
        <v>24</v>
      </c>
      <c r="B2" t="s">
        <v>25</v>
      </c>
      <c r="C2" t="s">
        <v>26</v>
      </c>
      <c r="D2" t="s">
        <v>27</v>
      </c>
      <c r="E2" t="s">
        <v>27</v>
      </c>
      <c r="F2">
        <f t="shared" ref="F2:F65" si="0">VALUE(LEFT(E2,FIND(":",E2)-1))</f>
        <v>2</v>
      </c>
    </row>
    <row r="3" spans="1:6">
      <c r="A3" t="s">
        <v>28</v>
      </c>
      <c r="B3" t="s">
        <v>29</v>
      </c>
      <c r="C3" t="s">
        <v>30</v>
      </c>
      <c r="D3" t="s">
        <v>31</v>
      </c>
      <c r="E3" t="s">
        <v>31</v>
      </c>
      <c r="F3">
        <f t="shared" si="0"/>
        <v>3</v>
      </c>
    </row>
    <row r="4" spans="1:6">
      <c r="A4" t="s">
        <v>32</v>
      </c>
      <c r="B4" t="s">
        <v>33</v>
      </c>
      <c r="C4" t="s">
        <v>26</v>
      </c>
      <c r="D4" t="s">
        <v>34</v>
      </c>
      <c r="E4" t="s">
        <v>34</v>
      </c>
      <c r="F4">
        <f t="shared" si="0"/>
        <v>6</v>
      </c>
    </row>
    <row r="5" spans="1:6">
      <c r="A5" t="s">
        <v>35</v>
      </c>
      <c r="B5" t="s">
        <v>36</v>
      </c>
      <c r="C5" t="s">
        <v>26</v>
      </c>
      <c r="D5" t="s">
        <v>37</v>
      </c>
      <c r="E5" t="s">
        <v>37</v>
      </c>
      <c r="F5">
        <f t="shared" si="0"/>
        <v>1</v>
      </c>
    </row>
    <row r="6" spans="1:6">
      <c r="A6" t="s">
        <v>38</v>
      </c>
      <c r="B6" t="s">
        <v>39</v>
      </c>
      <c r="C6" t="s">
        <v>26</v>
      </c>
      <c r="D6" t="s">
        <v>31</v>
      </c>
      <c r="E6" t="s">
        <v>31</v>
      </c>
      <c r="F6">
        <f t="shared" si="0"/>
        <v>3</v>
      </c>
    </row>
    <row r="7" spans="1:6">
      <c r="A7" t="s">
        <v>40</v>
      </c>
      <c r="B7" t="s">
        <v>41</v>
      </c>
      <c r="C7" t="s">
        <v>26</v>
      </c>
      <c r="D7" t="s">
        <v>27</v>
      </c>
      <c r="E7" t="s">
        <v>27</v>
      </c>
      <c r="F7">
        <f t="shared" si="0"/>
        <v>2</v>
      </c>
    </row>
    <row r="8" spans="1:6">
      <c r="A8" t="s">
        <v>42</v>
      </c>
      <c r="B8" t="s">
        <v>43</v>
      </c>
      <c r="C8" t="s">
        <v>30</v>
      </c>
      <c r="D8" t="s">
        <v>37</v>
      </c>
      <c r="E8" t="s">
        <v>37</v>
      </c>
      <c r="F8">
        <f t="shared" si="0"/>
        <v>1</v>
      </c>
    </row>
    <row r="9" spans="1:6">
      <c r="A9" t="s">
        <v>44</v>
      </c>
      <c r="B9" t="s">
        <v>45</v>
      </c>
      <c r="C9" t="s">
        <v>26</v>
      </c>
      <c r="D9" t="s">
        <v>46</v>
      </c>
      <c r="E9" t="s">
        <v>46</v>
      </c>
      <c r="F9">
        <f t="shared" si="0"/>
        <v>5</v>
      </c>
    </row>
    <row r="10" spans="1:6">
      <c r="A10" t="s">
        <v>47</v>
      </c>
      <c r="B10" t="s">
        <v>48</v>
      </c>
      <c r="C10" t="s">
        <v>30</v>
      </c>
      <c r="D10" t="s">
        <v>37</v>
      </c>
      <c r="E10" t="s">
        <v>37</v>
      </c>
      <c r="F10">
        <f t="shared" si="0"/>
        <v>1</v>
      </c>
    </row>
    <row r="11" spans="1:6">
      <c r="A11" t="s">
        <v>49</v>
      </c>
      <c r="B11" t="s">
        <v>50</v>
      </c>
      <c r="C11" t="s">
        <v>30</v>
      </c>
      <c r="D11" t="s">
        <v>37</v>
      </c>
      <c r="E11" t="s">
        <v>37</v>
      </c>
      <c r="F11">
        <f t="shared" si="0"/>
        <v>1</v>
      </c>
    </row>
    <row r="12" spans="1:6">
      <c r="A12" t="s">
        <v>51</v>
      </c>
      <c r="B12" t="s">
        <v>52</v>
      </c>
      <c r="C12" t="s">
        <v>26</v>
      </c>
      <c r="D12" t="s">
        <v>37</v>
      </c>
      <c r="E12" t="s">
        <v>37</v>
      </c>
      <c r="F12">
        <f t="shared" si="0"/>
        <v>1</v>
      </c>
    </row>
    <row r="13" spans="1:6">
      <c r="A13" t="s">
        <v>53</v>
      </c>
      <c r="B13" t="s">
        <v>54</v>
      </c>
      <c r="C13" t="s">
        <v>26</v>
      </c>
      <c r="D13" t="s">
        <v>31</v>
      </c>
      <c r="E13" t="s">
        <v>31</v>
      </c>
      <c r="F13">
        <f t="shared" si="0"/>
        <v>3</v>
      </c>
    </row>
    <row r="14" spans="1:6">
      <c r="A14" t="s">
        <v>53</v>
      </c>
      <c r="B14" t="s">
        <v>55</v>
      </c>
      <c r="C14" t="s">
        <v>26</v>
      </c>
      <c r="D14" t="s">
        <v>31</v>
      </c>
      <c r="E14" t="s">
        <v>31</v>
      </c>
      <c r="F14">
        <f t="shared" si="0"/>
        <v>3</v>
      </c>
    </row>
    <row r="15" spans="1:6">
      <c r="A15" t="s">
        <v>56</v>
      </c>
      <c r="B15" t="s">
        <v>57</v>
      </c>
      <c r="C15" t="s">
        <v>30</v>
      </c>
      <c r="D15" t="s">
        <v>46</v>
      </c>
      <c r="E15" t="s">
        <v>46</v>
      </c>
      <c r="F15">
        <f t="shared" si="0"/>
        <v>5</v>
      </c>
    </row>
    <row r="16" spans="1:6">
      <c r="A16" t="s">
        <v>58</v>
      </c>
      <c r="B16" t="s">
        <v>59</v>
      </c>
      <c r="C16" t="s">
        <v>30</v>
      </c>
      <c r="D16" t="s">
        <v>37</v>
      </c>
      <c r="E16" t="s">
        <v>37</v>
      </c>
      <c r="F16">
        <f t="shared" si="0"/>
        <v>1</v>
      </c>
    </row>
    <row r="17" spans="1:6">
      <c r="A17" t="s">
        <v>60</v>
      </c>
      <c r="B17" t="s">
        <v>61</v>
      </c>
      <c r="C17" t="s">
        <v>30</v>
      </c>
      <c r="D17" t="s">
        <v>46</v>
      </c>
      <c r="E17" t="s">
        <v>46</v>
      </c>
      <c r="F17">
        <f t="shared" si="0"/>
        <v>5</v>
      </c>
    </row>
    <row r="18" spans="1:6">
      <c r="A18" t="s">
        <v>62</v>
      </c>
      <c r="B18" t="s">
        <v>63</v>
      </c>
      <c r="C18" t="s">
        <v>26</v>
      </c>
      <c r="D18" t="s">
        <v>37</v>
      </c>
      <c r="E18" t="s">
        <v>37</v>
      </c>
      <c r="F18">
        <f t="shared" si="0"/>
        <v>1</v>
      </c>
    </row>
    <row r="19" spans="1:6">
      <c r="A19" t="s">
        <v>64</v>
      </c>
      <c r="B19" t="s">
        <v>65</v>
      </c>
      <c r="C19" t="s">
        <v>30</v>
      </c>
      <c r="D19" t="s">
        <v>37</v>
      </c>
      <c r="E19" t="s">
        <v>37</v>
      </c>
      <c r="F19">
        <f t="shared" si="0"/>
        <v>1</v>
      </c>
    </row>
    <row r="20" spans="1:6">
      <c r="A20" t="s">
        <v>66</v>
      </c>
      <c r="B20" t="s">
        <v>67</v>
      </c>
      <c r="C20" t="s">
        <v>26</v>
      </c>
      <c r="D20" t="s">
        <v>31</v>
      </c>
      <c r="E20" t="s">
        <v>31</v>
      </c>
      <c r="F20">
        <f t="shared" si="0"/>
        <v>3</v>
      </c>
    </row>
    <row r="21" spans="1:6">
      <c r="A21" t="s">
        <v>40</v>
      </c>
      <c r="B21" t="s">
        <v>68</v>
      </c>
      <c r="C21" t="s">
        <v>26</v>
      </c>
      <c r="D21" t="s">
        <v>69</v>
      </c>
      <c r="E21" t="s">
        <v>69</v>
      </c>
      <c r="F21">
        <f t="shared" si="0"/>
        <v>4</v>
      </c>
    </row>
    <row r="22" spans="1:6">
      <c r="A22" t="s">
        <v>70</v>
      </c>
      <c r="B22" t="s">
        <v>71</v>
      </c>
      <c r="C22" t="s">
        <v>30</v>
      </c>
      <c r="D22" t="s">
        <v>27</v>
      </c>
      <c r="E22" t="s">
        <v>27</v>
      </c>
      <c r="F22">
        <f t="shared" si="0"/>
        <v>2</v>
      </c>
    </row>
    <row r="23" spans="1:6">
      <c r="A23" t="s">
        <v>42</v>
      </c>
      <c r="B23" t="s">
        <v>72</v>
      </c>
      <c r="C23" t="s">
        <v>30</v>
      </c>
      <c r="D23" t="s">
        <v>73</v>
      </c>
      <c r="E23" t="s">
        <v>73</v>
      </c>
      <c r="F23">
        <f t="shared" si="0"/>
        <v>12</v>
      </c>
    </row>
    <row r="24" spans="1:6">
      <c r="A24" t="s">
        <v>51</v>
      </c>
      <c r="B24" t="s">
        <v>74</v>
      </c>
      <c r="C24" t="s">
        <v>26</v>
      </c>
      <c r="D24" t="s">
        <v>37</v>
      </c>
      <c r="E24" t="s">
        <v>37</v>
      </c>
      <c r="F24">
        <f t="shared" si="0"/>
        <v>1</v>
      </c>
    </row>
    <row r="25" spans="1:6">
      <c r="A25" t="s">
        <v>75</v>
      </c>
      <c r="B25" t="s">
        <v>76</v>
      </c>
      <c r="C25" t="s">
        <v>30</v>
      </c>
      <c r="D25" t="s">
        <v>37</v>
      </c>
      <c r="E25" t="s">
        <v>37</v>
      </c>
      <c r="F25">
        <f t="shared" si="0"/>
        <v>1</v>
      </c>
    </row>
    <row r="26" spans="1:6">
      <c r="A26" t="s">
        <v>77</v>
      </c>
      <c r="B26" t="s">
        <v>78</v>
      </c>
      <c r="C26" t="s">
        <v>26</v>
      </c>
      <c r="D26" t="s">
        <v>37</v>
      </c>
      <c r="E26" t="s">
        <v>37</v>
      </c>
      <c r="F26">
        <f t="shared" si="0"/>
        <v>1</v>
      </c>
    </row>
    <row r="27" spans="1:6">
      <c r="A27" t="s">
        <v>62</v>
      </c>
      <c r="B27" t="s">
        <v>79</v>
      </c>
      <c r="C27" t="s">
        <v>26</v>
      </c>
      <c r="D27" t="s">
        <v>46</v>
      </c>
      <c r="E27" t="s">
        <v>46</v>
      </c>
      <c r="F27">
        <f t="shared" si="0"/>
        <v>5</v>
      </c>
    </row>
    <row r="28" spans="1:6">
      <c r="A28" t="s">
        <v>51</v>
      </c>
      <c r="B28" t="s">
        <v>80</v>
      </c>
      <c r="C28" t="s">
        <v>30</v>
      </c>
      <c r="D28" t="s">
        <v>34</v>
      </c>
      <c r="E28" t="s">
        <v>34</v>
      </c>
      <c r="F28">
        <f t="shared" si="0"/>
        <v>6</v>
      </c>
    </row>
    <row r="29" spans="1:6">
      <c r="A29" t="s">
        <v>58</v>
      </c>
      <c r="B29" t="s">
        <v>81</v>
      </c>
      <c r="C29" t="s">
        <v>30</v>
      </c>
      <c r="D29" t="s">
        <v>37</v>
      </c>
      <c r="E29" t="s">
        <v>37</v>
      </c>
      <c r="F29">
        <f t="shared" si="0"/>
        <v>1</v>
      </c>
    </row>
    <row r="30" spans="1:6">
      <c r="A30" t="s">
        <v>44</v>
      </c>
      <c r="B30" t="s">
        <v>82</v>
      </c>
      <c r="C30" t="s">
        <v>26</v>
      </c>
      <c r="D30" t="s">
        <v>37</v>
      </c>
      <c r="E30" t="s">
        <v>37</v>
      </c>
      <c r="F30">
        <f t="shared" si="0"/>
        <v>1</v>
      </c>
    </row>
    <row r="31" spans="1:6">
      <c r="A31" t="s">
        <v>83</v>
      </c>
      <c r="B31" t="s">
        <v>84</v>
      </c>
      <c r="C31" t="s">
        <v>26</v>
      </c>
      <c r="D31" t="s">
        <v>27</v>
      </c>
      <c r="E31" t="s">
        <v>27</v>
      </c>
      <c r="F31">
        <f t="shared" si="0"/>
        <v>2</v>
      </c>
    </row>
    <row r="32" spans="1:6">
      <c r="A32" t="s">
        <v>24</v>
      </c>
      <c r="B32" t="s">
        <v>85</v>
      </c>
      <c r="C32" t="s">
        <v>26</v>
      </c>
      <c r="D32" t="s">
        <v>37</v>
      </c>
      <c r="E32" t="s">
        <v>37</v>
      </c>
      <c r="F32">
        <f t="shared" si="0"/>
        <v>1</v>
      </c>
    </row>
    <row r="33" spans="1:6">
      <c r="A33" t="s">
        <v>86</v>
      </c>
      <c r="B33" t="s">
        <v>87</v>
      </c>
      <c r="C33" t="s">
        <v>26</v>
      </c>
      <c r="D33" t="s">
        <v>31</v>
      </c>
      <c r="E33" t="s">
        <v>31</v>
      </c>
      <c r="F33">
        <f t="shared" si="0"/>
        <v>3</v>
      </c>
    </row>
    <row r="34" spans="1:6">
      <c r="A34" t="s">
        <v>83</v>
      </c>
      <c r="B34" t="s">
        <v>88</v>
      </c>
      <c r="C34" t="s">
        <v>26</v>
      </c>
      <c r="D34" t="s">
        <v>37</v>
      </c>
      <c r="E34" t="s">
        <v>37</v>
      </c>
      <c r="F34">
        <f t="shared" si="0"/>
        <v>1</v>
      </c>
    </row>
    <row r="35" spans="1:6">
      <c r="A35" t="s">
        <v>35</v>
      </c>
      <c r="B35" t="s">
        <v>89</v>
      </c>
      <c r="C35" t="s">
        <v>26</v>
      </c>
      <c r="D35" t="s">
        <v>34</v>
      </c>
      <c r="E35" t="s">
        <v>34</v>
      </c>
      <c r="F35">
        <f t="shared" si="0"/>
        <v>6</v>
      </c>
    </row>
    <row r="36" spans="1:6">
      <c r="A36" t="s">
        <v>90</v>
      </c>
      <c r="B36" t="s">
        <v>91</v>
      </c>
      <c r="C36" t="s">
        <v>26</v>
      </c>
      <c r="D36" t="s">
        <v>27</v>
      </c>
      <c r="E36" t="s">
        <v>27</v>
      </c>
      <c r="F36">
        <f t="shared" si="0"/>
        <v>2</v>
      </c>
    </row>
    <row r="37" spans="1:6">
      <c r="A37" t="s">
        <v>32</v>
      </c>
      <c r="B37" t="s">
        <v>92</v>
      </c>
      <c r="C37" t="s">
        <v>30</v>
      </c>
      <c r="D37" t="s">
        <v>37</v>
      </c>
      <c r="E37" t="s">
        <v>37</v>
      </c>
      <c r="F37">
        <f t="shared" si="0"/>
        <v>1</v>
      </c>
    </row>
    <row r="38" spans="1:6">
      <c r="A38" t="s">
        <v>49</v>
      </c>
      <c r="B38" t="s">
        <v>93</v>
      </c>
      <c r="C38" t="s">
        <v>30</v>
      </c>
      <c r="D38" t="s">
        <v>31</v>
      </c>
      <c r="E38" t="s">
        <v>31</v>
      </c>
      <c r="F38">
        <f t="shared" si="0"/>
        <v>3</v>
      </c>
    </row>
    <row r="39" spans="1:6">
      <c r="A39" t="s">
        <v>94</v>
      </c>
      <c r="B39" t="s">
        <v>95</v>
      </c>
      <c r="C39" t="s">
        <v>26</v>
      </c>
      <c r="D39" t="s">
        <v>37</v>
      </c>
      <c r="E39" t="s">
        <v>37</v>
      </c>
      <c r="F39">
        <f t="shared" si="0"/>
        <v>1</v>
      </c>
    </row>
    <row r="40" spans="1:6">
      <c r="A40" t="s">
        <v>86</v>
      </c>
      <c r="B40" t="s">
        <v>96</v>
      </c>
      <c r="C40" t="s">
        <v>30</v>
      </c>
      <c r="D40" t="s">
        <v>37</v>
      </c>
      <c r="E40" t="s">
        <v>37</v>
      </c>
      <c r="F40">
        <f t="shared" si="0"/>
        <v>1</v>
      </c>
    </row>
    <row r="41" spans="1:6">
      <c r="A41" t="s">
        <v>97</v>
      </c>
      <c r="B41" t="s">
        <v>98</v>
      </c>
      <c r="C41" t="s">
        <v>26</v>
      </c>
      <c r="D41" t="s">
        <v>27</v>
      </c>
      <c r="E41" t="s">
        <v>27</v>
      </c>
      <c r="F41">
        <f t="shared" si="0"/>
        <v>2</v>
      </c>
    </row>
    <row r="42" spans="1:6">
      <c r="A42" t="s">
        <v>32</v>
      </c>
      <c r="B42" t="s">
        <v>99</v>
      </c>
      <c r="C42" t="s">
        <v>26</v>
      </c>
      <c r="D42" t="s">
        <v>37</v>
      </c>
      <c r="E42" t="s">
        <v>37</v>
      </c>
      <c r="F42">
        <f t="shared" si="0"/>
        <v>1</v>
      </c>
    </row>
    <row r="43" spans="1:6">
      <c r="A43" t="s">
        <v>47</v>
      </c>
      <c r="B43" t="s">
        <v>100</v>
      </c>
      <c r="C43" t="s">
        <v>26</v>
      </c>
      <c r="D43" t="s">
        <v>37</v>
      </c>
      <c r="E43" t="s">
        <v>37</v>
      </c>
      <c r="F43">
        <f t="shared" si="0"/>
        <v>1</v>
      </c>
    </row>
    <row r="44" spans="1:6">
      <c r="A44" t="s">
        <v>90</v>
      </c>
      <c r="B44" t="s">
        <v>101</v>
      </c>
      <c r="C44" t="s">
        <v>30</v>
      </c>
      <c r="D44" t="s">
        <v>27</v>
      </c>
      <c r="E44" t="s">
        <v>27</v>
      </c>
      <c r="F44">
        <f t="shared" si="0"/>
        <v>2</v>
      </c>
    </row>
    <row r="45" spans="1:6">
      <c r="A45" t="s">
        <v>58</v>
      </c>
      <c r="B45" t="s">
        <v>102</v>
      </c>
      <c r="C45" t="s">
        <v>26</v>
      </c>
      <c r="D45" t="s">
        <v>37</v>
      </c>
      <c r="E45" t="s">
        <v>37</v>
      </c>
      <c r="F45">
        <f t="shared" si="0"/>
        <v>1</v>
      </c>
    </row>
    <row r="46" spans="1:6">
      <c r="A46" t="s">
        <v>90</v>
      </c>
      <c r="B46" t="s">
        <v>103</v>
      </c>
      <c r="C46" t="s">
        <v>26</v>
      </c>
      <c r="D46" t="s">
        <v>37</v>
      </c>
      <c r="E46" t="s">
        <v>37</v>
      </c>
      <c r="F46">
        <f t="shared" si="0"/>
        <v>1</v>
      </c>
    </row>
    <row r="47" spans="1:6">
      <c r="A47" t="s">
        <v>42</v>
      </c>
      <c r="B47" t="s">
        <v>104</v>
      </c>
      <c r="C47" t="s">
        <v>26</v>
      </c>
      <c r="D47" t="s">
        <v>31</v>
      </c>
      <c r="E47" t="s">
        <v>31</v>
      </c>
      <c r="F47">
        <f t="shared" si="0"/>
        <v>3</v>
      </c>
    </row>
    <row r="48" spans="1:6">
      <c r="A48" t="s">
        <v>60</v>
      </c>
      <c r="B48" t="s">
        <v>105</v>
      </c>
      <c r="C48" t="s">
        <v>30</v>
      </c>
      <c r="D48" t="s">
        <v>37</v>
      </c>
      <c r="E48" t="s">
        <v>37</v>
      </c>
      <c r="F48">
        <f t="shared" si="0"/>
        <v>1</v>
      </c>
    </row>
    <row r="49" spans="1:6">
      <c r="A49" t="s">
        <v>90</v>
      </c>
      <c r="B49" t="s">
        <v>106</v>
      </c>
      <c r="C49" t="s">
        <v>30</v>
      </c>
      <c r="D49" t="s">
        <v>27</v>
      </c>
      <c r="E49" t="s">
        <v>27</v>
      </c>
      <c r="F49">
        <f t="shared" si="0"/>
        <v>2</v>
      </c>
    </row>
    <row r="50" spans="1:6">
      <c r="A50" t="s">
        <v>77</v>
      </c>
      <c r="B50" t="s">
        <v>107</v>
      </c>
      <c r="C50" t="s">
        <v>26</v>
      </c>
      <c r="D50" t="s">
        <v>37</v>
      </c>
      <c r="E50" t="s">
        <v>37</v>
      </c>
      <c r="F50">
        <f t="shared" si="0"/>
        <v>1</v>
      </c>
    </row>
    <row r="51" spans="1:6">
      <c r="A51" t="s">
        <v>56</v>
      </c>
      <c r="B51" t="s">
        <v>108</v>
      </c>
      <c r="C51" t="s">
        <v>30</v>
      </c>
      <c r="D51" t="s">
        <v>37</v>
      </c>
      <c r="E51" t="s">
        <v>37</v>
      </c>
      <c r="F51">
        <f t="shared" si="0"/>
        <v>1</v>
      </c>
    </row>
    <row r="52" spans="1:6">
      <c r="A52" t="s">
        <v>94</v>
      </c>
      <c r="B52" t="s">
        <v>109</v>
      </c>
      <c r="C52" t="s">
        <v>26</v>
      </c>
      <c r="D52" t="s">
        <v>69</v>
      </c>
      <c r="E52" t="s">
        <v>69</v>
      </c>
      <c r="F52">
        <f t="shared" si="0"/>
        <v>4</v>
      </c>
    </row>
    <row r="53" spans="1:6">
      <c r="A53" t="s">
        <v>32</v>
      </c>
      <c r="B53" t="s">
        <v>110</v>
      </c>
      <c r="C53" t="s">
        <v>26</v>
      </c>
      <c r="D53" t="s">
        <v>27</v>
      </c>
      <c r="E53" t="s">
        <v>27</v>
      </c>
      <c r="F53">
        <f t="shared" si="0"/>
        <v>2</v>
      </c>
    </row>
    <row r="54" spans="1:6">
      <c r="A54" t="s">
        <v>35</v>
      </c>
      <c r="B54" t="s">
        <v>111</v>
      </c>
      <c r="C54" t="s">
        <v>26</v>
      </c>
      <c r="D54" t="s">
        <v>37</v>
      </c>
      <c r="E54" t="s">
        <v>37</v>
      </c>
      <c r="F54">
        <f t="shared" si="0"/>
        <v>1</v>
      </c>
    </row>
    <row r="55" spans="1:6">
      <c r="A55" t="s">
        <v>83</v>
      </c>
      <c r="B55" t="s">
        <v>112</v>
      </c>
      <c r="C55" t="s">
        <v>30</v>
      </c>
      <c r="D55" t="s">
        <v>37</v>
      </c>
      <c r="E55" t="s">
        <v>37</v>
      </c>
      <c r="F55">
        <f t="shared" si="0"/>
        <v>1</v>
      </c>
    </row>
    <row r="56" spans="1:6">
      <c r="A56" t="s">
        <v>113</v>
      </c>
      <c r="B56" t="s">
        <v>114</v>
      </c>
      <c r="C56" t="s">
        <v>30</v>
      </c>
      <c r="D56" t="s">
        <v>37</v>
      </c>
      <c r="E56" t="s">
        <v>37</v>
      </c>
      <c r="F56">
        <f t="shared" si="0"/>
        <v>1</v>
      </c>
    </row>
    <row r="57" spans="1:6">
      <c r="A57" t="s">
        <v>115</v>
      </c>
      <c r="B57" t="s">
        <v>116</v>
      </c>
      <c r="C57" t="s">
        <v>30</v>
      </c>
      <c r="D57" t="s">
        <v>27</v>
      </c>
      <c r="E57" t="s">
        <v>27</v>
      </c>
      <c r="F57">
        <f t="shared" si="0"/>
        <v>2</v>
      </c>
    </row>
    <row r="58" spans="1:6">
      <c r="A58" t="s">
        <v>62</v>
      </c>
      <c r="B58" t="s">
        <v>117</v>
      </c>
      <c r="C58" t="s">
        <v>26</v>
      </c>
      <c r="D58" t="s">
        <v>37</v>
      </c>
      <c r="E58" t="s">
        <v>37</v>
      </c>
      <c r="F58">
        <f t="shared" si="0"/>
        <v>1</v>
      </c>
    </row>
    <row r="59" spans="1:6">
      <c r="A59" t="s">
        <v>42</v>
      </c>
      <c r="B59" t="s">
        <v>118</v>
      </c>
      <c r="C59" t="s">
        <v>26</v>
      </c>
      <c r="D59" t="s">
        <v>119</v>
      </c>
      <c r="E59" t="s">
        <v>119</v>
      </c>
      <c r="F59">
        <f t="shared" si="0"/>
        <v>9</v>
      </c>
    </row>
    <row r="60" spans="1:6">
      <c r="A60" t="s">
        <v>53</v>
      </c>
      <c r="B60" t="s">
        <v>120</v>
      </c>
      <c r="C60" t="s">
        <v>26</v>
      </c>
      <c r="D60" t="s">
        <v>37</v>
      </c>
      <c r="E60" t="s">
        <v>37</v>
      </c>
      <c r="F60">
        <f t="shared" si="0"/>
        <v>1</v>
      </c>
    </row>
    <row r="61" spans="1:6">
      <c r="A61" t="s">
        <v>42</v>
      </c>
      <c r="B61" t="s">
        <v>121</v>
      </c>
      <c r="C61" t="s">
        <v>26</v>
      </c>
      <c r="D61" t="s">
        <v>37</v>
      </c>
      <c r="E61" t="s">
        <v>37</v>
      </c>
      <c r="F61">
        <f t="shared" si="0"/>
        <v>1</v>
      </c>
    </row>
    <row r="62" spans="1:6">
      <c r="A62" t="s">
        <v>70</v>
      </c>
      <c r="B62" t="s">
        <v>122</v>
      </c>
      <c r="C62" t="s">
        <v>30</v>
      </c>
      <c r="D62" t="s">
        <v>37</v>
      </c>
      <c r="E62" t="s">
        <v>37</v>
      </c>
      <c r="F62">
        <f t="shared" si="0"/>
        <v>1</v>
      </c>
    </row>
    <row r="63" spans="1:6">
      <c r="A63" t="s">
        <v>70</v>
      </c>
      <c r="B63" t="s">
        <v>123</v>
      </c>
      <c r="C63" t="s">
        <v>30</v>
      </c>
      <c r="D63" t="s">
        <v>27</v>
      </c>
      <c r="E63" t="s">
        <v>27</v>
      </c>
      <c r="F63">
        <f t="shared" si="0"/>
        <v>2</v>
      </c>
    </row>
    <row r="64" spans="1:6">
      <c r="A64" t="s">
        <v>124</v>
      </c>
      <c r="B64" t="s">
        <v>125</v>
      </c>
      <c r="C64" t="s">
        <v>26</v>
      </c>
      <c r="D64" t="s">
        <v>37</v>
      </c>
      <c r="E64" t="s">
        <v>37</v>
      </c>
      <c r="F64">
        <f t="shared" si="0"/>
        <v>1</v>
      </c>
    </row>
    <row r="65" spans="1:6">
      <c r="A65" t="s">
        <v>124</v>
      </c>
      <c r="B65" t="s">
        <v>126</v>
      </c>
      <c r="C65" t="s">
        <v>26</v>
      </c>
      <c r="D65" t="s">
        <v>37</v>
      </c>
      <c r="E65" t="s">
        <v>37</v>
      </c>
      <c r="F65">
        <f t="shared" si="0"/>
        <v>1</v>
      </c>
    </row>
    <row r="66" spans="1:6">
      <c r="A66" t="s">
        <v>56</v>
      </c>
      <c r="B66" t="s">
        <v>127</v>
      </c>
      <c r="C66" t="s">
        <v>30</v>
      </c>
      <c r="D66" t="s">
        <v>37</v>
      </c>
      <c r="E66" t="s">
        <v>37</v>
      </c>
      <c r="F66">
        <f t="shared" ref="F66:F129" si="1">VALUE(LEFT(E66,FIND(":",E66)-1))</f>
        <v>1</v>
      </c>
    </row>
    <row r="67" spans="1:6">
      <c r="A67" t="s">
        <v>66</v>
      </c>
      <c r="B67" t="s">
        <v>128</v>
      </c>
      <c r="C67" t="s">
        <v>30</v>
      </c>
      <c r="D67" t="s">
        <v>37</v>
      </c>
      <c r="E67" t="s">
        <v>37</v>
      </c>
      <c r="F67">
        <f t="shared" si="1"/>
        <v>1</v>
      </c>
    </row>
    <row r="68" spans="1:6">
      <c r="A68" t="s">
        <v>49</v>
      </c>
      <c r="B68" t="s">
        <v>129</v>
      </c>
      <c r="C68" t="s">
        <v>26</v>
      </c>
      <c r="D68" t="s">
        <v>37</v>
      </c>
      <c r="E68" t="s">
        <v>37</v>
      </c>
      <c r="F68">
        <f t="shared" si="1"/>
        <v>1</v>
      </c>
    </row>
    <row r="69" spans="1:6">
      <c r="A69" t="s">
        <v>66</v>
      </c>
      <c r="B69" t="s">
        <v>130</v>
      </c>
      <c r="C69" t="s">
        <v>26</v>
      </c>
      <c r="D69" t="s">
        <v>31</v>
      </c>
      <c r="E69" t="s">
        <v>31</v>
      </c>
      <c r="F69">
        <f t="shared" si="1"/>
        <v>3</v>
      </c>
    </row>
    <row r="70" spans="1:6">
      <c r="A70" t="s">
        <v>113</v>
      </c>
      <c r="B70" t="s">
        <v>131</v>
      </c>
      <c r="C70" t="s">
        <v>26</v>
      </c>
      <c r="D70" t="s">
        <v>37</v>
      </c>
      <c r="E70" t="s">
        <v>37</v>
      </c>
      <c r="F70">
        <f t="shared" si="1"/>
        <v>1</v>
      </c>
    </row>
    <row r="71" spans="1:6">
      <c r="A71" t="s">
        <v>86</v>
      </c>
      <c r="B71" t="s">
        <v>132</v>
      </c>
      <c r="C71" t="s">
        <v>26</v>
      </c>
      <c r="D71" t="s">
        <v>69</v>
      </c>
      <c r="E71" t="s">
        <v>69</v>
      </c>
      <c r="F71">
        <f t="shared" si="1"/>
        <v>4</v>
      </c>
    </row>
    <row r="72" spans="1:6">
      <c r="A72" t="s">
        <v>24</v>
      </c>
      <c r="B72" t="s">
        <v>133</v>
      </c>
      <c r="C72" t="s">
        <v>26</v>
      </c>
      <c r="D72" t="s">
        <v>27</v>
      </c>
      <c r="E72" t="s">
        <v>27</v>
      </c>
      <c r="F72">
        <f t="shared" si="1"/>
        <v>2</v>
      </c>
    </row>
    <row r="73" spans="1:6">
      <c r="A73" t="s">
        <v>49</v>
      </c>
      <c r="B73" t="s">
        <v>134</v>
      </c>
      <c r="C73" t="s">
        <v>26</v>
      </c>
      <c r="D73" t="s">
        <v>31</v>
      </c>
      <c r="E73" t="s">
        <v>31</v>
      </c>
      <c r="F73">
        <f t="shared" si="1"/>
        <v>3</v>
      </c>
    </row>
    <row r="74" spans="1:6">
      <c r="A74" t="s">
        <v>70</v>
      </c>
      <c r="B74" t="s">
        <v>135</v>
      </c>
      <c r="C74" t="s">
        <v>30</v>
      </c>
      <c r="D74" t="s">
        <v>37</v>
      </c>
      <c r="E74" t="s">
        <v>37</v>
      </c>
      <c r="F74">
        <f t="shared" si="1"/>
        <v>1</v>
      </c>
    </row>
    <row r="75" spans="1:6">
      <c r="A75" t="s">
        <v>56</v>
      </c>
      <c r="B75" t="s">
        <v>136</v>
      </c>
      <c r="C75" t="s">
        <v>30</v>
      </c>
      <c r="D75" t="s">
        <v>37</v>
      </c>
      <c r="E75" t="s">
        <v>37</v>
      </c>
      <c r="F75">
        <f t="shared" si="1"/>
        <v>1</v>
      </c>
    </row>
    <row r="76" spans="1:6">
      <c r="A76" t="s">
        <v>94</v>
      </c>
      <c r="B76" t="s">
        <v>137</v>
      </c>
      <c r="C76" t="s">
        <v>30</v>
      </c>
      <c r="D76" t="s">
        <v>37</v>
      </c>
      <c r="E76" t="s">
        <v>37</v>
      </c>
      <c r="F76">
        <f t="shared" si="1"/>
        <v>1</v>
      </c>
    </row>
    <row r="77" spans="1:6">
      <c r="A77" t="s">
        <v>83</v>
      </c>
      <c r="B77" t="s">
        <v>138</v>
      </c>
      <c r="C77" t="s">
        <v>26</v>
      </c>
      <c r="D77" t="s">
        <v>37</v>
      </c>
      <c r="E77" t="s">
        <v>37</v>
      </c>
      <c r="F77">
        <f t="shared" si="1"/>
        <v>1</v>
      </c>
    </row>
    <row r="78" spans="1:6">
      <c r="A78" t="s">
        <v>77</v>
      </c>
      <c r="B78" t="s">
        <v>139</v>
      </c>
      <c r="C78" t="s">
        <v>30</v>
      </c>
      <c r="D78" t="s">
        <v>27</v>
      </c>
      <c r="E78" t="s">
        <v>27</v>
      </c>
      <c r="F78">
        <f t="shared" si="1"/>
        <v>2</v>
      </c>
    </row>
    <row r="79" spans="1:6">
      <c r="A79" t="s">
        <v>42</v>
      </c>
      <c r="B79" t="s">
        <v>140</v>
      </c>
      <c r="C79" t="s">
        <v>26</v>
      </c>
      <c r="D79" t="s">
        <v>37</v>
      </c>
      <c r="E79" t="s">
        <v>37</v>
      </c>
      <c r="F79">
        <f t="shared" si="1"/>
        <v>1</v>
      </c>
    </row>
    <row r="80" spans="1:6">
      <c r="A80" t="s">
        <v>47</v>
      </c>
      <c r="B80" t="s">
        <v>141</v>
      </c>
      <c r="C80" t="s">
        <v>30</v>
      </c>
      <c r="D80" t="s">
        <v>31</v>
      </c>
      <c r="E80" t="s">
        <v>31</v>
      </c>
      <c r="F80">
        <f t="shared" si="1"/>
        <v>3</v>
      </c>
    </row>
    <row r="81" spans="1:6">
      <c r="A81" t="s">
        <v>49</v>
      </c>
      <c r="B81" t="s">
        <v>142</v>
      </c>
      <c r="C81" t="s">
        <v>30</v>
      </c>
      <c r="D81" t="s">
        <v>37</v>
      </c>
      <c r="E81" t="s">
        <v>37</v>
      </c>
      <c r="F81">
        <f t="shared" si="1"/>
        <v>1</v>
      </c>
    </row>
    <row r="82" spans="1:6">
      <c r="A82" t="s">
        <v>115</v>
      </c>
      <c r="B82" t="s">
        <v>143</v>
      </c>
      <c r="C82" t="s">
        <v>26</v>
      </c>
      <c r="D82" t="s">
        <v>37</v>
      </c>
      <c r="E82" t="s">
        <v>37</v>
      </c>
      <c r="F82">
        <f t="shared" si="1"/>
        <v>1</v>
      </c>
    </row>
    <row r="83" spans="1:6">
      <c r="A83" t="s">
        <v>97</v>
      </c>
      <c r="B83" t="s">
        <v>144</v>
      </c>
      <c r="C83" t="s">
        <v>30</v>
      </c>
      <c r="D83" t="s">
        <v>69</v>
      </c>
      <c r="E83" t="s">
        <v>69</v>
      </c>
      <c r="F83">
        <f t="shared" si="1"/>
        <v>4</v>
      </c>
    </row>
    <row r="84" spans="1:6">
      <c r="A84" t="s">
        <v>58</v>
      </c>
      <c r="B84" t="s">
        <v>145</v>
      </c>
      <c r="C84" t="s">
        <v>30</v>
      </c>
      <c r="D84" t="s">
        <v>69</v>
      </c>
      <c r="E84" t="s">
        <v>69</v>
      </c>
      <c r="F84">
        <f t="shared" si="1"/>
        <v>4</v>
      </c>
    </row>
    <row r="85" spans="1:6">
      <c r="A85" t="s">
        <v>66</v>
      </c>
      <c r="B85" t="s">
        <v>146</v>
      </c>
      <c r="C85" t="s">
        <v>30</v>
      </c>
      <c r="D85" t="s">
        <v>37</v>
      </c>
      <c r="E85" t="s">
        <v>37</v>
      </c>
      <c r="F85">
        <f t="shared" si="1"/>
        <v>1</v>
      </c>
    </row>
    <row r="86" spans="1:6">
      <c r="A86" t="s">
        <v>38</v>
      </c>
      <c r="B86" t="s">
        <v>147</v>
      </c>
      <c r="C86" t="s">
        <v>26</v>
      </c>
      <c r="D86" t="s">
        <v>37</v>
      </c>
      <c r="E86" t="s">
        <v>37</v>
      </c>
      <c r="F86">
        <f t="shared" si="1"/>
        <v>1</v>
      </c>
    </row>
    <row r="87" spans="1:6">
      <c r="A87" t="s">
        <v>49</v>
      </c>
      <c r="B87" t="s">
        <v>148</v>
      </c>
      <c r="C87" t="s">
        <v>30</v>
      </c>
      <c r="D87" t="s">
        <v>37</v>
      </c>
      <c r="E87" t="s">
        <v>37</v>
      </c>
      <c r="F87">
        <f t="shared" si="1"/>
        <v>1</v>
      </c>
    </row>
    <row r="88" spans="1:6">
      <c r="A88" t="s">
        <v>40</v>
      </c>
      <c r="B88" t="s">
        <v>149</v>
      </c>
      <c r="C88" t="s">
        <v>30</v>
      </c>
      <c r="D88" t="s">
        <v>37</v>
      </c>
      <c r="E88" t="s">
        <v>37</v>
      </c>
      <c r="F88">
        <f t="shared" si="1"/>
        <v>1</v>
      </c>
    </row>
    <row r="89" spans="1:6">
      <c r="A89" t="s">
        <v>83</v>
      </c>
      <c r="B89" t="s">
        <v>150</v>
      </c>
      <c r="C89" t="s">
        <v>26</v>
      </c>
      <c r="D89" t="s">
        <v>27</v>
      </c>
      <c r="E89" t="s">
        <v>27</v>
      </c>
      <c r="F89">
        <f t="shared" si="1"/>
        <v>2</v>
      </c>
    </row>
    <row r="90" spans="1:6">
      <c r="A90" t="s">
        <v>151</v>
      </c>
      <c r="B90" t="s">
        <v>152</v>
      </c>
      <c r="C90" t="s">
        <v>30</v>
      </c>
      <c r="D90" t="s">
        <v>37</v>
      </c>
      <c r="E90" t="s">
        <v>37</v>
      </c>
      <c r="F90">
        <f t="shared" si="1"/>
        <v>1</v>
      </c>
    </row>
    <row r="91" spans="1:6">
      <c r="A91" t="s">
        <v>66</v>
      </c>
      <c r="B91" t="s">
        <v>153</v>
      </c>
      <c r="C91" t="s">
        <v>26</v>
      </c>
      <c r="D91" t="s">
        <v>31</v>
      </c>
      <c r="E91" t="s">
        <v>31</v>
      </c>
      <c r="F91">
        <f t="shared" si="1"/>
        <v>3</v>
      </c>
    </row>
    <row r="92" spans="1:6">
      <c r="A92" t="s">
        <v>56</v>
      </c>
      <c r="B92" t="s">
        <v>154</v>
      </c>
      <c r="C92" t="s">
        <v>30</v>
      </c>
      <c r="D92" t="s">
        <v>37</v>
      </c>
      <c r="E92" t="s">
        <v>37</v>
      </c>
      <c r="F92">
        <f t="shared" si="1"/>
        <v>1</v>
      </c>
    </row>
    <row r="93" spans="1:6">
      <c r="A93" t="s">
        <v>38</v>
      </c>
      <c r="B93" t="s">
        <v>155</v>
      </c>
      <c r="C93" t="s">
        <v>26</v>
      </c>
      <c r="D93" t="s">
        <v>31</v>
      </c>
      <c r="E93" t="s">
        <v>31</v>
      </c>
      <c r="F93">
        <f t="shared" si="1"/>
        <v>3</v>
      </c>
    </row>
    <row r="94" spans="1:6">
      <c r="A94" t="s">
        <v>113</v>
      </c>
      <c r="B94" t="s">
        <v>156</v>
      </c>
      <c r="C94" t="s">
        <v>26</v>
      </c>
      <c r="D94" t="s">
        <v>27</v>
      </c>
      <c r="E94" t="s">
        <v>27</v>
      </c>
      <c r="F94">
        <f t="shared" si="1"/>
        <v>2</v>
      </c>
    </row>
    <row r="95" spans="1:6">
      <c r="A95" t="s">
        <v>113</v>
      </c>
      <c r="B95" t="s">
        <v>157</v>
      </c>
      <c r="C95" t="s">
        <v>30</v>
      </c>
      <c r="D95" t="s">
        <v>37</v>
      </c>
      <c r="E95" t="s">
        <v>37</v>
      </c>
      <c r="F95">
        <f t="shared" si="1"/>
        <v>1</v>
      </c>
    </row>
    <row r="96" spans="1:6">
      <c r="A96" t="s">
        <v>124</v>
      </c>
      <c r="B96" t="s">
        <v>158</v>
      </c>
      <c r="C96" t="s">
        <v>30</v>
      </c>
      <c r="D96" t="s">
        <v>37</v>
      </c>
      <c r="E96" t="s">
        <v>37</v>
      </c>
      <c r="F96">
        <f t="shared" si="1"/>
        <v>1</v>
      </c>
    </row>
    <row r="97" spans="1:6">
      <c r="A97" t="s">
        <v>47</v>
      </c>
      <c r="B97" t="s">
        <v>159</v>
      </c>
      <c r="C97" t="s">
        <v>30</v>
      </c>
      <c r="D97" t="s">
        <v>46</v>
      </c>
      <c r="E97" t="s">
        <v>46</v>
      </c>
      <c r="F97">
        <f t="shared" si="1"/>
        <v>5</v>
      </c>
    </row>
    <row r="98" spans="1:6">
      <c r="A98" t="s">
        <v>58</v>
      </c>
      <c r="B98" t="s">
        <v>160</v>
      </c>
      <c r="C98" t="s">
        <v>26</v>
      </c>
      <c r="D98" t="s">
        <v>27</v>
      </c>
      <c r="E98" t="s">
        <v>27</v>
      </c>
      <c r="F98">
        <f t="shared" si="1"/>
        <v>2</v>
      </c>
    </row>
    <row r="99" spans="1:6">
      <c r="A99" t="s">
        <v>66</v>
      </c>
      <c r="B99" t="s">
        <v>161</v>
      </c>
      <c r="C99" t="s">
        <v>30</v>
      </c>
      <c r="D99" t="s">
        <v>69</v>
      </c>
      <c r="E99" t="s">
        <v>69</v>
      </c>
      <c r="F99">
        <f t="shared" si="1"/>
        <v>4</v>
      </c>
    </row>
    <row r="100" spans="1:6">
      <c r="A100" t="s">
        <v>42</v>
      </c>
      <c r="B100" t="s">
        <v>162</v>
      </c>
      <c r="C100" t="s">
        <v>30</v>
      </c>
      <c r="D100" t="s">
        <v>37</v>
      </c>
      <c r="E100" t="s">
        <v>37</v>
      </c>
      <c r="F100">
        <f t="shared" si="1"/>
        <v>1</v>
      </c>
    </row>
    <row r="101" spans="1:6">
      <c r="A101" t="s">
        <v>49</v>
      </c>
      <c r="B101" t="s">
        <v>163</v>
      </c>
      <c r="C101" t="s">
        <v>30</v>
      </c>
      <c r="D101" t="s">
        <v>37</v>
      </c>
      <c r="E101" t="s">
        <v>37</v>
      </c>
      <c r="F101">
        <f t="shared" si="1"/>
        <v>1</v>
      </c>
    </row>
    <row r="102" spans="1:6">
      <c r="A102" t="s">
        <v>77</v>
      </c>
      <c r="B102" t="s">
        <v>164</v>
      </c>
      <c r="C102" t="s">
        <v>30</v>
      </c>
      <c r="D102" t="s">
        <v>27</v>
      </c>
      <c r="E102" t="s">
        <v>27</v>
      </c>
      <c r="F102">
        <f t="shared" si="1"/>
        <v>2</v>
      </c>
    </row>
    <row r="103" spans="1:6">
      <c r="A103" t="s">
        <v>42</v>
      </c>
      <c r="B103" t="s">
        <v>165</v>
      </c>
      <c r="C103" t="s">
        <v>26</v>
      </c>
      <c r="D103" t="s">
        <v>37</v>
      </c>
      <c r="E103" t="s">
        <v>37</v>
      </c>
      <c r="F103">
        <f t="shared" si="1"/>
        <v>1</v>
      </c>
    </row>
    <row r="104" spans="1:6">
      <c r="A104" t="s">
        <v>32</v>
      </c>
      <c r="B104" t="s">
        <v>166</v>
      </c>
      <c r="C104" t="s">
        <v>26</v>
      </c>
      <c r="D104" t="s">
        <v>37</v>
      </c>
      <c r="E104" t="s">
        <v>37</v>
      </c>
      <c r="F104">
        <f t="shared" si="1"/>
        <v>1</v>
      </c>
    </row>
    <row r="105" spans="1:6">
      <c r="A105" t="s">
        <v>113</v>
      </c>
      <c r="B105" t="s">
        <v>167</v>
      </c>
      <c r="C105" t="s">
        <v>30</v>
      </c>
      <c r="D105" t="s">
        <v>37</v>
      </c>
      <c r="E105" t="s">
        <v>37</v>
      </c>
      <c r="F105">
        <f t="shared" si="1"/>
        <v>1</v>
      </c>
    </row>
    <row r="106" spans="1:6">
      <c r="A106" t="s">
        <v>86</v>
      </c>
      <c r="B106" t="s">
        <v>168</v>
      </c>
      <c r="C106" t="s">
        <v>26</v>
      </c>
      <c r="D106" t="s">
        <v>37</v>
      </c>
      <c r="E106" t="s">
        <v>37</v>
      </c>
      <c r="F106">
        <f t="shared" si="1"/>
        <v>1</v>
      </c>
    </row>
    <row r="107" spans="1:6">
      <c r="A107" t="s">
        <v>40</v>
      </c>
      <c r="B107" t="s">
        <v>169</v>
      </c>
      <c r="C107" t="s">
        <v>26</v>
      </c>
      <c r="D107" t="s">
        <v>27</v>
      </c>
      <c r="E107" t="s">
        <v>27</v>
      </c>
      <c r="F107">
        <f t="shared" si="1"/>
        <v>2</v>
      </c>
    </row>
    <row r="108" spans="1:6">
      <c r="A108" t="s">
        <v>44</v>
      </c>
      <c r="B108" t="s">
        <v>170</v>
      </c>
      <c r="C108" t="s">
        <v>30</v>
      </c>
      <c r="D108" t="s">
        <v>27</v>
      </c>
      <c r="E108" t="s">
        <v>27</v>
      </c>
      <c r="F108">
        <f t="shared" si="1"/>
        <v>2</v>
      </c>
    </row>
    <row r="109" spans="1:6">
      <c r="A109" t="s">
        <v>53</v>
      </c>
      <c r="B109" t="s">
        <v>171</v>
      </c>
      <c r="C109" t="s">
        <v>26</v>
      </c>
      <c r="D109" t="s">
        <v>172</v>
      </c>
      <c r="E109" t="s">
        <v>172</v>
      </c>
      <c r="F109">
        <f t="shared" si="1"/>
        <v>8</v>
      </c>
    </row>
    <row r="110" spans="1:6">
      <c r="A110" t="s">
        <v>97</v>
      </c>
      <c r="B110" t="s">
        <v>173</v>
      </c>
      <c r="C110" t="s">
        <v>26</v>
      </c>
      <c r="D110" t="s">
        <v>27</v>
      </c>
      <c r="E110" t="s">
        <v>27</v>
      </c>
      <c r="F110">
        <f t="shared" si="1"/>
        <v>2</v>
      </c>
    </row>
    <row r="111" spans="1:6">
      <c r="A111" t="s">
        <v>83</v>
      </c>
      <c r="B111" t="s">
        <v>174</v>
      </c>
      <c r="C111" t="s">
        <v>26</v>
      </c>
      <c r="D111" t="s">
        <v>37</v>
      </c>
      <c r="E111" t="s">
        <v>37</v>
      </c>
      <c r="F111">
        <f t="shared" si="1"/>
        <v>1</v>
      </c>
    </row>
    <row r="112" spans="1:6">
      <c r="A112" t="s">
        <v>97</v>
      </c>
      <c r="B112" t="s">
        <v>175</v>
      </c>
      <c r="C112" t="s">
        <v>30</v>
      </c>
      <c r="D112" t="s">
        <v>37</v>
      </c>
      <c r="E112" t="s">
        <v>37</v>
      </c>
      <c r="F112">
        <f t="shared" si="1"/>
        <v>1</v>
      </c>
    </row>
    <row r="113" spans="1:6">
      <c r="A113" t="s">
        <v>124</v>
      </c>
      <c r="B113" t="s">
        <v>176</v>
      </c>
      <c r="C113" t="s">
        <v>26</v>
      </c>
      <c r="D113" t="s">
        <v>27</v>
      </c>
      <c r="E113" t="s">
        <v>27</v>
      </c>
      <c r="F113">
        <f t="shared" si="1"/>
        <v>2</v>
      </c>
    </row>
    <row r="114" spans="1:6">
      <c r="A114" t="s">
        <v>24</v>
      </c>
      <c r="B114" t="s">
        <v>177</v>
      </c>
      <c r="C114" t="s">
        <v>26</v>
      </c>
      <c r="D114" t="s">
        <v>37</v>
      </c>
      <c r="E114" t="s">
        <v>37</v>
      </c>
      <c r="F114">
        <f t="shared" si="1"/>
        <v>1</v>
      </c>
    </row>
    <row r="115" spans="1:6">
      <c r="A115" t="s">
        <v>58</v>
      </c>
      <c r="B115" t="s">
        <v>178</v>
      </c>
      <c r="C115" t="s">
        <v>30</v>
      </c>
      <c r="D115" t="s">
        <v>37</v>
      </c>
      <c r="E115" t="s">
        <v>37</v>
      </c>
      <c r="F115">
        <f t="shared" si="1"/>
        <v>1</v>
      </c>
    </row>
    <row r="116" spans="1:6">
      <c r="A116" t="s">
        <v>42</v>
      </c>
      <c r="B116" t="s">
        <v>179</v>
      </c>
      <c r="C116" t="s">
        <v>30</v>
      </c>
      <c r="D116" t="s">
        <v>27</v>
      </c>
      <c r="E116" t="s">
        <v>27</v>
      </c>
      <c r="F116">
        <f t="shared" si="1"/>
        <v>2</v>
      </c>
    </row>
    <row r="117" spans="1:6">
      <c r="A117" t="s">
        <v>40</v>
      </c>
      <c r="B117" t="s">
        <v>180</v>
      </c>
      <c r="C117" t="s">
        <v>26</v>
      </c>
      <c r="D117" t="s">
        <v>27</v>
      </c>
      <c r="E117" t="s">
        <v>27</v>
      </c>
      <c r="F117">
        <f t="shared" si="1"/>
        <v>2</v>
      </c>
    </row>
    <row r="118" spans="1:6">
      <c r="A118" t="s">
        <v>181</v>
      </c>
      <c r="B118" t="s">
        <v>182</v>
      </c>
      <c r="C118" t="s">
        <v>30</v>
      </c>
      <c r="D118" t="s">
        <v>27</v>
      </c>
      <c r="E118" t="s">
        <v>27</v>
      </c>
      <c r="F118">
        <f t="shared" si="1"/>
        <v>2</v>
      </c>
    </row>
    <row r="119" spans="1:6">
      <c r="A119" t="s">
        <v>58</v>
      </c>
      <c r="B119" t="s">
        <v>183</v>
      </c>
      <c r="C119" t="s">
        <v>30</v>
      </c>
      <c r="D119" t="s">
        <v>27</v>
      </c>
      <c r="E119" t="s">
        <v>27</v>
      </c>
      <c r="F119">
        <f t="shared" si="1"/>
        <v>2</v>
      </c>
    </row>
    <row r="120" spans="1:6">
      <c r="A120" t="s">
        <v>58</v>
      </c>
      <c r="B120" t="s">
        <v>184</v>
      </c>
      <c r="C120" t="s">
        <v>30</v>
      </c>
      <c r="D120" t="s">
        <v>37</v>
      </c>
      <c r="E120" t="s">
        <v>37</v>
      </c>
      <c r="F120">
        <f t="shared" si="1"/>
        <v>1</v>
      </c>
    </row>
    <row r="121" spans="1:6">
      <c r="A121" t="s">
        <v>115</v>
      </c>
      <c r="B121" t="s">
        <v>185</v>
      </c>
      <c r="C121" t="s">
        <v>30</v>
      </c>
      <c r="D121" t="s">
        <v>37</v>
      </c>
      <c r="E121" t="s">
        <v>37</v>
      </c>
      <c r="F121">
        <f t="shared" si="1"/>
        <v>1</v>
      </c>
    </row>
    <row r="122" spans="1:6">
      <c r="A122" t="s">
        <v>97</v>
      </c>
      <c r="B122" t="s">
        <v>186</v>
      </c>
      <c r="C122" t="s">
        <v>30</v>
      </c>
      <c r="D122" t="s">
        <v>37</v>
      </c>
      <c r="E122" t="s">
        <v>37</v>
      </c>
      <c r="F122">
        <f t="shared" si="1"/>
        <v>1</v>
      </c>
    </row>
    <row r="123" spans="1:6">
      <c r="A123" t="s">
        <v>75</v>
      </c>
      <c r="B123" t="s">
        <v>187</v>
      </c>
      <c r="C123" t="s">
        <v>30</v>
      </c>
      <c r="D123" t="s">
        <v>27</v>
      </c>
      <c r="E123" t="s">
        <v>27</v>
      </c>
      <c r="F123">
        <f t="shared" si="1"/>
        <v>2</v>
      </c>
    </row>
    <row r="124" spans="1:6">
      <c r="A124" t="s">
        <v>56</v>
      </c>
      <c r="B124" t="s">
        <v>188</v>
      </c>
      <c r="C124" t="s">
        <v>26</v>
      </c>
      <c r="D124" t="s">
        <v>37</v>
      </c>
      <c r="E124" t="s">
        <v>37</v>
      </c>
      <c r="F124">
        <f t="shared" si="1"/>
        <v>1</v>
      </c>
    </row>
    <row r="125" spans="1:6">
      <c r="A125" t="s">
        <v>51</v>
      </c>
      <c r="B125" t="s">
        <v>189</v>
      </c>
      <c r="C125" t="s">
        <v>26</v>
      </c>
      <c r="D125" t="s">
        <v>37</v>
      </c>
      <c r="E125" t="s">
        <v>37</v>
      </c>
      <c r="F125">
        <f t="shared" si="1"/>
        <v>1</v>
      </c>
    </row>
    <row r="126" spans="1:6">
      <c r="A126" t="s">
        <v>77</v>
      </c>
      <c r="B126" t="s">
        <v>190</v>
      </c>
      <c r="C126" t="s">
        <v>26</v>
      </c>
      <c r="D126" t="s">
        <v>37</v>
      </c>
      <c r="E126" t="s">
        <v>37</v>
      </c>
      <c r="F126">
        <f t="shared" si="1"/>
        <v>1</v>
      </c>
    </row>
    <row r="127" spans="1:6">
      <c r="A127" t="s">
        <v>97</v>
      </c>
      <c r="B127" t="s">
        <v>191</v>
      </c>
      <c r="C127" t="s">
        <v>30</v>
      </c>
      <c r="D127" t="s">
        <v>27</v>
      </c>
      <c r="E127" t="s">
        <v>27</v>
      </c>
      <c r="F127">
        <f t="shared" si="1"/>
        <v>2</v>
      </c>
    </row>
    <row r="128" spans="1:6">
      <c r="A128" t="s">
        <v>124</v>
      </c>
      <c r="B128" t="s">
        <v>192</v>
      </c>
      <c r="C128" t="s">
        <v>26</v>
      </c>
      <c r="D128" t="s">
        <v>37</v>
      </c>
      <c r="E128" t="s">
        <v>37</v>
      </c>
      <c r="F128">
        <f t="shared" si="1"/>
        <v>1</v>
      </c>
    </row>
    <row r="129" spans="1:6">
      <c r="A129" t="s">
        <v>53</v>
      </c>
      <c r="B129" t="s">
        <v>193</v>
      </c>
      <c r="C129" t="s">
        <v>30</v>
      </c>
      <c r="D129" t="s">
        <v>27</v>
      </c>
      <c r="E129" t="s">
        <v>27</v>
      </c>
      <c r="F129">
        <f t="shared" si="1"/>
        <v>2</v>
      </c>
    </row>
    <row r="130" spans="1:6">
      <c r="A130" t="s">
        <v>64</v>
      </c>
      <c r="B130" t="s">
        <v>194</v>
      </c>
      <c r="C130" t="s">
        <v>30</v>
      </c>
      <c r="D130" t="s">
        <v>37</v>
      </c>
      <c r="E130" t="s">
        <v>37</v>
      </c>
      <c r="F130">
        <f t="shared" ref="F130:F151" si="2">VALUE(LEFT(E130,FIND(":",E130)-1))</f>
        <v>1</v>
      </c>
    </row>
    <row r="131" spans="1:6">
      <c r="A131" t="s">
        <v>90</v>
      </c>
      <c r="B131" t="s">
        <v>195</v>
      </c>
      <c r="C131" t="s">
        <v>26</v>
      </c>
      <c r="D131" t="s">
        <v>37</v>
      </c>
      <c r="E131" t="s">
        <v>37</v>
      </c>
      <c r="F131">
        <f t="shared" si="2"/>
        <v>1</v>
      </c>
    </row>
    <row r="132" spans="1:6">
      <c r="A132" t="s">
        <v>86</v>
      </c>
      <c r="B132" t="s">
        <v>196</v>
      </c>
      <c r="C132" t="s">
        <v>26</v>
      </c>
      <c r="D132" t="s">
        <v>37</v>
      </c>
      <c r="E132" t="s">
        <v>37</v>
      </c>
      <c r="F132">
        <f t="shared" si="2"/>
        <v>1</v>
      </c>
    </row>
    <row r="133" spans="1:6">
      <c r="A133" t="s">
        <v>51</v>
      </c>
      <c r="B133" t="s">
        <v>197</v>
      </c>
      <c r="C133" t="s">
        <v>30</v>
      </c>
      <c r="D133" t="s">
        <v>31</v>
      </c>
      <c r="E133" t="s">
        <v>31</v>
      </c>
      <c r="F133">
        <f t="shared" si="2"/>
        <v>3</v>
      </c>
    </row>
    <row r="134" spans="1:6">
      <c r="A134" t="s">
        <v>90</v>
      </c>
      <c r="B134" t="s">
        <v>198</v>
      </c>
      <c r="C134" t="s">
        <v>26</v>
      </c>
      <c r="D134" t="s">
        <v>27</v>
      </c>
      <c r="E134" t="s">
        <v>27</v>
      </c>
      <c r="F134">
        <f t="shared" si="2"/>
        <v>2</v>
      </c>
    </row>
    <row r="135" spans="1:6">
      <c r="A135" t="s">
        <v>66</v>
      </c>
      <c r="B135" t="s">
        <v>199</v>
      </c>
      <c r="C135" t="s">
        <v>30</v>
      </c>
      <c r="D135" t="s">
        <v>37</v>
      </c>
      <c r="E135" t="s">
        <v>37</v>
      </c>
      <c r="F135">
        <f t="shared" si="2"/>
        <v>1</v>
      </c>
    </row>
    <row r="136" spans="1:6">
      <c r="A136" t="s">
        <v>83</v>
      </c>
      <c r="B136" t="s">
        <v>200</v>
      </c>
      <c r="C136" t="s">
        <v>30</v>
      </c>
      <c r="D136" t="s">
        <v>27</v>
      </c>
      <c r="E136" t="s">
        <v>27</v>
      </c>
      <c r="F136">
        <f t="shared" si="2"/>
        <v>2</v>
      </c>
    </row>
    <row r="137" spans="1:6">
      <c r="A137" t="s">
        <v>44</v>
      </c>
      <c r="B137" t="s">
        <v>201</v>
      </c>
      <c r="C137" t="s">
        <v>30</v>
      </c>
      <c r="D137" t="s">
        <v>27</v>
      </c>
      <c r="E137" t="s">
        <v>27</v>
      </c>
      <c r="F137">
        <f t="shared" si="2"/>
        <v>2</v>
      </c>
    </row>
    <row r="138" spans="1:6">
      <c r="A138" t="s">
        <v>86</v>
      </c>
      <c r="B138" t="s">
        <v>202</v>
      </c>
      <c r="C138" t="s">
        <v>30</v>
      </c>
      <c r="D138" t="s">
        <v>27</v>
      </c>
      <c r="E138" t="s">
        <v>27</v>
      </c>
      <c r="F138">
        <f t="shared" si="2"/>
        <v>2</v>
      </c>
    </row>
    <row r="139" spans="1:6">
      <c r="A139" t="s">
        <v>58</v>
      </c>
      <c r="B139" t="s">
        <v>203</v>
      </c>
      <c r="C139" t="s">
        <v>30</v>
      </c>
      <c r="D139" t="s">
        <v>27</v>
      </c>
      <c r="E139" t="s">
        <v>27</v>
      </c>
      <c r="F139">
        <f t="shared" si="2"/>
        <v>2</v>
      </c>
    </row>
    <row r="140" spans="1:6">
      <c r="A140" t="s">
        <v>124</v>
      </c>
      <c r="B140" t="s">
        <v>204</v>
      </c>
      <c r="C140" t="s">
        <v>30</v>
      </c>
      <c r="D140" t="s">
        <v>27</v>
      </c>
      <c r="E140" t="s">
        <v>27</v>
      </c>
      <c r="F140">
        <f t="shared" si="2"/>
        <v>2</v>
      </c>
    </row>
    <row r="141" spans="1:6">
      <c r="A141" t="s">
        <v>28</v>
      </c>
      <c r="B141" t="s">
        <v>205</v>
      </c>
      <c r="C141" t="s">
        <v>30</v>
      </c>
      <c r="D141" t="s">
        <v>206</v>
      </c>
      <c r="E141" t="s">
        <v>206</v>
      </c>
      <c r="F141">
        <f t="shared" si="2"/>
        <v>7</v>
      </c>
    </row>
    <row r="142" spans="1:6">
      <c r="A142" t="s">
        <v>83</v>
      </c>
      <c r="B142" t="s">
        <v>207</v>
      </c>
      <c r="C142" t="s">
        <v>30</v>
      </c>
      <c r="D142" t="s">
        <v>37</v>
      </c>
      <c r="E142" t="s">
        <v>37</v>
      </c>
      <c r="F142">
        <f t="shared" si="2"/>
        <v>1</v>
      </c>
    </row>
    <row r="143" spans="1:6">
      <c r="A143" t="s">
        <v>97</v>
      </c>
      <c r="B143" t="s">
        <v>208</v>
      </c>
      <c r="C143" t="s">
        <v>30</v>
      </c>
      <c r="D143" t="s">
        <v>31</v>
      </c>
      <c r="E143" t="s">
        <v>31</v>
      </c>
      <c r="F143">
        <f t="shared" si="2"/>
        <v>3</v>
      </c>
    </row>
    <row r="144" spans="1:6">
      <c r="A144" t="s">
        <v>151</v>
      </c>
      <c r="B144" t="s">
        <v>209</v>
      </c>
      <c r="C144" t="s">
        <v>30</v>
      </c>
      <c r="D144" t="s">
        <v>37</v>
      </c>
      <c r="E144" t="s">
        <v>37</v>
      </c>
      <c r="F144">
        <f t="shared" si="2"/>
        <v>1</v>
      </c>
    </row>
    <row r="145" spans="1:6">
      <c r="A145" t="s">
        <v>49</v>
      </c>
      <c r="B145" t="s">
        <v>210</v>
      </c>
      <c r="C145" t="s">
        <v>26</v>
      </c>
      <c r="D145" t="s">
        <v>37</v>
      </c>
      <c r="E145" t="s">
        <v>37</v>
      </c>
      <c r="F145">
        <f t="shared" si="2"/>
        <v>1</v>
      </c>
    </row>
    <row r="146" spans="1:6">
      <c r="A146" t="s">
        <v>44</v>
      </c>
      <c r="B146" t="s">
        <v>211</v>
      </c>
      <c r="C146" t="s">
        <v>30</v>
      </c>
      <c r="D146" t="s">
        <v>37</v>
      </c>
      <c r="E146" t="s">
        <v>37</v>
      </c>
      <c r="F146">
        <f t="shared" si="2"/>
        <v>1</v>
      </c>
    </row>
    <row r="147" spans="1:6">
      <c r="A147" t="s">
        <v>35</v>
      </c>
      <c r="B147" t="s">
        <v>212</v>
      </c>
      <c r="C147" t="s">
        <v>30</v>
      </c>
      <c r="D147" t="s">
        <v>27</v>
      </c>
      <c r="E147" t="s">
        <v>27</v>
      </c>
      <c r="F147">
        <f t="shared" si="2"/>
        <v>2</v>
      </c>
    </row>
    <row r="148" spans="1:6">
      <c r="A148" t="s">
        <v>47</v>
      </c>
      <c r="B148" t="s">
        <v>213</v>
      </c>
      <c r="C148" t="s">
        <v>30</v>
      </c>
      <c r="D148" t="s">
        <v>27</v>
      </c>
      <c r="E148" t="s">
        <v>27</v>
      </c>
      <c r="F148">
        <f t="shared" si="2"/>
        <v>2</v>
      </c>
    </row>
    <row r="149" spans="1:6">
      <c r="A149" t="s">
        <v>113</v>
      </c>
      <c r="B149" t="s">
        <v>214</v>
      </c>
      <c r="C149" t="s">
        <v>30</v>
      </c>
      <c r="D149" t="s">
        <v>46</v>
      </c>
      <c r="E149" t="s">
        <v>46</v>
      </c>
      <c r="F149">
        <f t="shared" si="2"/>
        <v>5</v>
      </c>
    </row>
    <row r="150" spans="1:6">
      <c r="A150" t="s">
        <v>56</v>
      </c>
      <c r="B150" t="s">
        <v>215</v>
      </c>
      <c r="C150" t="s">
        <v>26</v>
      </c>
      <c r="D150" t="s">
        <v>37</v>
      </c>
      <c r="E150" t="s">
        <v>37</v>
      </c>
      <c r="F150">
        <f t="shared" si="2"/>
        <v>1</v>
      </c>
    </row>
    <row r="151" spans="1:6">
      <c r="A151" t="s">
        <v>40</v>
      </c>
      <c r="B151" t="s">
        <v>216</v>
      </c>
      <c r="C151" t="s">
        <v>30</v>
      </c>
      <c r="D151" t="s">
        <v>37</v>
      </c>
      <c r="E151" t="s">
        <v>37</v>
      </c>
      <c r="F151">
        <f t="shared" si="2"/>
        <v>1</v>
      </c>
    </row>
    <row r="152" spans="1:6">
      <c r="F152">
        <f>COUNT(F2:F151)</f>
        <v>150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abSelected="1" topLeftCell="A17" workbookViewId="0"/>
  </sheetViews>
  <sheetFormatPr defaultColWidth="9" defaultRowHeight="14.5"/>
  <sheetData>
    <row r="1" spans="1:6">
      <c r="A1" t="s">
        <v>23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</row>
    <row r="2" spans="1:6">
      <c r="A2">
        <v>1</v>
      </c>
      <c r="B2">
        <f>COUNTIF('Raw Data'!F:F,A2)</f>
        <v>80</v>
      </c>
      <c r="C2">
        <f t="shared" ref="C2:C14" si="0">B2/SUM(B$2:B$14)</f>
        <v>0.53333333333333299</v>
      </c>
      <c r="D2">
        <f>SUM(C$2:C2)</f>
        <v>0.53333333333333299</v>
      </c>
      <c r="E2">
        <f t="shared" ref="E2:E14" si="1">A2*B2</f>
        <v>80</v>
      </c>
      <c r="F2">
        <f t="shared" ref="F2:F14" si="2">A2*A2*B2</f>
        <v>80</v>
      </c>
    </row>
    <row r="3" spans="1:6">
      <c r="A3">
        <v>2</v>
      </c>
      <c r="B3">
        <f>COUNTIF('Raw Data'!F:F,A3)</f>
        <v>36</v>
      </c>
      <c r="C3">
        <f t="shared" si="0"/>
        <v>0.24</v>
      </c>
      <c r="D3">
        <f>SUM(C$2:C3)</f>
        <v>0.77333333333333298</v>
      </c>
      <c r="E3">
        <f t="shared" si="1"/>
        <v>72</v>
      </c>
      <c r="F3">
        <f t="shared" si="2"/>
        <v>144</v>
      </c>
    </row>
    <row r="4" spans="1:6">
      <c r="A4">
        <v>3</v>
      </c>
      <c r="B4">
        <f>COUNTIF('Raw Data'!F:F,A4)</f>
        <v>15</v>
      </c>
      <c r="C4">
        <f t="shared" si="0"/>
        <v>0.1</v>
      </c>
      <c r="D4">
        <f>SUM(C$2:C4)</f>
        <v>0.87333333333333296</v>
      </c>
      <c r="E4">
        <f t="shared" si="1"/>
        <v>45</v>
      </c>
      <c r="F4">
        <f t="shared" si="2"/>
        <v>135</v>
      </c>
    </row>
    <row r="5" spans="1:6">
      <c r="A5">
        <v>4</v>
      </c>
      <c r="B5">
        <f>COUNTIF('Raw Data'!F:F,A5)</f>
        <v>6</v>
      </c>
      <c r="C5">
        <f t="shared" si="0"/>
        <v>0.04</v>
      </c>
      <c r="D5">
        <f>SUM(C$2:C5)</f>
        <v>0.913333333333333</v>
      </c>
      <c r="E5">
        <f t="shared" si="1"/>
        <v>24</v>
      </c>
      <c r="F5">
        <f t="shared" si="2"/>
        <v>96</v>
      </c>
    </row>
    <row r="6" spans="1:6">
      <c r="A6">
        <v>5</v>
      </c>
      <c r="B6">
        <f>COUNTIF('Raw Data'!F:F,A6)</f>
        <v>6</v>
      </c>
      <c r="C6">
        <f t="shared" si="0"/>
        <v>0.04</v>
      </c>
      <c r="D6">
        <f>SUM(C$2:C6)</f>
        <v>0.95333333333333303</v>
      </c>
      <c r="E6">
        <f t="shared" si="1"/>
        <v>30</v>
      </c>
      <c r="F6">
        <f t="shared" si="2"/>
        <v>150</v>
      </c>
    </row>
    <row r="7" spans="1:6">
      <c r="A7">
        <v>6</v>
      </c>
      <c r="B7">
        <f>COUNTIF('Raw Data'!F:F,A7)</f>
        <v>3</v>
      </c>
      <c r="C7">
        <f t="shared" si="0"/>
        <v>0.02</v>
      </c>
      <c r="D7">
        <f>SUM(C$2:C7)</f>
        <v>0.97333333333333305</v>
      </c>
      <c r="E7">
        <f t="shared" si="1"/>
        <v>18</v>
      </c>
      <c r="F7">
        <f t="shared" si="2"/>
        <v>108</v>
      </c>
    </row>
    <row r="8" spans="1:6">
      <c r="A8">
        <v>7</v>
      </c>
      <c r="B8">
        <f>COUNTIF('Raw Data'!F:F,A8)</f>
        <v>1</v>
      </c>
      <c r="C8">
        <f t="shared" si="0"/>
        <v>6.6666666666666697E-3</v>
      </c>
      <c r="D8">
        <f>SUM(C$2:C8)</f>
        <v>0.98</v>
      </c>
      <c r="E8">
        <f t="shared" si="1"/>
        <v>7</v>
      </c>
      <c r="F8">
        <f t="shared" si="2"/>
        <v>49</v>
      </c>
    </row>
    <row r="9" spans="1:6">
      <c r="A9">
        <v>8</v>
      </c>
      <c r="B9">
        <f>COUNTIF('Raw Data'!F:F,A9)</f>
        <v>1</v>
      </c>
      <c r="C9">
        <f t="shared" si="0"/>
        <v>6.6666666666666697E-3</v>
      </c>
      <c r="D9">
        <f>SUM(C$2:C9)</f>
        <v>0.98666666666666702</v>
      </c>
      <c r="E9">
        <f t="shared" si="1"/>
        <v>8</v>
      </c>
      <c r="F9">
        <f t="shared" si="2"/>
        <v>64</v>
      </c>
    </row>
    <row r="10" spans="1:6">
      <c r="A10">
        <v>9</v>
      </c>
      <c r="B10">
        <f>COUNTIF('Raw Data'!F:F,A10)</f>
        <v>1</v>
      </c>
      <c r="C10">
        <f t="shared" si="0"/>
        <v>6.6666666666666697E-3</v>
      </c>
      <c r="D10">
        <f>SUM(C$2:C10)</f>
        <v>0.99333333333333396</v>
      </c>
      <c r="E10">
        <f t="shared" si="1"/>
        <v>9</v>
      </c>
      <c r="F10">
        <f t="shared" si="2"/>
        <v>81</v>
      </c>
    </row>
    <row r="11" spans="1:6">
      <c r="A11">
        <v>10</v>
      </c>
      <c r="B11">
        <f>COUNTIF('Raw Data'!F:F,A11)</f>
        <v>0</v>
      </c>
      <c r="C11">
        <f t="shared" si="0"/>
        <v>0</v>
      </c>
      <c r="D11">
        <f>SUM(C$2:C11)</f>
        <v>0.99333333333333396</v>
      </c>
      <c r="E11">
        <f t="shared" si="1"/>
        <v>0</v>
      </c>
      <c r="F11">
        <f t="shared" si="2"/>
        <v>0</v>
      </c>
    </row>
    <row r="12" spans="1:6">
      <c r="A12">
        <v>11</v>
      </c>
      <c r="B12">
        <f>COUNTIF('Raw Data'!F:F,A12)</f>
        <v>0</v>
      </c>
      <c r="C12">
        <f t="shared" si="0"/>
        <v>0</v>
      </c>
      <c r="D12">
        <f>SUM(C$2:C12)</f>
        <v>0.99333333333333396</v>
      </c>
      <c r="E12">
        <f t="shared" si="1"/>
        <v>0</v>
      </c>
      <c r="F12">
        <f t="shared" si="2"/>
        <v>0</v>
      </c>
    </row>
    <row r="13" spans="1:6">
      <c r="A13">
        <v>12</v>
      </c>
      <c r="B13">
        <f>COUNTIF('Raw Data'!F:F,A13)</f>
        <v>1</v>
      </c>
      <c r="C13">
        <f t="shared" si="0"/>
        <v>6.6666666666666697E-3</v>
      </c>
      <c r="D13">
        <f>SUM(C$2:C13)</f>
        <v>1</v>
      </c>
      <c r="E13">
        <f t="shared" si="1"/>
        <v>12</v>
      </c>
      <c r="F13">
        <f t="shared" si="2"/>
        <v>144</v>
      </c>
    </row>
    <row r="14" spans="1:6">
      <c r="A14">
        <v>13</v>
      </c>
      <c r="B14">
        <f>COUNTIF('Raw Data'!F:F,A14)</f>
        <v>0</v>
      </c>
      <c r="C14">
        <f t="shared" si="0"/>
        <v>0</v>
      </c>
      <c r="D14">
        <f>SUM(C$2:C14)</f>
        <v>1</v>
      </c>
      <c r="E14">
        <f t="shared" si="1"/>
        <v>0</v>
      </c>
      <c r="F14">
        <f t="shared" si="2"/>
        <v>0</v>
      </c>
    </row>
    <row r="15" spans="1:6">
      <c r="B15">
        <f>SUM(B2:B14)</f>
        <v>150</v>
      </c>
      <c r="C15">
        <f>SUM(C2:C14)</f>
        <v>1</v>
      </c>
      <c r="E15">
        <f>SUM(E2:E14)</f>
        <v>305</v>
      </c>
      <c r="F15">
        <f>SUM(F2:F14)</f>
        <v>1051</v>
      </c>
    </row>
    <row r="16" spans="1:6">
      <c r="A16" t="s">
        <v>222</v>
      </c>
      <c r="B16">
        <f>E15/B15</f>
        <v>2.0333333333333301</v>
      </c>
    </row>
    <row r="17" spans="1:2">
      <c r="A17" t="s">
        <v>223</v>
      </c>
      <c r="B17">
        <f>(F15/B15)-(B16*B16)</f>
        <v>2.87222222222222</v>
      </c>
    </row>
    <row r="18" spans="1:2">
      <c r="A18" t="s">
        <v>224</v>
      </c>
      <c r="B18">
        <f>SQRT(B17)</f>
        <v>1.6947631758514901</v>
      </c>
    </row>
    <row r="19" spans="1:2">
      <c r="A19" t="s">
        <v>225</v>
      </c>
      <c r="B19">
        <f>INDEX(A2:A14,MATCH(MAX(B2:B14),B2:B14,0))</f>
        <v>1</v>
      </c>
    </row>
    <row r="20" spans="1:2">
      <c r="A20" t="s">
        <v>226</v>
      </c>
      <c r="B20">
        <f>MEDIAN('Raw Data'!F2:F151)</f>
        <v>1</v>
      </c>
    </row>
    <row r="21" spans="1:2">
      <c r="A21" t="s">
        <v>227</v>
      </c>
      <c r="B21">
        <f>SUMIF(A2:A14,"&lt;3",C2:C14)</f>
        <v>0.77333333333333298</v>
      </c>
    </row>
    <row r="22" spans="1:2">
      <c r="A22" t="s">
        <v>228</v>
      </c>
      <c r="B22">
        <f>SUMIF(A2:A14,2,C2:C14)+SUMIF(A2:A14,3,C2:C14)</f>
        <v>0.34</v>
      </c>
    </row>
    <row r="23" spans="1:2">
      <c r="A23" t="s">
        <v>229</v>
      </c>
      <c r="B23">
        <f>1-SUMIF(A2:A14,1,C2:C14)</f>
        <v>0.46666666666666701</v>
      </c>
    </row>
    <row r="25" spans="1:2">
      <c r="A25" t="s">
        <v>230</v>
      </c>
    </row>
    <row r="26" spans="1:2">
      <c r="A26" t="str">
        <f>CONCATENATE("Most calls are short (mode = ",B19,")")</f>
        <v>Most calls are short (mode = 1)</v>
      </c>
    </row>
    <row r="27" spans="1:2">
      <c r="A27" t="str">
        <f>CONCATENATE("Average call duration is ~",ROUND(B16,2)," min.")</f>
        <v>Average call duration is ~2.03 min.</v>
      </c>
    </row>
    <row r="28" spans="1:2">
      <c r="A28" t="str">
        <f>CONCATENATE("High variability (variance = ",ROUND(B17,2),").")</f>
        <v>High variability (variance = 2.87).</v>
      </c>
    </row>
    <row r="29" spans="1:2">
      <c r="A29" t="str">
        <f>CONCATENATE(ROUND(B21*100,1),"% of calls are &lt; 3 min.")</f>
        <v>77.3% of calls are &lt; 3 min.</v>
      </c>
    </row>
    <row r="30" spans="1:2">
      <c r="A30" t="str">
        <f>CONCATENATE(ROUND(B22*100,1),"% of calls are 2 or 3 min.")</f>
        <v>34% of calls are 2 or 3 min.</v>
      </c>
    </row>
    <row r="31" spans="1:2">
      <c r="A31" t="str">
        <f>CONCATENATE(ROUND(B23*100,1),"% of calls are &gt; 1 min.")</f>
        <v>46.7% of calls are &gt; 1 min.</v>
      </c>
    </row>
    <row r="33" spans="1:1">
      <c r="A33" t="s">
        <v>231</v>
      </c>
    </row>
    <row r="34" spans="1:1">
      <c r="A34" t="s">
        <v>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/>
  </sheetViews>
  <sheetFormatPr defaultColWidth="9" defaultRowHeight="14.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Requirements</vt:lpstr>
      <vt:lpstr>Raw Data</vt:lpstr>
      <vt:lpstr>Statistical Analysis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Nurullostepn3@gmail.com</cp:lastModifiedBy>
  <dcterms:created xsi:type="dcterms:W3CDTF">2025-04-17T10:08:00Z</dcterms:created>
  <dcterms:modified xsi:type="dcterms:W3CDTF">2025-04-17T10:13:34Z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F9FC6C7D257E4BBD97AF46608F7DBC9D_12</vt:lpwstr>
  </property>
  <property fmtid="{D5CDD505-2E9C-101B-9397-08002B2CF9AE}" pid="3" name="KSOProductBuildVer">
    <vt:lpwstr>1049-12.2.0.20795</vt:lpwstr>
  </property>
</Properties>
</file>