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-tailwind-css\dist\img\portofolio\"/>
    </mc:Choice>
  </mc:AlternateContent>
  <xr:revisionPtr revIDLastSave="0" documentId="13_ncr:1_{51651496-A381-4519-8747-F923BFA653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1" l="1"/>
  <c r="P25" i="1"/>
  <c r="Q25" i="1"/>
  <c r="R25" i="1"/>
  <c r="S25" i="1"/>
  <c r="N25" i="1"/>
  <c r="R24" i="1"/>
  <c r="Q24" i="1"/>
  <c r="Q33" i="1" s="1"/>
  <c r="P24" i="1"/>
  <c r="O24" i="1"/>
  <c r="O33" i="1" s="1"/>
  <c r="S24" i="1"/>
  <c r="N24" i="1"/>
  <c r="N31" i="1" s="1"/>
  <c r="S23" i="1"/>
  <c r="R23" i="1"/>
  <c r="Q23" i="1"/>
  <c r="P23" i="1"/>
  <c r="O23" i="1"/>
  <c r="N23" i="1"/>
  <c r="S30" i="1" l="1"/>
  <c r="S47" i="1" s="1"/>
  <c r="S32" i="1"/>
  <c r="S49" i="1" s="1"/>
  <c r="S34" i="1"/>
  <c r="S51" i="1" s="1"/>
  <c r="S36" i="1"/>
  <c r="S53" i="1" s="1"/>
  <c r="S38" i="1"/>
  <c r="S55" i="1" s="1"/>
  <c r="S40" i="1"/>
  <c r="S57" i="1" s="1"/>
  <c r="S42" i="1"/>
  <c r="S59" i="1" s="1"/>
  <c r="P30" i="1"/>
  <c r="P47" i="1" s="1"/>
  <c r="P32" i="1"/>
  <c r="P49" i="1" s="1"/>
  <c r="P34" i="1"/>
  <c r="P51" i="1" s="1"/>
  <c r="P36" i="1"/>
  <c r="P53" i="1" s="1"/>
  <c r="P38" i="1"/>
  <c r="P55" i="1" s="1"/>
  <c r="P40" i="1"/>
  <c r="P57" i="1" s="1"/>
  <c r="P42" i="1"/>
  <c r="P59" i="1" s="1"/>
  <c r="R30" i="1"/>
  <c r="R47" i="1" s="1"/>
  <c r="R32" i="1"/>
  <c r="R49" i="1" s="1"/>
  <c r="R34" i="1"/>
  <c r="R51" i="1" s="1"/>
  <c r="R36" i="1"/>
  <c r="R53" i="1" s="1"/>
  <c r="R38" i="1"/>
  <c r="R55" i="1" s="1"/>
  <c r="R40" i="1"/>
  <c r="R57" i="1" s="1"/>
  <c r="R42" i="1"/>
  <c r="R59" i="1" s="1"/>
  <c r="N42" i="1"/>
  <c r="N40" i="1"/>
  <c r="N38" i="1"/>
  <c r="N55" i="1" s="1"/>
  <c r="N36" i="1"/>
  <c r="N34" i="1"/>
  <c r="O41" i="1"/>
  <c r="O37" i="1"/>
  <c r="O54" i="1" s="1"/>
  <c r="P43" i="1"/>
  <c r="P39" i="1"/>
  <c r="P56" i="1" s="1"/>
  <c r="P35" i="1"/>
  <c r="P52" i="1" s="1"/>
  <c r="P31" i="1"/>
  <c r="P48" i="1" s="1"/>
  <c r="Q41" i="1"/>
  <c r="Q37" i="1"/>
  <c r="Q54" i="1" s="1"/>
  <c r="R43" i="1"/>
  <c r="R39" i="1"/>
  <c r="R35" i="1"/>
  <c r="R52" i="1" s="1"/>
  <c r="R31" i="1"/>
  <c r="S41" i="1"/>
  <c r="S37" i="1"/>
  <c r="S54" i="1" s="1"/>
  <c r="S33" i="1"/>
  <c r="N51" i="1"/>
  <c r="N53" i="1"/>
  <c r="N57" i="1"/>
  <c r="N59" i="1"/>
  <c r="N30" i="1"/>
  <c r="N47" i="1" s="1"/>
  <c r="N32" i="1"/>
  <c r="N49" i="1" s="1"/>
  <c r="O29" i="1"/>
  <c r="O46" i="1" s="1"/>
  <c r="O30" i="1"/>
  <c r="O47" i="1" s="1"/>
  <c r="O32" i="1"/>
  <c r="O49" i="1" s="1"/>
  <c r="O34" i="1"/>
  <c r="O51" i="1" s="1"/>
  <c r="O36" i="1"/>
  <c r="O53" i="1" s="1"/>
  <c r="O38" i="1"/>
  <c r="O55" i="1" s="1"/>
  <c r="O40" i="1"/>
  <c r="O57" i="1" s="1"/>
  <c r="O42" i="1"/>
  <c r="O59" i="1" s="1"/>
  <c r="Q29" i="1"/>
  <c r="Q46" i="1" s="1"/>
  <c r="Q30" i="1"/>
  <c r="Q47" i="1" s="1"/>
  <c r="Q32" i="1"/>
  <c r="Q49" i="1" s="1"/>
  <c r="Q34" i="1"/>
  <c r="Q51" i="1" s="1"/>
  <c r="Q36" i="1"/>
  <c r="Q53" i="1" s="1"/>
  <c r="Q38" i="1"/>
  <c r="Q55" i="1" s="1"/>
  <c r="Q40" i="1"/>
  <c r="Q57" i="1" s="1"/>
  <c r="Q42" i="1"/>
  <c r="Q59" i="1" s="1"/>
  <c r="N43" i="1"/>
  <c r="N41" i="1"/>
  <c r="N58" i="1" s="1"/>
  <c r="N39" i="1"/>
  <c r="N37" i="1"/>
  <c r="N54" i="1" s="1"/>
  <c r="N35" i="1"/>
  <c r="N52" i="1" s="1"/>
  <c r="N33" i="1"/>
  <c r="N50" i="1" s="1"/>
  <c r="O43" i="1"/>
  <c r="O60" i="1" s="1"/>
  <c r="O39" i="1"/>
  <c r="O56" i="1" s="1"/>
  <c r="O35" i="1"/>
  <c r="O52" i="1" s="1"/>
  <c r="O31" i="1"/>
  <c r="O48" i="1" s="1"/>
  <c r="P41" i="1"/>
  <c r="P58" i="1" s="1"/>
  <c r="P37" i="1"/>
  <c r="P54" i="1" s="1"/>
  <c r="P33" i="1"/>
  <c r="P50" i="1" s="1"/>
  <c r="Q43" i="1"/>
  <c r="Q60" i="1" s="1"/>
  <c r="Q39" i="1"/>
  <c r="Q56" i="1" s="1"/>
  <c r="Q35" i="1"/>
  <c r="Q52" i="1" s="1"/>
  <c r="Q31" i="1"/>
  <c r="Q48" i="1" s="1"/>
  <c r="R41" i="1"/>
  <c r="R58" i="1" s="1"/>
  <c r="R37" i="1"/>
  <c r="R54" i="1" s="1"/>
  <c r="R33" i="1"/>
  <c r="R50" i="1" s="1"/>
  <c r="S43" i="1"/>
  <c r="S60" i="1" s="1"/>
  <c r="S39" i="1"/>
  <c r="S56" i="1" s="1"/>
  <c r="S35" i="1"/>
  <c r="S52" i="1" s="1"/>
  <c r="S31" i="1"/>
  <c r="S48" i="1" s="1"/>
  <c r="N60" i="1"/>
  <c r="N56" i="1"/>
  <c r="N48" i="1"/>
  <c r="O58" i="1"/>
  <c r="O50" i="1"/>
  <c r="P60" i="1"/>
  <c r="Q58" i="1"/>
  <c r="Q50" i="1"/>
  <c r="R60" i="1"/>
  <c r="R56" i="1"/>
  <c r="R48" i="1"/>
  <c r="S58" i="1"/>
  <c r="S50" i="1"/>
  <c r="S29" i="1"/>
  <c r="S46" i="1" s="1"/>
  <c r="N29" i="1"/>
  <c r="N46" i="1" s="1"/>
  <c r="P29" i="1"/>
  <c r="P46" i="1" s="1"/>
  <c r="R29" i="1"/>
  <c r="R46" i="1" s="1"/>
  <c r="AB4" i="1" l="1"/>
  <c r="Y4" i="1"/>
  <c r="AA4" i="1"/>
  <c r="W4" i="1"/>
  <c r="X4" i="1"/>
  <c r="Z4" i="1"/>
  <c r="Y8" i="1" l="1"/>
  <c r="W15" i="1"/>
  <c r="W19" i="1"/>
  <c r="W9" i="1"/>
  <c r="Y22" i="1"/>
  <c r="Y14" i="1"/>
  <c r="W13" i="1"/>
  <c r="W17" i="1"/>
  <c r="W21" i="1"/>
  <c r="W11" i="1"/>
  <c r="Y20" i="1"/>
  <c r="Y16" i="1"/>
  <c r="Y12" i="1"/>
  <c r="Y18" i="1"/>
  <c r="Y10" i="1"/>
  <c r="W8" i="1"/>
  <c r="Y15" i="1"/>
  <c r="Y19" i="1"/>
  <c r="Y9" i="1"/>
  <c r="W22" i="1"/>
  <c r="W14" i="1"/>
  <c r="Y13" i="1"/>
  <c r="Y17" i="1"/>
  <c r="Y21" i="1"/>
  <c r="Y11" i="1"/>
  <c r="W20" i="1"/>
  <c r="W16" i="1"/>
  <c r="W12" i="1"/>
  <c r="W18" i="1"/>
  <c r="W10" i="1"/>
  <c r="X34" i="1" l="1"/>
  <c r="W34" i="1"/>
  <c r="Y34" i="1"/>
  <c r="Z34" i="1"/>
  <c r="AA34" i="1"/>
  <c r="AB34" i="1"/>
  <c r="X27" i="1"/>
  <c r="W27" i="1"/>
  <c r="W45" i="1" s="1"/>
  <c r="Y27" i="1"/>
  <c r="Z27" i="1"/>
  <c r="AA27" i="1"/>
  <c r="AB27" i="1"/>
  <c r="X35" i="1"/>
  <c r="W35" i="1"/>
  <c r="Y35" i="1"/>
  <c r="Z35" i="1"/>
  <c r="AA35" i="1"/>
  <c r="AB35" i="1"/>
  <c r="Y31" i="1"/>
  <c r="Z31" i="1"/>
  <c r="AA31" i="1"/>
  <c r="AB31" i="1"/>
  <c r="X31" i="1"/>
  <c r="W31" i="1"/>
  <c r="W49" i="1" s="1"/>
  <c r="AA29" i="1"/>
  <c r="AB29" i="1"/>
  <c r="X29" i="1"/>
  <c r="W29" i="1"/>
  <c r="Y29" i="1"/>
  <c r="Z29" i="1"/>
  <c r="Y39" i="1"/>
  <c r="Z39" i="1"/>
  <c r="AB39" i="1"/>
  <c r="X39" i="1"/>
  <c r="W39" i="1"/>
  <c r="X26" i="1"/>
  <c r="W26" i="1"/>
  <c r="Y26" i="1"/>
  <c r="AA39" i="1" s="1"/>
  <c r="Z26" i="1"/>
  <c r="AA26" i="1"/>
  <c r="AB26" i="1"/>
  <c r="X25" i="1"/>
  <c r="Y25" i="1"/>
  <c r="W25" i="1"/>
  <c r="Z25" i="1"/>
  <c r="AA25" i="1"/>
  <c r="AB25" i="1"/>
  <c r="Z30" i="1"/>
  <c r="AA30" i="1"/>
  <c r="AB30" i="1"/>
  <c r="X30" i="1"/>
  <c r="W30" i="1"/>
  <c r="Y30" i="1"/>
  <c r="X33" i="1"/>
  <c r="W33" i="1"/>
  <c r="W51" i="1" s="1"/>
  <c r="Y33" i="1"/>
  <c r="Z33" i="1"/>
  <c r="AA33" i="1"/>
  <c r="AB33" i="1"/>
  <c r="AB36" i="1"/>
  <c r="X36" i="1"/>
  <c r="W36" i="1"/>
  <c r="Y36" i="1"/>
  <c r="Z36" i="1"/>
  <c r="AA36" i="1"/>
  <c r="AA37" i="1"/>
  <c r="AB37" i="1"/>
  <c r="X37" i="1"/>
  <c r="W37" i="1"/>
  <c r="Y37" i="1"/>
  <c r="Z37" i="1"/>
  <c r="AB28" i="1"/>
  <c r="X28" i="1"/>
  <c r="W28" i="1"/>
  <c r="Y28" i="1"/>
  <c r="Z28" i="1"/>
  <c r="AA28" i="1"/>
  <c r="X32" i="1"/>
  <c r="W32" i="1"/>
  <c r="W50" i="1" s="1"/>
  <c r="Y32" i="1"/>
  <c r="Z32" i="1"/>
  <c r="AA32" i="1"/>
  <c r="AB32" i="1"/>
  <c r="Z38" i="1"/>
  <c r="AA38" i="1"/>
  <c r="AB38" i="1"/>
  <c r="X38" i="1"/>
  <c r="W38" i="1"/>
  <c r="Y38" i="1"/>
  <c r="W44" i="1" l="1"/>
  <c r="W48" i="1"/>
  <c r="W43" i="1"/>
  <c r="Z43" i="1" s="1"/>
  <c r="W54" i="1"/>
  <c r="Z54" i="1" s="1"/>
  <c r="W53" i="1"/>
  <c r="Z53" i="1" s="1"/>
  <c r="W57" i="1"/>
  <c r="W47" i="1"/>
  <c r="W55" i="1"/>
  <c r="W46" i="1"/>
  <c r="Z46" i="1" s="1"/>
  <c r="W52" i="1"/>
  <c r="W56" i="1"/>
  <c r="Z56" i="1" l="1"/>
  <c r="Z48" i="1"/>
  <c r="Z44" i="1"/>
  <c r="Z49" i="1"/>
  <c r="Z47" i="1"/>
  <c r="Z51" i="1"/>
  <c r="Z52" i="1"/>
  <c r="Z55" i="1"/>
  <c r="Z45" i="1"/>
  <c r="Z57" i="1"/>
  <c r="Z50" i="1"/>
</calcChain>
</file>

<file path=xl/sharedStrings.xml><?xml version="1.0" encoding="utf-8"?>
<sst xmlns="http://schemas.openxmlformats.org/spreadsheetml/2006/main" count="266" uniqueCount="65">
  <si>
    <t>Kode</t>
  </si>
  <si>
    <t>Kriteria</t>
  </si>
  <si>
    <t>Bobot</t>
  </si>
  <si>
    <t>C1</t>
  </si>
  <si>
    <t>C2</t>
  </si>
  <si>
    <t>C3</t>
  </si>
  <si>
    <t>C4</t>
  </si>
  <si>
    <t>C5</t>
  </si>
  <si>
    <t>C6</t>
  </si>
  <si>
    <t>IPK</t>
  </si>
  <si>
    <t>Lama Studi</t>
  </si>
  <si>
    <t>Plagiasi</t>
  </si>
  <si>
    <t>Tugas Akhir/Manfaat Akademis dan Praktis</t>
  </si>
  <si>
    <t>Aktif Himpunan/Organisasi Kampus</t>
  </si>
  <si>
    <t>Sikap/Perilaku/Integritas</t>
  </si>
  <si>
    <t>DATA KRITERIA</t>
  </si>
  <si>
    <t>Nama Mahasiswa</t>
  </si>
  <si>
    <t>ALTERNATIF</t>
  </si>
  <si>
    <t>A09</t>
  </si>
  <si>
    <t>A10</t>
  </si>
  <si>
    <t>A11</t>
  </si>
  <si>
    <t>A12</t>
  </si>
  <si>
    <t>A13</t>
  </si>
  <si>
    <t>A14</t>
  </si>
  <si>
    <t>A15</t>
  </si>
  <si>
    <t>A01</t>
  </si>
  <si>
    <t>A02</t>
  </si>
  <si>
    <t>A03</t>
  </si>
  <si>
    <t>A04</t>
  </si>
  <si>
    <t>A05</t>
  </si>
  <si>
    <t>A06</t>
  </si>
  <si>
    <t>A07</t>
  </si>
  <si>
    <t>A08</t>
  </si>
  <si>
    <t>Ardiaz</t>
  </si>
  <si>
    <t>Danish</t>
  </si>
  <si>
    <t>Fathan</t>
  </si>
  <si>
    <t>Gandhi</t>
  </si>
  <si>
    <t>Kenzie</t>
  </si>
  <si>
    <t>Melviano</t>
  </si>
  <si>
    <t>Oliver</t>
  </si>
  <si>
    <t>Cherika Nayyara Nazifa</t>
  </si>
  <si>
    <t>Balqis Raidah Almaira</t>
  </si>
  <si>
    <t>Nur Rezki Sakira</t>
  </si>
  <si>
    <t>Halwah Inayah Raqiqah</t>
  </si>
  <si>
    <t>Inayah Fadiyah Istiqomah</t>
  </si>
  <si>
    <t>Jihan Farahah</t>
  </si>
  <si>
    <t>Edrea Leta Leteshi</t>
  </si>
  <si>
    <t>Leona Laviska</t>
  </si>
  <si>
    <t>COMBINATIVE DISTANCE -BASED ASSESSMENT (CODAS)</t>
  </si>
  <si>
    <t>STEP 1</t>
  </si>
  <si>
    <t>WEIGHTS</t>
  </si>
  <si>
    <t>MAX</t>
  </si>
  <si>
    <t>MIN</t>
  </si>
  <si>
    <t>STEP 2 NORMALISASI DECISION MATRIKS</t>
  </si>
  <si>
    <t>STEP 3 WEIGHTS NORMALIZED DECISION MATRIKS</t>
  </si>
  <si>
    <t>STEP 4 DETERMINE THE NEGATIVE-IDEAL SOLUTION POINTS</t>
  </si>
  <si>
    <t>NEGATIVE-IDEAL</t>
  </si>
  <si>
    <t>STEP 5 CALCULATE THE REALTIVE ASSESSMENT MATRIKS</t>
  </si>
  <si>
    <t>Ei</t>
  </si>
  <si>
    <t>Ti</t>
  </si>
  <si>
    <t>STEP 6 CONSTRUCT THE REALTIVE ASSESSMENT MATRIKS</t>
  </si>
  <si>
    <t>STEP7 CALCULATE THE ASSESSMENT SCORE AND RANK THE ALTERNATIVE</t>
  </si>
  <si>
    <t>Hi</t>
  </si>
  <si>
    <t>RANGKING</t>
  </si>
  <si>
    <t>Studi Kasus : Pemilihan Mahasiswa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</si>
</sst>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MS Sans Serif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6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zoomScale="80" zoomScaleNormal="80" workbookViewId="0">
      <selection activeCell="A2" sqref="A2"/>
    </sheetView>
  </sheetViews>
  <sheetFormatPr defaultColWidth="9.1796875" defaultRowHeight="14.5"/>
  <cols>
    <col min="1" max="1" width="5.54296875" style="8" bestFit="1" customWidth="1"/>
    <col min="2" max="2" width="40.26953125" style="8" customWidth="1"/>
    <col min="3" max="3" width="7.453125" style="8" customWidth="1"/>
    <col min="4" max="4" width="7.26953125" style="8" customWidth="1"/>
    <col min="5" max="6" width="7" style="8" customWidth="1"/>
    <col min="7" max="7" width="6.81640625" style="8" customWidth="1"/>
    <col min="8" max="8" width="7.1796875" style="8" customWidth="1"/>
    <col min="9" max="11" width="9.1796875" style="8"/>
    <col min="12" max="12" width="6.1796875" style="8" customWidth="1"/>
    <col min="13" max="13" width="27.7265625" style="8" customWidth="1"/>
    <col min="14" max="21" width="9.1796875" style="8"/>
    <col min="22" max="22" width="28.26953125" style="8" customWidth="1"/>
    <col min="23" max="16384" width="9.1796875" style="8"/>
  </cols>
  <sheetData>
    <row r="1" spans="1:28" ht="26.25" customHeight="1">
      <c r="A1" s="23" t="s">
        <v>15</v>
      </c>
      <c r="B1" s="23"/>
      <c r="C1" s="23"/>
      <c r="L1" s="28" t="s">
        <v>48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7.25" customHeight="1">
      <c r="A2" s="7"/>
      <c r="B2" s="7"/>
      <c r="C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8.5">
      <c r="A3" s="19" t="s">
        <v>0</v>
      </c>
      <c r="B3" s="19" t="s">
        <v>1</v>
      </c>
      <c r="C3" s="19" t="s">
        <v>2</v>
      </c>
      <c r="L3" s="34" t="s">
        <v>49</v>
      </c>
      <c r="M3" s="35"/>
      <c r="N3" s="35"/>
      <c r="O3" s="35"/>
      <c r="P3" s="35"/>
      <c r="Q3" s="35"/>
      <c r="R3" s="35"/>
      <c r="S3" s="36"/>
      <c r="U3" s="34" t="s">
        <v>55</v>
      </c>
      <c r="V3" s="35"/>
      <c r="W3" s="35"/>
      <c r="X3" s="35"/>
      <c r="Y3" s="35"/>
      <c r="Z3" s="35"/>
      <c r="AA3" s="35"/>
      <c r="AB3" s="36"/>
    </row>
    <row r="4" spans="1:28" ht="15.5">
      <c r="A4" s="13" t="s">
        <v>3</v>
      </c>
      <c r="B4" s="13" t="s">
        <v>9</v>
      </c>
      <c r="C4" s="20">
        <v>0.4</v>
      </c>
      <c r="L4" s="29" t="s">
        <v>0</v>
      </c>
      <c r="M4" s="29" t="s">
        <v>16</v>
      </c>
      <c r="N4" s="31" t="s">
        <v>1</v>
      </c>
      <c r="O4" s="32"/>
      <c r="P4" s="32"/>
      <c r="Q4" s="32"/>
      <c r="R4" s="32"/>
      <c r="S4" s="33"/>
      <c r="U4" s="37" t="s">
        <v>56</v>
      </c>
      <c r="V4" s="37"/>
      <c r="W4" s="13">
        <f>MIN(N46:N60)</f>
        <v>0.32061855670103095</v>
      </c>
      <c r="X4" s="13">
        <f t="shared" ref="X4:AB4" si="0">MIN(O46:O60)</f>
        <v>8.3250000000000005E-2</v>
      </c>
      <c r="Y4" s="13">
        <f t="shared" si="0"/>
        <v>9.1749999999999998E-2</v>
      </c>
      <c r="Z4" s="13">
        <f t="shared" si="0"/>
        <v>7.9487179487179496E-2</v>
      </c>
      <c r="AA4" s="13">
        <f t="shared" si="0"/>
        <v>0.17435897435897438</v>
      </c>
      <c r="AB4" s="13">
        <f t="shared" si="0"/>
        <v>7.923076923076923E-2</v>
      </c>
    </row>
    <row r="5" spans="1:28" ht="15.5">
      <c r="A5" s="13" t="s">
        <v>4</v>
      </c>
      <c r="B5" s="13" t="s">
        <v>12</v>
      </c>
      <c r="C5" s="20">
        <v>0.1</v>
      </c>
      <c r="L5" s="30"/>
      <c r="M5" s="30"/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</row>
    <row r="6" spans="1:28" ht="15.75" customHeight="1">
      <c r="A6" s="13" t="s">
        <v>5</v>
      </c>
      <c r="B6" s="13" t="s">
        <v>10</v>
      </c>
      <c r="C6" s="20">
        <v>0.1</v>
      </c>
      <c r="L6" s="3" t="s">
        <v>25</v>
      </c>
      <c r="M6" s="10" t="s">
        <v>33</v>
      </c>
      <c r="N6" s="2">
        <v>3.83</v>
      </c>
      <c r="O6" s="3">
        <v>4</v>
      </c>
      <c r="P6" s="3">
        <v>3.75</v>
      </c>
      <c r="Q6" s="4">
        <v>3.5</v>
      </c>
      <c r="R6" s="4">
        <v>3.6</v>
      </c>
      <c r="S6" s="5">
        <v>3.55</v>
      </c>
      <c r="U6" s="25" t="s">
        <v>57</v>
      </c>
      <c r="V6" s="26"/>
      <c r="W6" s="26"/>
      <c r="X6" s="26"/>
      <c r="Y6" s="27"/>
      <c r="AB6" s="18"/>
    </row>
    <row r="7" spans="1:28" ht="15.5">
      <c r="A7" s="13" t="s">
        <v>6</v>
      </c>
      <c r="B7" s="13" t="s">
        <v>13</v>
      </c>
      <c r="C7" s="20">
        <v>0.1</v>
      </c>
      <c r="L7" s="3" t="s">
        <v>26</v>
      </c>
      <c r="M7" s="11" t="s">
        <v>41</v>
      </c>
      <c r="N7" s="2">
        <v>3.63</v>
      </c>
      <c r="O7" s="3">
        <v>3.33</v>
      </c>
      <c r="P7" s="3">
        <v>4</v>
      </c>
      <c r="Q7" s="4">
        <v>3.2</v>
      </c>
      <c r="R7" s="4">
        <v>3.5</v>
      </c>
      <c r="S7" s="5">
        <v>3.34</v>
      </c>
      <c r="U7" s="16" t="s">
        <v>0</v>
      </c>
      <c r="V7" s="16" t="s">
        <v>16</v>
      </c>
      <c r="W7" s="17" t="s">
        <v>58</v>
      </c>
      <c r="X7" s="15"/>
      <c r="Y7" s="17" t="s">
        <v>59</v>
      </c>
      <c r="Z7" s="15"/>
      <c r="AB7" s="15"/>
    </row>
    <row r="8" spans="1:28" ht="18.5">
      <c r="A8" s="13" t="s">
        <v>7</v>
      </c>
      <c r="B8" s="13" t="s">
        <v>14</v>
      </c>
      <c r="C8" s="20">
        <v>0.2</v>
      </c>
      <c r="L8" s="3" t="s">
        <v>27</v>
      </c>
      <c r="M8" s="11" t="s">
        <v>40</v>
      </c>
      <c r="N8" s="2">
        <v>3.53</v>
      </c>
      <c r="O8" s="3">
        <v>3.81</v>
      </c>
      <c r="P8" s="3">
        <v>3.95</v>
      </c>
      <c r="Q8" s="4">
        <v>3.4</v>
      </c>
      <c r="R8" s="4">
        <v>3.9</v>
      </c>
      <c r="S8" s="5">
        <v>3.3</v>
      </c>
      <c r="U8" s="3" t="s">
        <v>25</v>
      </c>
      <c r="V8" s="10" t="s">
        <v>33</v>
      </c>
      <c r="W8" s="13">
        <f>SQRT(((N46-$W$4)^2)+((O46-$X$4)^2)+((P46-$Y$4)^2)+((Q46-$Z$4)^2)+((R46-$AA$4)^2)+((S46-$AB$4)^2))</f>
        <v>7.8381680600589768E-2</v>
      </c>
      <c r="Y8" s="13">
        <f>ABS(N46-$W$4)+ABS(O46-$X$4)+ABS(P46-$Y$4)+ABS(Q46-$Z$4)+ABS(R46-$AA$4)+ABS(S46-$AB$4)</f>
        <v>0.12528449643140366</v>
      </c>
      <c r="AB8" s="18"/>
    </row>
    <row r="9" spans="1:28" ht="15.5">
      <c r="A9" s="13" t="s">
        <v>8</v>
      </c>
      <c r="B9" s="13" t="s">
        <v>11</v>
      </c>
      <c r="C9" s="20">
        <v>0.1</v>
      </c>
      <c r="L9" s="3" t="s">
        <v>28</v>
      </c>
      <c r="M9" s="10" t="s">
        <v>34</v>
      </c>
      <c r="N9" s="2">
        <v>3.37</v>
      </c>
      <c r="O9" s="3">
        <v>3.76</v>
      </c>
      <c r="P9" s="3">
        <v>4</v>
      </c>
      <c r="Q9" s="4">
        <v>3.8</v>
      </c>
      <c r="R9" s="4">
        <v>3.7</v>
      </c>
      <c r="S9" s="5">
        <v>3.19</v>
      </c>
      <c r="U9" s="3" t="s">
        <v>26</v>
      </c>
      <c r="V9" s="11" t="s">
        <v>41</v>
      </c>
      <c r="W9" s="13">
        <f t="shared" ref="W9:W22" si="1">SQRT(((N47-$W$4)^2)+((O47-$X$4)^2)+((P47-$Y$4)^2)+((Q47-$Z$4)^2)+((R47-$AA$4)^2)+((S47-$AB$4)^2))</f>
        <v>5.4916948101407986E-2</v>
      </c>
      <c r="Y9" s="13">
        <f t="shared" ref="Y9:Y22" si="2">ABS(N47-$W$4)+ABS(O47-$X$4)+ABS(P47-$Y$4)+ABS(Q47-$Z$4)+ABS(R47-$AA$4)+ABS(S47-$AB$4)</f>
        <v>7.5960811525244518E-2</v>
      </c>
      <c r="AB9" s="15"/>
    </row>
    <row r="10" spans="1:28" ht="15.5">
      <c r="L10" s="3" t="s">
        <v>29</v>
      </c>
      <c r="M10" s="11" t="s">
        <v>46</v>
      </c>
      <c r="N10" s="2">
        <v>3.34</v>
      </c>
      <c r="O10" s="3">
        <v>3.92</v>
      </c>
      <c r="P10" s="3">
        <v>3.77</v>
      </c>
      <c r="Q10" s="4">
        <v>3.1</v>
      </c>
      <c r="R10" s="4">
        <v>3.8</v>
      </c>
      <c r="S10" s="5">
        <v>3.15</v>
      </c>
      <c r="U10" s="3" t="s">
        <v>27</v>
      </c>
      <c r="V10" s="11" t="s">
        <v>40</v>
      </c>
      <c r="W10" s="13">
        <f t="shared" si="1"/>
        <v>5.3041762782824298E-2</v>
      </c>
      <c r="Y10" s="13">
        <f t="shared" si="2"/>
        <v>0.10101691779011368</v>
      </c>
    </row>
    <row r="11" spans="1:28" ht="15.5">
      <c r="A11" s="39" t="s">
        <v>17</v>
      </c>
      <c r="B11" s="39"/>
      <c r="C11" s="39"/>
      <c r="D11" s="39"/>
      <c r="E11" s="39"/>
      <c r="F11" s="39"/>
      <c r="G11" s="39"/>
      <c r="H11" s="39"/>
      <c r="L11" s="3" t="s">
        <v>30</v>
      </c>
      <c r="M11" s="10" t="s">
        <v>35</v>
      </c>
      <c r="N11" s="2">
        <v>3.58</v>
      </c>
      <c r="O11" s="3">
        <v>3.75</v>
      </c>
      <c r="P11" s="3">
        <v>3.99</v>
      </c>
      <c r="Q11" s="4">
        <v>3.2</v>
      </c>
      <c r="R11" s="4">
        <v>3.4</v>
      </c>
      <c r="S11" s="6">
        <v>3.44</v>
      </c>
      <c r="U11" s="3" t="s">
        <v>28</v>
      </c>
      <c r="V11" s="10" t="s">
        <v>34</v>
      </c>
      <c r="W11" s="13">
        <f t="shared" si="1"/>
        <v>3.8308008776589297E-2</v>
      </c>
      <c r="Y11" s="13">
        <f t="shared" si="2"/>
        <v>8.170155960877612E-2</v>
      </c>
    </row>
    <row r="12" spans="1:28" ht="15.5">
      <c r="A12" s="29" t="s">
        <v>0</v>
      </c>
      <c r="B12" s="29" t="s">
        <v>16</v>
      </c>
      <c r="C12" s="31" t="s">
        <v>1</v>
      </c>
      <c r="D12" s="32"/>
      <c r="E12" s="32"/>
      <c r="F12" s="32"/>
      <c r="G12" s="32"/>
      <c r="H12" s="33"/>
      <c r="L12" s="3" t="s">
        <v>31</v>
      </c>
      <c r="M12" s="10" t="s">
        <v>36</v>
      </c>
      <c r="N12" s="2">
        <v>3.53</v>
      </c>
      <c r="O12" s="3">
        <v>3.91</v>
      </c>
      <c r="P12" s="3">
        <v>3.78</v>
      </c>
      <c r="Q12" s="4">
        <v>3.6</v>
      </c>
      <c r="R12" s="4">
        <v>3.7</v>
      </c>
      <c r="S12" s="6">
        <v>3.4</v>
      </c>
      <c r="U12" s="3" t="s">
        <v>29</v>
      </c>
      <c r="V12" s="11" t="s">
        <v>46</v>
      </c>
      <c r="W12" s="13">
        <f t="shared" si="1"/>
        <v>3.477330619411944E-2</v>
      </c>
      <c r="Y12" s="13">
        <f t="shared" si="2"/>
        <v>6.3012622257467579E-2</v>
      </c>
    </row>
    <row r="13" spans="1:28" ht="15.5">
      <c r="A13" s="30"/>
      <c r="B13" s="30"/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L13" s="3" t="s">
        <v>32</v>
      </c>
      <c r="M13" s="11" t="s">
        <v>43</v>
      </c>
      <c r="N13" s="2">
        <v>3.44</v>
      </c>
      <c r="O13" s="3">
        <v>3.88</v>
      </c>
      <c r="P13" s="3">
        <v>3.82</v>
      </c>
      <c r="Q13" s="4">
        <v>3.7</v>
      </c>
      <c r="R13" s="4">
        <v>3.5</v>
      </c>
      <c r="S13" s="6">
        <v>3.36</v>
      </c>
      <c r="U13" s="3" t="s">
        <v>30</v>
      </c>
      <c r="V13" s="10" t="s">
        <v>35</v>
      </c>
      <c r="W13" s="13">
        <f t="shared" si="1"/>
        <v>5.1079505607969637E-2</v>
      </c>
      <c r="Y13" s="13">
        <f t="shared" si="2"/>
        <v>7.849206978588423E-2</v>
      </c>
    </row>
    <row r="14" spans="1:28" ht="15.5">
      <c r="A14" s="3" t="s">
        <v>25</v>
      </c>
      <c r="B14" s="10" t="s">
        <v>33</v>
      </c>
      <c r="C14" s="2">
        <v>3.83</v>
      </c>
      <c r="D14" s="3">
        <v>4</v>
      </c>
      <c r="E14" s="3">
        <v>3.75</v>
      </c>
      <c r="F14" s="4">
        <v>3.5</v>
      </c>
      <c r="G14" s="4">
        <v>3.6</v>
      </c>
      <c r="H14" s="5">
        <v>3.55</v>
      </c>
      <c r="L14" s="3" t="s">
        <v>18</v>
      </c>
      <c r="M14" s="11" t="s">
        <v>44</v>
      </c>
      <c r="N14" s="2">
        <v>3.14</v>
      </c>
      <c r="O14" s="3">
        <v>3.99</v>
      </c>
      <c r="P14" s="3">
        <v>3.67</v>
      </c>
      <c r="Q14" s="4">
        <v>3.9</v>
      </c>
      <c r="R14" s="4">
        <v>3.7</v>
      </c>
      <c r="S14" s="5">
        <v>3.32</v>
      </c>
      <c r="U14" s="3" t="s">
        <v>31</v>
      </c>
      <c r="V14" s="10" t="s">
        <v>36</v>
      </c>
      <c r="W14" s="13">
        <f t="shared" si="1"/>
        <v>5.0565277407071021E-2</v>
      </c>
      <c r="Y14" s="13">
        <f t="shared" si="2"/>
        <v>9.6702815226011124E-2</v>
      </c>
    </row>
    <row r="15" spans="1:28" ht="15.5">
      <c r="A15" s="3" t="s">
        <v>26</v>
      </c>
      <c r="B15" s="11" t="s">
        <v>41</v>
      </c>
      <c r="C15" s="2">
        <v>3.63</v>
      </c>
      <c r="D15" s="3">
        <v>3.33</v>
      </c>
      <c r="E15" s="3">
        <v>4</v>
      </c>
      <c r="F15" s="4">
        <v>3.2</v>
      </c>
      <c r="G15" s="4">
        <v>3.5</v>
      </c>
      <c r="H15" s="5">
        <v>3.34</v>
      </c>
      <c r="L15" s="3" t="s">
        <v>19</v>
      </c>
      <c r="M15" s="11" t="s">
        <v>45</v>
      </c>
      <c r="N15" s="2">
        <v>3.11</v>
      </c>
      <c r="O15" s="3">
        <v>3.92</v>
      </c>
      <c r="P15" s="3">
        <v>3.91</v>
      </c>
      <c r="Q15" s="4">
        <v>3.4</v>
      </c>
      <c r="R15" s="4">
        <v>3.8</v>
      </c>
      <c r="S15" s="5">
        <v>3.09</v>
      </c>
      <c r="U15" s="3" t="s">
        <v>32</v>
      </c>
      <c r="V15" s="11" t="s">
        <v>43</v>
      </c>
      <c r="W15" s="13">
        <f t="shared" si="1"/>
        <v>4.0883265029017485E-2</v>
      </c>
      <c r="Y15" s="13">
        <f t="shared" si="2"/>
        <v>7.8956515992598467E-2</v>
      </c>
    </row>
    <row r="16" spans="1:28" ht="15.5">
      <c r="A16" s="3" t="s">
        <v>27</v>
      </c>
      <c r="B16" s="11" t="s">
        <v>40</v>
      </c>
      <c r="C16" s="2">
        <v>3.53</v>
      </c>
      <c r="D16" s="3">
        <v>3.81</v>
      </c>
      <c r="E16" s="3">
        <v>3.95</v>
      </c>
      <c r="F16" s="4">
        <v>3.4</v>
      </c>
      <c r="G16" s="4">
        <v>3.9</v>
      </c>
      <c r="H16" s="5">
        <v>3.3</v>
      </c>
      <c r="L16" s="3" t="s">
        <v>20</v>
      </c>
      <c r="M16" s="10" t="s">
        <v>37</v>
      </c>
      <c r="N16" s="2">
        <v>3.88</v>
      </c>
      <c r="O16" s="3">
        <v>3.8</v>
      </c>
      <c r="P16" s="3">
        <v>3.99</v>
      </c>
      <c r="Q16" s="4">
        <v>3.1</v>
      </c>
      <c r="R16" s="4">
        <v>3.5</v>
      </c>
      <c r="S16" s="5">
        <v>3.47</v>
      </c>
      <c r="U16" s="3" t="s">
        <v>18</v>
      </c>
      <c r="V16" s="11" t="s">
        <v>44</v>
      </c>
      <c r="W16" s="13">
        <f t="shared" si="1"/>
        <v>3.1209890353826243E-2</v>
      </c>
      <c r="Y16" s="13">
        <f t="shared" si="2"/>
        <v>6.138765530002642E-2</v>
      </c>
    </row>
    <row r="17" spans="1:28" ht="15.5">
      <c r="A17" s="3" t="s">
        <v>28</v>
      </c>
      <c r="B17" s="10" t="s">
        <v>34</v>
      </c>
      <c r="C17" s="2">
        <v>3.37</v>
      </c>
      <c r="D17" s="3">
        <v>3.76</v>
      </c>
      <c r="E17" s="3">
        <v>4</v>
      </c>
      <c r="F17" s="4">
        <v>3.8</v>
      </c>
      <c r="G17" s="4">
        <v>3.7</v>
      </c>
      <c r="H17" s="5">
        <v>3.19</v>
      </c>
      <c r="L17" s="3" t="s">
        <v>21</v>
      </c>
      <c r="M17" s="12" t="s">
        <v>47</v>
      </c>
      <c r="N17" s="2">
        <v>3.88</v>
      </c>
      <c r="O17" s="3">
        <v>3.84</v>
      </c>
      <c r="P17" s="3">
        <v>3.77</v>
      </c>
      <c r="Q17" s="4">
        <v>3.3</v>
      </c>
      <c r="R17" s="4">
        <v>3.7</v>
      </c>
      <c r="S17" s="5">
        <v>3.44</v>
      </c>
      <c r="U17" s="3" t="s">
        <v>19</v>
      </c>
      <c r="V17" s="11" t="s">
        <v>45</v>
      </c>
      <c r="W17" s="13">
        <f t="shared" si="1"/>
        <v>2.7083387953214522E-2</v>
      </c>
      <c r="Y17" s="13">
        <f t="shared" si="2"/>
        <v>4.8955128205128193E-2</v>
      </c>
    </row>
    <row r="18" spans="1:28" ht="15.5">
      <c r="A18" s="3" t="s">
        <v>29</v>
      </c>
      <c r="B18" s="11" t="s">
        <v>46</v>
      </c>
      <c r="C18" s="2">
        <v>3.34</v>
      </c>
      <c r="D18" s="3">
        <v>3.92</v>
      </c>
      <c r="E18" s="3">
        <v>3.77</v>
      </c>
      <c r="F18" s="4">
        <v>3.1</v>
      </c>
      <c r="G18" s="4">
        <v>3.8</v>
      </c>
      <c r="H18" s="5">
        <v>3.15</v>
      </c>
      <c r="L18" s="3" t="s">
        <v>22</v>
      </c>
      <c r="M18" s="10" t="s">
        <v>38</v>
      </c>
      <c r="N18" s="2">
        <v>3.78</v>
      </c>
      <c r="O18" s="3">
        <v>3.55</v>
      </c>
      <c r="P18" s="3">
        <v>3.83</v>
      </c>
      <c r="Q18" s="4">
        <v>3.2</v>
      </c>
      <c r="R18" s="4">
        <v>3.8</v>
      </c>
      <c r="S18" s="5">
        <v>3.87</v>
      </c>
      <c r="U18" s="3" t="s">
        <v>20</v>
      </c>
      <c r="V18" s="10" t="s">
        <v>37</v>
      </c>
      <c r="W18" s="13">
        <f t="shared" si="1"/>
        <v>8.1392334216164236E-2</v>
      </c>
      <c r="Y18" s="13">
        <f t="shared" si="2"/>
        <v>0.11400323817076397</v>
      </c>
    </row>
    <row r="19" spans="1:28" ht="15.5">
      <c r="A19" s="3" t="s">
        <v>30</v>
      </c>
      <c r="B19" s="10" t="s">
        <v>35</v>
      </c>
      <c r="C19" s="2">
        <v>3.58</v>
      </c>
      <c r="D19" s="3">
        <v>3.75</v>
      </c>
      <c r="E19" s="3">
        <v>3.99</v>
      </c>
      <c r="F19" s="4">
        <v>3.2</v>
      </c>
      <c r="G19" s="4">
        <v>3.4</v>
      </c>
      <c r="H19" s="6">
        <v>3.44</v>
      </c>
      <c r="L19" s="3" t="s">
        <v>23</v>
      </c>
      <c r="M19" s="11" t="s">
        <v>42</v>
      </c>
      <c r="N19" s="2">
        <v>3.69</v>
      </c>
      <c r="O19" s="3">
        <v>3.89</v>
      </c>
      <c r="P19" s="3">
        <v>3.91</v>
      </c>
      <c r="Q19" s="4">
        <v>3.8</v>
      </c>
      <c r="R19" s="4">
        <v>3.9</v>
      </c>
      <c r="S19" s="5">
        <v>3.9</v>
      </c>
      <c r="U19" s="3" t="s">
        <v>21</v>
      </c>
      <c r="V19" s="12" t="s">
        <v>47</v>
      </c>
      <c r="W19" s="13">
        <f t="shared" si="1"/>
        <v>8.2545442258174326E-2</v>
      </c>
      <c r="Y19" s="13">
        <f t="shared" si="2"/>
        <v>0.12411862278614856</v>
      </c>
    </row>
    <row r="20" spans="1:28" ht="15.5">
      <c r="A20" s="3" t="s">
        <v>31</v>
      </c>
      <c r="B20" s="10" t="s">
        <v>36</v>
      </c>
      <c r="C20" s="2">
        <v>3.53</v>
      </c>
      <c r="D20" s="3">
        <v>3.91</v>
      </c>
      <c r="E20" s="3">
        <v>3.78</v>
      </c>
      <c r="F20" s="4">
        <v>3.6</v>
      </c>
      <c r="G20" s="4">
        <v>3.7</v>
      </c>
      <c r="H20" s="6">
        <v>3.4</v>
      </c>
      <c r="L20" s="3" t="s">
        <v>24</v>
      </c>
      <c r="M20" s="10" t="s">
        <v>39</v>
      </c>
      <c r="N20" s="2">
        <v>3.65</v>
      </c>
      <c r="O20" s="3">
        <v>3.79</v>
      </c>
      <c r="P20" s="3">
        <v>3.98</v>
      </c>
      <c r="Q20" s="4">
        <v>3.9</v>
      </c>
      <c r="R20" s="4">
        <v>3.8</v>
      </c>
      <c r="S20" s="5">
        <v>3.78</v>
      </c>
      <c r="U20" s="3" t="s">
        <v>22</v>
      </c>
      <c r="V20" s="10" t="s">
        <v>38</v>
      </c>
      <c r="W20" s="13">
        <f t="shared" si="1"/>
        <v>7.5130316104864134E-2</v>
      </c>
      <c r="Y20" s="13">
        <f t="shared" si="2"/>
        <v>0.12164908802537665</v>
      </c>
    </row>
    <row r="21" spans="1:28" ht="15.5">
      <c r="A21" s="3" t="s">
        <v>32</v>
      </c>
      <c r="B21" s="11" t="s">
        <v>43</v>
      </c>
      <c r="C21" s="2">
        <v>3.44</v>
      </c>
      <c r="D21" s="3">
        <v>3.88</v>
      </c>
      <c r="E21" s="3">
        <v>3.82</v>
      </c>
      <c r="F21" s="4">
        <v>3.7</v>
      </c>
      <c r="G21" s="4">
        <v>3.5</v>
      </c>
      <c r="H21" s="6">
        <v>3.36</v>
      </c>
      <c r="U21" s="3" t="s">
        <v>23</v>
      </c>
      <c r="V21" s="11" t="s">
        <v>42</v>
      </c>
      <c r="W21" s="13">
        <f t="shared" si="1"/>
        <v>7.2237662359178917E-2</v>
      </c>
      <c r="Y21" s="13">
        <f t="shared" si="2"/>
        <v>0.14415278879196405</v>
      </c>
    </row>
    <row r="22" spans="1:28" ht="15.5">
      <c r="A22" s="3" t="s">
        <v>18</v>
      </c>
      <c r="B22" s="11" t="s">
        <v>44</v>
      </c>
      <c r="C22" s="2">
        <v>3.14</v>
      </c>
      <c r="D22" s="3">
        <v>3.99</v>
      </c>
      <c r="E22" s="3">
        <v>3.67</v>
      </c>
      <c r="F22" s="4">
        <v>3.9</v>
      </c>
      <c r="G22" s="4">
        <v>3.7</v>
      </c>
      <c r="H22" s="5">
        <v>3.32</v>
      </c>
      <c r="U22" s="3" t="s">
        <v>24</v>
      </c>
      <c r="V22" s="10" t="s">
        <v>39</v>
      </c>
      <c r="W22" s="13">
        <f t="shared" si="1"/>
        <v>6.6678649061171075E-2</v>
      </c>
      <c r="Y22" s="13">
        <f t="shared" si="2"/>
        <v>0.13363805181073218</v>
      </c>
    </row>
    <row r="23" spans="1:28" ht="15.5">
      <c r="A23" s="3" t="s">
        <v>19</v>
      </c>
      <c r="B23" s="11" t="s">
        <v>45</v>
      </c>
      <c r="C23" s="2">
        <v>3.11</v>
      </c>
      <c r="D23" s="3">
        <v>3.92</v>
      </c>
      <c r="E23" s="3">
        <v>3.91</v>
      </c>
      <c r="F23" s="4">
        <v>3.4</v>
      </c>
      <c r="G23" s="4">
        <v>3.8</v>
      </c>
      <c r="H23" s="5">
        <v>3.09</v>
      </c>
      <c r="L23" s="40" t="s">
        <v>50</v>
      </c>
      <c r="M23" s="40"/>
      <c r="N23" s="14">
        <f>40/100</f>
        <v>0.4</v>
      </c>
      <c r="O23" s="14">
        <f>10/100</f>
        <v>0.1</v>
      </c>
      <c r="P23" s="14">
        <f>10/100</f>
        <v>0.1</v>
      </c>
      <c r="Q23" s="14">
        <f>10/100</f>
        <v>0.1</v>
      </c>
      <c r="R23" s="14">
        <f>20/100</f>
        <v>0.2</v>
      </c>
      <c r="S23" s="14">
        <f>10/100</f>
        <v>0.1</v>
      </c>
    </row>
    <row r="24" spans="1:28" ht="18.75" customHeight="1">
      <c r="A24" s="3" t="s">
        <v>20</v>
      </c>
      <c r="B24" s="10" t="s">
        <v>37</v>
      </c>
      <c r="C24" s="2">
        <v>3.88</v>
      </c>
      <c r="D24" s="3">
        <v>3.8</v>
      </c>
      <c r="E24" s="3">
        <v>3.99</v>
      </c>
      <c r="F24" s="4">
        <v>3.1</v>
      </c>
      <c r="G24" s="4">
        <v>3.5</v>
      </c>
      <c r="H24" s="5">
        <v>3.47</v>
      </c>
      <c r="L24" s="24" t="s">
        <v>51</v>
      </c>
      <c r="M24" s="24"/>
      <c r="N24" s="13">
        <f t="shared" ref="N24:S24" si="3">MAX(N6:N20)</f>
        <v>3.88</v>
      </c>
      <c r="O24" s="13">
        <f t="shared" si="3"/>
        <v>4</v>
      </c>
      <c r="P24" s="13">
        <f t="shared" si="3"/>
        <v>4</v>
      </c>
      <c r="Q24" s="13">
        <f t="shared" si="3"/>
        <v>3.9</v>
      </c>
      <c r="R24" s="13">
        <f t="shared" si="3"/>
        <v>3.9</v>
      </c>
      <c r="S24" s="13">
        <f t="shared" si="3"/>
        <v>3.9</v>
      </c>
      <c r="U24" s="38" t="s">
        <v>60</v>
      </c>
      <c r="V24" s="38"/>
      <c r="W24" s="38"/>
      <c r="X24" s="38"/>
      <c r="Y24" s="38"/>
      <c r="Z24" s="38"/>
      <c r="AA24" s="38"/>
      <c r="AB24" s="38"/>
    </row>
    <row r="25" spans="1:28" ht="15.5">
      <c r="A25" s="3" t="s">
        <v>21</v>
      </c>
      <c r="B25" s="12" t="s">
        <v>47</v>
      </c>
      <c r="C25" s="2">
        <v>3.88</v>
      </c>
      <c r="D25" s="3">
        <v>3.84</v>
      </c>
      <c r="E25" s="3">
        <v>3.77</v>
      </c>
      <c r="F25" s="4">
        <v>3.3</v>
      </c>
      <c r="G25" s="4">
        <v>3.7</v>
      </c>
      <c r="H25" s="5">
        <v>3.44</v>
      </c>
      <c r="L25" s="24" t="s">
        <v>52</v>
      </c>
      <c r="M25" s="24"/>
      <c r="N25" s="13">
        <f t="shared" ref="N25:S25" si="4">MIN(N6:N20)</f>
        <v>3.11</v>
      </c>
      <c r="O25" s="13">
        <f t="shared" si="4"/>
        <v>3.33</v>
      </c>
      <c r="P25" s="13">
        <f t="shared" si="4"/>
        <v>3.67</v>
      </c>
      <c r="Q25" s="13">
        <f t="shared" si="4"/>
        <v>3.1</v>
      </c>
      <c r="R25" s="13">
        <f t="shared" si="4"/>
        <v>3.4</v>
      </c>
      <c r="S25" s="13">
        <f t="shared" si="4"/>
        <v>3.09</v>
      </c>
      <c r="U25" s="3" t="s">
        <v>25</v>
      </c>
      <c r="V25" s="10" t="s">
        <v>33</v>
      </c>
      <c r="W25" s="13">
        <f>($W8-$W$8)+(0.02*($W8-$W$8)*($Y8-$Y$8))</f>
        <v>0</v>
      </c>
      <c r="X25" s="13">
        <f>($W8-$W$9)+(0.02*($W8-$W$9)*($Y8-$Y9))</f>
        <v>2.3487879840625722E-2</v>
      </c>
      <c r="Y25" s="13">
        <f>($W8-$W$10)+(0.02*($W8-$W$10)*($Y8-$Y10))</f>
        <v>2.53522165867336E-2</v>
      </c>
      <c r="Z25" s="13">
        <f>($W8-$W$11)+(0.02*($W8-$W$11)*($Y8-$Y11))</f>
        <v>4.0108602390147595E-2</v>
      </c>
      <c r="AA25" s="13">
        <f>($W8-$W$12)+(0.02*($W8-$W$12)*($Y8-$Y12))</f>
        <v>4.3662685910549719E-2</v>
      </c>
      <c r="AB25" s="13">
        <f>($W8-$W$13)+(0.02*($W8-$W$13)*($Y8-$Y13))</f>
        <v>2.7327725693032236E-2</v>
      </c>
    </row>
    <row r="26" spans="1:28" ht="15.5">
      <c r="A26" s="3" t="s">
        <v>22</v>
      </c>
      <c r="B26" s="10" t="s">
        <v>38</v>
      </c>
      <c r="C26" s="2">
        <v>3.78</v>
      </c>
      <c r="D26" s="3">
        <v>3.55</v>
      </c>
      <c r="E26" s="3">
        <v>3.83</v>
      </c>
      <c r="F26" s="4">
        <v>3.2</v>
      </c>
      <c r="G26" s="4">
        <v>3.8</v>
      </c>
      <c r="H26" s="5">
        <v>3.87</v>
      </c>
      <c r="U26" s="3" t="s">
        <v>26</v>
      </c>
      <c r="V26" s="11" t="s">
        <v>41</v>
      </c>
      <c r="W26" s="13">
        <f t="shared" ref="W26:W39" si="5">($W9-$W$8)+(0.02*($W9-$W$8)*($Y9-$Y$8))</f>
        <v>-2.3441585157737841E-2</v>
      </c>
      <c r="X26" s="13">
        <f t="shared" ref="X26:X39" si="6">($W9-$W$9)+(0.02*($W9-$W$9)*($Y9-$Y10))</f>
        <v>0</v>
      </c>
      <c r="Y26" s="13">
        <f t="shared" ref="Y26:Y39" si="7">($W9-$W$10)+(0.02*($W9-$W$10)*($Y9-$Y11))</f>
        <v>1.87497001925321E-3</v>
      </c>
      <c r="Z26" s="13">
        <f t="shared" ref="Z26:Z39" si="8">($W9-$W$11)+(0.02*($W9-$W$11)*($Y9-$Y12))</f>
        <v>1.6613240438616984E-2</v>
      </c>
      <c r="AA26" s="13">
        <f t="shared" ref="AA26:AA39" si="9">($W9-$W$12)+(0.02*($W9-$W$12)*($Y9-$Y13))</f>
        <v>2.0142622132089002E-2</v>
      </c>
      <c r="AB26" s="13">
        <f t="shared" ref="AB26:AB39" si="10">($W9-$W$13)+(0.02*($W9-$W$13)*($Y9-$Y14))</f>
        <v>3.8358505685103417E-3</v>
      </c>
    </row>
    <row r="27" spans="1:28" ht="15.5">
      <c r="A27" s="3" t="s">
        <v>23</v>
      </c>
      <c r="B27" s="11" t="s">
        <v>42</v>
      </c>
      <c r="C27" s="2">
        <v>3.69</v>
      </c>
      <c r="D27" s="3">
        <v>3.89</v>
      </c>
      <c r="E27" s="3">
        <v>3.91</v>
      </c>
      <c r="F27" s="4">
        <v>3.8</v>
      </c>
      <c r="G27" s="4">
        <v>3.9</v>
      </c>
      <c r="H27" s="5">
        <v>3.9</v>
      </c>
      <c r="U27" s="3" t="s">
        <v>27</v>
      </c>
      <c r="V27" s="11" t="s">
        <v>40</v>
      </c>
      <c r="W27" s="13">
        <f t="shared" si="5"/>
        <v>-2.532761904879734E-2</v>
      </c>
      <c r="X27" s="13">
        <f t="shared" si="6"/>
        <v>-1.8759097161053853E-3</v>
      </c>
      <c r="Y27" s="13">
        <f t="shared" si="7"/>
        <v>0</v>
      </c>
      <c r="Z27" s="13">
        <f t="shared" si="8"/>
        <v>1.4740391517625443E-2</v>
      </c>
      <c r="AA27" s="13">
        <f t="shared" si="9"/>
        <v>1.827003282861309E-2</v>
      </c>
      <c r="AB27" s="13">
        <f t="shared" si="10"/>
        <v>1.9631229384888074E-3</v>
      </c>
    </row>
    <row r="28" spans="1:28" ht="18.5">
      <c r="A28" s="3" t="s">
        <v>24</v>
      </c>
      <c r="B28" s="10" t="s">
        <v>39</v>
      </c>
      <c r="C28" s="2">
        <v>3.65</v>
      </c>
      <c r="D28" s="3">
        <v>3.79</v>
      </c>
      <c r="E28" s="3">
        <v>3.98</v>
      </c>
      <c r="F28" s="4">
        <v>3.9</v>
      </c>
      <c r="G28" s="4">
        <v>3.8</v>
      </c>
      <c r="H28" s="5">
        <v>3.78</v>
      </c>
      <c r="L28" s="25" t="s">
        <v>53</v>
      </c>
      <c r="M28" s="26"/>
      <c r="N28" s="26"/>
      <c r="O28" s="26"/>
      <c r="P28" s="26"/>
      <c r="Q28" s="26"/>
      <c r="R28" s="26"/>
      <c r="S28" s="27"/>
      <c r="U28" s="3" t="s">
        <v>28</v>
      </c>
      <c r="V28" s="10" t="s">
        <v>34</v>
      </c>
      <c r="W28" s="13">
        <f t="shared" si="5"/>
        <v>-4.0038741257853346E-2</v>
      </c>
      <c r="X28" s="13">
        <f t="shared" si="6"/>
        <v>-1.6615147393348954E-2</v>
      </c>
      <c r="Y28" s="13">
        <f t="shared" si="7"/>
        <v>-1.473469976290572E-2</v>
      </c>
      <c r="Z28" s="13">
        <f t="shared" si="8"/>
        <v>0</v>
      </c>
      <c r="AA28" s="13">
        <f t="shared" si="9"/>
        <v>3.5348966407250395E-3</v>
      </c>
      <c r="AB28" s="13">
        <f t="shared" si="10"/>
        <v>-1.2776685610670583E-2</v>
      </c>
    </row>
    <row r="29" spans="1:28" ht="15.5">
      <c r="L29" s="3" t="s">
        <v>25</v>
      </c>
      <c r="M29" s="10" t="s">
        <v>33</v>
      </c>
      <c r="N29" s="13">
        <f t="shared" ref="N29:N43" si="11">N6/$N$24</f>
        <v>0.98711340206185572</v>
      </c>
      <c r="O29" s="13">
        <f t="shared" ref="O29:O43" si="12">O6/$O$24</f>
        <v>1</v>
      </c>
      <c r="P29" s="13">
        <f t="shared" ref="P29:P43" si="13">P6/$P$24</f>
        <v>0.9375</v>
      </c>
      <c r="Q29" s="13">
        <f t="shared" ref="Q29:Q43" si="14">Q6/$Q$24</f>
        <v>0.89743589743589747</v>
      </c>
      <c r="R29" s="13">
        <f t="shared" ref="R29:R43" si="15">R6/$R$24</f>
        <v>0.92307692307692313</v>
      </c>
      <c r="S29" s="13">
        <f t="shared" ref="S29:S43" si="16">S6/$S$24</f>
        <v>0.91025641025641024</v>
      </c>
      <c r="U29" s="3" t="s">
        <v>29</v>
      </c>
      <c r="V29" s="11" t="s">
        <v>46</v>
      </c>
      <c r="W29" s="13">
        <f t="shared" si="5"/>
        <v>-4.3554062902390937E-2</v>
      </c>
      <c r="X29" s="13">
        <f t="shared" si="6"/>
        <v>-2.0137405658329846E-2</v>
      </c>
      <c r="Y29" s="13">
        <f t="shared" si="7"/>
        <v>-1.8256147232150639E-2</v>
      </c>
      <c r="Z29" s="13">
        <f t="shared" si="8"/>
        <v>-3.5335754440226539E-3</v>
      </c>
      <c r="AA29" s="13">
        <f t="shared" si="9"/>
        <v>0</v>
      </c>
      <c r="AB29" s="13">
        <f t="shared" si="10"/>
        <v>-1.6310783899875728E-2</v>
      </c>
    </row>
    <row r="30" spans="1:28" ht="15.5">
      <c r="A30" s="55" t="s">
        <v>64</v>
      </c>
      <c r="B30" s="55"/>
      <c r="C30" s="55"/>
      <c r="D30" s="55"/>
      <c r="E30" s="55"/>
      <c r="F30" s="55"/>
      <c r="G30" s="55"/>
      <c r="H30" s="55"/>
      <c r="L30" s="3" t="s">
        <v>26</v>
      </c>
      <c r="M30" s="11" t="s">
        <v>41</v>
      </c>
      <c r="N30" s="13">
        <f t="shared" si="11"/>
        <v>0.93556701030927836</v>
      </c>
      <c r="O30" s="13">
        <f t="shared" si="12"/>
        <v>0.83250000000000002</v>
      </c>
      <c r="P30" s="13">
        <f t="shared" si="13"/>
        <v>1</v>
      </c>
      <c r="Q30" s="13">
        <f t="shared" si="14"/>
        <v>0.8205128205128206</v>
      </c>
      <c r="R30" s="13">
        <f t="shared" si="15"/>
        <v>0.89743589743589747</v>
      </c>
      <c r="S30" s="13">
        <f t="shared" si="16"/>
        <v>0.85641025641025637</v>
      </c>
      <c r="U30" s="3" t="s">
        <v>30</v>
      </c>
      <c r="V30" s="10" t="s">
        <v>35</v>
      </c>
      <c r="W30" s="13">
        <f t="shared" si="5"/>
        <v>-2.7276624292208024E-2</v>
      </c>
      <c r="X30" s="13">
        <f t="shared" si="6"/>
        <v>-3.8360448396705664E-3</v>
      </c>
      <c r="Y30" s="13">
        <f t="shared" si="7"/>
        <v>-1.9622389475966312E-3</v>
      </c>
      <c r="Z30" s="13">
        <f t="shared" si="8"/>
        <v>1.2775865810888515E-2</v>
      </c>
      <c r="AA30" s="13">
        <f t="shared" si="9"/>
        <v>1.631583211904002E-2</v>
      </c>
      <c r="AB30" s="13">
        <f t="shared" si="10"/>
        <v>0</v>
      </c>
    </row>
    <row r="31" spans="1:28" ht="15.5">
      <c r="A31" s="55"/>
      <c r="B31" s="55"/>
      <c r="C31" s="55"/>
      <c r="D31" s="55"/>
      <c r="E31" s="55"/>
      <c r="F31" s="55"/>
      <c r="G31" s="55"/>
      <c r="H31" s="55"/>
      <c r="L31" s="3" t="s">
        <v>27</v>
      </c>
      <c r="M31" s="11" t="s">
        <v>40</v>
      </c>
      <c r="N31" s="13">
        <f t="shared" si="11"/>
        <v>0.90979381443298968</v>
      </c>
      <c r="O31" s="13">
        <f t="shared" si="12"/>
        <v>0.95250000000000001</v>
      </c>
      <c r="P31" s="13">
        <f t="shared" si="13"/>
        <v>0.98750000000000004</v>
      </c>
      <c r="Q31" s="13">
        <f t="shared" si="14"/>
        <v>0.87179487179487181</v>
      </c>
      <c r="R31" s="13">
        <f t="shared" si="15"/>
        <v>1</v>
      </c>
      <c r="S31" s="13">
        <f t="shared" si="16"/>
        <v>0.84615384615384615</v>
      </c>
      <c r="U31" s="3" t="s">
        <v>31</v>
      </c>
      <c r="V31" s="10" t="s">
        <v>36</v>
      </c>
      <c r="W31" s="13">
        <f t="shared" si="5"/>
        <v>-2.7800502402151591E-2</v>
      </c>
      <c r="X31" s="13">
        <f t="shared" si="6"/>
        <v>-4.3532152153431041E-3</v>
      </c>
      <c r="Y31" s="13">
        <f t="shared" si="7"/>
        <v>-2.478234525295258E-3</v>
      </c>
      <c r="Z31" s="13">
        <f t="shared" si="8"/>
        <v>1.2268973755007706E-2</v>
      </c>
      <c r="AA31" s="13">
        <f t="shared" si="9"/>
        <v>1.5786507057329275E-2</v>
      </c>
      <c r="AB31" s="13">
        <f t="shared" si="10"/>
        <v>-5.1394624127065909E-4</v>
      </c>
    </row>
    <row r="32" spans="1:28" ht="15.5">
      <c r="L32" s="3" t="s">
        <v>28</v>
      </c>
      <c r="M32" s="10" t="s">
        <v>34</v>
      </c>
      <c r="N32" s="13">
        <f t="shared" si="11"/>
        <v>0.86855670103092786</v>
      </c>
      <c r="O32" s="13">
        <f t="shared" si="12"/>
        <v>0.94</v>
      </c>
      <c r="P32" s="13">
        <f t="shared" si="13"/>
        <v>1</v>
      </c>
      <c r="Q32" s="13">
        <f t="shared" si="14"/>
        <v>0.97435897435897434</v>
      </c>
      <c r="R32" s="13">
        <f t="shared" si="15"/>
        <v>0.94871794871794879</v>
      </c>
      <c r="S32" s="13">
        <f t="shared" si="16"/>
        <v>0.81794871794871793</v>
      </c>
      <c r="U32" s="3" t="s">
        <v>32</v>
      </c>
      <c r="V32" s="11" t="s">
        <v>43</v>
      </c>
      <c r="W32" s="13">
        <f t="shared" si="5"/>
        <v>-3.746367105431056E-2</v>
      </c>
      <c r="X32" s="13">
        <f t="shared" si="6"/>
        <v>-1.4038614188848553E-2</v>
      </c>
      <c r="Y32" s="13">
        <f t="shared" si="7"/>
        <v>-1.2165793189927315E-2</v>
      </c>
      <c r="Z32" s="13">
        <f t="shared" si="8"/>
        <v>2.5734511666198586E-3</v>
      </c>
      <c r="AA32" s="13">
        <f t="shared" si="9"/>
        <v>6.1044400626299282E-3</v>
      </c>
      <c r="AB32" s="13">
        <f t="shared" si="10"/>
        <v>-1.0187534504244544E-2</v>
      </c>
    </row>
    <row r="33" spans="12:28" ht="15.5">
      <c r="L33" s="3" t="s">
        <v>29</v>
      </c>
      <c r="M33" s="11" t="s">
        <v>46</v>
      </c>
      <c r="N33" s="13">
        <f t="shared" si="11"/>
        <v>0.86082474226804118</v>
      </c>
      <c r="O33" s="13">
        <f t="shared" si="12"/>
        <v>0.98</v>
      </c>
      <c r="P33" s="13">
        <f t="shared" si="13"/>
        <v>0.9425</v>
      </c>
      <c r="Q33" s="13">
        <f t="shared" si="14"/>
        <v>0.79487179487179493</v>
      </c>
      <c r="R33" s="13">
        <f t="shared" si="15"/>
        <v>0.97435897435897434</v>
      </c>
      <c r="S33" s="13">
        <f t="shared" si="16"/>
        <v>0.80769230769230771</v>
      </c>
      <c r="U33" s="3" t="s">
        <v>18</v>
      </c>
      <c r="V33" s="11" t="s">
        <v>44</v>
      </c>
      <c r="W33" s="13">
        <f t="shared" si="5"/>
        <v>-4.7111507679017922E-2</v>
      </c>
      <c r="X33" s="13">
        <f t="shared" si="6"/>
        <v>-2.3712952520337487E-2</v>
      </c>
      <c r="Y33" s="13">
        <f t="shared" si="7"/>
        <v>-2.1808898495137827E-2</v>
      </c>
      <c r="Z33" s="13">
        <f t="shared" si="8"/>
        <v>-7.0892129860432342E-3</v>
      </c>
      <c r="AA33" s="13">
        <f t="shared" si="9"/>
        <v>-3.5591211094145509E-3</v>
      </c>
      <c r="AB33" s="13">
        <f t="shared" si="10"/>
        <v>-1.9836725026964541E-2</v>
      </c>
    </row>
    <row r="34" spans="12:28" ht="15.5">
      <c r="L34" s="3" t="s">
        <v>30</v>
      </c>
      <c r="M34" s="10" t="s">
        <v>35</v>
      </c>
      <c r="N34" s="13">
        <f t="shared" si="11"/>
        <v>0.92268041237113407</v>
      </c>
      <c r="O34" s="13">
        <f t="shared" si="12"/>
        <v>0.9375</v>
      </c>
      <c r="P34" s="13">
        <f t="shared" si="13"/>
        <v>0.99750000000000005</v>
      </c>
      <c r="Q34" s="13">
        <f t="shared" si="14"/>
        <v>0.8205128205128206</v>
      </c>
      <c r="R34" s="13">
        <f t="shared" si="15"/>
        <v>0.87179487179487181</v>
      </c>
      <c r="S34" s="13">
        <f t="shared" si="16"/>
        <v>0.88205128205128203</v>
      </c>
      <c r="U34" s="3" t="s">
        <v>19</v>
      </c>
      <c r="V34" s="11" t="s">
        <v>45</v>
      </c>
      <c r="W34" s="13">
        <f t="shared" si="5"/>
        <v>-5.121998132199803E-2</v>
      </c>
      <c r="X34" s="13">
        <f t="shared" si="6"/>
        <v>-2.7797349738568369E-2</v>
      </c>
      <c r="Y34" s="13">
        <f t="shared" si="7"/>
        <v>-2.5919352386293025E-2</v>
      </c>
      <c r="Z34" s="13">
        <f t="shared" si="8"/>
        <v>-1.1208301580672137E-2</v>
      </c>
      <c r="AA34" s="13">
        <f t="shared" si="9"/>
        <v>-7.675276996372154E-3</v>
      </c>
      <c r="AB34" s="13">
        <f t="shared" si="10"/>
        <v>-2.3955476426791342E-2</v>
      </c>
    </row>
    <row r="35" spans="12:28" ht="15.5">
      <c r="L35" s="3" t="s">
        <v>31</v>
      </c>
      <c r="M35" s="10" t="s">
        <v>36</v>
      </c>
      <c r="N35" s="13">
        <f t="shared" si="11"/>
        <v>0.90979381443298968</v>
      </c>
      <c r="O35" s="13">
        <f t="shared" si="12"/>
        <v>0.97750000000000004</v>
      </c>
      <c r="P35" s="13">
        <f t="shared" si="13"/>
        <v>0.94499999999999995</v>
      </c>
      <c r="Q35" s="13">
        <f t="shared" si="14"/>
        <v>0.92307692307692313</v>
      </c>
      <c r="R35" s="13">
        <f t="shared" si="15"/>
        <v>0.94871794871794879</v>
      </c>
      <c r="S35" s="13">
        <f t="shared" si="16"/>
        <v>0.87179487179487181</v>
      </c>
      <c r="U35" s="3" t="s">
        <v>20</v>
      </c>
      <c r="V35" s="10" t="s">
        <v>37</v>
      </c>
      <c r="W35" s="13">
        <f t="shared" si="5"/>
        <v>3.0099743363550561E-3</v>
      </c>
      <c r="X35" s="13">
        <f t="shared" si="6"/>
        <v>2.6470029940488419E-2</v>
      </c>
      <c r="Y35" s="13">
        <f t="shared" si="7"/>
        <v>2.8346236149090504E-2</v>
      </c>
      <c r="Z35" s="13">
        <f t="shared" si="8"/>
        <v>4.3058345978558524E-2</v>
      </c>
      <c r="AA35" s="13">
        <f t="shared" si="9"/>
        <v>4.660072090349901E-2</v>
      </c>
      <c r="AB35" s="13">
        <f t="shared" si="10"/>
        <v>3.0381943820583589E-2</v>
      </c>
    </row>
    <row r="36" spans="12:28" ht="15.5">
      <c r="L36" s="3" t="s">
        <v>32</v>
      </c>
      <c r="M36" s="11" t="s">
        <v>43</v>
      </c>
      <c r="N36" s="13">
        <f t="shared" si="11"/>
        <v>0.88659793814432986</v>
      </c>
      <c r="O36" s="13">
        <f t="shared" si="12"/>
        <v>0.97</v>
      </c>
      <c r="P36" s="13">
        <f t="shared" si="13"/>
        <v>0.95499999999999996</v>
      </c>
      <c r="Q36" s="13">
        <f t="shared" si="14"/>
        <v>0.94871794871794879</v>
      </c>
      <c r="R36" s="13">
        <f t="shared" si="15"/>
        <v>0.89743589743589747</v>
      </c>
      <c r="S36" s="13">
        <f t="shared" si="16"/>
        <v>0.86153846153846148</v>
      </c>
      <c r="U36" s="3" t="s">
        <v>21</v>
      </c>
      <c r="V36" s="12" t="s">
        <v>47</v>
      </c>
      <c r="W36" s="13">
        <f t="shared" si="5"/>
        <v>4.1636645691849241E-3</v>
      </c>
      <c r="X36" s="13">
        <f t="shared" si="6"/>
        <v>2.7629858747300499E-2</v>
      </c>
      <c r="Y36" s="13">
        <f t="shared" si="7"/>
        <v>2.9491857843102199E-2</v>
      </c>
      <c r="Z36" s="13">
        <f t="shared" si="8"/>
        <v>4.4229011179419873E-2</v>
      </c>
      <c r="AA36" s="13">
        <f t="shared" si="9"/>
        <v>4.7890724298771344E-2</v>
      </c>
      <c r="AB36" s="13">
        <f t="shared" si="10"/>
        <v>3.1544046824638683E-2</v>
      </c>
    </row>
    <row r="37" spans="12:28" ht="15.5">
      <c r="L37" s="3" t="s">
        <v>18</v>
      </c>
      <c r="M37" s="11" t="s">
        <v>44</v>
      </c>
      <c r="N37" s="13">
        <f t="shared" si="11"/>
        <v>0.80927835051546393</v>
      </c>
      <c r="O37" s="13">
        <f t="shared" si="12"/>
        <v>0.99750000000000005</v>
      </c>
      <c r="P37" s="13">
        <f t="shared" si="13"/>
        <v>0.91749999999999998</v>
      </c>
      <c r="Q37" s="13">
        <f t="shared" si="14"/>
        <v>1</v>
      </c>
      <c r="R37" s="13">
        <f t="shared" si="15"/>
        <v>0.94871794871794879</v>
      </c>
      <c r="S37" s="13">
        <f t="shared" si="16"/>
        <v>0.85128205128205126</v>
      </c>
      <c r="U37" s="3" t="s">
        <v>22</v>
      </c>
      <c r="V37" s="10" t="s">
        <v>38</v>
      </c>
      <c r="W37" s="13">
        <f t="shared" si="5"/>
        <v>-3.2511280949692575E-3</v>
      </c>
      <c r="X37" s="13">
        <f t="shared" si="6"/>
        <v>2.0204270491755452E-2</v>
      </c>
      <c r="Y37" s="13">
        <f t="shared" si="7"/>
        <v>2.2083256944722858E-2</v>
      </c>
      <c r="Z37" s="13">
        <f t="shared" si="8"/>
        <v>3.6911895330384331E-2</v>
      </c>
      <c r="AA37" s="13">
        <f t="shared" si="9"/>
        <v>4.045519777976616E-2</v>
      </c>
      <c r="AB37" s="13">
        <f t="shared" si="10"/>
        <v>2.4097130853022789E-2</v>
      </c>
    </row>
    <row r="38" spans="12:28" ht="15.5">
      <c r="L38" s="3" t="s">
        <v>19</v>
      </c>
      <c r="M38" s="11" t="s">
        <v>45</v>
      </c>
      <c r="N38" s="13">
        <f t="shared" si="11"/>
        <v>0.80154639175257736</v>
      </c>
      <c r="O38" s="13">
        <f t="shared" si="12"/>
        <v>0.98</v>
      </c>
      <c r="P38" s="13">
        <f t="shared" si="13"/>
        <v>0.97750000000000004</v>
      </c>
      <c r="Q38" s="13">
        <f t="shared" si="14"/>
        <v>0.87179487179487181</v>
      </c>
      <c r="R38" s="13">
        <f t="shared" si="15"/>
        <v>0.97435897435897434</v>
      </c>
      <c r="S38" s="13">
        <f t="shared" si="16"/>
        <v>0.79230769230769227</v>
      </c>
      <c r="U38" s="3" t="s">
        <v>23</v>
      </c>
      <c r="V38" s="11" t="s">
        <v>42</v>
      </c>
      <c r="W38" s="13">
        <f t="shared" si="5"/>
        <v>-6.146336784059802E-3</v>
      </c>
      <c r="X38" s="13">
        <f t="shared" si="6"/>
        <v>1.732435671286588E-2</v>
      </c>
      <c r="Y38" s="13">
        <f t="shared" si="7"/>
        <v>1.9251242425500661E-2</v>
      </c>
      <c r="Z38" s="13">
        <f t="shared" si="8"/>
        <v>3.4027474666323131E-2</v>
      </c>
      <c r="AA38" s="13">
        <f t="shared" si="9"/>
        <v>3.7553371904053667E-2</v>
      </c>
      <c r="AB38" s="13">
        <f t="shared" si="10"/>
        <v>2.1218363479045543E-2</v>
      </c>
    </row>
    <row r="39" spans="12:28" ht="15.5">
      <c r="L39" s="3" t="s">
        <v>20</v>
      </c>
      <c r="M39" s="10" t="s">
        <v>37</v>
      </c>
      <c r="N39" s="13">
        <f t="shared" si="11"/>
        <v>1</v>
      </c>
      <c r="O39" s="13">
        <f t="shared" si="12"/>
        <v>0.95</v>
      </c>
      <c r="P39" s="13">
        <f t="shared" si="13"/>
        <v>0.99750000000000005</v>
      </c>
      <c r="Q39" s="13">
        <f t="shared" si="14"/>
        <v>0.79487179487179493</v>
      </c>
      <c r="R39" s="13">
        <f t="shared" si="15"/>
        <v>0.89743589743589747</v>
      </c>
      <c r="S39" s="13">
        <f t="shared" si="16"/>
        <v>0.8897435897435898</v>
      </c>
      <c r="U39" s="3" t="s">
        <v>24</v>
      </c>
      <c r="V39" s="10" t="s">
        <v>39</v>
      </c>
      <c r="W39" s="13">
        <f t="shared" si="5"/>
        <v>-1.1704986777860105E-2</v>
      </c>
      <c r="X39" s="13">
        <f t="shared" si="6"/>
        <v>1.1793137175807952E-2</v>
      </c>
      <c r="Y39" s="13">
        <f t="shared" si="7"/>
        <v>1.3673334416646832E-2</v>
      </c>
      <c r="Z39" s="13">
        <f t="shared" si="8"/>
        <v>2.843208305416289E-2</v>
      </c>
      <c r="AA39" s="13">
        <f t="shared" si="9"/>
        <v>3.1989421793087162E-2</v>
      </c>
      <c r="AB39" s="13">
        <f t="shared" si="10"/>
        <v>1.5640836236021478E-2</v>
      </c>
    </row>
    <row r="40" spans="12:28" ht="15.5">
      <c r="L40" s="3" t="s">
        <v>21</v>
      </c>
      <c r="M40" s="12" t="s">
        <v>47</v>
      </c>
      <c r="N40" s="13">
        <f t="shared" si="11"/>
        <v>1</v>
      </c>
      <c r="O40" s="13">
        <f t="shared" si="12"/>
        <v>0.96</v>
      </c>
      <c r="P40" s="13">
        <f t="shared" si="13"/>
        <v>0.9425</v>
      </c>
      <c r="Q40" s="13">
        <f t="shared" si="14"/>
        <v>0.84615384615384615</v>
      </c>
      <c r="R40" s="13">
        <f t="shared" si="15"/>
        <v>0.94871794871794879</v>
      </c>
      <c r="S40" s="13">
        <f t="shared" si="16"/>
        <v>0.88205128205128203</v>
      </c>
    </row>
    <row r="41" spans="12:28" ht="18.5">
      <c r="L41" s="3" t="s">
        <v>22</v>
      </c>
      <c r="M41" s="10" t="s">
        <v>38</v>
      </c>
      <c r="N41" s="13">
        <f t="shared" si="11"/>
        <v>0.97422680412371132</v>
      </c>
      <c r="O41" s="13">
        <f t="shared" si="12"/>
        <v>0.88749999999999996</v>
      </c>
      <c r="P41" s="13">
        <f t="shared" si="13"/>
        <v>0.95750000000000002</v>
      </c>
      <c r="Q41" s="13">
        <f t="shared" si="14"/>
        <v>0.8205128205128206</v>
      </c>
      <c r="R41" s="13">
        <f t="shared" si="15"/>
        <v>0.97435897435897434</v>
      </c>
      <c r="S41" s="13">
        <f t="shared" si="16"/>
        <v>0.99230769230769234</v>
      </c>
      <c r="U41" s="38" t="s">
        <v>61</v>
      </c>
      <c r="V41" s="38"/>
      <c r="W41" s="38"/>
      <c r="X41" s="38"/>
      <c r="Y41" s="38"/>
      <c r="Z41" s="38"/>
      <c r="AA41" s="38"/>
      <c r="AB41" s="38"/>
    </row>
    <row r="42" spans="12:28" ht="15.5">
      <c r="L42" s="3" t="s">
        <v>23</v>
      </c>
      <c r="M42" s="11" t="s">
        <v>42</v>
      </c>
      <c r="N42" s="13">
        <f t="shared" si="11"/>
        <v>0.95103092783505161</v>
      </c>
      <c r="O42" s="13">
        <f t="shared" si="12"/>
        <v>0.97250000000000003</v>
      </c>
      <c r="P42" s="13">
        <f t="shared" si="13"/>
        <v>0.97750000000000004</v>
      </c>
      <c r="Q42" s="13">
        <f t="shared" si="14"/>
        <v>0.97435897435897434</v>
      </c>
      <c r="R42" s="13">
        <f t="shared" si="15"/>
        <v>1</v>
      </c>
      <c r="S42" s="13">
        <f t="shared" si="16"/>
        <v>1</v>
      </c>
      <c r="U42" s="1" t="s">
        <v>0</v>
      </c>
      <c r="V42" s="1" t="s">
        <v>16</v>
      </c>
      <c r="W42" s="42" t="s">
        <v>62</v>
      </c>
      <c r="X42" s="42"/>
      <c r="Y42" s="42"/>
      <c r="Z42" s="41" t="s">
        <v>63</v>
      </c>
      <c r="AA42" s="41"/>
      <c r="AB42" s="41"/>
    </row>
    <row r="43" spans="12:28" ht="15.5">
      <c r="L43" s="3" t="s">
        <v>24</v>
      </c>
      <c r="M43" s="10" t="s">
        <v>39</v>
      </c>
      <c r="N43" s="13">
        <f t="shared" si="11"/>
        <v>0.94072164948453607</v>
      </c>
      <c r="O43" s="13">
        <f t="shared" si="12"/>
        <v>0.94750000000000001</v>
      </c>
      <c r="P43" s="13">
        <f t="shared" si="13"/>
        <v>0.995</v>
      </c>
      <c r="Q43" s="13">
        <f t="shared" si="14"/>
        <v>1</v>
      </c>
      <c r="R43" s="13">
        <f t="shared" si="15"/>
        <v>0.97435897435897434</v>
      </c>
      <c r="S43" s="13">
        <f t="shared" si="16"/>
        <v>0.96923076923076923</v>
      </c>
      <c r="U43" s="3" t="s">
        <v>25</v>
      </c>
      <c r="V43" s="10" t="s">
        <v>33</v>
      </c>
      <c r="W43" s="43">
        <f>SUM(W25:AB25)</f>
        <v>0.15993911042108888</v>
      </c>
      <c r="X43" s="44"/>
      <c r="Y43" s="45"/>
      <c r="Z43" s="46">
        <f>RANK(W43,$W$43:$W$57)</f>
        <v>3</v>
      </c>
      <c r="AA43" s="47"/>
      <c r="AB43" s="48"/>
    </row>
    <row r="44" spans="12:28" ht="15.5">
      <c r="U44" s="3" t="s">
        <v>26</v>
      </c>
      <c r="V44" s="11" t="s">
        <v>41</v>
      </c>
      <c r="W44" s="43">
        <f t="shared" ref="W44:W57" si="17">SUM(W26:AB26)</f>
        <v>1.9025098000731697E-2</v>
      </c>
      <c r="X44" s="44"/>
      <c r="Y44" s="45"/>
      <c r="Z44" s="46">
        <f t="shared" ref="Z44:Z57" si="18">RANK(W44,$W$43:$W$57)</f>
        <v>7</v>
      </c>
      <c r="AA44" s="47"/>
      <c r="AB44" s="48"/>
    </row>
    <row r="45" spans="12:28" ht="18.5">
      <c r="L45" s="25" t="s">
        <v>54</v>
      </c>
      <c r="M45" s="26"/>
      <c r="N45" s="26"/>
      <c r="O45" s="26"/>
      <c r="P45" s="26"/>
      <c r="Q45" s="26"/>
      <c r="R45" s="26"/>
      <c r="S45" s="27"/>
      <c r="U45" s="3" t="s">
        <v>27</v>
      </c>
      <c r="V45" s="11" t="s">
        <v>40</v>
      </c>
      <c r="W45" s="43">
        <f t="shared" si="17"/>
        <v>7.770018519824614E-3</v>
      </c>
      <c r="X45" s="44"/>
      <c r="Y45" s="45"/>
      <c r="Z45" s="46">
        <f t="shared" si="18"/>
        <v>8</v>
      </c>
      <c r="AA45" s="47"/>
      <c r="AB45" s="48"/>
    </row>
    <row r="46" spans="12:28" ht="15.5">
      <c r="L46" s="3" t="s">
        <v>25</v>
      </c>
      <c r="M46" s="10" t="s">
        <v>33</v>
      </c>
      <c r="N46" s="13">
        <f>$N$23*N29</f>
        <v>0.39484536082474231</v>
      </c>
      <c r="O46" s="13">
        <f>$O$23*O29</f>
        <v>0.1</v>
      </c>
      <c r="P46" s="13">
        <f>$P$23*P29</f>
        <v>9.375E-2</v>
      </c>
      <c r="Q46" s="13">
        <f>$Q$23*Q29</f>
        <v>8.9743589743589758E-2</v>
      </c>
      <c r="R46" s="13">
        <f>$R$23*R29</f>
        <v>0.18461538461538463</v>
      </c>
      <c r="S46" s="13">
        <f>$S$23*S29</f>
        <v>9.1025641025641035E-2</v>
      </c>
      <c r="U46" s="3" t="s">
        <v>28</v>
      </c>
      <c r="V46" s="10" t="s">
        <v>34</v>
      </c>
      <c r="W46" s="43">
        <f t="shared" si="17"/>
        <v>-8.0630377384053556E-2</v>
      </c>
      <c r="X46" s="44"/>
      <c r="Y46" s="45"/>
      <c r="Z46" s="46">
        <f t="shared" si="18"/>
        <v>12</v>
      </c>
      <c r="AA46" s="47"/>
      <c r="AB46" s="48"/>
    </row>
    <row r="47" spans="12:28" ht="15.5">
      <c r="L47" s="3" t="s">
        <v>26</v>
      </c>
      <c r="M47" s="11" t="s">
        <v>41</v>
      </c>
      <c r="N47" s="13">
        <f t="shared" ref="N47:N60" si="19">$N$23*N30</f>
        <v>0.37422680412371134</v>
      </c>
      <c r="O47" s="13">
        <f t="shared" ref="O47:O60" si="20">$O$23*O30</f>
        <v>8.3250000000000005E-2</v>
      </c>
      <c r="P47" s="13">
        <f t="shared" ref="P47:P60" si="21">$P$23*P30</f>
        <v>0.1</v>
      </c>
      <c r="Q47" s="13">
        <f t="shared" ref="Q47:Q60" si="22">$Q$23*Q30</f>
        <v>8.2051282051282065E-2</v>
      </c>
      <c r="R47" s="13">
        <f t="shared" ref="R47:R60" si="23">$R$23*R30</f>
        <v>0.17948717948717952</v>
      </c>
      <c r="S47" s="13">
        <f t="shared" ref="S47:S60" si="24">$S$23*S30</f>
        <v>8.5641025641025645E-2</v>
      </c>
      <c r="U47" s="3" t="s">
        <v>29</v>
      </c>
      <c r="V47" s="11" t="s">
        <v>46</v>
      </c>
      <c r="W47" s="43">
        <f t="shared" si="17"/>
        <v>-0.10179197513676978</v>
      </c>
      <c r="X47" s="44"/>
      <c r="Y47" s="45"/>
      <c r="Z47" s="46">
        <f t="shared" si="18"/>
        <v>13</v>
      </c>
      <c r="AA47" s="47"/>
      <c r="AB47" s="48"/>
    </row>
    <row r="48" spans="12:28" ht="15.5">
      <c r="L48" s="3" t="s">
        <v>27</v>
      </c>
      <c r="M48" s="11" t="s">
        <v>40</v>
      </c>
      <c r="N48" s="13">
        <f t="shared" si="19"/>
        <v>0.36391752577319592</v>
      </c>
      <c r="O48" s="13">
        <f t="shared" si="20"/>
        <v>9.5250000000000001E-2</v>
      </c>
      <c r="P48" s="13">
        <f t="shared" si="21"/>
        <v>9.8750000000000004E-2</v>
      </c>
      <c r="Q48" s="13">
        <f t="shared" si="22"/>
        <v>8.7179487179487189E-2</v>
      </c>
      <c r="R48" s="13">
        <f t="shared" si="23"/>
        <v>0.2</v>
      </c>
      <c r="S48" s="13">
        <f t="shared" si="24"/>
        <v>8.461538461538462E-2</v>
      </c>
      <c r="U48" s="3" t="s">
        <v>30</v>
      </c>
      <c r="V48" s="10" t="s">
        <v>35</v>
      </c>
      <c r="W48" s="43">
        <f t="shared" si="17"/>
        <v>-3.983210149546685E-3</v>
      </c>
      <c r="X48" s="44"/>
      <c r="Y48" s="45"/>
      <c r="Z48" s="46">
        <f t="shared" si="18"/>
        <v>9</v>
      </c>
      <c r="AA48" s="47"/>
      <c r="AB48" s="48"/>
    </row>
    <row r="49" spans="12:28" ht="15.5">
      <c r="L49" s="3" t="s">
        <v>28</v>
      </c>
      <c r="M49" s="10" t="s">
        <v>34</v>
      </c>
      <c r="N49" s="13">
        <f t="shared" si="19"/>
        <v>0.34742268041237118</v>
      </c>
      <c r="O49" s="13">
        <f t="shared" si="20"/>
        <v>9.4E-2</v>
      </c>
      <c r="P49" s="13">
        <f t="shared" si="21"/>
        <v>0.1</v>
      </c>
      <c r="Q49" s="13">
        <f t="shared" si="22"/>
        <v>9.7435897435897437E-2</v>
      </c>
      <c r="R49" s="13">
        <f t="shared" si="23"/>
        <v>0.18974358974358976</v>
      </c>
      <c r="S49" s="13">
        <f t="shared" si="24"/>
        <v>8.1794871794871798E-2</v>
      </c>
      <c r="U49" s="3" t="s">
        <v>31</v>
      </c>
      <c r="V49" s="10" t="s">
        <v>36</v>
      </c>
      <c r="W49" s="43">
        <f t="shared" si="17"/>
        <v>-7.0904175717236336E-3</v>
      </c>
      <c r="X49" s="44"/>
      <c r="Y49" s="45"/>
      <c r="Z49" s="46">
        <f t="shared" si="18"/>
        <v>10</v>
      </c>
      <c r="AA49" s="47"/>
      <c r="AB49" s="48"/>
    </row>
    <row r="50" spans="12:28" ht="15.5">
      <c r="L50" s="3" t="s">
        <v>29</v>
      </c>
      <c r="M50" s="11" t="s">
        <v>46</v>
      </c>
      <c r="N50" s="13">
        <f t="shared" si="19"/>
        <v>0.34432989690721649</v>
      </c>
      <c r="O50" s="13">
        <f t="shared" si="20"/>
        <v>9.8000000000000004E-2</v>
      </c>
      <c r="P50" s="13">
        <f t="shared" si="21"/>
        <v>9.425E-2</v>
      </c>
      <c r="Q50" s="13">
        <f t="shared" si="22"/>
        <v>7.9487179487179496E-2</v>
      </c>
      <c r="R50" s="13">
        <f t="shared" si="23"/>
        <v>0.19487179487179487</v>
      </c>
      <c r="S50" s="13">
        <f t="shared" si="24"/>
        <v>8.0769230769230774E-2</v>
      </c>
      <c r="U50" s="3" t="s">
        <v>32</v>
      </c>
      <c r="V50" s="11" t="s">
        <v>43</v>
      </c>
      <c r="W50" s="43">
        <f t="shared" si="17"/>
        <v>-6.5177721708081185E-2</v>
      </c>
      <c r="X50" s="44"/>
      <c r="Y50" s="45"/>
      <c r="Z50" s="46">
        <f t="shared" si="18"/>
        <v>11</v>
      </c>
      <c r="AA50" s="47"/>
      <c r="AB50" s="48"/>
    </row>
    <row r="51" spans="12:28" ht="15.5">
      <c r="L51" s="3" t="s">
        <v>30</v>
      </c>
      <c r="M51" s="10" t="s">
        <v>35</v>
      </c>
      <c r="N51" s="13">
        <f t="shared" si="19"/>
        <v>0.36907216494845363</v>
      </c>
      <c r="O51" s="13">
        <f t="shared" si="20"/>
        <v>9.375E-2</v>
      </c>
      <c r="P51" s="13">
        <f t="shared" si="21"/>
        <v>9.9750000000000005E-2</v>
      </c>
      <c r="Q51" s="13">
        <f t="shared" si="22"/>
        <v>8.2051282051282065E-2</v>
      </c>
      <c r="R51" s="13">
        <f t="shared" si="23"/>
        <v>0.17435897435897438</v>
      </c>
      <c r="S51" s="13">
        <f t="shared" si="24"/>
        <v>8.8205128205128214E-2</v>
      </c>
      <c r="U51" s="3" t="s">
        <v>18</v>
      </c>
      <c r="V51" s="11" t="s">
        <v>44</v>
      </c>
      <c r="W51" s="43">
        <f t="shared" si="17"/>
        <v>-0.12311841781691556</v>
      </c>
      <c r="X51" s="44"/>
      <c r="Y51" s="45"/>
      <c r="Z51" s="46">
        <f t="shared" si="18"/>
        <v>14</v>
      </c>
      <c r="AA51" s="47"/>
      <c r="AB51" s="48"/>
    </row>
    <row r="52" spans="12:28" ht="15.5">
      <c r="L52" s="3" t="s">
        <v>31</v>
      </c>
      <c r="M52" s="10" t="s">
        <v>36</v>
      </c>
      <c r="N52" s="13">
        <f t="shared" si="19"/>
        <v>0.36391752577319592</v>
      </c>
      <c r="O52" s="13">
        <f t="shared" si="20"/>
        <v>9.7750000000000004E-2</v>
      </c>
      <c r="P52" s="13">
        <f t="shared" si="21"/>
        <v>9.4500000000000001E-2</v>
      </c>
      <c r="Q52" s="13">
        <f t="shared" si="22"/>
        <v>9.2307692307692313E-2</v>
      </c>
      <c r="R52" s="13">
        <f t="shared" si="23"/>
        <v>0.18974358974358976</v>
      </c>
      <c r="S52" s="13">
        <f t="shared" si="24"/>
        <v>8.7179487179487189E-2</v>
      </c>
      <c r="U52" s="3" t="s">
        <v>19</v>
      </c>
      <c r="V52" s="11" t="s">
        <v>45</v>
      </c>
      <c r="W52" s="43">
        <f t="shared" si="17"/>
        <v>-0.14777573845069505</v>
      </c>
      <c r="X52" s="44"/>
      <c r="Y52" s="45"/>
      <c r="Z52" s="46">
        <f t="shared" si="18"/>
        <v>15</v>
      </c>
      <c r="AA52" s="47"/>
      <c r="AB52" s="48"/>
    </row>
    <row r="53" spans="12:28" ht="15.5">
      <c r="L53" s="3" t="s">
        <v>32</v>
      </c>
      <c r="M53" s="11" t="s">
        <v>43</v>
      </c>
      <c r="N53" s="13">
        <f t="shared" si="19"/>
        <v>0.35463917525773198</v>
      </c>
      <c r="O53" s="13">
        <f t="shared" si="20"/>
        <v>9.7000000000000003E-2</v>
      </c>
      <c r="P53" s="13">
        <f t="shared" si="21"/>
        <v>9.5500000000000002E-2</v>
      </c>
      <c r="Q53" s="13">
        <f t="shared" si="22"/>
        <v>9.4871794871794882E-2</v>
      </c>
      <c r="R53" s="13">
        <f t="shared" si="23"/>
        <v>0.17948717948717952</v>
      </c>
      <c r="S53" s="13">
        <f t="shared" si="24"/>
        <v>8.615384615384615E-2</v>
      </c>
      <c r="U53" s="3" t="s">
        <v>20</v>
      </c>
      <c r="V53" s="10" t="s">
        <v>37</v>
      </c>
      <c r="W53" s="43">
        <f t="shared" si="17"/>
        <v>0.17786725112857513</v>
      </c>
      <c r="X53" s="44"/>
      <c r="Y53" s="45"/>
      <c r="Z53" s="46">
        <f t="shared" si="18"/>
        <v>2</v>
      </c>
      <c r="AA53" s="47"/>
      <c r="AB53" s="48"/>
    </row>
    <row r="54" spans="12:28" ht="15.5">
      <c r="L54" s="3" t="s">
        <v>18</v>
      </c>
      <c r="M54" s="11" t="s">
        <v>44</v>
      </c>
      <c r="N54" s="13">
        <f t="shared" si="19"/>
        <v>0.32371134020618558</v>
      </c>
      <c r="O54" s="13">
        <f t="shared" si="20"/>
        <v>9.9750000000000005E-2</v>
      </c>
      <c r="P54" s="13">
        <f t="shared" si="21"/>
        <v>9.1749999999999998E-2</v>
      </c>
      <c r="Q54" s="13">
        <f t="shared" si="22"/>
        <v>0.1</v>
      </c>
      <c r="R54" s="13">
        <f t="shared" si="23"/>
        <v>0.18974358974358976</v>
      </c>
      <c r="S54" s="13">
        <f t="shared" si="24"/>
        <v>8.5128205128205126E-2</v>
      </c>
      <c r="U54" s="21" t="s">
        <v>21</v>
      </c>
      <c r="V54" s="22" t="s">
        <v>47</v>
      </c>
      <c r="W54" s="49">
        <f t="shared" si="17"/>
        <v>0.18494916346241752</v>
      </c>
      <c r="X54" s="50"/>
      <c r="Y54" s="51"/>
      <c r="Z54" s="52">
        <f t="shared" si="18"/>
        <v>1</v>
      </c>
      <c r="AA54" s="53"/>
      <c r="AB54" s="54"/>
    </row>
    <row r="55" spans="12:28" ht="15.5">
      <c r="L55" s="3" t="s">
        <v>19</v>
      </c>
      <c r="M55" s="11" t="s">
        <v>45</v>
      </c>
      <c r="N55" s="13">
        <f t="shared" si="19"/>
        <v>0.32061855670103095</v>
      </c>
      <c r="O55" s="13">
        <f t="shared" si="20"/>
        <v>9.8000000000000004E-2</v>
      </c>
      <c r="P55" s="13">
        <f t="shared" si="21"/>
        <v>9.7750000000000004E-2</v>
      </c>
      <c r="Q55" s="13">
        <f t="shared" si="22"/>
        <v>8.7179487179487189E-2</v>
      </c>
      <c r="R55" s="13">
        <f t="shared" si="23"/>
        <v>0.19487179487179487</v>
      </c>
      <c r="S55" s="13">
        <f t="shared" si="24"/>
        <v>7.923076923076923E-2</v>
      </c>
      <c r="U55" s="3" t="s">
        <v>22</v>
      </c>
      <c r="V55" s="10" t="s">
        <v>38</v>
      </c>
      <c r="W55" s="43">
        <f t="shared" si="17"/>
        <v>0.14050062330468233</v>
      </c>
      <c r="X55" s="44"/>
      <c r="Y55" s="45"/>
      <c r="Z55" s="46">
        <f t="shared" si="18"/>
        <v>4</v>
      </c>
      <c r="AA55" s="47"/>
      <c r="AB55" s="48"/>
    </row>
    <row r="56" spans="12:28" ht="15.5">
      <c r="L56" s="3" t="s">
        <v>20</v>
      </c>
      <c r="M56" s="10" t="s">
        <v>37</v>
      </c>
      <c r="N56" s="13">
        <f t="shared" si="19"/>
        <v>0.4</v>
      </c>
      <c r="O56" s="13">
        <f t="shared" si="20"/>
        <v>9.5000000000000001E-2</v>
      </c>
      <c r="P56" s="13">
        <f t="shared" si="21"/>
        <v>9.9750000000000005E-2</v>
      </c>
      <c r="Q56" s="13">
        <f t="shared" si="22"/>
        <v>7.9487179487179496E-2</v>
      </c>
      <c r="R56" s="13">
        <f t="shared" si="23"/>
        <v>0.17948717948717952</v>
      </c>
      <c r="S56" s="13">
        <f t="shared" si="24"/>
        <v>8.8974358974358986E-2</v>
      </c>
      <c r="U56" s="3" t="s">
        <v>23</v>
      </c>
      <c r="V56" s="11" t="s">
        <v>42</v>
      </c>
      <c r="W56" s="43">
        <f t="shared" si="17"/>
        <v>0.12322847240372908</v>
      </c>
      <c r="X56" s="44"/>
      <c r="Y56" s="45"/>
      <c r="Z56" s="46">
        <f t="shared" si="18"/>
        <v>5</v>
      </c>
      <c r="AA56" s="47"/>
      <c r="AB56" s="48"/>
    </row>
    <row r="57" spans="12:28" ht="15.5">
      <c r="L57" s="3" t="s">
        <v>21</v>
      </c>
      <c r="M57" s="12" t="s">
        <v>47</v>
      </c>
      <c r="N57" s="13">
        <f t="shared" si="19"/>
        <v>0.4</v>
      </c>
      <c r="O57" s="13">
        <f t="shared" si="20"/>
        <v>9.6000000000000002E-2</v>
      </c>
      <c r="P57" s="13">
        <f t="shared" si="21"/>
        <v>9.425E-2</v>
      </c>
      <c r="Q57" s="13">
        <f t="shared" si="22"/>
        <v>8.461538461538462E-2</v>
      </c>
      <c r="R57" s="13">
        <f t="shared" si="23"/>
        <v>0.18974358974358976</v>
      </c>
      <c r="S57" s="13">
        <f t="shared" si="24"/>
        <v>8.8205128205128214E-2</v>
      </c>
      <c r="U57" s="3" t="s">
        <v>24</v>
      </c>
      <c r="V57" s="10" t="s">
        <v>39</v>
      </c>
      <c r="W57" s="43">
        <f t="shared" si="17"/>
        <v>8.9823825897866194E-2</v>
      </c>
      <c r="X57" s="44"/>
      <c r="Y57" s="45"/>
      <c r="Z57" s="46">
        <f t="shared" si="18"/>
        <v>6</v>
      </c>
      <c r="AA57" s="47"/>
      <c r="AB57" s="48"/>
    </row>
    <row r="58" spans="12:28" ht="15.5">
      <c r="L58" s="3" t="s">
        <v>22</v>
      </c>
      <c r="M58" s="10" t="s">
        <v>38</v>
      </c>
      <c r="N58" s="13">
        <f t="shared" si="19"/>
        <v>0.38969072164948454</v>
      </c>
      <c r="O58" s="13">
        <f t="shared" si="20"/>
        <v>8.8749999999999996E-2</v>
      </c>
      <c r="P58" s="13">
        <f t="shared" si="21"/>
        <v>9.5750000000000002E-2</v>
      </c>
      <c r="Q58" s="13">
        <f t="shared" si="22"/>
        <v>8.2051282051282065E-2</v>
      </c>
      <c r="R58" s="13">
        <f t="shared" si="23"/>
        <v>0.19487179487179487</v>
      </c>
      <c r="S58" s="13">
        <f t="shared" si="24"/>
        <v>9.9230769230769234E-2</v>
      </c>
    </row>
    <row r="59" spans="12:28" ht="15.5">
      <c r="L59" s="3" t="s">
        <v>23</v>
      </c>
      <c r="M59" s="11" t="s">
        <v>42</v>
      </c>
      <c r="N59" s="13">
        <f t="shared" si="19"/>
        <v>0.38041237113402065</v>
      </c>
      <c r="O59" s="13">
        <f t="shared" si="20"/>
        <v>9.7250000000000003E-2</v>
      </c>
      <c r="P59" s="13">
        <f t="shared" si="21"/>
        <v>9.7750000000000004E-2</v>
      </c>
      <c r="Q59" s="13">
        <f t="shared" si="22"/>
        <v>9.7435897435897437E-2</v>
      </c>
      <c r="R59" s="13">
        <f t="shared" si="23"/>
        <v>0.2</v>
      </c>
      <c r="S59" s="13">
        <f t="shared" si="24"/>
        <v>0.1</v>
      </c>
    </row>
    <row r="60" spans="12:28" ht="15.5">
      <c r="L60" s="3" t="s">
        <v>24</v>
      </c>
      <c r="M60" s="10" t="s">
        <v>39</v>
      </c>
      <c r="N60" s="13">
        <f t="shared" si="19"/>
        <v>0.37628865979381443</v>
      </c>
      <c r="O60" s="13">
        <f t="shared" si="20"/>
        <v>9.4750000000000001E-2</v>
      </c>
      <c r="P60" s="13">
        <f t="shared" si="21"/>
        <v>9.9500000000000005E-2</v>
      </c>
      <c r="Q60" s="13">
        <f t="shared" si="22"/>
        <v>0.1</v>
      </c>
      <c r="R60" s="13">
        <f t="shared" si="23"/>
        <v>0.19487179487179487</v>
      </c>
      <c r="S60" s="13">
        <f t="shared" si="24"/>
        <v>9.6923076923076931E-2</v>
      </c>
    </row>
  </sheetData>
  <mergeCells count="53">
    <mergeCell ref="W54:Y54"/>
    <mergeCell ref="W55:Y55"/>
    <mergeCell ref="W56:Y56"/>
    <mergeCell ref="W57:Y57"/>
    <mergeCell ref="Z52:AB52"/>
    <mergeCell ref="Z53:AB53"/>
    <mergeCell ref="Z54:AB54"/>
    <mergeCell ref="Z55:AB55"/>
    <mergeCell ref="Z56:AB56"/>
    <mergeCell ref="Z57:AB57"/>
    <mergeCell ref="W51:Y51"/>
    <mergeCell ref="Z50:AB50"/>
    <mergeCell ref="Z51:AB51"/>
    <mergeCell ref="W52:Y52"/>
    <mergeCell ref="W53:Y53"/>
    <mergeCell ref="Z48:AB48"/>
    <mergeCell ref="W48:Y48"/>
    <mergeCell ref="W49:Y49"/>
    <mergeCell ref="W50:Y50"/>
    <mergeCell ref="Z49:AB49"/>
    <mergeCell ref="W47:Y47"/>
    <mergeCell ref="Z44:AB44"/>
    <mergeCell ref="Z45:AB45"/>
    <mergeCell ref="Z46:AB46"/>
    <mergeCell ref="Z47:AB47"/>
    <mergeCell ref="W43:Y43"/>
    <mergeCell ref="Z43:AB43"/>
    <mergeCell ref="W44:Y44"/>
    <mergeCell ref="W45:Y45"/>
    <mergeCell ref="W46:Y46"/>
    <mergeCell ref="A11:H11"/>
    <mergeCell ref="L23:M23"/>
    <mergeCell ref="L24:M24"/>
    <mergeCell ref="U41:AB41"/>
    <mergeCell ref="Z42:AB42"/>
    <mergeCell ref="W42:Y42"/>
    <mergeCell ref="A30:H31"/>
    <mergeCell ref="A1:C1"/>
    <mergeCell ref="L25:M25"/>
    <mergeCell ref="L28:S28"/>
    <mergeCell ref="L45:S45"/>
    <mergeCell ref="L1:AB1"/>
    <mergeCell ref="L4:L5"/>
    <mergeCell ref="M4:M5"/>
    <mergeCell ref="N4:S4"/>
    <mergeCell ref="L3:S3"/>
    <mergeCell ref="U3:AB3"/>
    <mergeCell ref="U4:V4"/>
    <mergeCell ref="U6:Y6"/>
    <mergeCell ref="U24:AB24"/>
    <mergeCell ref="C12:H12"/>
    <mergeCell ref="B12:B13"/>
    <mergeCell ref="A12:A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HERWANA.R</dc:creator>
  <cp:lastModifiedBy>hp_ intelcorei5</cp:lastModifiedBy>
  <dcterms:created xsi:type="dcterms:W3CDTF">2022-11-17T11:55:55Z</dcterms:created>
  <dcterms:modified xsi:type="dcterms:W3CDTF">2024-02-27T02:51:41Z</dcterms:modified>
</cp:coreProperties>
</file>