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E2110 Operations Research\"/>
    </mc:Choice>
  </mc:AlternateContent>
  <bookViews>
    <workbookView xWindow="0" yWindow="0" windowWidth="20490" windowHeight="7755"/>
  </bookViews>
  <sheets>
    <sheet name="Q1" sheetId="1" r:id="rId1"/>
    <sheet name="Q2" sheetId="2" r:id="rId2"/>
    <sheet name="Q3" sheetId="3" r:id="rId3"/>
  </sheets>
  <definedNames>
    <definedName name="solver_adj" localSheetId="0" hidden="1">'Q1'!$B$6:$H$7</definedName>
    <definedName name="solver_adj" localSheetId="1" hidden="1">'Q2'!$D$3,'Q2'!$D$4,'Q2'!$F$5</definedName>
    <definedName name="solver_adj" localSheetId="2" hidden="1">'Q3'!$C$4:$E$5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'Q1'!$B$5:$H$5</definedName>
    <definedName name="solver_lhs1" localSheetId="1" hidden="1">'Q2'!$D$3</definedName>
    <definedName name="solver_lhs1" localSheetId="2" hidden="1">'Q3'!$C$4:$E$4</definedName>
    <definedName name="solver_lhs2" localSheetId="0" hidden="1">'Q1'!$B$6:$H$7</definedName>
    <definedName name="solver_lhs2" localSheetId="1" hidden="1">'Q2'!$D$4</definedName>
    <definedName name="solver_lhs2" localSheetId="2" hidden="1">'Q3'!$C$4:$E$5</definedName>
    <definedName name="solver_lhs3" localSheetId="0" hidden="1">'Q1'!$I$7</definedName>
    <definedName name="solver_lhs3" localSheetId="1" hidden="1">'Q2'!$D$6:$I$6</definedName>
    <definedName name="solver_lhs3" localSheetId="2" hidden="1">'Q3'!$C$5:$E$5</definedName>
    <definedName name="solver_lhs4" localSheetId="1" hidden="1">'Q2'!$F$5</definedName>
    <definedName name="solver_lhs4" localSheetId="2" hidden="1">'Q3'!$C$7:$E$7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'Q1'!$B$9</definedName>
    <definedName name="solver_opt" localSheetId="1" hidden="1">'Q2'!$C$7</definedName>
    <definedName name="solver_opt" localSheetId="2" hidden="1">'Q3'!$I$9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2" localSheetId="0" hidden="1">4</definedName>
    <definedName name="solver_rel2" localSheetId="1" hidden="1">1</definedName>
    <definedName name="solver_rel2" localSheetId="2" hidden="1">4</definedName>
    <definedName name="solver_rel3" localSheetId="0" hidden="1">1</definedName>
    <definedName name="solver_rel3" localSheetId="1" hidden="1">3</definedName>
    <definedName name="solver_rel3" localSheetId="2" hidden="1">1</definedName>
    <definedName name="solver_rel4" localSheetId="1" hidden="1">1</definedName>
    <definedName name="solver_rel4" localSheetId="2" hidden="1">3</definedName>
    <definedName name="solver_rhs1" localSheetId="0" hidden="1">'Q1'!$B$4:$H$4</definedName>
    <definedName name="solver_rhs1" localSheetId="1" hidden="1">'Q2'!$D$8</definedName>
    <definedName name="solver_rhs1" localSheetId="2" hidden="1">'Q3'!$G$4</definedName>
    <definedName name="solver_rhs2" localSheetId="0" hidden="1">integer</definedName>
    <definedName name="solver_rhs2" localSheetId="1" hidden="1">'Q2'!$D$8</definedName>
    <definedName name="solver_rhs2" localSheetId="2" hidden="1">integer</definedName>
    <definedName name="solver_rhs3" localSheetId="0" hidden="1">'Q1'!$I$6/3</definedName>
    <definedName name="solver_rhs3" localSheetId="1" hidden="1">0</definedName>
    <definedName name="solver_rhs3" localSheetId="2" hidden="1">'Q3'!$G$5</definedName>
    <definedName name="solver_rhs4" localSheetId="1" hidden="1">'Q2'!$D$8</definedName>
    <definedName name="solver_rhs4" localSheetId="2" hidden="1">'Q3'!$C$8:$E$8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6" i="1" l="1"/>
  <c r="C9" i="3" l="1"/>
  <c r="C7" i="3"/>
  <c r="D6" i="3" s="1"/>
  <c r="D7" i="3" s="1"/>
  <c r="E6" i="3" s="1"/>
  <c r="I5" i="2"/>
  <c r="G4" i="2"/>
  <c r="E4" i="2"/>
  <c r="I3" i="2"/>
  <c r="E3" i="2"/>
  <c r="E6" i="2"/>
  <c r="C12" i="1"/>
  <c r="G8" i="1" s="1"/>
  <c r="B12" i="1"/>
  <c r="F8" i="1" s="1"/>
  <c r="I7" i="1"/>
  <c r="F5" i="1"/>
  <c r="H5" i="1"/>
  <c r="G5" i="1"/>
  <c r="C5" i="1"/>
  <c r="D5" i="1"/>
  <c r="E5" i="1"/>
  <c r="B5" i="1"/>
  <c r="C8" i="1"/>
  <c r="D8" i="1"/>
  <c r="E8" i="1"/>
  <c r="H8" i="1"/>
  <c r="B8" i="1"/>
  <c r="B9" i="1" l="1"/>
  <c r="E7" i="3"/>
  <c r="F6" i="3" s="1"/>
  <c r="F9" i="3" s="1"/>
  <c r="E9" i="3"/>
  <c r="D9" i="3"/>
  <c r="F6" i="2"/>
  <c r="I9" i="3" l="1"/>
  <c r="G6" i="2"/>
  <c r="H6" i="2" s="1"/>
  <c r="I6" i="2" s="1"/>
  <c r="C7" i="2" s="1"/>
</calcChain>
</file>

<file path=xl/sharedStrings.xml><?xml version="1.0" encoding="utf-8"?>
<sst xmlns="http://schemas.openxmlformats.org/spreadsheetml/2006/main" count="62" uniqueCount="55">
  <si>
    <t>Monday</t>
  </si>
  <si>
    <t>Tuesday</t>
  </si>
  <si>
    <t>Sunday</t>
  </si>
  <si>
    <t>Wednesday</t>
  </si>
  <si>
    <t>Thursday</t>
  </si>
  <si>
    <t>Friday</t>
  </si>
  <si>
    <t>Saturday</t>
  </si>
  <si>
    <t>Required</t>
  </si>
  <si>
    <t>Cost:</t>
  </si>
  <si>
    <t>Full Time</t>
  </si>
  <si>
    <t>Part time</t>
  </si>
  <si>
    <t>Total</t>
  </si>
  <si>
    <t>Part Time</t>
  </si>
  <si>
    <t>Total Time</t>
  </si>
  <si>
    <t>Cost</t>
  </si>
  <si>
    <t>Total Cost:</t>
  </si>
  <si>
    <t>A</t>
  </si>
  <si>
    <t>B</t>
  </si>
  <si>
    <t>C</t>
  </si>
  <si>
    <t>Year</t>
  </si>
  <si>
    <t>Profit</t>
  </si>
  <si>
    <t>Capital</t>
  </si>
  <si>
    <t>Limit:</t>
  </si>
  <si>
    <t>rate</t>
  </si>
  <si>
    <t>lump sum</t>
  </si>
  <si>
    <t>Months</t>
  </si>
  <si>
    <t>New York</t>
  </si>
  <si>
    <t>Chicago</t>
  </si>
  <si>
    <t>Demand:</t>
  </si>
  <si>
    <t>Total:</t>
  </si>
  <si>
    <t>Capacity</t>
  </si>
  <si>
    <t>Leftover</t>
  </si>
  <si>
    <t>Inventory</t>
  </si>
  <si>
    <t>Cost Table</t>
  </si>
  <si>
    <t>Total Cost</t>
  </si>
  <si>
    <t>Let Ci denote required full-time manpower for day i, 0 &lt; i &lt;=7</t>
  </si>
  <si>
    <t>Xi, 0 &lt; i &lt;=7 represent Full Time workers, Xi, 7&lt; I &lt;=14 denote Part Time workers</t>
  </si>
  <si>
    <t>Cost = 600 * (Sum of Xi, i&lt;=7) + 200 * (Sum of Xi, 7&lt; I &lt;=14) [minimise this]</t>
  </si>
  <si>
    <t>Xi denotes amount invested into plan i, etc, i = A, B, C</t>
  </si>
  <si>
    <t>Xi &lt;=50</t>
  </si>
  <si>
    <t>Xa + Xb &lt;=100</t>
  </si>
  <si>
    <t>Xc &lt;= (100 - Xa - Xb) * 1.06 + 0.1*Xa + 0.2* Xb [Available amount at Y2]</t>
  </si>
  <si>
    <t>Revenue = (((100 - Xa - Xb) * 1.06 + 0.1*Xa + 0.2*Xb - Xc)*1.06 + Xb*1.1)*1.06 + Xa*1.3 + Xc*1.5</t>
  </si>
  <si>
    <t>Xnyi denote production in New York in month i, 0&lt;i&lt;=3</t>
  </si>
  <si>
    <t>Xci denote production in Chicago in month i, 0&lt;i&lt;=3</t>
  </si>
  <si>
    <t>Di denote demand in month i</t>
  </si>
  <si>
    <t>Xnyi &lt;=30</t>
  </si>
  <si>
    <t>Xci &lt;= 35</t>
  </si>
  <si>
    <t>Cnyi denote New York cost in month i, Cci denote Chicago cost in month i</t>
  </si>
  <si>
    <t>Li denote cost of leftover holding</t>
  </si>
  <si>
    <t>Cost = Sum of (Xnyi * Cnyi + Xci * Cci, 0&lt;i&lt;=3) + Sum of ((Sum of (Xnyj+Xcj-Dj, 0&lt;j&lt;=i)+10)*Li, 0&lt;i&lt;=3)</t>
  </si>
  <si>
    <t>Sum of (Xnyi+ Xci + 10) &gt;= Sum of (Di), 0&lt;i&lt;=3 [Production &gt;= Quota]</t>
  </si>
  <si>
    <t>Let Xj, 0&lt; j &lt; =14 denote workers who work starting day j (e.g. j = 1 =&gt; Sunday)</t>
  </si>
  <si>
    <t>Sum of ((Xi + X(i+7)), (k-4) % 7 &lt;= i &lt;= k) &gt;= Ck [Total Time for day k &gt;= requirement]</t>
  </si>
  <si>
    <t>(Sum of Xj, j&gt;7) &lt;= (1/4) (Sum of Ci, i&lt;=7) = 105/4 [Part Time worker quota limit]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</si>
</sst>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A17" sqref="A17"/>
    </sheetView>
  </sheetViews>
  <sheetFormatPr defaultRowHeight="15" x14ac:dyDescent="0.25"/>
  <sheetData>
    <row r="3" spans="1:9" x14ac:dyDescent="0.25">
      <c r="B3" s="1" t="s">
        <v>2</v>
      </c>
      <c r="C3" s="1" t="s">
        <v>0</v>
      </c>
      <c r="D3" s="1" t="s">
        <v>1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11</v>
      </c>
    </row>
    <row r="4" spans="1:9" x14ac:dyDescent="0.25">
      <c r="A4" t="s">
        <v>7</v>
      </c>
      <c r="B4">
        <v>11</v>
      </c>
      <c r="C4">
        <v>17</v>
      </c>
      <c r="D4">
        <v>13</v>
      </c>
      <c r="E4">
        <v>15</v>
      </c>
      <c r="F4">
        <v>19</v>
      </c>
      <c r="G4">
        <v>14</v>
      </c>
      <c r="H4">
        <v>16</v>
      </c>
      <c r="I4">
        <f>SUM(B4:H4)</f>
        <v>105</v>
      </c>
    </row>
    <row r="5" spans="1:9" x14ac:dyDescent="0.25">
      <c r="A5" t="s">
        <v>13</v>
      </c>
      <c r="B5">
        <f>SUM($B$6:B6) + SUM(E6:$H$6) + SUM($B$7:B7)*0.5 + SUM(E7:$H$7)*0.5</f>
        <v>17</v>
      </c>
      <c r="C5">
        <f>SUM($B$6:C6) + SUM(F6:$H$6) + SUM($B$7:C7)*0.5 + SUM(F7:$H$7)*0.5</f>
        <v>17</v>
      </c>
      <c r="D5">
        <f>SUM($B$6:D6) + SUM(G6:$H$6) + SUM($B$7:D7)*0.5 + SUM(G7:$H$7)*0.5</f>
        <v>14.5</v>
      </c>
      <c r="E5">
        <f>SUM($B$6:E6) + SUM(H6:$H$6) + SUM($B$7:E7)*0.5 + SUM(H7:$H$7)*0.5</f>
        <v>15</v>
      </c>
      <c r="F5">
        <f>SUM($B$6:F6)  + SUM($B$7:F7)*0.5</f>
        <v>19</v>
      </c>
      <c r="G5">
        <f>SUM(C6:G6) + SUM(C7:G7)*0.5</f>
        <v>14</v>
      </c>
      <c r="H5">
        <f>SUM(D6:H6) + SUM(D7:H7)*0.5</f>
        <v>16</v>
      </c>
    </row>
    <row r="6" spans="1:9" x14ac:dyDescent="0.25">
      <c r="A6" t="s">
        <v>9</v>
      </c>
      <c r="B6">
        <v>4</v>
      </c>
      <c r="C6">
        <v>1</v>
      </c>
      <c r="D6">
        <v>4</v>
      </c>
      <c r="E6">
        <v>1</v>
      </c>
      <c r="F6">
        <v>7</v>
      </c>
      <c r="G6">
        <v>0</v>
      </c>
      <c r="H6">
        <v>3</v>
      </c>
      <c r="I6">
        <f>SUM(B6:H6)</f>
        <v>20</v>
      </c>
    </row>
    <row r="7" spans="1:9" x14ac:dyDescent="0.25">
      <c r="A7" t="s">
        <v>12</v>
      </c>
      <c r="B7">
        <v>3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f>SUM(B7:H7)</f>
        <v>5</v>
      </c>
    </row>
    <row r="8" spans="1:9" x14ac:dyDescent="0.25">
      <c r="A8" t="s">
        <v>14</v>
      </c>
      <c r="B8">
        <f t="shared" ref="B8:H8" si="0">B6*$B$12 + B7*$C$12</f>
        <v>3000</v>
      </c>
      <c r="C8">
        <f t="shared" si="0"/>
        <v>600</v>
      </c>
      <c r="D8">
        <f t="shared" si="0"/>
        <v>2600</v>
      </c>
      <c r="E8">
        <f t="shared" si="0"/>
        <v>600</v>
      </c>
      <c r="F8">
        <f t="shared" si="0"/>
        <v>4200</v>
      </c>
      <c r="G8">
        <f t="shared" si="0"/>
        <v>200</v>
      </c>
      <c r="H8">
        <f t="shared" si="0"/>
        <v>1800</v>
      </c>
    </row>
    <row r="9" spans="1:9" x14ac:dyDescent="0.25">
      <c r="A9" t="s">
        <v>15</v>
      </c>
      <c r="B9">
        <f>SUM(B8:H8)</f>
        <v>13000</v>
      </c>
    </row>
    <row r="11" spans="1:9" x14ac:dyDescent="0.25">
      <c r="B11" t="s">
        <v>9</v>
      </c>
      <c r="C11" t="s">
        <v>10</v>
      </c>
    </row>
    <row r="12" spans="1:9" x14ac:dyDescent="0.25">
      <c r="A12" s="1" t="s">
        <v>8</v>
      </c>
      <c r="B12">
        <f>15*8*5</f>
        <v>600</v>
      </c>
      <c r="C12">
        <f>10*4*5</f>
        <v>200</v>
      </c>
    </row>
    <row r="13" spans="1:9" x14ac:dyDescent="0.25">
      <c r="A13" t="s">
        <v>35</v>
      </c>
    </row>
    <row r="14" spans="1:9" x14ac:dyDescent="0.25">
      <c r="A14" t="s">
        <v>52</v>
      </c>
    </row>
    <row r="15" spans="1:9" x14ac:dyDescent="0.25">
      <c r="A15" t="s">
        <v>36</v>
      </c>
    </row>
    <row r="16" spans="1:9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37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C24" sqref="C24"/>
    </sheetView>
  </sheetViews>
  <sheetFormatPr defaultRowHeight="15" x14ac:dyDescent="0.25"/>
  <sheetData>
    <row r="2" spans="1:9" x14ac:dyDescent="0.25">
      <c r="A2" t="s">
        <v>24</v>
      </c>
      <c r="B2" t="s">
        <v>23</v>
      </c>
      <c r="C2" t="s">
        <v>19</v>
      </c>
      <c r="D2">
        <v>1</v>
      </c>
      <c r="E2" t="s">
        <v>20</v>
      </c>
      <c r="F2">
        <v>2</v>
      </c>
      <c r="G2" t="s">
        <v>20</v>
      </c>
      <c r="H2">
        <v>3</v>
      </c>
      <c r="I2" t="s">
        <v>20</v>
      </c>
    </row>
    <row r="3" spans="1:9" x14ac:dyDescent="0.25">
      <c r="A3">
        <v>1.3</v>
      </c>
      <c r="B3">
        <v>0.1</v>
      </c>
      <c r="C3" t="s">
        <v>16</v>
      </c>
      <c r="D3" s="3">
        <v>13.541666666667071</v>
      </c>
      <c r="E3">
        <f>D3*B3</f>
        <v>1.3541666666667072</v>
      </c>
      <c r="F3" s="2"/>
      <c r="H3" s="2"/>
      <c r="I3">
        <f>A3*D3</f>
        <v>17.604166666667194</v>
      </c>
    </row>
    <row r="4" spans="1:9" x14ac:dyDescent="0.25">
      <c r="A4">
        <v>1.1000000000000001</v>
      </c>
      <c r="B4">
        <v>0.2</v>
      </c>
      <c r="C4" t="s">
        <v>17</v>
      </c>
      <c r="D4" s="3">
        <v>50</v>
      </c>
      <c r="E4">
        <f>D4*B4</f>
        <v>10</v>
      </c>
      <c r="F4" s="2"/>
      <c r="G4">
        <f>D4*A4</f>
        <v>55.000000000000007</v>
      </c>
      <c r="H4" s="2"/>
    </row>
    <row r="5" spans="1:9" x14ac:dyDescent="0.25">
      <c r="A5">
        <v>1.5</v>
      </c>
      <c r="B5">
        <v>0</v>
      </c>
      <c r="C5" t="s">
        <v>18</v>
      </c>
      <c r="D5" s="2"/>
      <c r="F5" s="3">
        <v>50</v>
      </c>
      <c r="H5" s="2"/>
      <c r="I5">
        <f>F5*A5</f>
        <v>75</v>
      </c>
    </row>
    <row r="6" spans="1:9" x14ac:dyDescent="0.25">
      <c r="B6">
        <v>0.06</v>
      </c>
      <c r="C6" t="s">
        <v>21</v>
      </c>
      <c r="D6">
        <v>100</v>
      </c>
      <c r="E6">
        <f>(D6-SUM(D3:D5))*(1+$B$6)</f>
        <v>38.645833333332909</v>
      </c>
      <c r="F6">
        <f>SUM(E3:E6)</f>
        <v>49.999999999999616</v>
      </c>
      <c r="G6">
        <f t="shared" ref="G6" si="0">(F6-SUM(F3:F5))*(1+$B$6)</f>
        <v>-4.0671466194908136E-13</v>
      </c>
      <c r="H6">
        <f>SUM(G3:G6)</f>
        <v>54.999999999999602</v>
      </c>
      <c r="I6">
        <f t="shared" ref="I6" si="1">(H6-SUM(H3:H5))*(1+$B$6)</f>
        <v>58.299999999999578</v>
      </c>
    </row>
    <row r="7" spans="1:9" x14ac:dyDescent="0.25">
      <c r="B7" t="s">
        <v>29</v>
      </c>
      <c r="C7">
        <f>SUM(I3:I6)</f>
        <v>150.90416666666678</v>
      </c>
    </row>
    <row r="8" spans="1:9" x14ac:dyDescent="0.25">
      <c r="C8" t="s">
        <v>22</v>
      </c>
      <c r="D8">
        <v>50</v>
      </c>
    </row>
    <row r="10" spans="1:9" x14ac:dyDescent="0.25">
      <c r="B10" t="s">
        <v>38</v>
      </c>
    </row>
    <row r="11" spans="1:9" x14ac:dyDescent="0.25">
      <c r="B11" t="s">
        <v>39</v>
      </c>
    </row>
    <row r="12" spans="1:9" x14ac:dyDescent="0.25">
      <c r="B12" t="s">
        <v>40</v>
      </c>
    </row>
    <row r="13" spans="1:9" x14ac:dyDescent="0.25">
      <c r="B13" t="s">
        <v>41</v>
      </c>
    </row>
    <row r="14" spans="1:9" x14ac:dyDescent="0.25">
      <c r="A14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E6" sqref="E6"/>
    </sheetView>
  </sheetViews>
  <sheetFormatPr defaultRowHeight="15" x14ac:dyDescent="0.25"/>
  <sheetData>
    <row r="3" spans="2:9" x14ac:dyDescent="0.25">
      <c r="B3" t="s">
        <v>25</v>
      </c>
      <c r="C3">
        <v>1</v>
      </c>
      <c r="D3">
        <v>2</v>
      </c>
      <c r="E3">
        <v>3</v>
      </c>
      <c r="G3" t="s">
        <v>30</v>
      </c>
    </row>
    <row r="4" spans="2:9" x14ac:dyDescent="0.25">
      <c r="B4" t="s">
        <v>26</v>
      </c>
      <c r="C4">
        <v>5</v>
      </c>
      <c r="D4">
        <v>30</v>
      </c>
      <c r="E4">
        <v>30</v>
      </c>
      <c r="G4">
        <v>30</v>
      </c>
    </row>
    <row r="5" spans="2:9" x14ac:dyDescent="0.25">
      <c r="B5" t="s">
        <v>27</v>
      </c>
      <c r="C5">
        <v>35</v>
      </c>
      <c r="D5">
        <v>35</v>
      </c>
      <c r="E5">
        <v>5</v>
      </c>
      <c r="G5">
        <v>35</v>
      </c>
    </row>
    <row r="6" spans="2:9" x14ac:dyDescent="0.25">
      <c r="B6" t="s">
        <v>32</v>
      </c>
      <c r="C6">
        <v>10</v>
      </c>
      <c r="D6">
        <f>C7-C8</f>
        <v>0</v>
      </c>
      <c r="E6">
        <f t="shared" ref="E6:F6" si="0">D7-D8</f>
        <v>5</v>
      </c>
      <c r="F6">
        <f t="shared" si="0"/>
        <v>0</v>
      </c>
    </row>
    <row r="7" spans="2:9" x14ac:dyDescent="0.25">
      <c r="B7" t="s">
        <v>29</v>
      </c>
      <c r="C7">
        <f>SUM(C4:C6)</f>
        <v>50</v>
      </c>
      <c r="D7">
        <f t="shared" ref="D7:E7" si="1">SUM(D4:D6)</f>
        <v>65</v>
      </c>
      <c r="E7">
        <f t="shared" si="1"/>
        <v>40</v>
      </c>
    </row>
    <row r="8" spans="2:9" x14ac:dyDescent="0.25">
      <c r="B8" t="s">
        <v>28</v>
      </c>
      <c r="C8">
        <v>50</v>
      </c>
      <c r="D8">
        <v>60</v>
      </c>
      <c r="E8">
        <v>40</v>
      </c>
      <c r="I8" t="s">
        <v>34</v>
      </c>
    </row>
    <row r="9" spans="2:9" x14ac:dyDescent="0.25">
      <c r="B9" t="s">
        <v>8</v>
      </c>
      <c r="C9">
        <f>C4*C$12+C5*C$13 + C6*C$14</f>
        <v>337.1</v>
      </c>
      <c r="D9">
        <f t="shared" ref="D9:F9" si="2">D4*D$12+D5*D$13 + D6*D$14</f>
        <v>567.25</v>
      </c>
      <c r="E9">
        <f t="shared" si="2"/>
        <v>312.60000000000002</v>
      </c>
      <c r="F9">
        <f t="shared" si="2"/>
        <v>0</v>
      </c>
      <c r="I9" s="3">
        <f>SUM(C9:F9)</f>
        <v>1216.95</v>
      </c>
    </row>
    <row r="11" spans="2:9" x14ac:dyDescent="0.25">
      <c r="B11" s="4" t="s">
        <v>33</v>
      </c>
      <c r="C11" s="5"/>
      <c r="D11" s="5"/>
      <c r="E11" s="5"/>
      <c r="F11" s="6"/>
    </row>
    <row r="12" spans="2:9" x14ac:dyDescent="0.25">
      <c r="B12" s="7" t="s">
        <v>26</v>
      </c>
      <c r="C12" s="8">
        <v>8.6199999999999992</v>
      </c>
      <c r="D12" s="8">
        <v>8.6999999999999993</v>
      </c>
      <c r="E12" s="8">
        <v>8.9</v>
      </c>
      <c r="F12" s="9"/>
    </row>
    <row r="13" spans="2:9" x14ac:dyDescent="0.25">
      <c r="B13" s="7" t="s">
        <v>27</v>
      </c>
      <c r="C13" s="8">
        <v>8.4</v>
      </c>
      <c r="D13" s="8">
        <v>8.75</v>
      </c>
      <c r="E13" s="8">
        <v>9</v>
      </c>
      <c r="F13" s="9"/>
    </row>
    <row r="14" spans="2:9" x14ac:dyDescent="0.25">
      <c r="B14" s="10" t="s">
        <v>31</v>
      </c>
      <c r="C14" s="11">
        <v>0</v>
      </c>
      <c r="D14" s="11">
        <v>0.26</v>
      </c>
      <c r="E14" s="11">
        <v>0.12</v>
      </c>
      <c r="F14" s="12">
        <v>0.12</v>
      </c>
    </row>
    <row r="16" spans="2:9" x14ac:dyDescent="0.25">
      <c r="B16" t="s">
        <v>43</v>
      </c>
    </row>
    <row r="17" spans="1:2" x14ac:dyDescent="0.25">
      <c r="B17" t="s">
        <v>44</v>
      </c>
    </row>
    <row r="18" spans="1:2" x14ac:dyDescent="0.25">
      <c r="B18" t="s">
        <v>45</v>
      </c>
    </row>
    <row r="19" spans="1:2" x14ac:dyDescent="0.25">
      <c r="B19" t="s">
        <v>48</v>
      </c>
    </row>
    <row r="20" spans="1:2" x14ac:dyDescent="0.25">
      <c r="B20" t="s">
        <v>49</v>
      </c>
    </row>
    <row r="21" spans="1:2" x14ac:dyDescent="0.25">
      <c r="B21" t="s">
        <v>46</v>
      </c>
    </row>
    <row r="22" spans="1:2" x14ac:dyDescent="0.25">
      <c r="B22" t="s">
        <v>47</v>
      </c>
    </row>
    <row r="23" spans="1:2" x14ac:dyDescent="0.25">
      <c r="B23" t="s">
        <v>51</v>
      </c>
    </row>
    <row r="24" spans="1:2" x14ac:dyDescent="0.25">
      <c r="A24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Truth</dc:creator>
  <cp:lastModifiedBy>Truth</cp:lastModifiedBy>
  <cp:lastPrinted>2016-08-23T06:03:57Z</cp:lastPrinted>
  <dcterms:created xsi:type="dcterms:W3CDTF">2016-08-22T14:16:49Z</dcterms:created>
  <dcterms:modified xsi:type="dcterms:W3CDTF">2016-08-23T06:27:51Z</dcterms:modified>
</cp:coreProperties>
</file>