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ebsite, Tools &amp; Products\Applications\Excel based applications\"/>
    </mc:Choice>
  </mc:AlternateContent>
  <bookViews>
    <workbookView xWindow="480" yWindow="120" windowWidth="19440" windowHeight="11760"/>
  </bookViews>
  <sheets>
    <sheet name="Intro" sheetId="7" r:id="rId1"/>
    <sheet name="Based on CRL" sheetId="6" r:id="rId2"/>
    <sheet name="Based on HC &amp; FL" sheetId="8" r:id="rId3"/>
  </sheets>
  <calcPr calcId="152511"/>
</workbook>
</file>

<file path=xl/calcChain.xml><?xml version="1.0" encoding="utf-8"?>
<calcChain xmlns="http://schemas.openxmlformats.org/spreadsheetml/2006/main">
  <c r="C5" i="8" l="1"/>
  <c r="C13" i="8"/>
  <c r="E5" i="8"/>
  <c r="C6" i="8"/>
  <c r="E6" i="8"/>
  <c r="F5" i="8"/>
  <c r="E13" i="8"/>
  <c r="C14" i="8"/>
  <c r="E14" i="8"/>
  <c r="F13" i="8"/>
  <c r="C5" i="6"/>
  <c r="E5" i="6"/>
  <c r="E6" i="6"/>
  <c r="C6" i="6"/>
  <c r="F5" i="6"/>
</calcChain>
</file>

<file path=xl/sharedStrings.xml><?xml version="1.0" encoding="utf-8"?>
<sst xmlns="http://schemas.openxmlformats.org/spreadsheetml/2006/main" count="37" uniqueCount="24">
  <si>
    <t>This is a beta version calculator for gestational age based on fetal measurements (crown rump length; or head circumference and femur length)</t>
  </si>
  <si>
    <t>Please use the tabs below to calculate the gestational age for an individual fetus based on fetal measurements. For measurement methods see the references below.</t>
  </si>
  <si>
    <t>Date (DD/MM/YY)</t>
  </si>
  <si>
    <t>CRL (mm)</t>
  </si>
  <si>
    <t>STEP 1: ENTER date of examination and CRL measurement (in mm) here:</t>
  </si>
  <si>
    <t>STEP 2: READ off Gestational Age and ultrasound based EDD here:</t>
  </si>
  <si>
    <t>Estimate Due Date based on CRL:</t>
  </si>
  <si>
    <t>Gestational age:</t>
  </si>
  <si>
    <t>Weeks + Days</t>
  </si>
  <si>
    <t>EDD (DD/MM/YY)</t>
  </si>
  <si>
    <t>The calculator is available for CRL from 15 to 100 mm; above this go to HC and FL.</t>
  </si>
  <si>
    <t>STEP 1: ENTER date of examination and HC measurement (in mm) here:</t>
  </si>
  <si>
    <t>HC (mm)</t>
  </si>
  <si>
    <t>FL (mm)</t>
  </si>
  <si>
    <t>STEP 1: ENTER date of examination and HC &amp; FL measurement (in mm) here:</t>
  </si>
  <si>
    <t>TO BE USED ONLY IF FEMUR LENGTH NOT AVAILABLE</t>
  </si>
  <si>
    <t>Suggested citation: &lt;insert&gt;</t>
  </si>
  <si>
    <t xml:space="preserve">1. Papageorghiou AT, Kennedy SH, Salomon LJ, et al. International standards for early fetal size and pregnancy dating based on ultrasound measurement of crown–rump length in the first trimester of pregnancy. Ultrasound in Obstetrics &amp; Gynecology. 2014;44:641-648. doi:10.1002/uog.13448. 
</t>
  </si>
  <si>
    <t xml:space="preserve">2. Papageorghiou AT, Kemp B, Stones W et al. Ultrasound based gestational age estimation in late pregnancy. Ultrasound Obstet Gynecol. 2016 Feb 29. doi: 10.1002/uog.15894. </t>
  </si>
  <si>
    <t>References:</t>
  </si>
  <si>
    <t xml:space="preserve">If you have any queries, please contact us by email </t>
  </si>
  <si>
    <t xml:space="preserve">intergrowth21st@tghn.org   </t>
  </si>
  <si>
    <t xml:space="preserve">https://intergrowth21.tghn.org </t>
  </si>
  <si>
    <t xml:space="preserve">For paper-based versions of the International Dating Standards, please visit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</si>
</sst>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1"/>
      <color theme="1"/>
      <name val="Calibri"/>
      <family val="2"/>
      <scheme val="minor"/>
    </font>
    <font>
      <sz val="11"/>
      <color rgb="FF3F3F76"/>
      <name val="Calibri"/>
      <family val="2"/>
      <scheme val="minor"/>
    </font>
    <font>
      <b/>
      <sz val="11"/>
      <color rgb="FF3F3F3F"/>
      <name val="Calibri"/>
      <family val="2"/>
      <scheme val="minor"/>
    </font>
    <font>
      <sz val="11"/>
      <color rgb="FFFF0000"/>
      <name val="Calibri"/>
      <family val="2"/>
      <scheme val="minor"/>
    </font>
    <font>
      <b/>
      <sz val="11"/>
      <color rgb="FFFF0000"/>
      <name val="Calibri"/>
      <family val="2"/>
      <scheme val="minor"/>
    </font>
    <font>
      <b/>
      <sz val="14"/>
      <color theme="4" tint="-0.249977111117893"/>
      <name val="Calibri"/>
      <family val="2"/>
      <scheme val="minor"/>
    </font>
    <font>
      <b/>
      <sz val="22"/>
      <color theme="4" tint="-0.249977111117893"/>
      <name val="Calibri"/>
      <family val="2"/>
      <scheme val="minor"/>
    </font>
    <font>
      <sz val="8"/>
      <color theme="1"/>
      <name val="Calibri"/>
      <family val="2"/>
      <scheme val="minor"/>
    </font>
    <font>
      <b/>
      <sz val="16"/>
      <color rgb="FFFF0000"/>
      <name val="Calibri"/>
      <family val="2"/>
      <scheme val="minor"/>
    </font>
    <font>
      <b/>
      <sz val="8"/>
      <color theme="1"/>
      <name val="Calibri"/>
      <family val="2"/>
      <scheme val="minor"/>
    </font>
    <font>
      <sz val="11"/>
      <name val="Calibri"/>
      <family val="2"/>
      <scheme val="minor"/>
    </font>
    <font>
      <b/>
      <sz val="14"/>
      <name val="Calibri"/>
      <family val="2"/>
      <scheme val="minor"/>
    </font>
    <font>
      <b/>
      <sz val="14"/>
      <color rgb="FF3F3F76"/>
      <name val="Calibri"/>
      <family val="2"/>
      <scheme val="minor"/>
    </font>
    <font>
      <b/>
      <sz val="14"/>
      <color rgb="FF008E40"/>
      <name val="Calibri"/>
      <family val="2"/>
      <scheme val="minor"/>
    </font>
    <font>
      <sz val="16"/>
      <color rgb="FFFF0000"/>
      <name val="Calibri"/>
      <family val="2"/>
      <scheme val="minor"/>
    </font>
    <font>
      <b/>
      <sz val="16"/>
      <name val="Calibri"/>
      <family val="2"/>
      <scheme val="minor"/>
    </font>
    <font>
      <b/>
      <sz val="16"/>
      <color rgb="FF00B050"/>
      <name val="Calibri"/>
      <family val="2"/>
      <scheme val="minor"/>
    </font>
    <font>
      <sz val="16"/>
      <color theme="1"/>
      <name val="Calibri"/>
      <family val="2"/>
      <scheme val="minor"/>
    </font>
    <font>
      <b/>
      <sz val="16"/>
      <color rgb="FF3F3F76"/>
      <name val="Calibri"/>
      <family val="2"/>
      <scheme val="minor"/>
    </font>
    <font>
      <b/>
      <sz val="16"/>
      <color rgb="FF008E40"/>
      <name val="Calibri"/>
      <family val="2"/>
      <scheme val="minor"/>
    </font>
    <font>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A3FFCD"/>
        <bgColor indexed="64"/>
      </patternFill>
    </fill>
    <fill>
      <patternFill patternType="solid">
        <fgColor theme="5" tint="0.59999389629810485"/>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rgb="FF7F7F7F"/>
      </top>
      <bottom style="thin">
        <color rgb="FF7F7F7F"/>
      </bottom>
      <diagonal/>
    </border>
    <border>
      <left/>
      <right style="medium">
        <color indexed="64"/>
      </right>
      <top style="thin">
        <color rgb="FF7F7F7F"/>
      </top>
      <bottom style="thin">
        <color rgb="FF7F7F7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20" fillId="0" borderId="0" applyNumberFormat="0" applyFill="0" applyBorder="0" applyAlignment="0" applyProtection="0"/>
  </cellStyleXfs>
  <cellXfs count="95">
    <xf numFmtId="0" fontId="0" fillId="0" borderId="0" xfId="0"/>
    <xf numFmtId="0" fontId="4" fillId="4" borderId="0" xfId="1" applyFont="1" applyFill="1" applyBorder="1"/>
    <xf numFmtId="164" fontId="4" fillId="4" borderId="0" xfId="2" applyNumberFormat="1" applyFont="1" applyFill="1" applyBorder="1"/>
    <xf numFmtId="0" fontId="3" fillId="4" borderId="0" xfId="0" applyFont="1" applyFill="1" applyBorder="1"/>
    <xf numFmtId="0" fontId="0" fillId="0" borderId="0" xfId="0" applyBorder="1"/>
    <xf numFmtId="0" fontId="8" fillId="6" borderId="6" xfId="0" applyFont="1" applyFill="1" applyBorder="1"/>
    <xf numFmtId="2" fontId="4" fillId="4" borderId="0" xfId="2" applyNumberFormat="1" applyFont="1" applyFill="1" applyBorder="1"/>
    <xf numFmtId="0" fontId="14" fillId="6" borderId="8" xfId="0" applyFont="1" applyFill="1" applyBorder="1"/>
    <xf numFmtId="0" fontId="15" fillId="6" borderId="6" xfId="0" applyFont="1" applyFill="1" applyBorder="1"/>
    <xf numFmtId="0" fontId="15" fillId="6" borderId="9" xfId="0" applyFont="1" applyFill="1" applyBorder="1"/>
    <xf numFmtId="0" fontId="15" fillId="6" borderId="9" xfId="0" applyFont="1" applyFill="1" applyBorder="1" applyAlignment="1">
      <alignment horizontal="center"/>
    </xf>
    <xf numFmtId="0" fontId="15" fillId="6" borderId="10" xfId="0" applyFont="1" applyFill="1" applyBorder="1"/>
    <xf numFmtId="0" fontId="14" fillId="4" borderId="0" xfId="0" applyFont="1" applyFill="1" applyBorder="1"/>
    <xf numFmtId="0" fontId="14" fillId="6" borderId="15" xfId="0" applyFont="1" applyFill="1" applyBorder="1"/>
    <xf numFmtId="0" fontId="8" fillId="5" borderId="3" xfId="0" applyFont="1" applyFill="1" applyBorder="1"/>
    <xf numFmtId="14" fontId="8" fillId="4" borderId="3" xfId="1" applyNumberFormat="1" applyFont="1" applyFill="1" applyBorder="1"/>
    <xf numFmtId="0" fontId="15" fillId="6" borderId="12" xfId="0" applyFont="1" applyFill="1" applyBorder="1"/>
    <xf numFmtId="0" fontId="14" fillId="6" borderId="11" xfId="0" applyFont="1" applyFill="1" applyBorder="1"/>
    <xf numFmtId="0" fontId="17" fillId="6" borderId="15" xfId="0" applyFont="1" applyFill="1" applyBorder="1"/>
    <xf numFmtId="0" fontId="18" fillId="8" borderId="3" xfId="1" applyFont="1" applyFill="1" applyBorder="1"/>
    <xf numFmtId="0" fontId="8" fillId="5" borderId="5" xfId="0" applyFont="1" applyFill="1" applyBorder="1"/>
    <xf numFmtId="2" fontId="15" fillId="5" borderId="3" xfId="0" applyNumberFormat="1" applyFont="1" applyFill="1" applyBorder="1" applyAlignment="1">
      <alignment horizontal="center"/>
    </xf>
    <xf numFmtId="0" fontId="15" fillId="5" borderId="5" xfId="0" applyFont="1" applyFill="1" applyBorder="1" applyAlignment="1">
      <alignment horizontal="center"/>
    </xf>
    <xf numFmtId="0" fontId="15" fillId="5" borderId="18" xfId="0" applyFont="1" applyFill="1" applyBorder="1"/>
    <xf numFmtId="2" fontId="19" fillId="7" borderId="16" xfId="1" applyNumberFormat="1" applyFont="1" applyFill="1" applyBorder="1" applyAlignment="1">
      <alignment horizontal="right"/>
    </xf>
    <xf numFmtId="1" fontId="19" fillId="7" borderId="16" xfId="1" applyNumberFormat="1" applyFont="1" applyFill="1" applyBorder="1" applyAlignment="1">
      <alignment horizontal="right"/>
    </xf>
    <xf numFmtId="0" fontId="15" fillId="5" borderId="19" xfId="0" applyFont="1" applyFill="1" applyBorder="1"/>
    <xf numFmtId="1" fontId="18" fillId="8" borderId="17" xfId="1" applyNumberFormat="1" applyFont="1" applyFill="1" applyBorder="1"/>
    <xf numFmtId="0" fontId="14" fillId="6" borderId="13" xfId="0" applyFont="1" applyFill="1" applyBorder="1"/>
    <xf numFmtId="0" fontId="8" fillId="6" borderId="14" xfId="0" applyFont="1" applyFill="1" applyBorder="1"/>
    <xf numFmtId="0" fontId="8" fillId="4" borderId="0" xfId="1" applyFont="1" applyFill="1" applyBorder="1"/>
    <xf numFmtId="2" fontId="8" fillId="4" borderId="0" xfId="2" applyNumberFormat="1" applyFont="1" applyFill="1" applyBorder="1"/>
    <xf numFmtId="164" fontId="8" fillId="4" borderId="0" xfId="2" applyNumberFormat="1" applyFont="1" applyFill="1" applyBorder="1"/>
    <xf numFmtId="0" fontId="16" fillId="5" borderId="3" xfId="0" applyFont="1" applyFill="1" applyBorder="1" applyAlignment="1">
      <alignment wrapText="1"/>
    </xf>
    <xf numFmtId="0" fontId="15" fillId="6" borderId="9" xfId="0" applyFont="1" applyFill="1" applyBorder="1" applyAlignment="1">
      <alignment horizontal="center" wrapText="1"/>
    </xf>
    <xf numFmtId="0" fontId="8" fillId="6" borderId="14" xfId="0" applyFont="1" applyFill="1" applyBorder="1" applyAlignment="1">
      <alignment wrapText="1"/>
    </xf>
    <xf numFmtId="0" fontId="8" fillId="4" borderId="0" xfId="1" applyFont="1" applyFill="1" applyBorder="1" applyAlignment="1">
      <alignment wrapText="1"/>
    </xf>
    <xf numFmtId="0" fontId="16" fillId="6" borderId="7" xfId="0" applyFont="1" applyFill="1" applyBorder="1" applyAlignment="1">
      <alignment vertical="top" wrapText="1"/>
    </xf>
    <xf numFmtId="0" fontId="15" fillId="6" borderId="9" xfId="0" applyFont="1" applyFill="1" applyBorder="1" applyAlignment="1">
      <alignment horizontal="center" vertical="top" wrapText="1"/>
    </xf>
    <xf numFmtId="0" fontId="16" fillId="5" borderId="3" xfId="0" applyFont="1" applyFill="1" applyBorder="1" applyAlignment="1">
      <alignment horizontal="left" vertical="top" wrapText="1"/>
    </xf>
    <xf numFmtId="0" fontId="8" fillId="5" borderId="3" xfId="0" applyFont="1" applyFill="1" applyBorder="1" applyAlignment="1">
      <alignment horizontal="left" vertical="top"/>
    </xf>
    <xf numFmtId="14" fontId="8" fillId="4" borderId="3" xfId="1" applyNumberFormat="1" applyFont="1" applyFill="1" applyBorder="1" applyAlignment="1">
      <alignment horizontal="left" vertical="top" wrapText="1"/>
    </xf>
    <xf numFmtId="0" fontId="8" fillId="4" borderId="4" xfId="1" applyFont="1" applyFill="1" applyBorder="1" applyAlignment="1">
      <alignment horizontal="left" vertical="top"/>
    </xf>
    <xf numFmtId="0" fontId="8" fillId="4" borderId="3" xfId="1" applyFont="1" applyFill="1" applyBorder="1" applyAlignment="1">
      <alignment horizontal="left" vertical="top"/>
    </xf>
    <xf numFmtId="0" fontId="8" fillId="6" borderId="6" xfId="0" applyFont="1" applyFill="1" applyBorder="1" applyAlignment="1">
      <alignment horizontal="left" vertical="top"/>
    </xf>
    <xf numFmtId="0" fontId="8" fillId="6" borderId="0" xfId="0" applyFont="1" applyFill="1" applyBorder="1" applyAlignment="1">
      <alignment horizontal="left" vertical="top"/>
    </xf>
    <xf numFmtId="0" fontId="8" fillId="6" borderId="0" xfId="1" applyFont="1" applyFill="1" applyBorder="1" applyAlignment="1">
      <alignment horizontal="left" vertical="top" wrapText="1"/>
    </xf>
    <xf numFmtId="2" fontId="8" fillId="6" borderId="0" xfId="1" applyNumberFormat="1" applyFont="1" applyFill="1" applyBorder="1" applyAlignment="1">
      <alignment horizontal="left" vertical="top"/>
    </xf>
    <xf numFmtId="164" fontId="8" fillId="6" borderId="0" xfId="2" applyNumberFormat="1" applyFont="1" applyFill="1" applyBorder="1" applyAlignment="1">
      <alignment horizontal="left" vertical="top"/>
    </xf>
    <xf numFmtId="0" fontId="16" fillId="5" borderId="4" xfId="0" applyFont="1" applyFill="1" applyBorder="1" applyAlignment="1">
      <alignment horizontal="left" vertical="top"/>
    </xf>
    <xf numFmtId="0" fontId="18" fillId="8" borderId="3" xfId="1" applyFont="1" applyFill="1" applyBorder="1" applyAlignment="1">
      <alignment horizontal="left" vertical="top"/>
    </xf>
    <xf numFmtId="0" fontId="8" fillId="5" borderId="5" xfId="0" applyFont="1" applyFill="1" applyBorder="1" applyAlignment="1">
      <alignment horizontal="left" vertical="top" wrapText="1"/>
    </xf>
    <xf numFmtId="2" fontId="15" fillId="5" borderId="3" xfId="0" applyNumberFormat="1" applyFont="1" applyFill="1" applyBorder="1" applyAlignment="1">
      <alignment horizontal="left" vertical="top"/>
    </xf>
    <xf numFmtId="0" fontId="15" fillId="5" borderId="5" xfId="0" applyFont="1" applyFill="1" applyBorder="1" applyAlignment="1">
      <alignment horizontal="left" vertical="top"/>
    </xf>
    <xf numFmtId="0" fontId="11" fillId="5" borderId="18" xfId="0" applyFont="1" applyFill="1" applyBorder="1" applyAlignment="1">
      <alignment horizontal="left" vertical="top"/>
    </xf>
    <xf numFmtId="2" fontId="13" fillId="7" borderId="16" xfId="1" applyNumberFormat="1" applyFont="1" applyFill="1" applyBorder="1" applyAlignment="1">
      <alignment horizontal="left" vertical="top"/>
    </xf>
    <xf numFmtId="0" fontId="11" fillId="5" borderId="18" xfId="0" applyFont="1" applyFill="1" applyBorder="1" applyAlignment="1">
      <alignment horizontal="left" vertical="top" wrapText="1"/>
    </xf>
    <xf numFmtId="1" fontId="13" fillId="7" borderId="16" xfId="1" applyNumberFormat="1" applyFont="1" applyFill="1" applyBorder="1" applyAlignment="1">
      <alignment horizontal="left" vertical="top"/>
    </xf>
    <xf numFmtId="0" fontId="11" fillId="5" borderId="19" xfId="0" applyFont="1" applyFill="1" applyBorder="1" applyAlignment="1">
      <alignment horizontal="left" vertical="top"/>
    </xf>
    <xf numFmtId="1" fontId="12" fillId="8" borderId="17" xfId="1" applyNumberFormat="1" applyFont="1" applyFill="1" applyBorder="1" applyAlignment="1">
      <alignment horizontal="left" vertical="top"/>
    </xf>
    <xf numFmtId="0" fontId="8" fillId="6" borderId="14" xfId="0" applyFont="1" applyFill="1" applyBorder="1" applyAlignment="1">
      <alignment horizontal="left" vertical="top"/>
    </xf>
    <xf numFmtId="0" fontId="8" fillId="6" borderId="14" xfId="0" applyFont="1" applyFill="1" applyBorder="1" applyAlignment="1">
      <alignment horizontal="left" vertical="top" wrapText="1"/>
    </xf>
    <xf numFmtId="0" fontId="16" fillId="6" borderId="14" xfId="0" applyFont="1" applyFill="1" applyBorder="1" applyAlignment="1">
      <alignment horizontal="left" vertical="top" wrapText="1"/>
    </xf>
    <xf numFmtId="0" fontId="14" fillId="4" borderId="0" xfId="0" applyFont="1" applyFill="1" applyBorder="1" applyAlignment="1">
      <alignment horizontal="left" vertical="top"/>
    </xf>
    <xf numFmtId="0" fontId="8" fillId="4" borderId="0" xfId="1" applyFont="1" applyFill="1" applyBorder="1" applyAlignment="1">
      <alignment horizontal="left" vertical="top"/>
    </xf>
    <xf numFmtId="0" fontId="8" fillId="4" borderId="0" xfId="1" applyFont="1" applyFill="1" applyBorder="1" applyAlignment="1">
      <alignment horizontal="left" vertical="top" wrapText="1"/>
    </xf>
    <xf numFmtId="2" fontId="8" fillId="4" borderId="0" xfId="2" applyNumberFormat="1" applyFont="1" applyFill="1" applyBorder="1" applyAlignment="1">
      <alignment horizontal="left" vertical="top"/>
    </xf>
    <xf numFmtId="164" fontId="8" fillId="4" borderId="0" xfId="2" applyNumberFormat="1" applyFont="1" applyFill="1" applyBorder="1" applyAlignment="1">
      <alignment horizontal="left" vertical="top"/>
    </xf>
    <xf numFmtId="0" fontId="15" fillId="6" borderId="9" xfId="0" applyFont="1" applyFill="1" applyBorder="1" applyAlignment="1">
      <alignment horizontal="left" vertical="top"/>
    </xf>
    <xf numFmtId="0" fontId="16" fillId="5" borderId="4" xfId="0" applyFont="1" applyFill="1" applyBorder="1" applyAlignment="1">
      <alignment wrapText="1"/>
    </xf>
    <xf numFmtId="0" fontId="16" fillId="6" borderId="14" xfId="0" applyFont="1" applyFill="1" applyBorder="1" applyAlignment="1">
      <alignment horizontal="left" vertical="top" wrapText="1"/>
    </xf>
    <xf numFmtId="0" fontId="16" fillId="6" borderId="7" xfId="0" applyFont="1" applyFill="1" applyBorder="1" applyAlignment="1">
      <alignment horizontal="left" vertical="top" wrapText="1"/>
    </xf>
    <xf numFmtId="0" fontId="15" fillId="6" borderId="9" xfId="0" applyFont="1" applyFill="1" applyBorder="1" applyAlignment="1">
      <alignment horizontal="center"/>
    </xf>
    <xf numFmtId="0" fontId="8" fillId="4" borderId="4" xfId="1" applyFont="1" applyFill="1" applyBorder="1"/>
    <xf numFmtId="0" fontId="8" fillId="4" borderId="5" xfId="1" applyFont="1" applyFill="1" applyBorder="1"/>
    <xf numFmtId="14" fontId="19" fillId="7" borderId="20" xfId="1" applyNumberFormat="1" applyFont="1" applyFill="1" applyBorder="1" applyAlignment="1">
      <alignment horizontal="center"/>
    </xf>
    <xf numFmtId="14" fontId="19" fillId="7" borderId="21" xfId="1" applyNumberFormat="1" applyFont="1" applyFill="1" applyBorder="1" applyAlignment="1">
      <alignment horizontal="center"/>
    </xf>
    <xf numFmtId="0" fontId="10" fillId="4" borderId="0" xfId="0" applyFont="1" applyFill="1" applyBorder="1" applyAlignment="1">
      <alignment horizontal="left" vertical="top" wrapText="1"/>
    </xf>
    <xf numFmtId="0" fontId="8" fillId="6" borderId="6" xfId="0" applyFont="1" applyFill="1" applyBorder="1" applyAlignment="1">
      <alignment horizontal="left"/>
    </xf>
    <xf numFmtId="14" fontId="13" fillId="7" borderId="20" xfId="1" applyNumberFormat="1" applyFont="1" applyFill="1" applyBorder="1" applyAlignment="1">
      <alignment horizontal="left" vertical="top"/>
    </xf>
    <xf numFmtId="14" fontId="13" fillId="7" borderId="21" xfId="1" applyNumberFormat="1" applyFont="1" applyFill="1" applyBorder="1" applyAlignment="1">
      <alignment horizontal="left" vertical="top"/>
    </xf>
    <xf numFmtId="0" fontId="15" fillId="6" borderId="9" xfId="0" applyFont="1" applyFill="1" applyBorder="1" applyAlignment="1">
      <alignment horizontal="left" vertical="top"/>
    </xf>
    <xf numFmtId="0" fontId="8" fillId="4" borderId="4" xfId="1" applyFont="1" applyFill="1" applyBorder="1" applyAlignment="1">
      <alignment horizontal="left" vertical="top"/>
    </xf>
    <xf numFmtId="0" fontId="8" fillId="4" borderId="5" xfId="1" applyFont="1" applyFill="1" applyBorder="1" applyAlignment="1">
      <alignment horizontal="left" vertical="top"/>
    </xf>
    <xf numFmtId="0" fontId="0" fillId="4" borderId="0" xfId="0" applyFill="1"/>
    <xf numFmtId="0" fontId="6" fillId="4" borderId="0" xfId="0" applyFont="1" applyFill="1" applyAlignment="1">
      <alignment vertical="center"/>
    </xf>
    <xf numFmtId="0" fontId="0" fillId="4" borderId="0" xfId="0" applyFill="1" applyAlignment="1">
      <alignment vertical="center"/>
    </xf>
    <xf numFmtId="0" fontId="5" fillId="4" borderId="0" xfId="0" applyFont="1" applyFill="1" applyAlignment="1">
      <alignment horizontal="left" vertical="center"/>
    </xf>
    <xf numFmtId="0" fontId="0" fillId="4" borderId="0" xfId="0" applyFill="1" applyAlignment="1">
      <alignment vertical="center"/>
    </xf>
    <xf numFmtId="0" fontId="7" fillId="4" borderId="0" xfId="0" applyFont="1" applyFill="1" applyAlignment="1">
      <alignment vertical="top" wrapText="1"/>
    </xf>
    <xf numFmtId="0" fontId="9" fillId="9" borderId="0" xfId="0" applyFont="1" applyFill="1"/>
    <xf numFmtId="0" fontId="9" fillId="4" borderId="0" xfId="0" applyFont="1" applyFill="1" applyAlignment="1">
      <alignment vertical="top" wrapText="1"/>
    </xf>
    <xf numFmtId="0" fontId="0" fillId="4" borderId="0" xfId="0" applyFill="1" applyAlignment="1"/>
    <xf numFmtId="0" fontId="20" fillId="4" borderId="0" xfId="3" applyFill="1"/>
    <xf numFmtId="0" fontId="0" fillId="0" borderId="0" xfId="0" applyFill="1" applyAlignment="1"/>
  </cellXfs>
  <cellStyles count="4">
    <cellStyle name="Hyperlink" xfId="3" builtinId="8"/>
    <cellStyle name="Input" xfId="1" builtinId="20"/>
    <cellStyle name="Normal" xfId="0" builtinId="0"/>
    <cellStyle name="Output" xfId="2" builtinId="21"/>
  </cellStyles>
  <dxfs count="0"/>
  <tableStyles count="0" defaultTableStyle="TableStyleMedium2" defaultPivotStyle="PivotStyleLight16"/>
  <colors>
    <mruColors>
      <color rgb="FF008E40"/>
      <color rgb="FF4D4D4D"/>
      <color rgb="FF00D661"/>
      <color rgb="FF47FF9A"/>
      <color rgb="FFA3FFCD"/>
      <color rgb="FFB0DD7F"/>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266954</xdr:colOff>
      <xdr:row>0</xdr:row>
      <xdr:rowOff>348761</xdr:rowOff>
    </xdr:from>
    <xdr:to>
      <xdr:col>19</xdr:col>
      <xdr:colOff>539269</xdr:colOff>
      <xdr:row>4</xdr:row>
      <xdr:rowOff>149723</xdr:rowOff>
    </xdr:to>
    <xdr:pic>
      <xdr:nvPicPr>
        <xdr:cNvPr id="4" name="Picture 3"/>
        <xdr:cNvPicPr>
          <a:picLocks noChangeAspect="1"/>
        </xdr:cNvPicPr>
      </xdr:nvPicPr>
      <xdr:blipFill>
        <a:blip xmlns:r="http://schemas.openxmlformats.org/officeDocument/2006/relationships" r:embed="rId1"/>
        <a:stretch>
          <a:fillRect/>
        </a:stretch>
      </xdr:blipFill>
      <xdr:spPr>
        <a:xfrm>
          <a:off x="9944354" y="348761"/>
          <a:ext cx="1491515" cy="905862"/>
        </a:xfrm>
        <a:prstGeom prst="rect">
          <a:avLst/>
        </a:prstGeom>
      </xdr:spPr>
    </xdr:pic>
    <xdr:clientData/>
  </xdr:twoCellAnchor>
  <xdr:twoCellAnchor editAs="oneCell">
    <xdr:from>
      <xdr:col>1</xdr:col>
      <xdr:colOff>0</xdr:colOff>
      <xdr:row>0</xdr:row>
      <xdr:rowOff>348761</xdr:rowOff>
    </xdr:from>
    <xdr:to>
      <xdr:col>2</xdr:col>
      <xdr:colOff>291866</xdr:colOff>
      <xdr:row>4</xdr:row>
      <xdr:rowOff>149723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0" y="348761"/>
          <a:ext cx="901466" cy="905862"/>
        </a:xfrm>
        <a:prstGeom prst="rect">
          <a:avLst/>
        </a:prstGeom>
      </xdr:spPr>
    </xdr:pic>
    <xdr:clientData/>
  </xdr:twoCellAnchor>
  <xdr:twoCellAnchor>
    <xdr:from>
      <xdr:col>2</xdr:col>
      <xdr:colOff>506436</xdr:colOff>
      <xdr:row>0</xdr:row>
      <xdr:rowOff>348761</xdr:rowOff>
    </xdr:from>
    <xdr:to>
      <xdr:col>17</xdr:col>
      <xdr:colOff>52384</xdr:colOff>
      <xdr:row>4</xdr:row>
      <xdr:rowOff>149723</xdr:rowOff>
    </xdr:to>
    <xdr:grpSp>
      <xdr:nvGrpSpPr>
        <xdr:cNvPr id="2" name="Group 1"/>
        <xdr:cNvGrpSpPr/>
      </xdr:nvGrpSpPr>
      <xdr:grpSpPr>
        <a:xfrm>
          <a:off x="1439886" y="348761"/>
          <a:ext cx="8289898" cy="905862"/>
          <a:chOff x="1372479" y="348761"/>
          <a:chExt cx="8289898" cy="905862"/>
        </a:xfrm>
      </xdr:grpSpPr>
      <xdr:sp macro="" textlink="">
        <xdr:nvSpPr>
          <xdr:cNvPr id="7" name="TextBox 6"/>
          <xdr:cNvSpPr txBox="1"/>
        </xdr:nvSpPr>
        <xdr:spPr>
          <a:xfrm>
            <a:off x="3709080" y="348761"/>
            <a:ext cx="361669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0070C0"/>
                </a:solidFill>
              </a:rPr>
              <a:t>The INTERGROWTH-21</a:t>
            </a:r>
            <a:r>
              <a:rPr lang="en-GB" sz="2000" b="1" baseline="30000">
                <a:solidFill>
                  <a:srgbClr val="0070C0"/>
                </a:solidFill>
              </a:rPr>
              <a:t>st</a:t>
            </a:r>
            <a:r>
              <a:rPr lang="en-GB" sz="2000" b="1">
                <a:solidFill>
                  <a:srgbClr val="0070C0"/>
                </a:solidFill>
              </a:rPr>
              <a:t> Project</a:t>
            </a:r>
          </a:p>
        </xdr:txBody>
      </xdr:sp>
      <xdr:sp macro="" textlink="">
        <xdr:nvSpPr>
          <xdr:cNvPr id="8" name="TextBox 7"/>
          <xdr:cNvSpPr txBox="1"/>
        </xdr:nvSpPr>
        <xdr:spPr>
          <a:xfrm>
            <a:off x="1372479" y="911837"/>
            <a:ext cx="828989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solidFill>
                  <a:srgbClr val="0070C0"/>
                </a:solidFill>
              </a:rPr>
              <a:t>International Gestational Age Assessment: Calculator based on Fetal Measurements (Version 1.1)</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ergrowth21.tghn.org/" TargetMode="External"/><Relationship Id="rId1" Type="http://schemas.openxmlformats.org/officeDocument/2006/relationships/hyperlink" Target="mailto:intergrowth21st@tghn.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9"/>
  <sheetViews>
    <sheetView tabSelected="1" zoomScaleNormal="100" workbookViewId="0">
      <selection activeCell="A13" sqref="A13:XFD13"/>
    </sheetView>
  </sheetViews>
  <sheetFormatPr defaultRowHeight="15" x14ac:dyDescent="0.25"/>
  <cols>
    <col min="1" max="1" width="4.85546875" style="84" customWidth="1"/>
    <col min="2" max="6" width="9.140625" style="84"/>
    <col min="7" max="7" width="3.140625" style="84" customWidth="1"/>
    <col min="8" max="16384" width="9.140625" style="84"/>
  </cols>
  <sheetData>
    <row r="1" spans="2:19" ht="28.5" x14ac:dyDescent="0.25">
      <c r="D1" s="85"/>
    </row>
    <row r="2" spans="2:19" ht="28.5" x14ac:dyDescent="0.25">
      <c r="D2" s="86"/>
      <c r="E2" s="85"/>
    </row>
    <row r="3" spans="2:19" x14ac:dyDescent="0.25">
      <c r="D3" s="86"/>
    </row>
    <row r="4" spans="2:19" x14ac:dyDescent="0.25">
      <c r="D4" s="86"/>
    </row>
    <row r="5" spans="2:19" ht="18.75" x14ac:dyDescent="0.25">
      <c r="C5" s="87"/>
      <c r="D5" s="87"/>
      <c r="E5" s="87"/>
      <c r="F5" s="87"/>
      <c r="G5" s="87"/>
      <c r="H5" s="87"/>
      <c r="I5" s="87"/>
      <c r="J5" s="87"/>
      <c r="K5" s="87"/>
      <c r="L5" s="87"/>
      <c r="M5" s="87"/>
      <c r="N5" s="87"/>
    </row>
    <row r="6" spans="2:19" x14ac:dyDescent="0.25">
      <c r="C6" s="86"/>
    </row>
    <row r="7" spans="2:19" ht="18.75" customHeight="1" x14ac:dyDescent="0.25">
      <c r="C7" s="88" t="s">
        <v>0</v>
      </c>
      <c r="D7" s="88"/>
      <c r="E7" s="88"/>
      <c r="F7" s="88"/>
      <c r="G7" s="88"/>
      <c r="H7" s="88"/>
      <c r="I7" s="88"/>
      <c r="J7" s="88"/>
      <c r="K7" s="88"/>
      <c r="L7" s="88"/>
      <c r="M7" s="88"/>
      <c r="N7" s="88"/>
      <c r="O7" s="88"/>
      <c r="P7" s="88"/>
      <c r="Q7" s="88"/>
    </row>
    <row r="8" spans="2:19" x14ac:dyDescent="0.25">
      <c r="C8" s="86"/>
      <c r="D8" s="86"/>
    </row>
    <row r="9" spans="2:19" x14ac:dyDescent="0.25">
      <c r="C9" s="88" t="s">
        <v>1</v>
      </c>
      <c r="D9" s="88"/>
      <c r="E9" s="88"/>
      <c r="F9" s="88"/>
      <c r="G9" s="88"/>
      <c r="H9" s="88"/>
      <c r="I9" s="88"/>
      <c r="J9" s="88"/>
      <c r="K9" s="88"/>
      <c r="L9" s="88"/>
      <c r="M9" s="88"/>
      <c r="N9" s="88"/>
      <c r="O9" s="88"/>
      <c r="P9" s="88"/>
      <c r="Q9" s="88"/>
      <c r="R9" s="88"/>
    </row>
    <row r="10" spans="2:19" x14ac:dyDescent="0.25">
      <c r="C10" s="86"/>
      <c r="D10" s="86"/>
    </row>
    <row r="11" spans="2:19" x14ac:dyDescent="0.25">
      <c r="C11" s="94" t="s">
        <v>23</v>
      </c>
      <c r="D11" s="92"/>
      <c r="E11" s="92"/>
      <c r="F11" s="92"/>
      <c r="G11" s="92"/>
      <c r="H11" s="92"/>
      <c r="I11" s="92"/>
      <c r="J11" s="92"/>
      <c r="K11" s="93" t="s">
        <v>22</v>
      </c>
    </row>
    <row r="13" spans="2:19" x14ac:dyDescent="0.25">
      <c r="C13" s="84" t="s">
        <v>20</v>
      </c>
      <c r="H13" s="93" t="s">
        <v>21</v>
      </c>
    </row>
    <row r="15" spans="2:19" ht="13.5" customHeight="1" x14ac:dyDescent="0.25">
      <c r="B15" s="91" t="s">
        <v>19</v>
      </c>
      <c r="C15" s="91"/>
      <c r="D15" s="91"/>
      <c r="E15" s="91"/>
      <c r="F15" s="91"/>
      <c r="G15" s="91"/>
      <c r="H15" s="91"/>
      <c r="I15" s="91"/>
      <c r="J15" s="91"/>
      <c r="K15" s="91"/>
      <c r="L15" s="91"/>
      <c r="M15" s="91"/>
      <c r="N15" s="91"/>
      <c r="O15" s="91"/>
      <c r="P15" s="91"/>
      <c r="Q15" s="91"/>
      <c r="R15" s="91"/>
      <c r="S15" s="91"/>
    </row>
    <row r="16" spans="2:19" ht="22.5" customHeight="1" x14ac:dyDescent="0.25">
      <c r="B16" s="89" t="s">
        <v>17</v>
      </c>
      <c r="C16" s="89"/>
      <c r="D16" s="89"/>
      <c r="E16" s="89"/>
      <c r="F16" s="89"/>
      <c r="G16" s="89"/>
      <c r="H16" s="89"/>
      <c r="I16" s="89"/>
      <c r="J16" s="89"/>
      <c r="K16" s="89"/>
      <c r="L16" s="89"/>
      <c r="M16" s="89"/>
      <c r="N16" s="89"/>
      <c r="O16" s="89"/>
      <c r="P16" s="89"/>
      <c r="Q16" s="89"/>
      <c r="R16" s="89"/>
      <c r="S16" s="89"/>
    </row>
    <row r="17" spans="2:19" ht="15" customHeight="1" x14ac:dyDescent="0.25">
      <c r="B17" s="89" t="s">
        <v>18</v>
      </c>
      <c r="C17" s="89"/>
      <c r="D17" s="89"/>
      <c r="E17" s="89"/>
      <c r="F17" s="89"/>
      <c r="G17" s="89"/>
      <c r="H17" s="89"/>
      <c r="I17" s="89"/>
      <c r="J17" s="89"/>
      <c r="K17" s="89"/>
      <c r="L17" s="89"/>
      <c r="M17" s="89"/>
      <c r="N17" s="89"/>
      <c r="O17" s="89"/>
      <c r="P17" s="89"/>
      <c r="Q17" s="89"/>
      <c r="R17" s="89"/>
      <c r="S17" s="89"/>
    </row>
    <row r="19" spans="2:19" x14ac:dyDescent="0.25">
      <c r="B19" s="90" t="s">
        <v>16</v>
      </c>
    </row>
  </sheetData>
  <mergeCells count="5">
    <mergeCell ref="C5:N5"/>
    <mergeCell ref="C7:Q7"/>
    <mergeCell ref="B16:S16"/>
    <mergeCell ref="B17:S17"/>
    <mergeCell ref="C9:R9"/>
  </mergeCells>
  <hyperlinks>
    <hyperlink ref="H13" r:id="rId1"/>
    <hyperlink ref="K11"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view="pageLayout" zoomScaleNormal="100" workbookViewId="0">
      <selection activeCell="B12" sqref="B12"/>
    </sheetView>
  </sheetViews>
  <sheetFormatPr defaultRowHeight="15" x14ac:dyDescent="0.25"/>
  <cols>
    <col min="1" max="1" width="4.42578125" style="3" customWidth="1"/>
    <col min="2" max="2" width="70.140625" style="3" customWidth="1"/>
    <col min="3" max="3" width="41" style="1" hidden="1" customWidth="1"/>
    <col min="4" max="4" width="25.28515625" style="1" bestFit="1" customWidth="1"/>
    <col min="5" max="5" width="9.140625" style="6" customWidth="1"/>
    <col min="6" max="6" width="9.140625" style="2" customWidth="1"/>
    <col min="7" max="7" width="5.28515625" style="3" customWidth="1"/>
    <col min="8" max="16384" width="9.140625" style="3"/>
  </cols>
  <sheetData>
    <row r="1" spans="1:7" ht="44.25" customHeight="1" thickBot="1" x14ac:dyDescent="0.4">
      <c r="A1" s="7"/>
      <c r="B1" s="8"/>
      <c r="C1" s="9"/>
      <c r="D1" s="10" t="s">
        <v>2</v>
      </c>
      <c r="E1" s="72" t="s">
        <v>3</v>
      </c>
      <c r="F1" s="72"/>
      <c r="G1" s="11"/>
    </row>
    <row r="2" spans="1:7" ht="45.75" customHeight="1" thickBot="1" x14ac:dyDescent="0.4">
      <c r="A2" s="13"/>
      <c r="B2" s="33" t="s">
        <v>4</v>
      </c>
      <c r="C2" s="14"/>
      <c r="D2" s="15">
        <v>42727</v>
      </c>
      <c r="E2" s="73">
        <v>17</v>
      </c>
      <c r="F2" s="74"/>
      <c r="G2" s="16"/>
    </row>
    <row r="3" spans="1:7" ht="24.95" customHeight="1" thickBot="1" x14ac:dyDescent="0.4">
      <c r="A3" s="17"/>
      <c r="B3" s="78" t="s">
        <v>10</v>
      </c>
      <c r="C3" s="78"/>
      <c r="D3" s="78"/>
      <c r="E3" s="78"/>
      <c r="F3" s="78"/>
      <c r="G3" s="16"/>
    </row>
    <row r="4" spans="1:7" s="4" customFormat="1" ht="48.75" customHeight="1" thickBot="1" x14ac:dyDescent="0.4">
      <c r="A4" s="18"/>
      <c r="B4" s="69" t="s">
        <v>5</v>
      </c>
      <c r="C4" s="19"/>
      <c r="D4" s="20"/>
      <c r="E4" s="21"/>
      <c r="F4" s="22"/>
      <c r="G4" s="16"/>
    </row>
    <row r="5" spans="1:7" s="4" customFormat="1" ht="24.95" customHeight="1" thickBot="1" x14ac:dyDescent="0.4">
      <c r="A5" s="18"/>
      <c r="B5" s="23" t="s">
        <v>7</v>
      </c>
      <c r="C5" s="24">
        <f>(40.9041+(3.21585*E2^(0.5))+(0.348956*E2))/7</f>
        <v>8.5850916037346501</v>
      </c>
      <c r="D5" s="23" t="s">
        <v>8</v>
      </c>
      <c r="E5" s="25">
        <f>INT(C5)</f>
        <v>8</v>
      </c>
      <c r="F5" s="25">
        <f>C6</f>
        <v>4.0956412261425506</v>
      </c>
      <c r="G5" s="16"/>
    </row>
    <row r="6" spans="1:7" s="4" customFormat="1" ht="24.95" customHeight="1" thickBot="1" x14ac:dyDescent="0.4">
      <c r="A6" s="18"/>
      <c r="B6" s="26" t="s">
        <v>6</v>
      </c>
      <c r="C6" s="27">
        <f>(C5-E5)*7</f>
        <v>4.0956412261425506</v>
      </c>
      <c r="D6" s="23" t="s">
        <v>9</v>
      </c>
      <c r="E6" s="75">
        <f>D2+(280-(C5*7))</f>
        <v>42946.904358773856</v>
      </c>
      <c r="F6" s="76"/>
      <c r="G6" s="16"/>
    </row>
    <row r="7" spans="1:7" ht="44.25" customHeight="1" thickBot="1" x14ac:dyDescent="0.4">
      <c r="A7" s="28"/>
      <c r="B7" s="5"/>
      <c r="C7" s="29"/>
      <c r="D7" s="29"/>
      <c r="E7" s="70"/>
      <c r="F7" s="70"/>
      <c r="G7" s="71"/>
    </row>
    <row r="10" spans="1:7" ht="33.75" customHeight="1" x14ac:dyDescent="0.25">
      <c r="A10" s="77"/>
      <c r="B10" s="77"/>
      <c r="C10" s="77"/>
      <c r="D10" s="77"/>
      <c r="E10" s="77"/>
      <c r="F10" s="77"/>
      <c r="G10" s="77"/>
    </row>
  </sheetData>
  <mergeCells count="6">
    <mergeCell ref="E7:G7"/>
    <mergeCell ref="E1:F1"/>
    <mergeCell ref="E2:F2"/>
    <mergeCell ref="E6:F6"/>
    <mergeCell ref="A10:G10"/>
    <mergeCell ref="B3:F3"/>
  </mergeCells>
  <dataValidations disablePrompts="1" count="1">
    <dataValidation type="decimal" allowBlank="1" showInputMessage="1" showErrorMessage="1" sqref="E2:F2">
      <formula1>14</formula1>
      <formula2>105</formula2>
    </dataValidation>
  </dataValidations>
  <pageMargins left="0.70866141732283472" right="0.70866141732283472" top="0.74803149606299213" bottom="0.74803149606299213" header="0.31496062992125984" footer="0.31496062992125984"/>
  <pageSetup paperSize="9" orientation="landscape" r:id="rId1"/>
  <headerFooter>
    <oddHeader>&amp;C&amp;"-,Bold"DATING BASED ON CROWN-RUMP LENGTH</oddHeader>
    <oddFooter>&amp;RPapageorghiou et al.
&amp;"-,Italic"Ultrasound Obstet Gynecol&amp;"-,Regular" 2014;44(6):641-648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view="pageLayout" zoomScaleNormal="100" workbookViewId="0">
      <selection activeCell="B16" sqref="B16"/>
    </sheetView>
  </sheetViews>
  <sheetFormatPr defaultRowHeight="21" x14ac:dyDescent="0.35"/>
  <cols>
    <col min="1" max="1" width="4.42578125" style="12" customWidth="1"/>
    <col min="2" max="2" width="69.7109375" style="12" bestFit="1" customWidth="1"/>
    <col min="3" max="3" width="14.28515625" style="30" hidden="1" customWidth="1"/>
    <col min="4" max="4" width="17.85546875" style="36" bestFit="1" customWidth="1"/>
    <col min="5" max="5" width="10.28515625" style="31" bestFit="1" customWidth="1"/>
    <col min="6" max="6" width="10.28515625" style="32" bestFit="1" customWidth="1"/>
    <col min="7" max="7" width="4.42578125" style="12" customWidth="1"/>
    <col min="8" max="16384" width="9.140625" style="12"/>
  </cols>
  <sheetData>
    <row r="1" spans="1:7" ht="44.25" customHeight="1" thickBot="1" x14ac:dyDescent="0.4">
      <c r="A1" s="7"/>
      <c r="B1" s="8"/>
      <c r="C1" s="9"/>
      <c r="D1" s="34" t="s">
        <v>2</v>
      </c>
      <c r="E1" s="10" t="s">
        <v>12</v>
      </c>
      <c r="F1" s="10" t="s">
        <v>13</v>
      </c>
      <c r="G1" s="11"/>
    </row>
    <row r="2" spans="1:7" ht="42.75" thickBot="1" x14ac:dyDescent="0.4">
      <c r="A2" s="13"/>
      <c r="B2" s="39" t="s">
        <v>14</v>
      </c>
      <c r="C2" s="40"/>
      <c r="D2" s="41">
        <v>42727</v>
      </c>
      <c r="E2" s="42">
        <v>130</v>
      </c>
      <c r="F2" s="43">
        <v>20</v>
      </c>
      <c r="G2" s="16"/>
    </row>
    <row r="3" spans="1:7" ht="21.75" thickBot="1" x14ac:dyDescent="0.4">
      <c r="A3" s="17"/>
      <c r="B3" s="44"/>
      <c r="C3" s="45"/>
      <c r="D3" s="46"/>
      <c r="E3" s="47"/>
      <c r="F3" s="48"/>
      <c r="G3" s="16"/>
    </row>
    <row r="4" spans="1:7" ht="21.75" thickBot="1" x14ac:dyDescent="0.4">
      <c r="A4" s="18"/>
      <c r="B4" s="49" t="s">
        <v>5</v>
      </c>
      <c r="C4" s="50"/>
      <c r="D4" s="51"/>
      <c r="E4" s="52"/>
      <c r="F4" s="53"/>
      <c r="G4" s="16"/>
    </row>
    <row r="5" spans="1:7" ht="21.75" thickBot="1" x14ac:dyDescent="0.4">
      <c r="A5" s="18"/>
      <c r="B5" s="54" t="s">
        <v>7</v>
      </c>
      <c r="C5" s="55">
        <f>(EXP(0.03243*(LN(E2))^2+(0.001644*F2*LN(E2)+3.813)))/7</f>
        <v>16.370727953021184</v>
      </c>
      <c r="D5" s="56" t="s">
        <v>8</v>
      </c>
      <c r="E5" s="57">
        <f>INT(C5)</f>
        <v>16</v>
      </c>
      <c r="F5" s="57">
        <f>C6</f>
        <v>2.5950956711482895</v>
      </c>
      <c r="G5" s="16"/>
    </row>
    <row r="6" spans="1:7" ht="38.25" thickBot="1" x14ac:dyDescent="0.4">
      <c r="A6" s="18"/>
      <c r="B6" s="58" t="s">
        <v>6</v>
      </c>
      <c r="C6" s="59">
        <f>(C5-E5)*7</f>
        <v>2.5950956711482895</v>
      </c>
      <c r="D6" s="56" t="s">
        <v>9</v>
      </c>
      <c r="E6" s="79">
        <f>D2+(280-(C5*7))</f>
        <v>42892.404904328854</v>
      </c>
      <c r="F6" s="80"/>
      <c r="G6" s="16"/>
    </row>
    <row r="7" spans="1:7" ht="21.75" thickBot="1" x14ac:dyDescent="0.4">
      <c r="A7" s="28"/>
      <c r="B7" s="44"/>
      <c r="C7" s="60"/>
      <c r="D7" s="61"/>
      <c r="E7" s="62"/>
      <c r="F7" s="62"/>
      <c r="G7" s="37"/>
    </row>
    <row r="8" spans="1:7" ht="22.5" customHeight="1" thickBot="1" x14ac:dyDescent="0.4">
      <c r="B8" s="63"/>
      <c r="C8" s="64"/>
      <c r="D8" s="65"/>
      <c r="E8" s="66"/>
      <c r="F8" s="67"/>
    </row>
    <row r="9" spans="1:7" ht="44.25" customHeight="1" thickBot="1" x14ac:dyDescent="0.4">
      <c r="A9" s="7"/>
      <c r="B9" s="44" t="s">
        <v>15</v>
      </c>
      <c r="C9" s="68"/>
      <c r="D9" s="38" t="s">
        <v>2</v>
      </c>
      <c r="E9" s="81" t="s">
        <v>12</v>
      </c>
      <c r="F9" s="81"/>
      <c r="G9" s="11"/>
    </row>
    <row r="10" spans="1:7" ht="42.75" thickBot="1" x14ac:dyDescent="0.4">
      <c r="A10" s="13"/>
      <c r="B10" s="39" t="s">
        <v>11</v>
      </c>
      <c r="C10" s="40"/>
      <c r="D10" s="41"/>
      <c r="E10" s="82"/>
      <c r="F10" s="83"/>
      <c r="G10" s="16"/>
    </row>
    <row r="11" spans="1:7" ht="21.75" thickBot="1" x14ac:dyDescent="0.4">
      <c r="A11" s="17"/>
      <c r="B11" s="44"/>
      <c r="C11" s="45"/>
      <c r="D11" s="46"/>
      <c r="E11" s="47"/>
      <c r="F11" s="48"/>
      <c r="G11" s="16"/>
    </row>
    <row r="12" spans="1:7" ht="21.75" thickBot="1" x14ac:dyDescent="0.4">
      <c r="A12" s="18"/>
      <c r="B12" s="49" t="s">
        <v>5</v>
      </c>
      <c r="C12" s="50"/>
      <c r="D12" s="51"/>
      <c r="E12" s="52"/>
      <c r="F12" s="53"/>
      <c r="G12" s="16"/>
    </row>
    <row r="13" spans="1:7" ht="21.75" thickBot="1" x14ac:dyDescent="0.4">
      <c r="A13" s="18"/>
      <c r="B13" s="54" t="s">
        <v>7</v>
      </c>
      <c r="C13" s="55" t="e">
        <f>(EXP(0.0597*(LN(E10))^2+(0.000000006409*(E10)^3)+3.3258))/7</f>
        <v>#NUM!</v>
      </c>
      <c r="D13" s="56" t="s">
        <v>8</v>
      </c>
      <c r="E13" s="57" t="e">
        <f>INT(C13)</f>
        <v>#NUM!</v>
      </c>
      <c r="F13" s="57" t="e">
        <f>C14</f>
        <v>#NUM!</v>
      </c>
      <c r="G13" s="16"/>
    </row>
    <row r="14" spans="1:7" ht="38.25" thickBot="1" x14ac:dyDescent="0.4">
      <c r="A14" s="18"/>
      <c r="B14" s="58" t="s">
        <v>6</v>
      </c>
      <c r="C14" s="59" t="e">
        <f>(C13-E13)*7</f>
        <v>#NUM!</v>
      </c>
      <c r="D14" s="56" t="s">
        <v>9</v>
      </c>
      <c r="E14" s="79" t="e">
        <f>D10+(280-(C13*7))</f>
        <v>#NUM!</v>
      </c>
      <c r="F14" s="80"/>
      <c r="G14" s="16"/>
    </row>
    <row r="15" spans="1:7" ht="21.75" thickBot="1" x14ac:dyDescent="0.4">
      <c r="A15" s="28"/>
      <c r="B15" s="5"/>
      <c r="C15" s="29"/>
      <c r="D15" s="35"/>
      <c r="E15" s="70"/>
      <c r="F15" s="70"/>
      <c r="G15" s="71"/>
    </row>
  </sheetData>
  <mergeCells count="5">
    <mergeCell ref="E6:F6"/>
    <mergeCell ref="E9:F9"/>
    <mergeCell ref="E10:F10"/>
    <mergeCell ref="E14:F14"/>
    <mergeCell ref="E15:G15"/>
  </mergeCells>
  <pageMargins left="0.7" right="0.7" top="0.75" bottom="0.75" header="0.3" footer="0.3"/>
  <pageSetup paperSize="9" orientation="landscape" r:id="rId1"/>
  <headerFooter>
    <oddHeader>&amp;C&amp;"-,Bold"&amp;10DATING BASED ON HEAD CIRCUMFERENCE AND FEMUR LENGTH</oddHeader>
    <oddFooter>&amp;RPapageorghiou et al.
Ultrasound Obstet Gynecol 2014;44(6):641-648</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Based on CRL</vt:lpstr>
      <vt:lpstr>Based on HC &amp; FL</vt:lpstr>
    </vt:vector>
  </TitlesOfParts>
  <Company>University of Oxford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Papageorghiou</dc:creator>
  <cp:lastModifiedBy>Fabien Puglia</cp:lastModifiedBy>
  <cp:lastPrinted>2017-01-17T11:23:15Z</cp:lastPrinted>
  <dcterms:created xsi:type="dcterms:W3CDTF">2015-01-27T10:08:31Z</dcterms:created>
  <dcterms:modified xsi:type="dcterms:W3CDTF">2017-02-09T10:24:58Z</dcterms:modified>
</cp:coreProperties>
</file>